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etbcsj-my.sharepoint.com/personal/schipath_cendoj_ramajudicial_gov_co/Documents/1. UDAE/2. SIGCMA/1. Acompañamiento/2. Gestión Financiera y Presupuestal/Riesgos/"/>
    </mc:Choice>
  </mc:AlternateContent>
  <xr:revisionPtr revIDLastSave="3" documentId="8_{B02E216B-A1EB-4D82-86A6-2A435F6AEF0D}" xr6:coauthVersionLast="47" xr6:coauthVersionMax="47" xr10:uidLastSave="{64D425D0-32D0-4F0F-ACEC-119C59F1BF53}"/>
  <bookViews>
    <workbookView xWindow="-120" yWindow="-120" windowWidth="29040" windowHeight="15720" tabRatio="898" firstSheet="4" activeTab="7"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#REF!</definedName>
    <definedName name="Diseño">#REF!</definedName>
    <definedName name="Ejecución">#REF!</definedName>
    <definedName name="Posibilidad" localSheetId="2">#REF!</definedName>
    <definedName name="Posibilidad" localSheetId="3">#REF!</definedName>
    <definedName name="Posi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9" i="35" l="1"/>
  <c r="D121" i="29"/>
  <c r="D122" i="29"/>
  <c r="D123" i="29"/>
  <c r="D124" i="29"/>
  <c r="D125" i="29"/>
  <c r="D126" i="29"/>
  <c r="D127" i="29"/>
  <c r="D128" i="29"/>
  <c r="D129" i="29"/>
  <c r="D111" i="29"/>
  <c r="D112" i="29"/>
  <c r="D113" i="29"/>
  <c r="D114" i="29"/>
  <c r="D115" i="29"/>
  <c r="D116" i="29"/>
  <c r="D117" i="29"/>
  <c r="D118" i="29"/>
  <c r="D119" i="29"/>
  <c r="D101" i="29"/>
  <c r="D102" i="29"/>
  <c r="D103" i="29"/>
  <c r="D104" i="29"/>
  <c r="D105" i="29"/>
  <c r="D106" i="29"/>
  <c r="D107" i="29"/>
  <c r="D108" i="29"/>
  <c r="D109" i="29"/>
  <c r="D91" i="29"/>
  <c r="D92" i="29"/>
  <c r="D93" i="29"/>
  <c r="D94" i="29"/>
  <c r="D95" i="29"/>
  <c r="D96" i="29"/>
  <c r="D97" i="29"/>
  <c r="D98" i="29"/>
  <c r="D99" i="29"/>
  <c r="D90" i="29"/>
  <c r="D81" i="29"/>
  <c r="D82" i="29"/>
  <c r="D83" i="29"/>
  <c r="D84" i="29"/>
  <c r="D85" i="29"/>
  <c r="D86" i="29"/>
  <c r="D87" i="29"/>
  <c r="D88" i="29"/>
  <c r="D89" i="29"/>
  <c r="D80" i="29"/>
  <c r="D71" i="29"/>
  <c r="D72" i="29"/>
  <c r="D73" i="29"/>
  <c r="D74" i="29"/>
  <c r="D75" i="29"/>
  <c r="D76" i="29"/>
  <c r="D77" i="29"/>
  <c r="D78" i="29"/>
  <c r="D79" i="29"/>
  <c r="D70" i="29"/>
  <c r="D61" i="29"/>
  <c r="D62" i="29"/>
  <c r="D63" i="29"/>
  <c r="D64" i="29"/>
  <c r="D65" i="29"/>
  <c r="D66" i="29"/>
  <c r="D67" i="29"/>
  <c r="D68" i="29"/>
  <c r="D69" i="29"/>
  <c r="D60" i="29"/>
  <c r="D51" i="29"/>
  <c r="D52" i="29"/>
  <c r="D53" i="29"/>
  <c r="D54" i="29"/>
  <c r="D55" i="29"/>
  <c r="D56" i="29"/>
  <c r="D57" i="29"/>
  <c r="D58" i="29"/>
  <c r="D59" i="29"/>
  <c r="D41" i="29"/>
  <c r="D42" i="29"/>
  <c r="D43" i="29"/>
  <c r="D44" i="29"/>
  <c r="D45" i="29"/>
  <c r="D46" i="29"/>
  <c r="D47" i="29"/>
  <c r="D48" i="29"/>
  <c r="D49" i="29"/>
  <c r="D31" i="29"/>
  <c r="D32" i="29"/>
  <c r="D33" i="29"/>
  <c r="D34" i="29"/>
  <c r="D35" i="29"/>
  <c r="D36" i="29"/>
  <c r="D37" i="29"/>
  <c r="D38" i="29"/>
  <c r="D39" i="29"/>
  <c r="D21" i="29"/>
  <c r="D22" i="29"/>
  <c r="D23" i="29"/>
  <c r="D24" i="29"/>
  <c r="D25" i="29"/>
  <c r="D26" i="29"/>
  <c r="D27" i="29"/>
  <c r="D28" i="29"/>
  <c r="D29" i="29"/>
  <c r="D20" i="29"/>
  <c r="D11" i="29"/>
  <c r="D12" i="29"/>
  <c r="D13" i="29"/>
  <c r="D14" i="29"/>
  <c r="D15" i="29"/>
  <c r="D16" i="29"/>
  <c r="D17" i="29"/>
  <c r="D18" i="29"/>
  <c r="D19" i="29"/>
  <c r="D10" i="29"/>
  <c r="A120" i="29"/>
  <c r="A119" i="18" s="1"/>
  <c r="B120" i="29"/>
  <c r="B119" i="36" s="1"/>
  <c r="C120" i="29"/>
  <c r="C119" i="36" s="1"/>
  <c r="D120" i="29"/>
  <c r="E120" i="29"/>
  <c r="F120" i="29"/>
  <c r="L120" i="29"/>
  <c r="E121" i="29"/>
  <c r="E122" i="29"/>
  <c r="E123" i="29"/>
  <c r="E124" i="29"/>
  <c r="E125" i="29"/>
  <c r="E126" i="29"/>
  <c r="E127" i="29"/>
  <c r="E128" i="29"/>
  <c r="E129" i="29"/>
  <c r="A110" i="29"/>
  <c r="A109" i="35" s="1"/>
  <c r="B110" i="29"/>
  <c r="B109" i="35" s="1"/>
  <c r="C110" i="29"/>
  <c r="C109" i="34" s="1"/>
  <c r="D110" i="29"/>
  <c r="E110" i="29"/>
  <c r="F110" i="29"/>
  <c r="L110" i="29"/>
  <c r="E111" i="29"/>
  <c r="E112" i="29"/>
  <c r="E113" i="29"/>
  <c r="E114" i="29"/>
  <c r="E115" i="29"/>
  <c r="E116" i="29"/>
  <c r="E117" i="29"/>
  <c r="E118" i="29"/>
  <c r="E119" i="29"/>
  <c r="L51" i="28"/>
  <c r="L52" i="28"/>
  <c r="L53" i="28"/>
  <c r="L54" i="28"/>
  <c r="L55" i="28"/>
  <c r="L56" i="28"/>
  <c r="L57" i="28"/>
  <c r="L58" i="28"/>
  <c r="L59" i="28"/>
  <c r="L50" i="28"/>
  <c r="A120" i="28"/>
  <c r="B120" i="28"/>
  <c r="C120" i="28"/>
  <c r="J120" i="28"/>
  <c r="L120" i="28"/>
  <c r="R120" i="28"/>
  <c r="C121" i="28"/>
  <c r="J121" i="28"/>
  <c r="L121" i="28"/>
  <c r="R121" i="28"/>
  <c r="C122" i="28"/>
  <c r="J122" i="28"/>
  <c r="L122" i="28"/>
  <c r="R122" i="28"/>
  <c r="C123" i="28"/>
  <c r="J123" i="28"/>
  <c r="L123" i="28"/>
  <c r="R123" i="28"/>
  <c r="C124" i="28"/>
  <c r="J124" i="28"/>
  <c r="L124" i="28"/>
  <c r="R124" i="28"/>
  <c r="C125" i="28"/>
  <c r="J125" i="28"/>
  <c r="L125" i="28"/>
  <c r="R125" i="28"/>
  <c r="C126" i="28"/>
  <c r="J126" i="28"/>
  <c r="L126" i="28"/>
  <c r="R126" i="28"/>
  <c r="C127" i="28"/>
  <c r="J127" i="28"/>
  <c r="L127" i="28"/>
  <c r="R127" i="28"/>
  <c r="C128" i="28"/>
  <c r="J128" i="28"/>
  <c r="L128" i="28"/>
  <c r="R128" i="28"/>
  <c r="C129" i="28"/>
  <c r="J129" i="28"/>
  <c r="L129" i="28"/>
  <c r="R129" i="28"/>
  <c r="A110" i="28"/>
  <c r="B110" i="28"/>
  <c r="C110" i="28"/>
  <c r="J110" i="28"/>
  <c r="L110" i="28"/>
  <c r="R110" i="28"/>
  <c r="C111" i="28"/>
  <c r="J111" i="28"/>
  <c r="L111" i="28"/>
  <c r="R111" i="28"/>
  <c r="C112" i="28"/>
  <c r="J112" i="28"/>
  <c r="L112" i="28"/>
  <c r="R112" i="28"/>
  <c r="C113" i="28"/>
  <c r="J113" i="28"/>
  <c r="L113" i="28"/>
  <c r="R113" i="28"/>
  <c r="C114" i="28"/>
  <c r="J114" i="28"/>
  <c r="L114" i="28"/>
  <c r="R114" i="28"/>
  <c r="C115" i="28"/>
  <c r="J115" i="28"/>
  <c r="L115" i="28"/>
  <c r="R115" i="28"/>
  <c r="C116" i="28"/>
  <c r="J116" i="28"/>
  <c r="L116" i="28"/>
  <c r="R116" i="28"/>
  <c r="C117" i="28"/>
  <c r="J117" i="28"/>
  <c r="L117" i="28"/>
  <c r="R117" i="28"/>
  <c r="C118" i="28"/>
  <c r="J118" i="28"/>
  <c r="L118" i="28"/>
  <c r="R118" i="28"/>
  <c r="C119" i="28"/>
  <c r="J119" i="28"/>
  <c r="L119" i="28"/>
  <c r="R119" i="28"/>
  <c r="G120" i="27"/>
  <c r="L120" i="27"/>
  <c r="K120" i="27" s="1"/>
  <c r="L121" i="27"/>
  <c r="K121" i="27" s="1"/>
  <c r="L122" i="27"/>
  <c r="K122" i="27" s="1"/>
  <c r="L123" i="27"/>
  <c r="K123" i="27" s="1"/>
  <c r="K124" i="27"/>
  <c r="L124" i="27"/>
  <c r="L125" i="27"/>
  <c r="K125" i="27" s="1"/>
  <c r="L126" i="27"/>
  <c r="K126" i="27" s="1"/>
  <c r="L127" i="27"/>
  <c r="K127" i="27" s="1"/>
  <c r="L128" i="27"/>
  <c r="K128" i="27" s="1"/>
  <c r="L129" i="27"/>
  <c r="K129" i="27" s="1"/>
  <c r="G110" i="27"/>
  <c r="L110" i="27"/>
  <c r="K110" i="27" s="1"/>
  <c r="L111" i="27"/>
  <c r="K111" i="27" s="1"/>
  <c r="L112" i="27"/>
  <c r="L113" i="27"/>
  <c r="K113" i="27" s="1"/>
  <c r="L114" i="27"/>
  <c r="K114" i="27" s="1"/>
  <c r="L115" i="27"/>
  <c r="K115" i="27" s="1"/>
  <c r="L116" i="27"/>
  <c r="K116" i="27" s="1"/>
  <c r="K117" i="27"/>
  <c r="L117" i="27"/>
  <c r="L118" i="27"/>
  <c r="K118" i="27" s="1"/>
  <c r="L119" i="27"/>
  <c r="K119" i="27" s="1"/>
  <c r="L80" i="27"/>
  <c r="K80" i="27" s="1"/>
  <c r="L81" i="27"/>
  <c r="K81" i="27" s="1"/>
  <c r="L82" i="27"/>
  <c r="K82" i="27" s="1"/>
  <c r="L83" i="27"/>
  <c r="K83" i="27" s="1"/>
  <c r="L84" i="27"/>
  <c r="K84" i="27" s="1"/>
  <c r="L85" i="27"/>
  <c r="K85" i="27" s="1"/>
  <c r="L86" i="27"/>
  <c r="K86" i="27" s="1"/>
  <c r="L87" i="27"/>
  <c r="K87" i="27" s="1"/>
  <c r="L88" i="27"/>
  <c r="K88" i="27" s="1"/>
  <c r="L89" i="27"/>
  <c r="K89" i="27" s="1"/>
  <c r="L90" i="27"/>
  <c r="K90" i="27" s="1"/>
  <c r="L91" i="27"/>
  <c r="K91" i="27" s="1"/>
  <c r="L92" i="27"/>
  <c r="K92" i="27" s="1"/>
  <c r="L93" i="27"/>
  <c r="K93" i="27" s="1"/>
  <c r="L94" i="27"/>
  <c r="K94" i="27" s="1"/>
  <c r="L95" i="27"/>
  <c r="K95" i="27" s="1"/>
  <c r="L96" i="27"/>
  <c r="K96" i="27" s="1"/>
  <c r="L97" i="27"/>
  <c r="K97" i="27" s="1"/>
  <c r="L98" i="27"/>
  <c r="K98" i="27" s="1"/>
  <c r="L99" i="27"/>
  <c r="K99" i="27" s="1"/>
  <c r="L100" i="27"/>
  <c r="K100" i="27" s="1"/>
  <c r="L101" i="27"/>
  <c r="K101" i="27" s="1"/>
  <c r="L102" i="27"/>
  <c r="K102" i="27" s="1"/>
  <c r="L103" i="27"/>
  <c r="K103" i="27" s="1"/>
  <c r="L104" i="27"/>
  <c r="K104" i="27" s="1"/>
  <c r="L105" i="27"/>
  <c r="K105" i="27" s="1"/>
  <c r="L106" i="27"/>
  <c r="K106" i="27" s="1"/>
  <c r="L107" i="27"/>
  <c r="K107" i="27" s="1"/>
  <c r="L108" i="27"/>
  <c r="K108" i="27" s="1"/>
  <c r="L109" i="27"/>
  <c r="K109" i="27" s="1"/>
  <c r="L62" i="27"/>
  <c r="L63" i="27"/>
  <c r="L64" i="27"/>
  <c r="L65" i="27"/>
  <c r="L66" i="27"/>
  <c r="L67" i="27"/>
  <c r="K67" i="27" s="1"/>
  <c r="L68" i="27"/>
  <c r="K68" i="27" s="1"/>
  <c r="L69" i="27"/>
  <c r="K69" i="27" s="1"/>
  <c r="L70" i="27"/>
  <c r="K70" i="27" s="1"/>
  <c r="L71" i="27"/>
  <c r="K71" i="27" s="1"/>
  <c r="L72" i="27"/>
  <c r="K72" i="27" s="1"/>
  <c r="L73" i="27"/>
  <c r="K73" i="27" s="1"/>
  <c r="L74" i="27"/>
  <c r="K74" i="27" s="1"/>
  <c r="L75" i="27"/>
  <c r="K75" i="27" s="1"/>
  <c r="L76" i="27"/>
  <c r="K76" i="27" s="1"/>
  <c r="L77" i="27"/>
  <c r="K77" i="27" s="1"/>
  <c r="L78" i="27"/>
  <c r="L79" i="27"/>
  <c r="K66" i="27"/>
  <c r="K78" i="27"/>
  <c r="K79" i="27"/>
  <c r="B109" i="34" l="1"/>
  <c r="A109" i="34"/>
  <c r="B119" i="34"/>
  <c r="A119" i="34"/>
  <c r="C119" i="35"/>
  <c r="B119" i="35"/>
  <c r="A119" i="36"/>
  <c r="C109" i="18"/>
  <c r="B109" i="18"/>
  <c r="K120" i="28"/>
  <c r="T120" i="28" s="1"/>
  <c r="J120" i="29" s="1"/>
  <c r="A109" i="18"/>
  <c r="C119" i="34"/>
  <c r="M70" i="27"/>
  <c r="N70" i="27" s="1"/>
  <c r="C109" i="36"/>
  <c r="M80" i="27"/>
  <c r="N80" i="27" s="1"/>
  <c r="B109" i="36"/>
  <c r="C119" i="18"/>
  <c r="A109" i="36"/>
  <c r="B119" i="18"/>
  <c r="C109" i="35"/>
  <c r="S120" i="28"/>
  <c r="S110" i="28"/>
  <c r="K110" i="28"/>
  <c r="T110" i="28" s="1"/>
  <c r="J110" i="29" s="1"/>
  <c r="M120" i="27"/>
  <c r="M110" i="27"/>
  <c r="M100" i="27"/>
  <c r="N100" i="27" s="1"/>
  <c r="K112" i="27"/>
  <c r="M90" i="27"/>
  <c r="N90" i="27" s="1"/>
  <c r="D100" i="29"/>
  <c r="D50" i="29"/>
  <c r="D40" i="29"/>
  <c r="D30" i="29"/>
  <c r="E11" i="29"/>
  <c r="E25" i="29"/>
  <c r="E26" i="29"/>
  <c r="E27" i="29"/>
  <c r="E28" i="29"/>
  <c r="E29" i="29"/>
  <c r="E30" i="29"/>
  <c r="E31" i="29"/>
  <c r="E32" i="29"/>
  <c r="E33" i="29"/>
  <c r="E34" i="29"/>
  <c r="E35" i="29"/>
  <c r="E36" i="29"/>
  <c r="E37" i="29"/>
  <c r="E38" i="29"/>
  <c r="E39" i="29"/>
  <c r="E50" i="29"/>
  <c r="E51" i="29"/>
  <c r="E52" i="29"/>
  <c r="E53" i="29"/>
  <c r="E54" i="29"/>
  <c r="E55" i="29"/>
  <c r="E56" i="29"/>
  <c r="E57" i="29"/>
  <c r="E58" i="29"/>
  <c r="E59" i="29"/>
  <c r="E41" i="29"/>
  <c r="E42" i="29"/>
  <c r="E43" i="29"/>
  <c r="E44" i="29"/>
  <c r="E45" i="29"/>
  <c r="E46" i="29"/>
  <c r="E47" i="29"/>
  <c r="E48" i="29"/>
  <c r="E49" i="29"/>
  <c r="E21" i="29"/>
  <c r="E22" i="29"/>
  <c r="E23" i="29"/>
  <c r="E24" i="29"/>
  <c r="E12" i="29"/>
  <c r="E13" i="29"/>
  <c r="E14" i="29"/>
  <c r="E15" i="29"/>
  <c r="E16" i="29"/>
  <c r="E17" i="29"/>
  <c r="E18" i="29"/>
  <c r="E19" i="29"/>
  <c r="U120" i="28" l="1"/>
  <c r="V120" i="28" s="1"/>
  <c r="M120" i="29" s="1"/>
  <c r="U110" i="28"/>
  <c r="K110" i="29" s="1"/>
  <c r="E109" i="34" s="1"/>
  <c r="D119" i="36"/>
  <c r="D119" i="18"/>
  <c r="D119" i="34"/>
  <c r="D119" i="35"/>
  <c r="N110" i="27"/>
  <c r="H110" i="29" s="1"/>
  <c r="G110" i="29"/>
  <c r="D109" i="34"/>
  <c r="D109" i="35"/>
  <c r="D109" i="36"/>
  <c r="D109" i="18"/>
  <c r="N120" i="27"/>
  <c r="H120" i="29" s="1"/>
  <c r="G120" i="29"/>
  <c r="L20" i="29"/>
  <c r="L30" i="29"/>
  <c r="L40" i="29"/>
  <c r="L50" i="29"/>
  <c r="L60" i="29"/>
  <c r="L70" i="29"/>
  <c r="L80" i="29"/>
  <c r="L90" i="29"/>
  <c r="L100" i="29"/>
  <c r="A20" i="29"/>
  <c r="B20" i="29"/>
  <c r="C20" i="29"/>
  <c r="A30" i="29"/>
  <c r="B30" i="29"/>
  <c r="C30" i="29"/>
  <c r="A40" i="29"/>
  <c r="B40" i="29"/>
  <c r="C40" i="29"/>
  <c r="A50" i="29"/>
  <c r="B50" i="29"/>
  <c r="C50" i="29"/>
  <c r="A60" i="29"/>
  <c r="B60" i="29"/>
  <c r="C60" i="29"/>
  <c r="A70" i="29"/>
  <c r="B70" i="29"/>
  <c r="C70" i="29"/>
  <c r="A80" i="29"/>
  <c r="B80" i="29"/>
  <c r="C80" i="29"/>
  <c r="A90" i="29"/>
  <c r="B90" i="29"/>
  <c r="C90" i="29"/>
  <c r="A100" i="29"/>
  <c r="B100" i="29"/>
  <c r="C100" i="29"/>
  <c r="E90" i="29"/>
  <c r="E91" i="29"/>
  <c r="E92" i="29"/>
  <c r="E93" i="29"/>
  <c r="E94" i="29"/>
  <c r="E95" i="29"/>
  <c r="E96" i="29"/>
  <c r="E97" i="29"/>
  <c r="E98" i="29"/>
  <c r="E99" i="29"/>
  <c r="E100" i="29"/>
  <c r="E101" i="29"/>
  <c r="E102" i="29"/>
  <c r="E103" i="29"/>
  <c r="E104" i="29"/>
  <c r="E105" i="29"/>
  <c r="E106" i="29"/>
  <c r="E107" i="29"/>
  <c r="E108" i="29"/>
  <c r="E109" i="29"/>
  <c r="E70" i="29"/>
  <c r="E71" i="29"/>
  <c r="E72" i="29"/>
  <c r="E73" i="29"/>
  <c r="E74" i="29"/>
  <c r="E75" i="29"/>
  <c r="E76" i="29"/>
  <c r="E77" i="29"/>
  <c r="E78" i="29"/>
  <c r="E79" i="29"/>
  <c r="E80" i="29"/>
  <c r="E81" i="29"/>
  <c r="E82" i="29"/>
  <c r="E83" i="29"/>
  <c r="E84" i="29"/>
  <c r="E85" i="29"/>
  <c r="E86" i="29"/>
  <c r="E87" i="29"/>
  <c r="E88" i="29"/>
  <c r="E89" i="29"/>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A20" i="28"/>
  <c r="B20" i="28"/>
  <c r="A30" i="28"/>
  <c r="B30" i="28"/>
  <c r="A40" i="28"/>
  <c r="B40" i="28"/>
  <c r="A50" i="28"/>
  <c r="B50" i="28"/>
  <c r="A60" i="28"/>
  <c r="B60" i="28"/>
  <c r="A70" i="28"/>
  <c r="B70" i="28"/>
  <c r="A80" i="28"/>
  <c r="B80" i="28"/>
  <c r="A90" i="28"/>
  <c r="B90" i="28"/>
  <c r="A100" i="28"/>
  <c r="B100" i="28"/>
  <c r="J70" i="28"/>
  <c r="L70" i="28"/>
  <c r="R70" i="28"/>
  <c r="J71" i="28"/>
  <c r="L71" i="28"/>
  <c r="R71" i="28"/>
  <c r="J72" i="28"/>
  <c r="L72" i="28"/>
  <c r="R72" i="28"/>
  <c r="J73" i="28"/>
  <c r="L73" i="28"/>
  <c r="R73" i="28"/>
  <c r="J74" i="28"/>
  <c r="L74" i="28"/>
  <c r="R74" i="28"/>
  <c r="J75" i="28"/>
  <c r="L75" i="28"/>
  <c r="R75" i="28"/>
  <c r="J76" i="28"/>
  <c r="L76" i="28"/>
  <c r="R76" i="28"/>
  <c r="J77" i="28"/>
  <c r="L77" i="28"/>
  <c r="R77" i="28"/>
  <c r="J78" i="28"/>
  <c r="L78" i="28"/>
  <c r="R78" i="28"/>
  <c r="J79" i="28"/>
  <c r="L79" i="28"/>
  <c r="R79" i="28"/>
  <c r="J80" i="28"/>
  <c r="L80" i="28"/>
  <c r="R80" i="28"/>
  <c r="J81" i="28"/>
  <c r="L81" i="28"/>
  <c r="R81" i="28"/>
  <c r="J82" i="28"/>
  <c r="L82" i="28"/>
  <c r="R82" i="28"/>
  <c r="J83" i="28"/>
  <c r="L83" i="28"/>
  <c r="R83" i="28"/>
  <c r="J84" i="28"/>
  <c r="L84" i="28"/>
  <c r="R84" i="28"/>
  <c r="J85" i="28"/>
  <c r="L85" i="28"/>
  <c r="R85" i="28"/>
  <c r="J86" i="28"/>
  <c r="L86" i="28"/>
  <c r="R86" i="28"/>
  <c r="J87" i="28"/>
  <c r="L87" i="28"/>
  <c r="R87" i="28"/>
  <c r="J88" i="28"/>
  <c r="L88" i="28"/>
  <c r="R88" i="28"/>
  <c r="J89" i="28"/>
  <c r="L89" i="28"/>
  <c r="R89" i="28"/>
  <c r="J90" i="28"/>
  <c r="L90" i="28"/>
  <c r="R90" i="28"/>
  <c r="J91" i="28"/>
  <c r="L91" i="28"/>
  <c r="R91" i="28"/>
  <c r="J92" i="28"/>
  <c r="L92" i="28"/>
  <c r="R92" i="28"/>
  <c r="J93" i="28"/>
  <c r="L93" i="28"/>
  <c r="R93" i="28"/>
  <c r="J94" i="28"/>
  <c r="L94" i="28"/>
  <c r="R94" i="28"/>
  <c r="J95" i="28"/>
  <c r="L95" i="28"/>
  <c r="R95" i="28"/>
  <c r="J96" i="28"/>
  <c r="L96" i="28"/>
  <c r="R96" i="28"/>
  <c r="J97" i="28"/>
  <c r="L97" i="28"/>
  <c r="R97" i="28"/>
  <c r="J98" i="28"/>
  <c r="L98" i="28"/>
  <c r="R98" i="28"/>
  <c r="J99" i="28"/>
  <c r="L99" i="28"/>
  <c r="R99" i="28"/>
  <c r="J100" i="28"/>
  <c r="L100" i="28"/>
  <c r="R100" i="28"/>
  <c r="J101" i="28"/>
  <c r="L101" i="28"/>
  <c r="R101" i="28"/>
  <c r="J102" i="28"/>
  <c r="L102" i="28"/>
  <c r="R102" i="28"/>
  <c r="J103" i="28"/>
  <c r="L103" i="28"/>
  <c r="R103" i="28"/>
  <c r="J104" i="28"/>
  <c r="L104" i="28"/>
  <c r="R104" i="28"/>
  <c r="J105" i="28"/>
  <c r="L105" i="28"/>
  <c r="R105" i="28"/>
  <c r="J106" i="28"/>
  <c r="L106" i="28"/>
  <c r="R106" i="28"/>
  <c r="J107" i="28"/>
  <c r="L107" i="28"/>
  <c r="R107" i="28"/>
  <c r="J108" i="28"/>
  <c r="L108" i="28"/>
  <c r="R108" i="28"/>
  <c r="J109" i="28"/>
  <c r="L109" i="28"/>
  <c r="R109" i="28"/>
  <c r="G100" i="27"/>
  <c r="G90" i="27"/>
  <c r="G80" i="27"/>
  <c r="G70" i="27"/>
  <c r="K120" i="29" l="1"/>
  <c r="E109" i="18"/>
  <c r="V110" i="28"/>
  <c r="M110" i="29" s="1"/>
  <c r="F109" i="18" s="1"/>
  <c r="E109" i="36"/>
  <c r="E109" i="35"/>
  <c r="E119" i="35"/>
  <c r="E119" i="36"/>
  <c r="E119" i="18"/>
  <c r="E119" i="34"/>
  <c r="F119" i="35"/>
  <c r="F119" i="36"/>
  <c r="F119" i="18"/>
  <c r="F119" i="34"/>
  <c r="F109" i="34"/>
  <c r="F109" i="35"/>
  <c r="F109" i="36"/>
  <c r="F70" i="29"/>
  <c r="O70" i="27"/>
  <c r="K100" i="28"/>
  <c r="T100" i="28" s="1"/>
  <c r="S100" i="28"/>
  <c r="K90" i="28"/>
  <c r="S90" i="28"/>
  <c r="K80" i="28"/>
  <c r="S80" i="28"/>
  <c r="U80" i="28" s="1"/>
  <c r="S70" i="28"/>
  <c r="K70" i="28"/>
  <c r="T70" i="28" s="1"/>
  <c r="J70" i="29" s="1"/>
  <c r="C99" i="36"/>
  <c r="C99" i="35"/>
  <c r="C99" i="34"/>
  <c r="C99" i="18"/>
  <c r="B99" i="36"/>
  <c r="B99" i="35"/>
  <c r="B99" i="34"/>
  <c r="B99" i="18"/>
  <c r="A99" i="36"/>
  <c r="A99" i="35"/>
  <c r="A99" i="34"/>
  <c r="A99" i="18"/>
  <c r="C89" i="36"/>
  <c r="C89" i="35"/>
  <c r="C89" i="34"/>
  <c r="C89" i="18"/>
  <c r="B89" i="36"/>
  <c r="B89" i="35"/>
  <c r="B89" i="34"/>
  <c r="B89" i="18"/>
  <c r="A89" i="36"/>
  <c r="A89" i="35"/>
  <c r="A89" i="34"/>
  <c r="A89" i="18"/>
  <c r="C79" i="36"/>
  <c r="C79" i="35"/>
  <c r="C79" i="34"/>
  <c r="C79" i="18"/>
  <c r="B79" i="36"/>
  <c r="B79" i="35"/>
  <c r="B79" i="34"/>
  <c r="B79" i="18"/>
  <c r="A79" i="36"/>
  <c r="A79" i="35"/>
  <c r="A79" i="34"/>
  <c r="A79" i="18"/>
  <c r="C69" i="36"/>
  <c r="C69" i="35"/>
  <c r="C69" i="34"/>
  <c r="C69" i="18"/>
  <c r="B69" i="36"/>
  <c r="B69" i="35"/>
  <c r="B69" i="34"/>
  <c r="B69" i="18"/>
  <c r="A69" i="36"/>
  <c r="A69" i="35"/>
  <c r="A69" i="34"/>
  <c r="A69" i="18"/>
  <c r="C59" i="36"/>
  <c r="C59" i="35"/>
  <c r="C59" i="34"/>
  <c r="C59" i="18"/>
  <c r="B59" i="36"/>
  <c r="B59" i="35"/>
  <c r="B59" i="34"/>
  <c r="B59" i="18"/>
  <c r="A59" i="36"/>
  <c r="A59" i="35"/>
  <c r="A59" i="34"/>
  <c r="A59" i="18"/>
  <c r="C49" i="36"/>
  <c r="C49" i="35"/>
  <c r="C49" i="34"/>
  <c r="C49" i="18"/>
  <c r="B49" i="36"/>
  <c r="B49" i="35"/>
  <c r="B49" i="34"/>
  <c r="B49" i="18"/>
  <c r="A49" i="36"/>
  <c r="A49" i="35"/>
  <c r="A49" i="34"/>
  <c r="A49" i="18"/>
  <c r="C39" i="36"/>
  <c r="C39" i="35"/>
  <c r="C39" i="34"/>
  <c r="C39" i="18"/>
  <c r="B39" i="36"/>
  <c r="B39" i="35"/>
  <c r="B39" i="34"/>
  <c r="B39" i="18"/>
  <c r="A39" i="36"/>
  <c r="A39" i="35"/>
  <c r="A39" i="34"/>
  <c r="A39" i="18"/>
  <c r="C29" i="36"/>
  <c r="C29" i="35"/>
  <c r="C29" i="34"/>
  <c r="C29" i="18"/>
  <c r="B29" i="36"/>
  <c r="B29" i="35"/>
  <c r="B29" i="34"/>
  <c r="B29" i="18"/>
  <c r="A29" i="36"/>
  <c r="A29" i="35"/>
  <c r="A29" i="34"/>
  <c r="A29" i="18"/>
  <c r="C19" i="36"/>
  <c r="C19" i="35"/>
  <c r="C19" i="34"/>
  <c r="C19" i="18"/>
  <c r="B19" i="36"/>
  <c r="B19" i="35"/>
  <c r="B19" i="34"/>
  <c r="B19" i="18"/>
  <c r="A19" i="36"/>
  <c r="A19" i="35"/>
  <c r="A19" i="34"/>
  <c r="A19" i="18"/>
  <c r="G80" i="29"/>
  <c r="H80" i="29"/>
  <c r="U70" i="28"/>
  <c r="K70" i="29" s="1"/>
  <c r="F80" i="29"/>
  <c r="T90" i="28"/>
  <c r="F90" i="29"/>
  <c r="T80" i="28"/>
  <c r="J80" i="29" s="1"/>
  <c r="H100" i="29"/>
  <c r="F100" i="29"/>
  <c r="G70" i="29"/>
  <c r="H70" i="29"/>
  <c r="O80" i="27"/>
  <c r="L59" i="27"/>
  <c r="K59" i="27" s="1"/>
  <c r="L58" i="27"/>
  <c r="K58" i="27" s="1"/>
  <c r="L57" i="27"/>
  <c r="K57" i="27" s="1"/>
  <c r="L56" i="27"/>
  <c r="K56" i="27" s="1"/>
  <c r="L55" i="27"/>
  <c r="K55" i="27" s="1"/>
  <c r="L54" i="27"/>
  <c r="K54" i="27" s="1"/>
  <c r="L53" i="27"/>
  <c r="K53" i="27" s="1"/>
  <c r="L52" i="27"/>
  <c r="K52" i="27" s="1"/>
  <c r="L51" i="27"/>
  <c r="K51" i="27" s="1"/>
  <c r="L50" i="27"/>
  <c r="K50" i="27" s="1"/>
  <c r="G50" i="27"/>
  <c r="H50" i="27" s="1"/>
  <c r="F50" i="29" l="1"/>
  <c r="D79" i="36"/>
  <c r="D79" i="35"/>
  <c r="D79" i="34"/>
  <c r="D79" i="18"/>
  <c r="E69" i="36"/>
  <c r="E69" i="35"/>
  <c r="E69" i="34"/>
  <c r="E69" i="18"/>
  <c r="D69" i="36"/>
  <c r="D69" i="35"/>
  <c r="D69" i="34"/>
  <c r="D69" i="18"/>
  <c r="G100" i="29"/>
  <c r="U100" i="28"/>
  <c r="K100" i="29" s="1"/>
  <c r="V70" i="28"/>
  <c r="M70" i="29" s="1"/>
  <c r="G90" i="29"/>
  <c r="U90" i="28"/>
  <c r="K90" i="29" s="1"/>
  <c r="H90" i="29"/>
  <c r="J100" i="29"/>
  <c r="J90" i="29"/>
  <c r="V80" i="28"/>
  <c r="M80" i="29" s="1"/>
  <c r="K80" i="29"/>
  <c r="M50" i="27"/>
  <c r="L62" i="28"/>
  <c r="L63" i="28"/>
  <c r="L64" i="28"/>
  <c r="L65" i="28"/>
  <c r="L66" i="28"/>
  <c r="L67" i="28"/>
  <c r="L68" i="28"/>
  <c r="L69" i="28"/>
  <c r="L60" i="28"/>
  <c r="L61" i="28"/>
  <c r="V100" i="28" l="1"/>
  <c r="M100" i="29" s="1"/>
  <c r="F99" i="36" s="1"/>
  <c r="V90" i="28"/>
  <c r="M90" i="29" s="1"/>
  <c r="F89" i="36" s="1"/>
  <c r="O50" i="27"/>
  <c r="G50" i="29"/>
  <c r="E79" i="36"/>
  <c r="E79" i="35"/>
  <c r="E79" i="34"/>
  <c r="E79" i="18"/>
  <c r="F79" i="36"/>
  <c r="F79" i="35"/>
  <c r="F79" i="34"/>
  <c r="F79" i="18"/>
  <c r="D89" i="36"/>
  <c r="D89" i="35"/>
  <c r="D89" i="34"/>
  <c r="D89" i="18"/>
  <c r="D99" i="36"/>
  <c r="D99" i="35"/>
  <c r="D99" i="34"/>
  <c r="D99" i="18"/>
  <c r="E89" i="36"/>
  <c r="E89" i="35"/>
  <c r="E89" i="34"/>
  <c r="E89" i="18"/>
  <c r="F69" i="36"/>
  <c r="F69" i="35"/>
  <c r="F69" i="34"/>
  <c r="F69" i="18"/>
  <c r="E99" i="36"/>
  <c r="E99" i="35"/>
  <c r="E99" i="34"/>
  <c r="E99" i="18"/>
  <c r="N50" i="27"/>
  <c r="H50" i="29" s="1"/>
  <c r="E20" i="29"/>
  <c r="E40" i="29"/>
  <c r="E60" i="29"/>
  <c r="E61" i="29"/>
  <c r="E62" i="29"/>
  <c r="E63" i="29"/>
  <c r="E64" i="29"/>
  <c r="E65" i="29"/>
  <c r="E66" i="29"/>
  <c r="E67" i="29"/>
  <c r="E68" i="29"/>
  <c r="E6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L60" i="27"/>
  <c r="K60" i="27" s="1"/>
  <c r="L61" i="27"/>
  <c r="K61" i="27" s="1"/>
  <c r="K62" i="27"/>
  <c r="K63" i="27"/>
  <c r="K64" i="27"/>
  <c r="K65" i="27"/>
  <c r="F99" i="18" l="1"/>
  <c r="F99" i="34"/>
  <c r="F99" i="35"/>
  <c r="F89" i="18"/>
  <c r="F89" i="34"/>
  <c r="F89" i="35"/>
  <c r="L41" i="28" l="1"/>
  <c r="L42" i="28"/>
  <c r="L43" i="28"/>
  <c r="L44" i="28"/>
  <c r="L45" i="28"/>
  <c r="L46" i="28"/>
  <c r="L47" i="28"/>
  <c r="L48" i="28"/>
  <c r="L49" i="28"/>
  <c r="L31" i="28"/>
  <c r="L32" i="28"/>
  <c r="L33" i="28"/>
  <c r="L34" i="28"/>
  <c r="L35" i="28"/>
  <c r="L36" i="28"/>
  <c r="L37" i="28"/>
  <c r="L38" i="28"/>
  <c r="L39" i="28"/>
  <c r="L21" i="28"/>
  <c r="L22" i="28"/>
  <c r="L23" i="28"/>
  <c r="L24" i="28"/>
  <c r="L25" i="28"/>
  <c r="L26" i="28"/>
  <c r="L27" i="28"/>
  <c r="L28" i="28"/>
  <c r="L29" i="28"/>
  <c r="L14" i="28"/>
  <c r="L15" i="28"/>
  <c r="L16" i="28"/>
  <c r="L17" i="28"/>
  <c r="L18" i="28"/>
  <c r="L19" i="28"/>
  <c r="L13" i="28"/>
  <c r="L11" i="28"/>
  <c r="G60" i="27"/>
  <c r="H60" i="27" s="1"/>
  <c r="F60" i="29" l="1"/>
  <c r="M60" i="27"/>
  <c r="G60" i="29" l="1"/>
  <c r="N60" i="27"/>
  <c r="H60" i="29" s="1"/>
  <c r="O60" i="27"/>
  <c r="G20" i="27"/>
  <c r="G30" i="27"/>
  <c r="G10" i="27"/>
  <c r="J20" i="28" l="1"/>
  <c r="L20" i="28"/>
  <c r="R20" i="28"/>
  <c r="J21" i="28"/>
  <c r="R21" i="28"/>
  <c r="J22" i="28"/>
  <c r="R22" i="28"/>
  <c r="J23" i="28"/>
  <c r="R23" i="28"/>
  <c r="J24" i="28"/>
  <c r="R24" i="28"/>
  <c r="J25" i="28"/>
  <c r="R25" i="28"/>
  <c r="J26" i="28"/>
  <c r="R26" i="28"/>
  <c r="J27" i="28"/>
  <c r="R27" i="28"/>
  <c r="J28" i="28"/>
  <c r="R28" i="28"/>
  <c r="J29" i="28"/>
  <c r="R29" i="28"/>
  <c r="J30" i="28"/>
  <c r="L30" i="28"/>
  <c r="R30" i="28"/>
  <c r="J31" i="28"/>
  <c r="R31" i="28"/>
  <c r="J32" i="28"/>
  <c r="R32" i="28"/>
  <c r="J33" i="28"/>
  <c r="R33" i="28"/>
  <c r="J34" i="28"/>
  <c r="R34" i="28"/>
  <c r="J35" i="28"/>
  <c r="R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R69" i="28"/>
  <c r="J69" i="28"/>
  <c r="R68" i="28"/>
  <c r="J68" i="28"/>
  <c r="R67" i="28"/>
  <c r="J67" i="28"/>
  <c r="R66" i="28"/>
  <c r="J66" i="28"/>
  <c r="R65" i="28"/>
  <c r="J65" i="28"/>
  <c r="R64" i="28"/>
  <c r="J64" i="28"/>
  <c r="R63" i="28"/>
  <c r="J63" i="28"/>
  <c r="R62" i="28"/>
  <c r="J62" i="28"/>
  <c r="R61" i="28"/>
  <c r="J61" i="28"/>
  <c r="R60" i="28"/>
  <c r="J60" i="28"/>
  <c r="R59" i="28"/>
  <c r="J59" i="28"/>
  <c r="R58" i="28"/>
  <c r="J58" i="28"/>
  <c r="R57" i="28"/>
  <c r="J57" i="28"/>
  <c r="R56" i="28"/>
  <c r="J56" i="28"/>
  <c r="R55" i="28"/>
  <c r="J55" i="28"/>
  <c r="R54" i="28"/>
  <c r="J54" i="28"/>
  <c r="R53" i="28"/>
  <c r="J53" i="28"/>
  <c r="R52" i="28"/>
  <c r="J52" i="28"/>
  <c r="R51" i="28"/>
  <c r="J51" i="28"/>
  <c r="R50" i="28"/>
  <c r="J50" i="28"/>
  <c r="S40" i="28" l="1"/>
  <c r="K40" i="28"/>
  <c r="S30" i="28"/>
  <c r="K30" i="28"/>
  <c r="K20" i="28"/>
  <c r="S60" i="28"/>
  <c r="U60" i="28" s="1"/>
  <c r="K60" i="29" s="1"/>
  <c r="S20" i="28"/>
  <c r="S50" i="28"/>
  <c r="U50" i="28" s="1"/>
  <c r="K50" i="29" s="1"/>
  <c r="K60" i="28"/>
  <c r="T60" i="28" s="1"/>
  <c r="K50" i="28"/>
  <c r="T50" i="28" s="1"/>
  <c r="J50" i="29" l="1"/>
  <c r="V50" i="28"/>
  <c r="M50" i="29" s="1"/>
  <c r="V60" i="28"/>
  <c r="M60" i="29" s="1"/>
  <c r="J60" i="29"/>
  <c r="E49" i="36"/>
  <c r="E49" i="35"/>
  <c r="E49" i="34"/>
  <c r="E49" i="18"/>
  <c r="E59" i="36"/>
  <c r="E59" i="35"/>
  <c r="E59" i="34"/>
  <c r="E59" i="18"/>
  <c r="H30" i="27"/>
  <c r="F30" i="29" l="1"/>
  <c r="T30" i="28"/>
  <c r="D59" i="36"/>
  <c r="D59" i="35"/>
  <c r="D59" i="34"/>
  <c r="D59" i="18"/>
  <c r="F59" i="36"/>
  <c r="F59" i="35"/>
  <c r="F59" i="34"/>
  <c r="F59" i="18"/>
  <c r="F49" i="36"/>
  <c r="F49" i="35"/>
  <c r="F49" i="34"/>
  <c r="F49" i="18"/>
  <c r="D49" i="36"/>
  <c r="D49" i="35"/>
  <c r="D49" i="34"/>
  <c r="D49" i="18"/>
  <c r="M30" i="27"/>
  <c r="G40" i="27"/>
  <c r="H40" i="27" s="1"/>
  <c r="F40" i="29" l="1"/>
  <c r="T40" i="28"/>
  <c r="J40" i="29" s="1"/>
  <c r="N30" i="27"/>
  <c r="H30" i="29" s="1"/>
  <c r="G30" i="29"/>
  <c r="U30" i="28"/>
  <c r="K30" i="29" s="1"/>
  <c r="J30" i="29"/>
  <c r="M40" i="27"/>
  <c r="O30" i="27"/>
  <c r="V30" i="28" l="1"/>
  <c r="M30" i="29" s="1"/>
  <c r="F29" i="34" s="1"/>
  <c r="N40" i="27"/>
  <c r="H40" i="29" s="1"/>
  <c r="G40" i="29"/>
  <c r="U40" i="28"/>
  <c r="D29" i="36"/>
  <c r="D29" i="35"/>
  <c r="D29" i="34"/>
  <c r="D29" i="18"/>
  <c r="E29" i="36"/>
  <c r="E29" i="35"/>
  <c r="E29" i="34"/>
  <c r="E29" i="18"/>
  <c r="D39" i="36"/>
  <c r="D39" i="35"/>
  <c r="D39" i="34"/>
  <c r="D39" i="18"/>
  <c r="O40" i="27"/>
  <c r="F29" i="35" l="1"/>
  <c r="F29" i="36"/>
  <c r="F29" i="18"/>
  <c r="V40" i="28"/>
  <c r="M40" i="29" s="1"/>
  <c r="K40" i="29"/>
  <c r="A10" i="28"/>
  <c r="B10" i="28"/>
  <c r="I33" i="5" a="1"/>
  <c r="I33" i="5" s="1"/>
  <c r="E39" i="36" l="1"/>
  <c r="E39" i="35"/>
  <c r="E39" i="34"/>
  <c r="E39" i="18"/>
  <c r="F39" i="36"/>
  <c r="F39" i="35"/>
  <c r="F39" i="34"/>
  <c r="F39" i="18"/>
  <c r="C10" i="29"/>
  <c r="I27" i="5" a="1"/>
  <c r="C9" i="36" l="1"/>
  <c r="C9" i="35"/>
  <c r="C9" i="34"/>
  <c r="I27" i="5"/>
  <c r="L12" i="28"/>
  <c r="L10" i="28"/>
  <c r="C10" i="28"/>
  <c r="L10" i="27" l="1"/>
  <c r="I21" i="5"/>
  <c r="I22" i="5"/>
  <c r="M10" i="27" l="1"/>
  <c r="K10" i="27"/>
  <c r="C9" i="18"/>
  <c r="M20" i="27" l="1"/>
  <c r="G20" i="29" l="1"/>
  <c r="U20" i="28"/>
  <c r="K20" i="29" s="1"/>
  <c r="G10" i="29"/>
  <c r="R11" i="28"/>
  <c r="R12" i="28"/>
  <c r="R13" i="28"/>
  <c r="R14" i="28"/>
  <c r="R15" i="28"/>
  <c r="R16" i="28"/>
  <c r="R17" i="28"/>
  <c r="R18" i="28"/>
  <c r="R19" i="28"/>
  <c r="R10" i="28"/>
  <c r="J11" i="28"/>
  <c r="J12" i="28"/>
  <c r="J13" i="28"/>
  <c r="J14" i="28"/>
  <c r="J15" i="28"/>
  <c r="J16" i="28"/>
  <c r="J17" i="28"/>
  <c r="J18" i="28"/>
  <c r="J19" i="28"/>
  <c r="J10" i="28"/>
  <c r="K10" i="28" l="1"/>
  <c r="E19" i="36"/>
  <c r="E19" i="35"/>
  <c r="E19" i="34"/>
  <c r="E19" i="18"/>
  <c r="S10" i="28"/>
  <c r="U10" i="28" s="1"/>
  <c r="H10" i="27" l="1"/>
  <c r="H20" i="27"/>
  <c r="F20" i="29" l="1"/>
  <c r="T20" i="28"/>
  <c r="N20" i="27"/>
  <c r="H20" i="29" s="1"/>
  <c r="O10" i="27"/>
  <c r="N10" i="27"/>
  <c r="H10" i="29" s="1"/>
  <c r="T10" i="28"/>
  <c r="V10" i="28" s="1"/>
  <c r="M10" i="29" s="1"/>
  <c r="O20" i="27"/>
  <c r="E10" i="29"/>
  <c r="B10" i="29"/>
  <c r="A10" i="29"/>
  <c r="V20" i="28" l="1"/>
  <c r="M20" i="29" s="1"/>
  <c r="J20" i="29"/>
  <c r="A9" i="36"/>
  <c r="A9" i="35"/>
  <c r="A9" i="34"/>
  <c r="B9" i="35"/>
  <c r="B9" i="36"/>
  <c r="B9" i="34"/>
  <c r="F9" i="36"/>
  <c r="F9" i="35"/>
  <c r="F9" i="34"/>
  <c r="B9" i="18"/>
  <c r="F9" i="18"/>
  <c r="A9" i="18"/>
  <c r="D19" i="36" l="1"/>
  <c r="D19" i="35"/>
  <c r="D19" i="34"/>
  <c r="D19" i="18"/>
  <c r="F19" i="36"/>
  <c r="F19" i="35"/>
  <c r="F19" i="34"/>
  <c r="F19" i="18"/>
  <c r="L10" i="29"/>
  <c r="K10" i="29" l="1"/>
  <c r="E9" i="34" l="1"/>
  <c r="E9" i="36"/>
  <c r="E9" i="35"/>
  <c r="E9" i="18"/>
  <c r="F10" i="29" l="1"/>
  <c r="J10" i="29" l="1"/>
  <c r="D9" i="34" l="1"/>
  <c r="D9" i="36"/>
  <c r="D9" i="35"/>
  <c r="D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<sst xmlns="http://schemas.openxmlformats.org/spreadsheetml/2006/main" count="1235" uniqueCount="583">
  <si>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</si>
  <si>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</si>
  <si>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</si>
  <si>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Apoyo</t>
  </si>
  <si>
    <t>CONSEJO SUPERIOR DE LA JUDICATURA</t>
  </si>
  <si>
    <t>X</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</si>
  <si>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</si>
  <si>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</si>
  <si>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</si>
  <si>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</si>
  <si>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</si>
  <si>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</si>
  <si>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</si>
  <si>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</si>
  <si>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</si>
  <si>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</si>
  <si>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</si>
  <si>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</si>
  <si>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</si>
  <si>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</si>
  <si>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</si>
  <si>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</si>
  <si>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</si>
  <si>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</si>
  <si>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</si>
  <si>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</si>
  <si>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</si>
  <si>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</si>
  <si>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</si>
  <si>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DEPENDENCIA ADMINISTRATIVA O JUDICIAL CERTIFICADA </t>
  </si>
  <si>
    <t>OBJETIVO DEL PROCESO</t>
  </si>
  <si>
    <t>MAPA DE PROCESOS CONSEJO SUPERIOR DE LA JUDICATURA</t>
  </si>
  <si>
    <t>PROCESOS DEPENDENCIA JUDICIALES CERTIFICADAS</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</si>
  <si>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</si>
  <si>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</si>
  <si>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</si>
  <si>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</si>
  <si>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</si>
  <si>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</si>
  <si>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</si>
  <si>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</si>
  <si>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</si>
  <si>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</si>
  <si>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</si>
  <si>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</si>
  <si>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</si>
  <si>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</si>
  <si>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</si>
  <si>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</si>
  <si>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</si>
  <si>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</si>
  <si>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</si>
  <si>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</si>
  <si>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</si>
  <si>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Amenazas a servidores judiciales en razón al ejercicio de sus funciones.</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</si>
  <si>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</si>
  <si>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</si>
  <si>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</si>
  <si>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</si>
  <si>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</si>
  <si>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</si>
  <si>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</si>
  <si>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</si>
  <si>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</si>
  <si>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</si>
  <si>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</si>
  <si>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</si>
  <si>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</si>
  <si>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</si>
  <si>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</si>
  <si>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</si>
  <si>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</si>
  <si>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</si>
  <si>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</si>
  <si>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</si>
  <si>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</si>
  <si>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</si>
  <si>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</si>
  <si>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</si>
  <si>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</si>
  <si>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</si>
  <si>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</si>
  <si>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</si>
  <si>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</si>
  <si>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</si>
  <si>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</si>
  <si>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</si>
  <si>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</si>
  <si>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</si>
  <si>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</si>
  <si>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</si>
  <si>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</si>
  <si>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</si>
  <si>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</si>
  <si>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</si>
  <si>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Actualización de la plataforma estratégica para responder a los cambios normativos y legales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</si>
  <si>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</si>
  <si>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</si>
  <si>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</si>
  <si>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</si>
  <si>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</si>
  <si>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</si>
  <si>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</si>
  <si>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</si>
  <si>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</si>
  <si>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</si>
  <si>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</si>
  <si>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</si>
  <si>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</si>
  <si>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</si>
  <si>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</si>
  <si>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</si>
  <si>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</si>
  <si>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</si>
  <si>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</si>
  <si>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</si>
  <si>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</si>
  <si>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</si>
  <si>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</si>
  <si>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</si>
  <si>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</si>
  <si>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</si>
  <si>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</si>
  <si>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</si>
  <si>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</si>
  <si>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</si>
  <si>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</si>
  <si>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</si>
  <si>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</si>
  <si>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</si>
  <si>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</si>
  <si>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</si>
  <si>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</si>
  <si>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</si>
  <si>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</si>
  <si>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</si>
  <si>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</si>
  <si>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</si>
  <si>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</si>
  <si>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</si>
  <si>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</si>
  <si>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</si>
  <si>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</si>
  <si>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</si>
  <si>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</si>
  <si>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</si>
  <si>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</si>
  <si>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</si>
  <si>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</si>
  <si>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</si>
  <si>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</si>
  <si>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</si>
  <si>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</si>
  <si>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</si>
  <si>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</si>
  <si>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</si>
  <si>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</si>
  <si>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</si>
  <si>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</si>
  <si>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</si>
  <si>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</si>
  <si>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</si>
  <si>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</si>
  <si>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</si>
  <si>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</si>
  <si>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</si>
  <si>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</si>
  <si>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</si>
  <si>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</si>
  <si>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</si>
  <si>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</si>
  <si>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</si>
  <si>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</si>
  <si>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</si>
  <si>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</si>
  <si>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</si>
  <si>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</si>
  <si>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</si>
  <si>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</si>
  <si>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</si>
  <si>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</si>
  <si>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</si>
  <si>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</si>
  <si>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</si>
  <si>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</si>
  <si>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</si>
  <si>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</si>
  <si>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</si>
  <si>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</si>
  <si>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</si>
  <si>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</si>
  <si>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</si>
  <si>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</si>
  <si>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</si>
  <si>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</si>
  <si>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</si>
  <si>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</si>
  <si>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</si>
  <si>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</si>
  <si>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</si>
  <si>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</si>
  <si>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</si>
  <si>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</si>
  <si>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</si>
  <si>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</si>
  <si>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</si>
  <si>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</si>
  <si>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</si>
  <si>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</si>
  <si>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</si>
  <si>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</si>
  <si>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</si>
  <si>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</si>
  <si>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</si>
  <si>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</si>
  <si>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</si>
  <si>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</si>
  <si>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</si>
  <si>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</si>
  <si>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</si>
  <si>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</si>
  <si>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</si>
  <si>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</si>
  <si>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</si>
  <si>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</si>
  <si>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</si>
  <si>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</si>
  <si>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</si>
  <si>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</si>
  <si>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</si>
  <si>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</si>
  <si>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</si>
  <si>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</si>
  <si>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</si>
  <si>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</si>
  <si>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</si>
  <si>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</si>
  <si>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</si>
  <si>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</si>
  <si>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</si>
  <si>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</si>
  <si>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</si>
  <si>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</si>
  <si>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</si>
  <si>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</si>
  <si>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</si>
  <si>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</si>
  <si>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</si>
  <si>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</si>
  <si>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</si>
  <si>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</si>
  <si>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</si>
  <si>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</si>
  <si>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</si>
  <si>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</si>
  <si>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</si>
  <si>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</si>
  <si>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</si>
  <si>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</si>
  <si>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</si>
  <si>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</si>
  <si>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</si>
  <si>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</si>
  <si>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</si>
  <si>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</si>
  <si>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</si>
  <si>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</si>
  <si>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</si>
  <si>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</si>
  <si>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</si>
  <si>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Afectación Económica</t>
  </si>
  <si>
    <t>Afectación al presupuesto en un valor ≥0,5%.</t>
  </si>
  <si>
    <t>Incumplimiento de las metas establecidas</t>
  </si>
  <si>
    <t>Incumplimiento del 40% de los indicadores del proceso</t>
  </si>
  <si>
    <t>Afectación de reputacion,imagén,  credibilidad, satisfacción de usuarios y PI</t>
  </si>
  <si>
    <t xml:space="preserve">De un área del nivel central, seccional o despacho judicial </t>
  </si>
  <si>
    <t>Incumplimiento del 20% de los indicadores del proceso</t>
  </si>
  <si>
    <t xml:space="preserve">De la entidad, seccional, despachos a nivel local o municipal </t>
  </si>
  <si>
    <t xml:space="preserve">De la entidad, seccional, despachos a nivel departamental </t>
  </si>
  <si>
    <t xml:space="preserve">De la entidad y sector justicia a nivel internacional </t>
  </si>
  <si>
    <t xml:space="preserve">PARA LOS RIESGOS DE CORRUPCIÓN POR POLÍTICA EL IMPACTO SIEMPRE SERÁ MAYOR O CATASTRÓFICO Y SU REDACCIÓN  DEBE CONSERVAR EL MODELO PROPUESTO </t>
  </si>
  <si>
    <t>1. Falta de ética de los servidores públicos (Debilidades en principios y valores)</t>
  </si>
  <si>
    <t>Muy Baja - 1</t>
  </si>
  <si>
    <t xml:space="preserve">De la entidad y sector justicia a nivel nacional </t>
  </si>
  <si>
    <t>2. Falta de ética de terceros interesados  (Debilidades principios y valores)</t>
  </si>
  <si>
    <t>Afectación al presupuesto en un valor ≥50%.</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</si>
  <si>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</si>
  <si>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</si>
  <si>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</si>
  <si>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</si>
  <si>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</si>
  <si>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</si>
  <si>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</si>
  <si>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</si>
  <si>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</si>
  <si>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</si>
  <si>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</si>
  <si>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</si>
  <si>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</si>
  <si>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</si>
  <si>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</si>
  <si>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</si>
  <si>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</si>
  <si>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</si>
  <si>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</si>
  <si>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</si>
  <si>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</si>
  <si>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</si>
  <si>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</si>
  <si>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</si>
  <si>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</si>
  <si>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</si>
  <si>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</si>
  <si>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</si>
  <si>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</si>
  <si>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</si>
  <si>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</si>
  <si>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</si>
  <si>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</si>
  <si>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</si>
  <si>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</si>
  <si>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</si>
  <si>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</si>
  <si>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</si>
  <si>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</si>
  <si>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</si>
  <si>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</si>
  <si>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</si>
  <si>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</si>
  <si>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</si>
  <si>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</si>
  <si>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</si>
  <si>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</si>
  <si>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</si>
  <si>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</si>
  <si>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</si>
  <si>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</si>
  <si>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</si>
  <si>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</si>
  <si>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</si>
  <si>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</si>
  <si>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</si>
  <si>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</si>
  <si>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</si>
  <si>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</si>
  <si>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</si>
  <si>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Interrupción o afectación en la prestación del servicio judicial</t>
  </si>
  <si>
    <t>Catastrófico</t>
  </si>
  <si>
    <t>Afectación al presupuesto en un valor &lt;0,5% y ≥1%.</t>
  </si>
  <si>
    <t>Afectación al presupuesto  en un valor  &lt;1% y ≥5%.</t>
  </si>
  <si>
    <t>Afectación al  presupuesto en un valor  &lt;5% y  ≥20%.</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</si>
  <si>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</si>
  <si>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</si>
  <si>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</si>
  <si>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</si>
  <si>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</si>
  <si>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</si>
  <si>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</si>
  <si>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</si>
  <si>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</si>
  <si>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</si>
  <si>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</si>
  <si>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</si>
  <si>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</si>
  <si>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</si>
  <si>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</si>
  <si>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</si>
  <si>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</si>
  <si>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</si>
  <si>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</si>
  <si>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</si>
  <si>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</si>
  <si>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</si>
  <si>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</si>
  <si>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</si>
  <si>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</si>
  <si>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</si>
  <si>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</si>
  <si>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</si>
  <si>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</si>
  <si>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</si>
  <si>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</si>
  <si>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</si>
  <si>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</si>
  <si>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</si>
  <si>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</si>
  <si>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</si>
  <si>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</si>
  <si>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</si>
  <si>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</si>
  <si>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</si>
  <si>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</si>
  <si>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</si>
  <si>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</si>
  <si>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</si>
  <si>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</si>
  <si>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</si>
  <si>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</si>
  <si>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</si>
  <si>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</si>
  <si>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</si>
  <si>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</si>
  <si>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</si>
  <si>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</si>
  <si>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</si>
  <si>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</si>
  <si>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</si>
  <si>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</si>
  <si>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</si>
  <si>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</si>
  <si>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</si>
  <si>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</si>
  <si>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</si>
  <si>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</si>
  <si>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</si>
  <si>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</si>
  <si>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</si>
  <si>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</si>
  <si>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</si>
  <si>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</si>
  <si>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</si>
  <si>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</si>
  <si>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</si>
  <si>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</si>
  <si>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</si>
  <si>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</si>
  <si>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</si>
  <si>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</si>
  <si>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</si>
  <si>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</si>
  <si>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</si>
  <si>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</si>
  <si>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</si>
  <si>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</si>
  <si>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</si>
  <si>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DIRECCIÓN EJECUTIVA DE ADMINISTRACIÓN JUDICIAL
UNIDAD DE PRESUPUESTO Y PLANEACIÓN</t>
  </si>
  <si>
    <t>GESTIÓN FINANCIERA Y PRESUPUESTAL</t>
  </si>
  <si>
    <t>DIRECCIÓN EJECUTIVA DE ADMINISTRACIÓN JUDICIAL</t>
  </si>
  <si>
    <t>PROCESO</t>
  </si>
  <si>
    <t>Gestionar las actividades relacionadas con los recursos financieros y presupuestales a través de la planeación, programación, ejecución, registro, seguimiento, control, análisis, evaluación y mejora para cumplir con los objetivos de la organización, en el marco del Sistema de Gestión de la Calidad y del Medio Ambiente, Sistema de Seguridad y Salud en el Trabajo, sistema de gestión antisoborno de la Rama Judicial.</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</si>
  <si>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</si>
  <si>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Incremento de la credibilidad y confianza en la administración de justicia al implementar y certificar sus Sistemas de Gestión. </t>
  </si>
  <si>
    <t>Aumento de la demanda de Justicia a causa de la problemática social y/u otros factores</t>
  </si>
  <si>
    <t xml:space="preserve">Afectaciones a la infraestructura física de las sedes Judiciales y Administrativas </t>
  </si>
  <si>
    <t>Marco regulatorio del  MINTICs, para la gobernanza, gobernabilidad y transformación digital</t>
  </si>
  <si>
    <t>Generar espacios donde se realicen acuerdo interinstitucionales para poder consultar información que beneficie a la administración de justicia</t>
  </si>
  <si>
    <t>Actualización del marco normativo que afecte de manera directa o indirecta la función pública de administrar justicia.</t>
  </si>
  <si>
    <t>Contar con la Norma Técnica de Calidad Actualizada NTC 6256:2021 y GTC 286 2021</t>
  </si>
  <si>
    <t>3.1</t>
  </si>
  <si>
    <t xml:space="preserve"> No contar con suficiente información para programar los gastos y  generar la elaboración del anteproyecto de presupuesto, Plan Operativo Anual de Inversión POAI y Marco de Gasto de Mediano Plazo MMGMP, en cada vigencia fiscal</t>
  </si>
  <si>
    <t xml:space="preserve">Carencia  de manuales  de funciones y procedimientos  para los servidores Judiciales </t>
  </si>
  <si>
    <t>Debilidad para el fortalecimiento de competencias propias en el desarrollo de las actividades asignadas</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</si>
  <si>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entre otras.  </t>
  </si>
  <si>
    <t>Falta de tiempo para acceder a la formación de  interés, tales como: Sensibilizaciones, cursos, talleres,  capacitaciones, diplomados, entre otros</t>
  </si>
  <si>
    <t>Falta de apropiación y aplicación del conocimiento y de las buenas prácticas en los avances tecnológicos</t>
  </si>
  <si>
    <t>Limitación en formación en tecnologías de la información y la comunicación aplicadas al desarrollo de la gestión Judicial estableciendo las diferencias entre: Transformación digital, digitalización, expediente digital y estrategias para la digitalización</t>
  </si>
  <si>
    <t>Falencias en la articulación con los modelos gobernanza de Tecnologías de la Información (TI) en la entidad</t>
  </si>
  <si>
    <t>Mantener la certificación operaciones bioseguras: Sellos de bioseguridad huella de confianza</t>
  </si>
  <si>
    <t>Formación de Auditores en modelos de gestión en los esquemas en los que se encuentran certificada la Rama Judicial.</t>
  </si>
  <si>
    <t>UNIDAD DE PRESUPUESTO - UNIDAD DE PLANEACIÓN</t>
  </si>
  <si>
    <t>Consolidar en el Anteproyecto de Presupuesto,  las necesidades de las altas cortes y de las Seccionales de Administración Judicial , tanto en funcionamiento como en Inversión, incluyendo elaboración del Plan Operativo Anual de Inversión POAI y el Marco de Gasto de Mediano Plazo MGMP, así como, asignar los recursos y atender las solicitudes de ajustes y modificaciones presupuestales.</t>
  </si>
  <si>
    <t>3 y 3.1.</t>
  </si>
  <si>
    <t>8 y 9</t>
  </si>
  <si>
    <t>Plan de acción 
Matriz de Riesgos</t>
  </si>
  <si>
    <t xml:space="preserve">Posibilidad de registro y pago equivocado, tardío y sin el cumplimiento de requisitos  de las obligaciones de la Entidad </t>
  </si>
  <si>
    <t>Se abonan menores o mayores valores o se abonan  a cuentas que no pertenecen a los destinatarios, o se abona incumpliendo los tiempos contractuales o legales  establecidos .</t>
  </si>
  <si>
    <t>1. Revisión insuficiente de la información por parte de los Usuarios</t>
  </si>
  <si>
    <t>2. Desatender los pagos con un sistema dual, que significa que son revisados y lanzados por un usuario y verificados y aprobados por otro.</t>
  </si>
  <si>
    <t xml:space="preserve">3. Revisión insuficiente de los documentos físicos por parte del perfil autorizador endoso            </t>
  </si>
  <si>
    <t xml:space="preserve">4. Inconsistencia de la información en los actos administrativos </t>
  </si>
  <si>
    <t xml:space="preserve">Registrar o emitir  CDP con rubro presupuestal diferente al indicado en la solicitud </t>
  </si>
  <si>
    <t>Emitir un CDP con información errónea de valor, destinación, cuenta a afectar.</t>
  </si>
  <si>
    <t>1. Ausencia de la cuenta bancaria reportada por el beneficiario del pago</t>
  </si>
  <si>
    <t xml:space="preserve">2. Fallas en los sistemas de información </t>
  </si>
  <si>
    <t xml:space="preserve">3. Incumplimiento de las Unidades Ejecutoras del presupuesto de los lineamientos definidos por el SIIF Nación en cuanto a que el pago debe realizarse a beneficiario final. </t>
  </si>
  <si>
    <t>4. Tramite sin el lleno de los requisitos lo cual impide el pago y por ende afecta el resultado de los estándares.</t>
  </si>
  <si>
    <t xml:space="preserve">5. Inconsistencia en la información de la  cuenta bancaria, despacho y/o número del proceso, reportada en el acto administrativo. </t>
  </si>
  <si>
    <t xml:space="preserve">6. Incumplimiento en las directrices del Ministerio de Hacienda en el sentido que los pagos deben realizarse a beneficiario final por intermedio del SIIF Nación a la cuenta bancaria informada por el beneficiario y registrada por la entidad. </t>
  </si>
  <si>
    <t>Incumplimiento de obligaciones tributarias</t>
  </si>
  <si>
    <t>No se  reconocen , o no se pagan  oportunamente , o no se pagan los valores correctos o en la administración de impuestos  correcta ,    las  obligaciones tributarias que le competen a la entidad</t>
  </si>
  <si>
    <t>1. Fallas en los sistemas de información</t>
  </si>
  <si>
    <t>2. Ausencia de programas de capacitación institucional en temas tributarios.</t>
  </si>
  <si>
    <t>3. Rotación del personal o ausencia temporal por vacaciones y licencias.</t>
  </si>
  <si>
    <t>4. No contar con otro empleado capacitado en el manejo de portales bancarios y aplicativos para el pago de impuestos o seguridad social</t>
  </si>
  <si>
    <t xml:space="preserve">5. Entrega de los documentos por fuera de las fechas límites de pago fijadas los entes rectores. </t>
  </si>
  <si>
    <t>Iliquidez</t>
  </si>
  <si>
    <t>Posibilidad de que la Entidad no cuente con fondos para cumplir con sus compromisos</t>
  </si>
  <si>
    <t>1. Olvidar realizar el traslado de recursos entre libretas por parte del Grupo de Fondos Especiales</t>
  </si>
  <si>
    <t>2. No revisión oportuna  de las libretas de las diferentes unidades - recursos sin situación de fondos - en el SIIF NACCIÓN para verificar que los recursos hayan sido trasladados.</t>
  </si>
  <si>
    <t xml:space="preserve">3. Plan de Caja no actualizado  </t>
  </si>
  <si>
    <t>Perdida de rentabilidad o oportunidad de los recursos financieros</t>
  </si>
  <si>
    <t>Los recursos del presupuesto tanto de inversión como de funcionamiento  permanecen en las cuentas bancarias sin  generar la rentabilidad esperada</t>
  </si>
  <si>
    <t>1. Causación de intereses de mora por obligaciones a cargo</t>
  </si>
  <si>
    <t>2. Negociación de tasas  no acorde al mercado</t>
  </si>
  <si>
    <t xml:space="preserve">3. Pago de sanciones por extemporaneidad </t>
  </si>
  <si>
    <t xml:space="preserve">Emitir o presentar  en forma  errada o tardía  los  Balances de la entidad </t>
  </si>
  <si>
    <t>Se incumple con los tiempos y condiciones establecidas por la Contaduría General de la Nación para la presentación de los Estados Financieros</t>
  </si>
  <si>
    <t>1. Fallas en los controles</t>
  </si>
  <si>
    <t>3. Recibo de información fuera de tiempo</t>
  </si>
  <si>
    <t>4. Operaciones no registradas</t>
  </si>
  <si>
    <t xml:space="preserve">5.Registros errados </t>
  </si>
  <si>
    <t>Recibir dádivas o beneficios a nombre propio o de terceros para  afectar la seguridad o confidencialidad de la información</t>
  </si>
  <si>
    <t>Recibir dádivas o beneficios a nombre propio o de terceros por   revelar información confidencial,  alterar, retener o no publicar información</t>
  </si>
  <si>
    <t>1. Falta de ética y valores.</t>
  </si>
  <si>
    <t>2. Insuficientes programas de capacitación para la toma de conciencia debido al desconocimiento de la ley antisoborno (ISO 37001:2016), Plan Anticorrupción y  de los  valores y principios propios de la entidad.</t>
  </si>
  <si>
    <t>3. Desconocimiento del Código de Ética y Buen Gobierno.</t>
  </si>
  <si>
    <t>4. Falta o inaplicación de controles.</t>
  </si>
  <si>
    <t>Falta de información para elaborar el anteproyecto de presupuesto de la Rama Judicial</t>
  </si>
  <si>
    <t>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t>
  </si>
  <si>
    <t>Ofrecer, prometer, entregar, aceptar o solicitar una ventaja indebida para dar tramite de pago de devolución de sumas de dinero de competencia del Fondos Especiales.</t>
  </si>
  <si>
    <t>Cuando se solicita y se tramita la solicitud de devolución de sumas de dinero de los Fondos Especiales sin el lleno de los requisitos legales, se falsifican documentos soporte para el pago.</t>
  </si>
  <si>
    <t>1. Falta de información necesaria para elaborar y proyectar oportunamente el anteproyecto de presupuesto, el plan operativo anual de Inversión POAI y el marco de gasto de mediano plazo MGMP.</t>
  </si>
  <si>
    <t>2. Falta de lineamientos e instrucciones claras y oportunas para el desarrollo del trabajo.</t>
  </si>
  <si>
    <t>3. Debilidades en los controles del procedimiento de Devolución de sumas de dinero</t>
  </si>
  <si>
    <t>4. Concentración de funciones</t>
  </si>
  <si>
    <t>Muy Baja - 2</t>
  </si>
  <si>
    <t>Muy Baja - 3</t>
  </si>
  <si>
    <t>Ofrecer, prometer, entregar, aceptar o solicitar una ventaja indebida para efectuar la asignación presupuestal</t>
  </si>
  <si>
    <t>La asignación presupuestal se realiza con criterios subjetivos para satisfacer beneficios particulares evitando la aplicación de los objetivos institucionales para la distribución del presupuesto.</t>
  </si>
  <si>
    <t xml:space="preserve">3. La asignación presupuestal se tramita incumpliendo criterios técnicos y legales, está concentrada en un solo servidor y carece de controles administrativos. </t>
  </si>
  <si>
    <t>Ofrecer, prometer, entregar, aceptar o solicitar una ventaja indebida para tramitar cuentas sin el lleno de requisitos contractuales o aplicar erradamente deducciones.</t>
  </si>
  <si>
    <t>Omitir la verificación de los documentos requeridos para tramitar la obligación, o elaborar la obligación sin los descuentos establecidos en la ley, o demorar la elaboración del documento de manera injustificada</t>
  </si>
  <si>
    <t>3. Falta de compromiso y sinergia administrativa para revisar la completitud de los soportes ordenados en el contrato, como requisito para trámite de pago o ausencia de verificación de su publicación en SECOPII</t>
  </si>
  <si>
    <t>4. Desconocimiento de las normas tributarias que se aplican y que incluyen obligación de hacer retenciones en la fuente</t>
  </si>
  <si>
    <t>5. Desidia administrativa en el trámite de las cuentas que generen perjuicios a beneficiarios de pagos por demoras injustificadas</t>
  </si>
  <si>
    <t>6. Ausencia de controles que permitan la demora injustificada en el trámite de cuentas</t>
  </si>
  <si>
    <t>Ofrecer, prometer, entregar, aceptar o solicitar una ventaja indebida para girar un cheque a un beneficiario diferente al que corresponde.</t>
  </si>
  <si>
    <t xml:space="preserve">Utilizar los giros recibidos del Ministerio de Hacienda para beneficiar a un tercero. </t>
  </si>
  <si>
    <t>3. Ausencia de Control dual en la revisión de los cheques girados</t>
  </si>
  <si>
    <t>Revision minuciosa y cuidadosa de la información por parte de los Usuarios SIIF en el proceso de endoso</t>
  </si>
  <si>
    <t>Atender la guía definida por el SIIF Nación en el manejo de las operaciones con el sistema dual en la Tesorería</t>
  </si>
  <si>
    <t>Realizar los pagos electrónicos  con un sistema dual,  que significa que son revisados y  lanzados por un usuario y verificados y aprobados por otro.</t>
  </si>
  <si>
    <t xml:space="preserve">Revisión cuidadosa de la información en el SIIF o en los documentos físicos por parte del perfil autorizador endoso               </t>
  </si>
  <si>
    <t>Acciones de respuesta ante noticias que afectan la imagen de la entidad</t>
  </si>
  <si>
    <t xml:space="preserve">Pólizas de Calidad y Cumplimiento </t>
  </si>
  <si>
    <t>Aplicación del Procedimiento de Acciones de Gestión</t>
  </si>
  <si>
    <t>Verificación por parte del perfil beneficiario cuenta del suministro de la cuenta bancaria del beneficiario de la información.</t>
  </si>
  <si>
    <t xml:space="preserve">Registro de la cuenta bancaria en el SIIF Nación </t>
  </si>
  <si>
    <t xml:space="preserve">Verificación de la información por parte de las Unidades o instancias que generan el proceso en instancias previas a las Divisiones de la Unidad de Presupuesto. </t>
  </si>
  <si>
    <t>Cumplimiento por parte de las Unidades o áreas ejecutoras del presupuesto de las directrices del SIIF Nación relacionada con pago a beneficiario final.</t>
  </si>
  <si>
    <t>Revisión previa del acto administrativo y que contenga la información solicitada para la expedición</t>
  </si>
  <si>
    <t>Capacitar al personal encargado del proceso en las políticas, lineamientos y procedimientos expedidos por el Ministerio de Hacienda</t>
  </si>
  <si>
    <t>Tener backups y discos duros con copia de la información</t>
  </si>
  <si>
    <t>Tener y capacitar a dos empleados en la División de Tesorería, capacitados en el manejo de portales empresariales y el pago de las declaraciones tributarias y de seguridad social.</t>
  </si>
  <si>
    <t>Establecer un cronograma y cumplir con los tiempos para la elaboración, verificación y pago de las declaraciones y de Seguridad Social</t>
  </si>
  <si>
    <t xml:space="preserve">Solicitar al Grupo de Fondos Especiales el traslado de recursos entre libretas. </t>
  </si>
  <si>
    <t xml:space="preserve"> Consultar en el SIIF y revisar antes de lanzar el pago para establecer que los recursos hayan sido trasladados.</t>
  </si>
  <si>
    <t>Actualizar el Plan de Caja periódicamente</t>
  </si>
  <si>
    <t>Generar el pago al tercero una vez sea causado</t>
  </si>
  <si>
    <t>Aplicar lo indicado por la Ley para liquidar los rendimientos</t>
  </si>
  <si>
    <t>Tener cronograma de pagos causados</t>
  </si>
  <si>
    <t>Se Asigna a los profesionales universitarios de la División de Contabilidad funciones  responsables del análisis, registro y reclasificación de la información para los estados financieros</t>
  </si>
  <si>
    <t>Se Divulga el Manual de Políticas Contables adoptado para la entidad  a todos los proveedores y usuarios de la información y su aplicación</t>
  </si>
  <si>
    <t>Verificar y corregir mensualmente el reporte Balance de Prueba ECP en SIIF Nación de saldos de naturaleza contraria, saldos en cuentas no autorizadas, ausencia de información mínima en Seccionales</t>
  </si>
  <si>
    <t>Recepcionar  información de las áreas de gestión de la DEAJ y se concilia los saldos del balance</t>
  </si>
  <si>
    <t xml:space="preserve">Comprobar la oportunidad en la transmisión de información en el sistema chip </t>
  </si>
  <si>
    <t>La EJRLB realiza capacitaciones relacionadas con el código de ética - otros temas pertinentes a la prevención de la corrupción.</t>
  </si>
  <si>
    <t xml:space="preserve">Socializar al personal del proceso para su participación en los programas de formación, capacitación y sensibilización  en temas de ética del servidor judicial  </t>
  </si>
  <si>
    <t xml:space="preserve">Los Profesionales de la División de Programación,  desde el mes de octubre del año anterior hasta el 30 de marzo del año siguiente solicitan, recepcionan, revisan, analizan  y consolidan   la información  de las Direcciones Seccionales y Unidades  CSJ y DEAJ para la elaboración del anteproyecto de presupuesto, plan operativo anual de inversión POAI y marco de gasto de mediano plazo MGMP, la cual posteriormente es verificada por la DIrectora Administrativa de la División de Programación y el DIrector de la Unidad de Planeación, luego se obtiene la aprobación de la Directora Ejecutiva, Consejo Superior y  Comisión Interintitucional de la Rama Judicial. Para validación de las actividades se tiene el Plan de Necesidades, el documento de anteproyecto de presupuesto, la circular de solicitud y el radicado ante MINHACIENDA y DNP.  </t>
  </si>
  <si>
    <t xml:space="preserve">La Directora solicita directrices al Consejo Superior de la Judciatura, para proceder con la elaboración del Anteproyecto de Presupuesto, y la Unidad de Planeación envia oportunamente la Circular con lineamientos e instruciones solicitando la información de las necesidades de las Direcciones Seccionales y del nivel central a las Uniddes Administrativa y Recuros Humanos, para proyectar los gastos de funcionamiento. </t>
  </si>
  <si>
    <t>Socializar al personal del proceso para su participación en los programas de formación, capacitación y sensibilización en temas de Probidad y ética del servidor judicial</t>
  </si>
  <si>
    <t>Asignación de controles duales para los profesionales con diferentes perfiles</t>
  </si>
  <si>
    <t>Socialización del Sistema de SGAS del CSJ a través de los canales de comunicación</t>
  </si>
  <si>
    <t>Procedimientos elaborados</t>
  </si>
  <si>
    <t>Los profesionales proyectan la resolución de asignación o ajuste presupuestal, que posteriormente, revisada por el Director de División de Programación, aprobada por el Director de la Unidad de Planeación y firmada por el Director Ejecutivo. Circular DEAJC22-40 dicta parámetros para ajustes presupuestales</t>
  </si>
  <si>
    <t xml:space="preserve">Controlar la llegada, trámite y salida de cuentas, junto con el cumplimiento de las condiciones contractuales para el pago y la correcta aplicación de los descuentos tributarios
</t>
  </si>
  <si>
    <t xml:space="preserve">impartir capacitación técnica sobre el trámite de cuentas y establecer instructivos de descuentos tributarios </t>
  </si>
  <si>
    <t>Establecer controles de llegada, trámite y salida de documentos al proceso de dentral de cuentas</t>
  </si>
  <si>
    <t>Establecer incicadores de control a la gestión desarrollada en trámite de cuentas</t>
  </si>
  <si>
    <t>Implementación de control dual en la revisión de los cheques girados.</t>
  </si>
  <si>
    <t xml:space="preserve">1. Elaborar el Plan de Inversiones de la Rama Judicial - vigencia 2026.
2. Consolidar el Anteproyecto de Presupuestode la rama Judicial vigencia 2026.
</t>
  </si>
  <si>
    <t>Desagregar y asignar oportunamente el presupuesto de funcionamiento, servicio de la deuda e inversión en función de las necesidades de la Rama Judicial</t>
  </si>
  <si>
    <t>1. Consultar catálogos de rubros de gastos de funcionamiento y de inversión publicados en el MinHacienda.
2. Se verifica la información con la solicitud del CDP enviado por cada Unidad.
3. Se verifica en el SIIF NACIÓN el registro de la solicitud del CDP emitido por cada una de las Unidades.
4. Verificar la concordancia entre el objeto del CDP solicitado y el rubro presupuestal a afectar</t>
  </si>
  <si>
    <t>1. Definir un cronograma de fechas de trámite en SIIF, proceso administrativo y pago de las Declaraciones de Retención en la fuente para la DIAN y la secretaría de Impuestos distritales
2. Contar por lo menos con dos empleados en la División de Tesorería, capacitados en el manejo de portales empresariales y el pago de las declaraciones tributarias
3. Capacitar mínimo a dos usuarios en el pago por compensación de deducciones DIAN, para que uno realice el proceso de verificación en SIIF y el otro realice  la aprobación del proceso en el SIIF
4. Descargar los soportes del SIIF Nación para verificar que aparezcan en estado trasmitido.</t>
  </si>
  <si>
    <t>1. Solicitar al Grupo de Fondos Especiales el traslado de recursos entre libretas. 
2. Consultar en el SIIF y revisar antes de lanzar el pago para establecer que los recursos hayan sido trasladados.</t>
  </si>
  <si>
    <t>1. El presupuesto de inversión y funcionamiento con recursos con situación de fondos CSF, no se administra en cuentas bancarias de la Rama Judicial, en razón a que la ejecución se realiza a través de CUN del Minhacienda.
2. El presupuesto  de inversión con recursos sin situación de fondos SSF, también se ejecutan a través de CUN, pero los recursos ingresan a cuentas de la Rama Judicial que son transferidos periódicamente a CUN. Durante el tiempo que permanecen en las cuentas del Banco Agrario, generan rendimientos financieros de acuerdo con lo indicado en la Ley 1743 de 2014.</t>
  </si>
  <si>
    <t>1. Aplicar validaciones sobre la consistencia y razonabilidad de la información a contabilizar
2. elaborar las conciliaciones con las áreas internas y externas que proveen información al ciclo contable
3. Validar antes de la fecha límite para el reporte la actualización del sistema CHIP
4. Garantizar que exista por lo menos dos servidores judiciales capacitados en el reporte de la información Contable a la CGN
5. Verificar el cumplimiento del Cronograma establecido por la CGN para el reporte de Información Contable Pública  a CHIP</t>
  </si>
  <si>
    <t>1. Normatividad clara para los trámites que impliquen recursos dinerarios
2. Control dual para cualquier tipo de transacción
3. Todas las recepciones de solicitudes que impliquen devolución de recursos se allega por los correos oficiales
3. La información sensible o que goza de confidencialidad no se publica o se bloquea para que evitar la fuga de esta información</t>
  </si>
  <si>
    <t>1. Se aprobó la actualización de la Resolución 4179 de 2019, mediante la cual se complementaron y reforzaron los requisitos en las diferentes modalidades y conceptos, para atender estas solicitudes.
2. Se dispuso que autos y providencias sean enviados desde un correo oficial de dominio de la Rama Judicial.
3. Se verifica que antes del acto administrativo que el recursos haya ingresado a las cuentas de la Rama Judicial y que el número control de operación, no se haya repetido en otro trámite.</t>
  </si>
  <si>
    <t>1. El manejo de las cuentas bancarias se realiza con control dual; en los bancos están registradas las firmas autorizadas. 
2. En la vigencia 2023, se elaboró el Instructivo y Protocolo de seguridad de la gestión de la tesorería y oficinas pagadoras de la Rama Judicial, documento que se socializó en el nivel central y Seccionales con Circular, en el que se definen parámetros para el manejo de recursos en cuentas bancarias
3. La Tesorería Central ha encaminado la gestión para lograr efectuar los pagos a beneficiario final por intermedio del SIIF Nación con lo cual se ha reducido el giro de cheques</t>
  </si>
  <si>
    <t>1. Revisar  la información por parte de los Usuarios SIIF en el proceso de endoso
2. Atender la guía definida por el SIIF Nación en el manejo de las operaciones con control dual en la División de Tesorería
3. Realizar los pagos electrónicos  con control  dual,  que significa que son revisados y  lanzados por un usuario y verificados y aprobados por otro.
4. Revisión cuidadosa de la información en el SIIF y en los documentos físicos por parte del perfil autorizador endoso, a cargo de la Central de Cuentas  previo a autorizar el endoso</t>
  </si>
  <si>
    <t>1. Contar con un equipo de trabajo capacitado para reconocer los requisitos de cada una de las cuentas, según sus características técnicas y las condiciones del contrato, de acuerdo con la lista de chequeo.
2. Aplicar los lineamientos de acuerdo con la normatividad vigente,  para la aplicación de las retenciones y contribuciones de ley. 
3. Dar trámite a las reclamaciones de devolución de retención en la fuente, por descuentos aplicados en exceso, cuando haya lugar y sea solicitado.
4. Contar con un profesional idóneo, con formación en contaduría pública, que se encuentre capacitado y ejecute la  revisión de las obligaciones presupuestales elaboradas por los analistas o profesionales, antes del tramite a la División de Tesorería, configurando de esta manera el control interno dual en la central de cuentas.</t>
  </si>
  <si>
    <t xml:space="preserve">GESTIÓN FINANCIERA Y PRESUPUESTAL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</si>
</sst>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22"/>
      <color theme="1"/>
      <name val="Calibri"/>
      <family val="2"/>
      <scheme val="minor"/>
    </font>
    <font>
      <b/>
      <sz val="8"/>
      <color rgb="FF000000"/>
      <name val="Times New Roman"/>
      <family val="1"/>
    </font>
    <font>
      <b/>
      <sz val="8"/>
      <color rgb="FF767171"/>
      <name val="Times New Roman"/>
      <family val="1"/>
    </font>
    <font>
      <sz val="11"/>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b/>
      <sz val="11"/>
      <color theme="0"/>
      <name val="Calibri"/>
      <family val="2"/>
      <scheme val="minor"/>
    </font>
    <font>
      <sz val="14"/>
      <color theme="1"/>
      <name val="Azo Sans Medium"/>
    </font>
    <font>
      <b/>
      <sz val="14"/>
      <color theme="1"/>
      <name val="Azo Sans Medium"/>
    </font>
    <font>
      <b/>
      <sz val="14"/>
      <color theme="0"/>
      <name val="Azo Sans Medium"/>
    </font>
    <font>
      <b/>
      <sz val="14"/>
      <name val="Azo Sans Medium"/>
    </font>
    <font>
      <sz val="14"/>
      <color theme="0"/>
      <name val="Azo Sans Medium"/>
    </font>
    <font>
      <sz val="14"/>
      <name val="Azo Sans Medium"/>
    </font>
    <font>
      <sz val="11"/>
      <name val="Azo Sans Light"/>
    </font>
    <font>
      <b/>
      <sz val="16"/>
      <color theme="0"/>
      <name val="Calibri"/>
      <family val="2"/>
      <scheme val="minor"/>
    </font>
    <font>
      <b/>
      <sz val="22"/>
      <color theme="0"/>
      <name val="Calibri"/>
      <family val="2"/>
      <scheme val="minor"/>
    </font>
    <font>
      <b/>
      <sz val="14"/>
      <color theme="0"/>
      <name val="Calibri"/>
      <family val="2"/>
      <scheme val="minor"/>
    </font>
    <font>
      <sz val="14"/>
      <color theme="1"/>
      <name val="Calibri"/>
      <family val="2"/>
      <scheme val="minor"/>
    </font>
    <font>
      <b/>
      <sz val="11"/>
      <name val="Calibri"/>
      <family val="2"/>
      <scheme val="minor"/>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s>
  <borders count="13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hair">
        <color rgb="FF4DC0E3"/>
      </top>
      <bottom style="hair">
        <color rgb="FF4DC0E3"/>
      </bottom>
      <diagonal/>
    </border>
    <border>
      <left style="dashed">
        <color rgb="FF00B0F0"/>
      </left>
      <right style="dashed">
        <color rgb="FF00B0F0"/>
      </right>
      <top style="dashed">
        <color rgb="FF00B0F0"/>
      </top>
      <bottom style="dashed">
        <color rgb="FF00B0F0"/>
      </bottom>
      <diagonal/>
    </border>
    <border>
      <left style="thick">
        <color theme="0"/>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medium">
        <color indexed="64"/>
      </bottom>
      <diagonal/>
    </border>
    <border>
      <left style="medium">
        <color indexed="64"/>
      </left>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69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0" fontId="27"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0" fontId="27" fillId="4" borderId="10" xfId="0" applyFont="1" applyFill="1" applyBorder="1" applyAlignment="1">
      <alignment horizontal="left" vertical="center"/>
    </xf>
    <xf numFmtId="0" fontId="27" fillId="4" borderId="10" xfId="0" applyFont="1" applyFill="1" applyBorder="1" applyAlignment="1">
      <alignment vertical="center"/>
    </xf>
    <xf numFmtId="0" fontId="27" fillId="4" borderId="37" xfId="0" applyFont="1" applyFill="1" applyBorder="1" applyAlignment="1">
      <alignment vertical="center"/>
    </xf>
    <xf numFmtId="0" fontId="27" fillId="4" borderId="36" xfId="0" applyFont="1" applyFill="1" applyBorder="1" applyAlignment="1">
      <alignment vertical="center"/>
    </xf>
    <xf numFmtId="0" fontId="1" fillId="3" borderId="34" xfId="0" applyFont="1" applyFill="1" applyBorder="1" applyAlignment="1">
      <alignment horizontal="center" vertical="center"/>
    </xf>
    <xf numFmtId="0" fontId="27"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4" fillId="4" borderId="75" xfId="0" applyFont="1" applyFill="1" applyBorder="1" applyAlignment="1">
      <alignment horizontal="center" vertical="center"/>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3" xfId="3" applyNumberFormat="1" applyFont="1" applyBorder="1" applyAlignment="1">
      <alignment horizontal="center" vertical="center" wrapText="1" readingOrder="1"/>
    </xf>
    <xf numFmtId="0" fontId="46" fillId="7" borderId="84" xfId="0" applyFont="1" applyFill="1" applyBorder="1" applyAlignment="1">
      <alignment horizontal="center" vertical="center" wrapText="1" readingOrder="1"/>
    </xf>
    <xf numFmtId="0" fontId="46" fillId="8" borderId="85" xfId="0" applyFont="1" applyFill="1" applyBorder="1" applyAlignment="1">
      <alignment horizontal="center" vertical="center" wrapText="1" readingOrder="1"/>
    </xf>
    <xf numFmtId="0" fontId="46" fillId="9" borderId="85" xfId="0" applyFont="1" applyFill="1" applyBorder="1" applyAlignment="1">
      <alignment horizontal="center" vertical="center" wrapText="1" readingOrder="1"/>
    </xf>
    <xf numFmtId="0" fontId="46" fillId="10" borderId="85" xfId="0" applyFont="1" applyFill="1" applyBorder="1" applyAlignment="1">
      <alignment horizontal="center" vertical="center" wrapText="1" readingOrder="1"/>
    </xf>
    <xf numFmtId="0" fontId="47" fillId="11" borderId="85"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80"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41" fillId="4" borderId="39" xfId="0" applyFont="1" applyFill="1" applyBorder="1" applyAlignment="1">
      <alignment horizontal="center" vertical="center" textRotation="90"/>
    </xf>
    <xf numFmtId="0" fontId="58" fillId="3" borderId="73" xfId="0" applyFont="1" applyFill="1" applyBorder="1" applyAlignment="1">
      <alignment vertical="center" wrapText="1"/>
    </xf>
    <xf numFmtId="0" fontId="58" fillId="3" borderId="17" xfId="0" applyFont="1" applyFill="1" applyBorder="1" applyAlignment="1">
      <alignment vertical="center" wrapText="1"/>
    </xf>
    <xf numFmtId="0" fontId="4" fillId="4" borderId="65"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56" xfId="0" applyFont="1" applyFill="1" applyBorder="1" applyAlignment="1">
      <alignment horizontal="center" vertical="center"/>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7" fillId="4" borderId="59" xfId="0" applyFont="1" applyFill="1" applyBorder="1" applyAlignment="1">
      <alignment vertical="center"/>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12" fillId="0" borderId="6" xfId="0" applyFont="1" applyBorder="1" applyAlignment="1">
      <alignment horizontal="justify" vertical="center"/>
    </xf>
    <xf numFmtId="0" fontId="12" fillId="0" borderId="6" xfId="0" applyFont="1" applyBorder="1" applyAlignment="1">
      <alignment horizontal="justify" vertical="center" wrapText="1"/>
    </xf>
    <xf numFmtId="0" fontId="0" fillId="0" borderId="35" xfId="0" applyBorder="1" applyAlignment="1">
      <alignment horizontal="justify"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8"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21" fillId="3" borderId="0" xfId="0" applyFont="1" applyFill="1"/>
    <xf numFmtId="0" fontId="68" fillId="0" borderId="111" xfId="0" applyFont="1" applyBorder="1" applyAlignment="1">
      <alignment horizontal="center" vertical="center" wrapText="1"/>
    </xf>
    <xf numFmtId="0" fontId="68" fillId="0" borderId="82" xfId="0" applyFont="1" applyBorder="1" applyAlignment="1">
      <alignment horizontal="center" vertical="center" wrapText="1"/>
    </xf>
    <xf numFmtId="0" fontId="69" fillId="0" borderId="80" xfId="0" applyFont="1" applyBorder="1" applyAlignment="1">
      <alignment horizontal="center" vertical="center" wrapText="1"/>
    </xf>
    <xf numFmtId="0" fontId="69" fillId="0" borderId="20" xfId="0" applyFont="1" applyBorder="1" applyAlignment="1">
      <alignment horizontal="center" vertical="center" wrapText="1"/>
    </xf>
    <xf numFmtId="0" fontId="68" fillId="0" borderId="112" xfId="0" applyFont="1" applyBorder="1" applyAlignment="1">
      <alignment horizontal="center" vertical="center" wrapText="1"/>
    </xf>
    <xf numFmtId="0" fontId="68" fillId="0" borderId="12" xfId="0" applyFont="1" applyBorder="1" applyAlignment="1">
      <alignment horizontal="center" vertical="center" wrapText="1"/>
    </xf>
    <xf numFmtId="0" fontId="70" fillId="0" borderId="0" xfId="0" applyFont="1"/>
    <xf numFmtId="0" fontId="70" fillId="0" borderId="0" xfId="0" applyFont="1" applyAlignment="1" applyProtection="1">
      <alignment horizontal="center" vertical="center"/>
      <protection locked="0"/>
    </xf>
    <xf numFmtId="0" fontId="70" fillId="0" borderId="0" xfId="0" applyFont="1" applyAlignment="1" applyProtection="1">
      <alignment horizontal="left"/>
      <protection locked="0"/>
    </xf>
    <xf numFmtId="0" fontId="70" fillId="0" borderId="0" xfId="0" applyFont="1" applyAlignment="1" applyProtection="1">
      <alignment horizontal="center"/>
      <protection locked="0"/>
    </xf>
    <xf numFmtId="0" fontId="73" fillId="20" borderId="116" xfId="0" applyFont="1" applyFill="1" applyBorder="1" applyAlignment="1">
      <alignment horizontal="center" vertical="center" wrapText="1" readingOrder="1"/>
    </xf>
    <xf numFmtId="0" fontId="75" fillId="3" borderId="116" xfId="0" applyFont="1" applyFill="1" applyBorder="1" applyAlignment="1">
      <alignment horizontal="center" vertical="center" wrapText="1" readingOrder="1"/>
    </xf>
    <xf numFmtId="0" fontId="75" fillId="3" borderId="116" xfId="0" applyFont="1" applyFill="1" applyBorder="1" applyAlignment="1">
      <alignment horizontal="center" vertical="center" wrapText="1"/>
    </xf>
    <xf numFmtId="0" fontId="70" fillId="3" borderId="0" xfId="0" applyFont="1" applyFill="1"/>
    <xf numFmtId="0" fontId="75" fillId="0" borderId="116" xfId="0" applyFont="1" applyBorder="1" applyAlignment="1">
      <alignment horizontal="center" vertical="center" wrapText="1" readingOrder="1"/>
    </xf>
    <xf numFmtId="0" fontId="72" fillId="0" borderId="0" xfId="0" applyFont="1" applyAlignment="1">
      <alignment vertical="center" wrapText="1"/>
    </xf>
    <xf numFmtId="0" fontId="73" fillId="0" borderId="116" xfId="0" applyFont="1" applyBorder="1" applyAlignment="1">
      <alignment vertical="center" wrapText="1" readingOrder="1"/>
    </xf>
    <xf numFmtId="0" fontId="71" fillId="0" borderId="0" xfId="0" applyFont="1"/>
    <xf numFmtId="0" fontId="73" fillId="0" borderId="0" xfId="0" applyFont="1" applyAlignment="1">
      <alignment vertical="center" wrapText="1" readingOrder="1"/>
    </xf>
    <xf numFmtId="0" fontId="75" fillId="3" borderId="0" xfId="0" applyFont="1" applyFill="1" applyAlignment="1">
      <alignment horizontal="center" vertical="center" wrapText="1" readingOrder="1"/>
    </xf>
    <xf numFmtId="0" fontId="75" fillId="0" borderId="0" xfId="0" applyFont="1" applyAlignment="1">
      <alignment vertical="center"/>
    </xf>
    <xf numFmtId="0" fontId="70" fillId="0" borderId="0" xfId="0" applyFont="1" applyAlignment="1">
      <alignment horizontal="left"/>
    </xf>
    <xf numFmtId="0" fontId="70" fillId="0" borderId="0" xfId="0" applyFont="1" applyAlignment="1">
      <alignment horizontal="center"/>
    </xf>
    <xf numFmtId="0" fontId="76" fillId="0" borderId="0" xfId="0" applyFont="1" applyAlignment="1">
      <alignment wrapText="1"/>
    </xf>
    <xf numFmtId="0" fontId="78" fillId="0" borderId="0" xfId="0" applyFont="1"/>
    <xf numFmtId="0" fontId="80" fillId="20" borderId="113" xfId="0" applyFont="1" applyFill="1" applyBorder="1" applyAlignment="1">
      <alignment horizontal="center" vertical="center"/>
    </xf>
    <xf numFmtId="0" fontId="80" fillId="5" borderId="113" xfId="0" applyFont="1" applyFill="1" applyBorder="1" applyAlignment="1">
      <alignment horizontal="center" vertical="center"/>
    </xf>
    <xf numFmtId="0" fontId="80" fillId="5" borderId="113" xfId="0" applyFont="1" applyFill="1" applyBorder="1" applyAlignment="1">
      <alignment vertical="center" wrapText="1"/>
    </xf>
    <xf numFmtId="0" fontId="78" fillId="0" borderId="0" xfId="0" applyFont="1" applyAlignment="1">
      <alignment horizontal="left"/>
    </xf>
    <xf numFmtId="0" fontId="76" fillId="0" borderId="0" xfId="0" applyFont="1" applyAlignment="1">
      <alignment horizontal="center"/>
    </xf>
    <xf numFmtId="0" fontId="78" fillId="0" borderId="0" xfId="0" applyFont="1" applyAlignment="1">
      <alignment horizontal="center"/>
    </xf>
    <xf numFmtId="0" fontId="19" fillId="15" borderId="0" xfId="0" applyFont="1" applyFill="1" applyAlignment="1" applyProtection="1">
      <alignment horizontal="center" vertical="center" wrapText="1"/>
      <protection locked="0"/>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82" fillId="0" borderId="0" xfId="0" applyFont="1" applyAlignment="1" applyProtection="1">
      <alignment vertical="top"/>
      <protection locked="0"/>
    </xf>
    <xf numFmtId="0" fontId="82" fillId="0" borderId="0" xfId="0" applyFont="1" applyAlignment="1">
      <alignment vertical="top"/>
    </xf>
    <xf numFmtId="0" fontId="84" fillId="19" borderId="113" xfId="0" applyFont="1" applyFill="1" applyBorder="1" applyAlignment="1" applyProtection="1">
      <alignment horizontal="left" vertical="top" wrapText="1"/>
      <protection locked="0"/>
    </xf>
    <xf numFmtId="0" fontId="84" fillId="19" borderId="113" xfId="0" applyFont="1" applyFill="1" applyBorder="1" applyAlignment="1" applyProtection="1">
      <alignment horizontal="center" vertical="center"/>
      <protection locked="0"/>
    </xf>
    <xf numFmtId="0" fontId="85" fillId="5" borderId="113" xfId="0" applyFont="1" applyFill="1" applyBorder="1" applyAlignment="1" applyProtection="1">
      <alignment horizontal="center" vertical="center" wrapText="1"/>
      <protection locked="0"/>
    </xf>
    <xf numFmtId="0" fontId="83" fillId="0" borderId="0" xfId="0" applyFont="1" applyAlignment="1" applyProtection="1">
      <alignment horizontal="left" vertical="top"/>
      <protection locked="0"/>
    </xf>
    <xf numFmtId="0" fontId="86" fillId="0" borderId="0" xfId="0" applyFont="1" applyAlignment="1" applyProtection="1">
      <alignment horizontal="center" vertical="center"/>
      <protection locked="0"/>
    </xf>
    <xf numFmtId="0" fontId="86" fillId="0" borderId="0" xfId="0" applyFont="1" applyAlignment="1" applyProtection="1">
      <alignment horizontal="center" vertical="top"/>
      <protection locked="0"/>
    </xf>
    <xf numFmtId="0" fontId="82" fillId="0" borderId="0" xfId="0" applyFont="1" applyAlignment="1" applyProtection="1">
      <alignment horizontal="center" vertical="center"/>
      <protection locked="0"/>
    </xf>
    <xf numFmtId="0" fontId="87" fillId="0" borderId="0" xfId="0" applyFont="1" applyAlignment="1" applyProtection="1">
      <alignment horizontal="left" vertical="top"/>
      <protection locked="0"/>
    </xf>
    <xf numFmtId="0" fontId="87" fillId="0" borderId="0" xfId="0" applyFont="1" applyAlignment="1" applyProtection="1">
      <alignment horizontal="center" vertical="center"/>
      <protection locked="0"/>
    </xf>
    <xf numFmtId="0" fontId="87" fillId="0" borderId="0" xfId="0" applyFont="1" applyAlignment="1">
      <alignment vertical="top"/>
    </xf>
    <xf numFmtId="0" fontId="87" fillId="0" borderId="0" xfId="0" applyFont="1" applyAlignment="1" applyProtection="1">
      <alignment horizontal="center" vertical="top"/>
      <protection locked="0"/>
    </xf>
    <xf numFmtId="0" fontId="87" fillId="20" borderId="113" xfId="0" applyFont="1" applyFill="1" applyBorder="1" applyAlignment="1" applyProtection="1">
      <alignment vertical="top"/>
      <protection locked="0"/>
    </xf>
    <xf numFmtId="0" fontId="76" fillId="5" borderId="113" xfId="0" applyFont="1" applyFill="1" applyBorder="1" applyAlignment="1" applyProtection="1">
      <alignment horizontal="center" vertical="center" wrapText="1"/>
      <protection locked="0"/>
    </xf>
    <xf numFmtId="0" fontId="75" fillId="3" borderId="116" xfId="0" applyFont="1" applyFill="1" applyBorder="1" applyAlignment="1">
      <alignment horizontal="justify" vertical="center" wrapText="1"/>
    </xf>
    <xf numFmtId="0" fontId="75" fillId="0" borderId="116" xfId="0" applyFont="1" applyBorder="1" applyAlignment="1">
      <alignment horizontal="justify" vertical="center" wrapText="1"/>
    </xf>
    <xf numFmtId="0" fontId="75" fillId="0" borderId="116" xfId="0" applyFont="1" applyBorder="1" applyAlignment="1">
      <alignment horizontal="justify" vertical="center" wrapText="1" readingOrder="1"/>
    </xf>
    <xf numFmtId="0" fontId="70" fillId="0" borderId="0" xfId="0" applyFont="1" applyAlignment="1">
      <alignment horizontal="justify" vertical="center"/>
    </xf>
    <xf numFmtId="0" fontId="75" fillId="0" borderId="116" xfId="0" applyFont="1" applyBorder="1" applyAlignment="1">
      <alignment horizontal="justify" vertical="center"/>
    </xf>
    <xf numFmtId="0" fontId="75" fillId="0" borderId="116" xfId="0" applyFont="1" applyBorder="1" applyAlignment="1">
      <alignment horizontal="center" vertical="center" wrapText="1"/>
    </xf>
    <xf numFmtId="0" fontId="75" fillId="0" borderId="116" xfId="0" applyFont="1" applyBorder="1" applyAlignment="1">
      <alignment horizontal="center" vertical="center"/>
    </xf>
    <xf numFmtId="0" fontId="75" fillId="0" borderId="117" xfId="0" applyFont="1" applyBorder="1" applyAlignment="1">
      <alignment horizontal="center" vertical="center" wrapText="1" readingOrder="1"/>
    </xf>
    <xf numFmtId="0" fontId="75" fillId="0" borderId="117" xfId="0" applyFont="1" applyBorder="1" applyAlignment="1">
      <alignment horizontal="justify" vertical="center" wrapText="1"/>
    </xf>
    <xf numFmtId="0" fontId="75" fillId="0" borderId="117" xfId="0" applyFont="1" applyBorder="1" applyAlignment="1">
      <alignment horizontal="center" vertical="center"/>
    </xf>
    <xf numFmtId="0" fontId="72" fillId="0" borderId="124" xfId="0" applyFont="1" applyBorder="1" applyAlignment="1">
      <alignment horizontal="justify" vertical="center" wrapText="1"/>
    </xf>
    <xf numFmtId="0" fontId="72" fillId="0" borderId="124" xfId="0" applyFont="1" applyBorder="1" applyAlignment="1">
      <alignment horizontal="center" vertical="center" wrapText="1"/>
    </xf>
    <xf numFmtId="0" fontId="88" fillId="0" borderId="124" xfId="0" applyFont="1" applyBorder="1" applyAlignment="1">
      <alignment horizontal="left" vertical="center"/>
    </xf>
    <xf numFmtId="0" fontId="88" fillId="0" borderId="124" xfId="0" applyFont="1" applyBorder="1" applyAlignment="1">
      <alignment horizontal="left" vertical="center" wrapText="1"/>
    </xf>
    <xf numFmtId="0" fontId="12" fillId="0" borderId="0" xfId="0" applyFont="1"/>
    <xf numFmtId="0" fontId="12" fillId="0" borderId="35" xfId="0" applyFont="1" applyBorder="1" applyAlignment="1" applyProtection="1">
      <alignment horizontal="justify" vertical="center" wrapText="1"/>
      <protection locked="0"/>
    </xf>
    <xf numFmtId="0" fontId="12" fillId="0" borderId="6" xfId="0" applyFont="1" applyBorder="1" applyAlignment="1" applyProtection="1">
      <alignment horizontal="justify" vertical="center" wrapText="1"/>
      <protection locked="0"/>
    </xf>
    <xf numFmtId="0" fontId="0" fillId="0" borderId="6" xfId="0" applyBorder="1" applyAlignment="1">
      <alignment horizontal="justify" vertical="center"/>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0" borderId="24" xfId="0" applyBorder="1" applyAlignment="1">
      <alignment horizontal="left" vertical="center" wrapText="1"/>
    </xf>
    <xf numFmtId="0" fontId="0" fillId="3" borderId="6" xfId="0" applyFill="1" applyBorder="1" applyAlignment="1">
      <alignment horizontal="left" vertical="center" wrapText="1"/>
    </xf>
    <xf numFmtId="0" fontId="12" fillId="3" borderId="35" xfId="0"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12" fillId="3" borderId="24" xfId="0" applyFont="1" applyFill="1" applyBorder="1" applyAlignment="1">
      <alignment horizontal="justify" vertical="center" wrapText="1"/>
    </xf>
    <xf numFmtId="0" fontId="0" fillId="0" borderId="32" xfId="0" applyBorder="1" applyAlignment="1">
      <alignment horizontal="justify" vertical="center" wrapText="1"/>
    </xf>
    <xf numFmtId="0" fontId="12" fillId="3" borderId="32" xfId="0" applyFont="1" applyFill="1" applyBorder="1" applyAlignment="1">
      <alignment horizontal="justify" vertical="center" wrapText="1"/>
    </xf>
    <xf numFmtId="0" fontId="0" fillId="0" borderId="46" xfId="0" applyBorder="1" applyAlignment="1">
      <alignment horizontal="justify" vertical="center" wrapText="1"/>
    </xf>
    <xf numFmtId="0" fontId="12" fillId="3" borderId="46" xfId="0" applyFont="1" applyFill="1" applyBorder="1" applyAlignment="1">
      <alignment horizontal="justify" vertical="center" wrapText="1"/>
    </xf>
    <xf numFmtId="0" fontId="0" fillId="0" borderId="44" xfId="0" applyBorder="1" applyAlignment="1">
      <alignment horizontal="justify" vertical="center" wrapText="1"/>
    </xf>
    <xf numFmtId="0" fontId="12" fillId="3" borderId="44" xfId="0" applyFont="1" applyFill="1" applyBorder="1" applyAlignment="1">
      <alignment horizontal="justify" vertical="center" wrapText="1"/>
    </xf>
    <xf numFmtId="3" fontId="0" fillId="0" borderId="44" xfId="0" applyNumberFormat="1" applyBorder="1" applyAlignment="1">
      <alignment horizontal="justify" vertical="center" wrapText="1"/>
    </xf>
    <xf numFmtId="3" fontId="0" fillId="0" borderId="23" xfId="0" applyNumberFormat="1" applyBorder="1" applyAlignment="1">
      <alignment horizontal="justify" vertical="center" wrapText="1"/>
    </xf>
    <xf numFmtId="0" fontId="12" fillId="0" borderId="46"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3" fontId="0" fillId="0" borderId="24" xfId="0" applyNumberFormat="1" applyBorder="1" applyAlignment="1">
      <alignment horizontal="justify" vertical="center" wrapText="1"/>
    </xf>
    <xf numFmtId="0" fontId="12" fillId="0" borderId="44" xfId="0" applyFont="1" applyBorder="1" applyAlignment="1" applyProtection="1">
      <alignment horizontal="justify" vertical="center" wrapText="1"/>
      <protection locked="0"/>
    </xf>
    <xf numFmtId="0" fontId="81" fillId="3" borderId="52" xfId="0" applyFont="1" applyFill="1" applyBorder="1" applyAlignment="1">
      <alignment horizontal="center" vertical="center"/>
    </xf>
    <xf numFmtId="0" fontId="81" fillId="3" borderId="0" xfId="0" applyFont="1" applyFill="1" applyAlignment="1">
      <alignment horizontal="center" vertical="center"/>
    </xf>
    <xf numFmtId="0" fontId="81" fillId="2" borderId="0" xfId="0" applyFont="1" applyFill="1" applyAlignment="1">
      <alignment horizontal="center" vertical="center"/>
    </xf>
    <xf numFmtId="0" fontId="0" fillId="3" borderId="4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6" xfId="0" applyFill="1" applyBorder="1" applyAlignment="1">
      <alignment horizontal="center" vertical="center" wrapText="1"/>
    </xf>
    <xf numFmtId="2" fontId="0" fillId="0" borderId="0" xfId="0" applyNumberFormat="1"/>
    <xf numFmtId="0" fontId="12" fillId="0" borderId="6" xfId="0" applyFont="1" applyBorder="1" applyAlignment="1">
      <alignment horizontal="left" vertical="center" wrapText="1"/>
    </xf>
    <xf numFmtId="4" fontId="0" fillId="0" borderId="6" xfId="0" applyNumberFormat="1" applyBorder="1" applyAlignment="1">
      <alignment horizontal="left" vertical="center" wrapText="1"/>
    </xf>
    <xf numFmtId="4" fontId="0" fillId="0" borderId="76" xfId="0" applyNumberFormat="1" applyBorder="1" applyAlignment="1">
      <alignment horizontal="left" vertical="center" wrapText="1"/>
    </xf>
    <xf numFmtId="4" fontId="0" fillId="0" borderId="121" xfId="0" applyNumberFormat="1" applyBorder="1" applyAlignment="1">
      <alignment horizontal="left" vertical="center" wrapText="1"/>
    </xf>
    <xf numFmtId="4" fontId="0" fillId="0" borderId="122" xfId="0" applyNumberFormat="1" applyBorder="1" applyAlignment="1">
      <alignment horizontal="left" vertical="center" wrapText="1"/>
    </xf>
    <xf numFmtId="0" fontId="0" fillId="0" borderId="44" xfId="0" applyBorder="1" applyAlignment="1">
      <alignment horizontal="left" vertical="center" wrapText="1"/>
    </xf>
    <xf numFmtId="0" fontId="12" fillId="0" borderId="35" xfId="0" applyFont="1" applyBorder="1" applyAlignment="1">
      <alignment horizontal="left" vertical="center" wrapText="1"/>
    </xf>
    <xf numFmtId="4" fontId="0" fillId="0" borderId="35" xfId="0" applyNumberFormat="1" applyBorder="1" applyAlignment="1">
      <alignment horizontal="left" vertical="center" wrapText="1"/>
    </xf>
    <xf numFmtId="0" fontId="12" fillId="0" borderId="24" xfId="0" applyFont="1" applyBorder="1" applyAlignment="1">
      <alignment horizontal="left" vertical="center" wrapText="1"/>
    </xf>
    <xf numFmtId="4" fontId="0" fillId="0" borderId="24" xfId="0" applyNumberFormat="1" applyBorder="1" applyAlignment="1">
      <alignment horizontal="left" vertical="center" wrapText="1"/>
    </xf>
    <xf numFmtId="0" fontId="0" fillId="0" borderId="46" xfId="0" applyBorder="1" applyAlignment="1">
      <alignment horizontal="left" vertical="center" wrapText="1"/>
    </xf>
    <xf numFmtId="0" fontId="0" fillId="0" borderId="0" xfId="0" applyAlignment="1">
      <alignment horizontal="justify" vertical="center"/>
    </xf>
    <xf numFmtId="0" fontId="10" fillId="0" borderId="0" xfId="0" applyFont="1"/>
    <xf numFmtId="164" fontId="19" fillId="15" borderId="0" xfId="0" applyNumberFormat="1" applyFont="1" applyFill="1" applyAlignment="1" applyProtection="1">
      <alignment horizontal="center" vertical="center" wrapText="1"/>
      <protection locked="0"/>
    </xf>
    <xf numFmtId="0" fontId="60"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1"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3" fillId="0" borderId="116" xfId="0" applyFont="1" applyBorder="1" applyAlignment="1">
      <alignment horizontal="center" vertical="center" wrapText="1" readingOrder="1"/>
    </xf>
    <xf numFmtId="0" fontId="74" fillId="19" borderId="116" xfId="0" applyFont="1" applyFill="1" applyBorder="1" applyAlignment="1">
      <alignment horizontal="center" vertical="center" wrapText="1" readingOrder="1"/>
    </xf>
    <xf numFmtId="0" fontId="73" fillId="0" borderId="117" xfId="0" applyFont="1" applyBorder="1" applyAlignment="1">
      <alignment horizontal="center" vertical="center" wrapText="1" readingOrder="1"/>
    </xf>
    <xf numFmtId="0" fontId="73" fillId="0" borderId="119" xfId="0" applyFont="1" applyBorder="1" applyAlignment="1">
      <alignment horizontal="center" vertical="center" wrapText="1" readingOrder="1"/>
    </xf>
    <xf numFmtId="0" fontId="73" fillId="0" borderId="118" xfId="0" applyFont="1" applyBorder="1" applyAlignment="1">
      <alignment horizontal="center" vertical="center" wrapText="1" readingOrder="1"/>
    </xf>
    <xf numFmtId="0" fontId="83" fillId="0" borderId="0" xfId="0" applyFont="1" applyAlignment="1" applyProtection="1">
      <alignment horizontal="center" vertical="center" wrapText="1"/>
      <protection locked="0"/>
    </xf>
    <xf numFmtId="0" fontId="85" fillId="5" borderId="114" xfId="0" applyFont="1" applyFill="1" applyBorder="1" applyAlignment="1" applyProtection="1">
      <alignment horizontal="center" vertical="center" wrapText="1"/>
      <protection locked="0"/>
    </xf>
    <xf numFmtId="0" fontId="85" fillId="5" borderId="115" xfId="0" applyFont="1" applyFill="1" applyBorder="1" applyAlignment="1" applyProtection="1">
      <alignment horizontal="center" vertical="center" wrapText="1"/>
      <protection locked="0"/>
    </xf>
    <xf numFmtId="0" fontId="85" fillId="5" borderId="113" xfId="0" applyFont="1" applyFill="1" applyBorder="1" applyAlignment="1" applyProtection="1">
      <alignment horizontal="center" vertical="center"/>
      <protection locked="0"/>
    </xf>
    <xf numFmtId="0" fontId="84" fillId="5" borderId="113" xfId="0" applyFont="1" applyFill="1" applyBorder="1" applyAlignment="1" applyProtection="1">
      <alignment horizontal="center" vertical="center"/>
      <protection locked="0"/>
    </xf>
    <xf numFmtId="0" fontId="73" fillId="0" borderId="113" xfId="0" applyFont="1" applyBorder="1" applyAlignment="1" applyProtection="1">
      <alignment horizontal="center" vertical="center"/>
      <protection locked="0"/>
    </xf>
    <xf numFmtId="0" fontId="85" fillId="20" borderId="114" xfId="0" applyFont="1" applyFill="1" applyBorder="1" applyAlignment="1" applyProtection="1">
      <alignment horizontal="center" vertical="top"/>
      <protection locked="0"/>
    </xf>
    <xf numFmtId="0" fontId="85" fillId="20" borderId="123" xfId="0" applyFont="1" applyFill="1" applyBorder="1" applyAlignment="1" applyProtection="1">
      <alignment horizontal="center" vertical="top"/>
      <protection locked="0"/>
    </xf>
    <xf numFmtId="0" fontId="85" fillId="20" borderId="115" xfId="0" applyFont="1" applyFill="1" applyBorder="1" applyAlignment="1" applyProtection="1">
      <alignment horizontal="center" vertical="top"/>
      <protection locked="0"/>
    </xf>
    <xf numFmtId="0" fontId="76" fillId="5" borderId="114" xfId="0" applyFont="1" applyFill="1" applyBorder="1" applyAlignment="1" applyProtection="1">
      <alignment horizontal="justify" vertical="center" wrapText="1"/>
      <protection locked="0"/>
    </xf>
    <xf numFmtId="0" fontId="76" fillId="5" borderId="123" xfId="0" applyFont="1" applyFill="1" applyBorder="1" applyAlignment="1" applyProtection="1">
      <alignment horizontal="justify" vertical="center" wrapText="1"/>
      <protection locked="0"/>
    </xf>
    <xf numFmtId="0" fontId="76" fillId="5" borderId="115" xfId="0" applyFont="1" applyFill="1" applyBorder="1" applyAlignment="1" applyProtection="1">
      <alignment horizontal="justify" vertical="center" wrapText="1"/>
      <protection locked="0"/>
    </xf>
    <xf numFmtId="0" fontId="73" fillId="3" borderId="116" xfId="0" applyFont="1" applyFill="1" applyBorder="1" applyAlignment="1">
      <alignment horizontal="center" vertical="center" wrapText="1" readingOrder="1"/>
    </xf>
    <xf numFmtId="0" fontId="73" fillId="0" borderId="116" xfId="0" applyFont="1" applyBorder="1" applyAlignment="1">
      <alignment horizontal="left" vertical="center" wrapText="1" readingOrder="1"/>
    </xf>
    <xf numFmtId="0" fontId="79" fillId="19" borderId="113" xfId="0" applyFont="1" applyFill="1" applyBorder="1" applyAlignment="1">
      <alignment horizontal="center"/>
    </xf>
    <xf numFmtId="0" fontId="77" fillId="0" borderId="0" xfId="0" applyFont="1" applyAlignment="1">
      <alignment horizontal="center" vertical="center" wrapText="1"/>
    </xf>
    <xf numFmtId="0" fontId="80" fillId="20" borderId="113" xfId="0" applyFont="1" applyFill="1" applyBorder="1" applyAlignment="1">
      <alignment horizontal="center" vertical="center" wrapText="1"/>
    </xf>
    <xf numFmtId="0" fontId="80" fillId="20" borderId="113" xfId="0" applyFont="1" applyFill="1" applyBorder="1" applyAlignment="1">
      <alignment horizontal="center" vertical="center"/>
    </xf>
    <xf numFmtId="0" fontId="66" fillId="3" borderId="0" xfId="1" applyFont="1" applyFill="1" applyAlignment="1">
      <alignment horizontal="justify" vertical="center" wrapText="1"/>
    </xf>
    <xf numFmtId="0" fontId="66" fillId="3" borderId="0" xfId="1" applyFont="1" applyFill="1" applyAlignment="1">
      <alignment horizontal="left" vertical="center" wrapText="1"/>
    </xf>
    <xf numFmtId="0" fontId="66" fillId="3" borderId="0" xfId="1" applyFont="1" applyFill="1" applyAlignment="1">
      <alignment horizontal="center"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97"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98"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99"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81" xfId="2" applyFont="1" applyFill="1" applyBorder="1" applyAlignment="1">
      <alignment horizontal="center" vertical="center" wrapText="1"/>
    </xf>
    <xf numFmtId="0" fontId="59" fillId="4" borderId="100" xfId="2" applyFont="1" applyFill="1" applyBorder="1" applyAlignment="1">
      <alignment horizontal="center" vertical="center" wrapText="1"/>
    </xf>
    <xf numFmtId="0" fontId="59" fillId="4" borderId="101" xfId="1" applyFont="1" applyFill="1" applyBorder="1" applyAlignment="1">
      <alignment horizontal="center" vertical="center"/>
    </xf>
    <xf numFmtId="0" fontId="59" fillId="4" borderId="97" xfId="1" applyFont="1" applyFill="1" applyBorder="1" applyAlignment="1">
      <alignment horizontal="center" vertical="center"/>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2" fillId="3" borderId="16" xfId="1" applyFont="1" applyFill="1" applyBorder="1" applyAlignment="1">
      <alignment horizontal="justify" vertical="center" wrapText="1"/>
    </xf>
    <xf numFmtId="0" fontId="52" fillId="3" borderId="102" xfId="1" applyFont="1" applyFill="1" applyBorder="1" applyAlignment="1">
      <alignment horizontal="justify" vertical="center" wrapText="1"/>
    </xf>
    <xf numFmtId="0" fontId="58" fillId="3" borderId="73" xfId="0" applyFont="1" applyFill="1" applyBorder="1" applyAlignment="1">
      <alignment vertical="center" wrapText="1"/>
    </xf>
    <xf numFmtId="0" fontId="58" fillId="3" borderId="17" xfId="0" applyFont="1" applyFill="1" applyBorder="1" applyAlignment="1">
      <alignment vertical="center" wrapText="1"/>
    </xf>
    <xf numFmtId="0" fontId="58" fillId="3" borderId="15" xfId="0" applyFont="1" applyFill="1" applyBorder="1" applyAlignment="1">
      <alignment vertical="center" wrapText="1"/>
    </xf>
    <xf numFmtId="0" fontId="58" fillId="3" borderId="86" xfId="0" applyFont="1" applyFill="1" applyBorder="1" applyAlignment="1">
      <alignment vertical="center" wrapText="1"/>
    </xf>
    <xf numFmtId="0" fontId="58" fillId="3" borderId="87" xfId="0" applyFont="1" applyFill="1" applyBorder="1" applyAlignment="1">
      <alignment vertical="center" wrapText="1"/>
    </xf>
    <xf numFmtId="0" fontId="58" fillId="7" borderId="6" xfId="0" applyFont="1" applyFill="1" applyBorder="1" applyAlignment="1">
      <alignment horizontal="left" vertical="center" wrapText="1"/>
    </xf>
    <xf numFmtId="0" fontId="52" fillId="3" borderId="72"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88" xfId="2" applyFont="1" applyFill="1" applyBorder="1" applyAlignment="1">
      <alignment horizontal="center" vertical="center" wrapText="1"/>
    </xf>
    <xf numFmtId="0" fontId="59" fillId="4" borderId="88" xfId="1" applyFont="1" applyFill="1" applyBorder="1" applyAlignment="1">
      <alignment horizontal="center" vertical="center"/>
    </xf>
    <xf numFmtId="0" fontId="59" fillId="4" borderId="104" xfId="1" applyFont="1" applyFill="1" applyBorder="1" applyAlignment="1">
      <alignment horizontal="center" vertical="center"/>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77" xfId="1" applyFont="1" applyFill="1" applyBorder="1" applyAlignment="1">
      <alignment horizontal="justify" vertical="center" wrapText="1"/>
    </xf>
    <xf numFmtId="0" fontId="66" fillId="3" borderId="6" xfId="1" applyFont="1" applyFill="1" applyBorder="1" applyAlignment="1">
      <alignment horizontal="justify" vertical="center" wrapText="1"/>
    </xf>
    <xf numFmtId="0" fontId="66" fillId="3" borderId="77" xfId="1" applyFont="1" applyFill="1" applyBorder="1" applyAlignment="1">
      <alignment horizontal="justify" vertical="center" wrapText="1"/>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2" fillId="3" borderId="29" xfId="1" applyFont="1" applyFill="1" applyBorder="1" applyAlignment="1">
      <alignment horizontal="justify" vertical="center" wrapText="1"/>
    </xf>
    <xf numFmtId="0" fontId="52" fillId="3" borderId="105"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9" fontId="12" fillId="0" borderId="35"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4" xfId="4" applyFont="1" applyBorder="1" applyAlignment="1">
      <alignment horizontal="center" vertical="center" wrapText="1"/>
    </xf>
    <xf numFmtId="0" fontId="26" fillId="0" borderId="3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12" fillId="11" borderId="94" xfId="0" applyFont="1" applyFill="1" applyBorder="1" applyAlignment="1">
      <alignment horizontal="center" vertical="center" wrapText="1"/>
    </xf>
    <xf numFmtId="0" fontId="12" fillId="11" borderId="95" xfId="0" applyFont="1" applyFill="1" applyBorder="1" applyAlignment="1">
      <alignment horizontal="center" vertical="center" wrapText="1"/>
    </xf>
    <xf numFmtId="0" fontId="12" fillId="11" borderId="96"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6" xfId="0" applyFont="1" applyBorder="1" applyAlignment="1">
      <alignment horizontal="center" vertical="center" wrapText="1"/>
    </xf>
    <xf numFmtId="0" fontId="0" fillId="0" borderId="31" xfId="0" applyBorder="1" applyAlignment="1">
      <alignment horizontal="center" vertical="top" wrapText="1"/>
    </xf>
    <xf numFmtId="0" fontId="67" fillId="10" borderId="0" xfId="0" applyFont="1" applyFill="1" applyAlignment="1">
      <alignment horizontal="center" vertical="center" wrapText="1"/>
    </xf>
    <xf numFmtId="0" fontId="0" fillId="0" borderId="92" xfId="0" applyBorder="1" applyAlignment="1">
      <alignment horizontal="center" vertical="center" wrapText="1"/>
    </xf>
    <xf numFmtId="0" fontId="0" fillId="0" borderId="45" xfId="0" applyBorder="1" applyAlignment="1">
      <alignment horizontal="center" vertical="center" wrapText="1"/>
    </xf>
    <xf numFmtId="0" fontId="0" fillId="0" borderId="93" xfId="0" applyBorder="1" applyAlignment="1">
      <alignment horizontal="center" vertical="center" wrapText="1"/>
    </xf>
    <xf numFmtId="0" fontId="0" fillId="0" borderId="0" xfId="0" applyAlignment="1">
      <alignment horizontal="center" vertical="center" wrapText="1"/>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4" fillId="4" borderId="90"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39"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4" fillId="4" borderId="0" xfId="0" applyFont="1" applyFill="1" applyAlignment="1">
      <alignment horizontal="center" vertical="center"/>
    </xf>
    <xf numFmtId="0" fontId="0" fillId="3" borderId="94" xfId="0" applyFill="1" applyBorder="1" applyAlignment="1">
      <alignment horizontal="center" vertical="center" wrapText="1"/>
    </xf>
    <xf numFmtId="0" fontId="0" fillId="3" borderId="95" xfId="0" applyFill="1" applyBorder="1" applyAlignment="1">
      <alignment horizontal="center" vertical="center" wrapText="1"/>
    </xf>
    <xf numFmtId="0" fontId="0" fillId="3" borderId="96" xfId="0" applyFill="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5"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9" xfId="0" applyFont="1" applyFill="1" applyBorder="1" applyAlignment="1" applyProtection="1">
      <alignment horizontal="center" vertical="center" wrapText="1"/>
      <protection locked="0"/>
    </xf>
    <xf numFmtId="0" fontId="4" fillId="16" borderId="65" xfId="0" applyFont="1" applyFill="1" applyBorder="1" applyAlignment="1" applyProtection="1">
      <alignment horizontal="center" vertical="center" wrapText="1"/>
      <protection locked="0"/>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4" fillId="4" borderId="9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4" fillId="4" borderId="125" xfId="0" applyFont="1" applyFill="1" applyBorder="1" applyAlignment="1">
      <alignment horizontal="center" vertical="center"/>
    </xf>
    <xf numFmtId="0" fontId="4" fillId="4" borderId="126" xfId="0" applyFont="1" applyFill="1" applyBorder="1" applyAlignment="1">
      <alignment horizontal="center" vertical="center"/>
    </xf>
    <xf numFmtId="0" fontId="0" fillId="11" borderId="94" xfId="0" applyFill="1" applyBorder="1" applyAlignment="1">
      <alignment horizontal="center" vertical="center" wrapText="1"/>
    </xf>
    <xf numFmtId="0" fontId="0" fillId="11" borderId="95" xfId="0" applyFill="1" applyBorder="1" applyAlignment="1">
      <alignment horizontal="center" vertical="center" wrapText="1"/>
    </xf>
    <xf numFmtId="0" fontId="0" fillId="11" borderId="96" xfId="0" applyFill="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27" fillId="4" borderId="60"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13" fillId="0" borderId="12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27"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46"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46" xfId="0" applyNumberFormat="1" applyBorder="1" applyAlignment="1">
      <alignment horizontal="center" vertical="center" wrapText="1"/>
    </xf>
    <xf numFmtId="0" fontId="91" fillId="4" borderId="6" xfId="0" applyFont="1" applyFill="1" applyBorder="1" applyAlignment="1">
      <alignment horizontal="left" vertical="center"/>
    </xf>
    <xf numFmtId="0" fontId="90" fillId="4" borderId="6" xfId="0" applyFont="1" applyFill="1" applyBorder="1" applyAlignment="1">
      <alignment horizontal="center" vertical="center"/>
    </xf>
    <xf numFmtId="0" fontId="81" fillId="4" borderId="67"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81" fillId="4" borderId="42"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89" fillId="3" borderId="6" xfId="0" applyFont="1" applyFill="1" applyBorder="1" applyAlignment="1">
      <alignment horizontal="center" vertical="center"/>
    </xf>
    <xf numFmtId="0" fontId="81" fillId="4" borderId="38" xfId="0" applyFont="1" applyFill="1" applyBorder="1" applyAlignment="1">
      <alignment horizontal="center" vertical="center" textRotation="1"/>
    </xf>
    <xf numFmtId="0" fontId="81" fillId="4" borderId="39" xfId="0" applyFont="1" applyFill="1" applyBorder="1" applyAlignment="1">
      <alignment horizontal="center" vertical="center" textRotation="1"/>
    </xf>
    <xf numFmtId="0" fontId="92" fillId="3" borderId="6" xfId="0" applyFont="1" applyFill="1" applyBorder="1" applyAlignment="1" applyProtection="1">
      <alignment horizontal="justify" vertical="center" wrapText="1"/>
      <protection locked="0"/>
    </xf>
    <xf numFmtId="0" fontId="92" fillId="3" borderId="6" xfId="0" applyFont="1" applyFill="1" applyBorder="1" applyAlignment="1" applyProtection="1">
      <alignment horizontal="justify" vertical="center"/>
      <protection locked="0"/>
    </xf>
    <xf numFmtId="0" fontId="81" fillId="4" borderId="56" xfId="0" applyFont="1" applyFill="1" applyBorder="1" applyAlignment="1">
      <alignment horizontal="center" vertical="center"/>
    </xf>
    <xf numFmtId="0" fontId="81" fillId="4" borderId="75" xfId="0" applyFont="1" applyFill="1" applyBorder="1" applyAlignment="1">
      <alignment horizontal="center" vertical="center"/>
    </xf>
    <xf numFmtId="0" fontId="81" fillId="4" borderId="54" xfId="0" applyFont="1" applyFill="1" applyBorder="1" applyAlignment="1">
      <alignment horizontal="center" vertical="center"/>
    </xf>
    <xf numFmtId="0" fontId="81" fillId="4" borderId="64" xfId="0" applyFont="1" applyFill="1" applyBorder="1" applyAlignment="1">
      <alignment horizontal="center" vertical="center"/>
    </xf>
    <xf numFmtId="0" fontId="81" fillId="3" borderId="110" xfId="0" applyFont="1" applyFill="1" applyBorder="1" applyAlignment="1">
      <alignment horizontal="center" vertical="center" wrapText="1"/>
    </xf>
    <xf numFmtId="0" fontId="81" fillId="3" borderId="66" xfId="0" applyFont="1" applyFill="1" applyBorder="1" applyAlignment="1">
      <alignment horizontal="center" vertical="center" wrapText="1"/>
    </xf>
    <xf numFmtId="0" fontId="81" fillId="4" borderId="38" xfId="0" applyFont="1" applyFill="1" applyBorder="1" applyAlignment="1">
      <alignment horizontal="center" vertical="center"/>
    </xf>
    <xf numFmtId="0" fontId="81" fillId="4" borderId="39" xfId="0" applyFont="1" applyFill="1" applyBorder="1" applyAlignment="1">
      <alignment horizontal="center" vertical="center"/>
    </xf>
    <xf numFmtId="0" fontId="13" fillId="0" borderId="3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4" xfId="0" applyFont="1" applyBorder="1" applyAlignment="1">
      <alignment horizontal="center" vertical="center" wrapText="1"/>
    </xf>
    <xf numFmtId="0" fontId="42" fillId="0" borderId="71"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6" borderId="6" xfId="0" applyFont="1" applyFill="1" applyBorder="1" applyAlignment="1">
      <alignment horizontal="center" vertical="center" wrapText="1" readingOrder="1"/>
    </xf>
    <xf numFmtId="0" fontId="44" fillId="6" borderId="0" xfId="0" applyFont="1" applyFill="1" applyAlignment="1">
      <alignment horizontal="center" vertical="center" wrapText="1" readingOrder="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4" xfId="0" applyFont="1" applyBorder="1" applyAlignment="1">
      <alignment horizontal="left" vertical="center" wrapText="1"/>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4"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44" xfId="0" applyNumberFormat="1" applyFont="1" applyBorder="1" applyAlignment="1">
      <alignment horizontal="center" vertical="center"/>
    </xf>
    <xf numFmtId="14" fontId="13" fillId="0" borderId="28" xfId="0" applyNumberFormat="1" applyFont="1" applyBorder="1" applyAlignment="1">
      <alignment horizontal="center" vertical="center"/>
    </xf>
    <xf numFmtId="14" fontId="13" fillId="0" borderId="46" xfId="0" applyNumberFormat="1" applyFont="1" applyBorder="1" applyAlignment="1">
      <alignment horizontal="center" vertical="center"/>
    </xf>
    <xf numFmtId="0" fontId="13" fillId="0" borderId="76" xfId="0" applyFont="1" applyBorder="1" applyAlignment="1">
      <alignment horizontal="justify" vertical="center" wrapText="1"/>
    </xf>
    <xf numFmtId="0" fontId="13" fillId="0" borderId="77" xfId="0" applyFont="1" applyBorder="1" applyAlignment="1">
      <alignment horizontal="justify" vertical="center"/>
    </xf>
    <xf numFmtId="0" fontId="13" fillId="0" borderId="78" xfId="0" applyFont="1" applyBorder="1" applyAlignment="1">
      <alignment horizontal="justify" vertical="center"/>
    </xf>
    <xf numFmtId="1" fontId="34" fillId="0" borderId="94" xfId="0" applyNumberFormat="1" applyFont="1" applyBorder="1" applyAlignment="1" applyProtection="1">
      <alignment horizontal="center" vertical="center" wrapText="1"/>
      <protection locked="0"/>
    </xf>
    <xf numFmtId="1" fontId="34" fillId="0" borderId="95" xfId="0" applyNumberFormat="1" applyFont="1" applyBorder="1" applyAlignment="1" applyProtection="1">
      <alignment horizontal="center" vertical="center" wrapText="1"/>
      <protection locked="0"/>
    </xf>
    <xf numFmtId="1" fontId="34" fillId="0" borderId="96" xfId="0" applyNumberFormat="1" applyFont="1" applyBorder="1" applyAlignment="1" applyProtection="1">
      <alignment horizontal="center" vertical="center" wrapText="1"/>
      <protection locked="0"/>
    </xf>
    <xf numFmtId="1" fontId="34" fillId="0" borderId="35" xfId="0" applyNumberFormat="1" applyFont="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1" fontId="23" fillId="0" borderId="35" xfId="0" applyNumberFormat="1"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1" fontId="34" fillId="0" borderId="35"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4"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23" fillId="0" borderId="35" xfId="0" applyFont="1" applyBorder="1" applyAlignment="1">
      <alignment horizontal="justify" vertical="center"/>
    </xf>
    <xf numFmtId="0" fontId="23" fillId="0" borderId="6" xfId="0" applyFont="1" applyBorder="1" applyAlignment="1">
      <alignment horizontal="justify" vertical="center"/>
    </xf>
    <xf numFmtId="0" fontId="23" fillId="0" borderId="24" xfId="0" applyFont="1" applyBorder="1" applyAlignment="1">
      <alignment horizontal="justify" vertical="center"/>
    </xf>
    <xf numFmtId="0" fontId="23" fillId="0" borderId="35" xfId="0" applyFont="1" applyBorder="1" applyAlignment="1">
      <alignment horizontal="center" vertical="center"/>
    </xf>
    <xf numFmtId="14" fontId="23" fillId="0" borderId="35"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3" fillId="0" borderId="76" xfId="0" applyFont="1" applyBorder="1" applyAlignment="1">
      <alignment horizontal="justify" vertical="center" wrapText="1"/>
    </xf>
    <xf numFmtId="0" fontId="23" fillId="0" borderId="77" xfId="0" applyFont="1" applyBorder="1" applyAlignment="1">
      <alignment horizontal="justify" vertical="center"/>
    </xf>
    <xf numFmtId="0" fontId="23" fillId="0" borderId="78" xfId="0" applyFont="1" applyBorder="1" applyAlignment="1">
      <alignment horizontal="justify" vertical="center"/>
    </xf>
    <xf numFmtId="0" fontId="13" fillId="0" borderId="35" xfId="0" applyFont="1" applyBorder="1" applyAlignment="1">
      <alignment horizontal="justify" vertical="center" wrapText="1"/>
    </xf>
    <xf numFmtId="0" fontId="13" fillId="0" borderId="6" xfId="0" applyFont="1" applyBorder="1" applyAlignment="1">
      <alignment horizontal="justify" vertical="center"/>
    </xf>
    <xf numFmtId="0" fontId="13" fillId="0" borderId="24" xfId="0" applyFont="1" applyBorder="1" applyAlignment="1">
      <alignment horizontal="justify" vertical="center"/>
    </xf>
    <xf numFmtId="0" fontId="13" fillId="0" borderId="35"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33" fillId="0" borderId="76" xfId="0" applyFont="1" applyBorder="1" applyAlignment="1">
      <alignment horizontal="justify" vertical="center"/>
    </xf>
    <xf numFmtId="0" fontId="23" fillId="0" borderId="35" xfId="0" applyFont="1" applyBorder="1" applyAlignment="1">
      <alignment horizontal="justify" vertical="center" wrapText="1"/>
    </xf>
    <xf numFmtId="0" fontId="13" fillId="0" borderId="35" xfId="0" applyFont="1" applyBorder="1" applyAlignment="1">
      <alignment horizontal="justify" vertical="center"/>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46" xfId="0" applyFont="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xf>
    <xf numFmtId="0" fontId="35" fillId="4" borderId="49"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29" fillId="17" borderId="128" xfId="0" applyFont="1" applyFill="1" applyBorder="1" applyAlignment="1">
      <alignment horizontal="center"/>
    </xf>
    <xf numFmtId="0" fontId="29" fillId="17" borderId="55" xfId="0" applyFont="1" applyFill="1" applyBorder="1" applyAlignment="1">
      <alignment horizontal="center"/>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24" xfId="0" applyFont="1" applyBorder="1" applyAlignment="1">
      <alignment horizontal="left" vertical="center"/>
    </xf>
    <xf numFmtId="0" fontId="37" fillId="4" borderId="0" xfId="0" applyFont="1" applyFill="1" applyAlignment="1">
      <alignment horizontal="center" vertical="center" wrapText="1"/>
    </xf>
    <xf numFmtId="0" fontId="37" fillId="4" borderId="36"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89" xfId="0" applyFont="1" applyFill="1" applyBorder="1" applyAlignment="1">
      <alignment horizontal="center" vertical="center" wrapText="1"/>
    </xf>
    <xf numFmtId="0" fontId="7" fillId="3" borderId="32" xfId="0" applyFont="1" applyFill="1" applyBorder="1" applyAlignment="1">
      <alignment horizontal="center" vertical="center"/>
    </xf>
    <xf numFmtId="0" fontId="7" fillId="3" borderId="23" xfId="0" applyFont="1" applyFill="1" applyBorder="1" applyAlignment="1">
      <alignment horizontal="center" vertical="center"/>
    </xf>
    <xf numFmtId="0" fontId="13" fillId="0" borderId="77" xfId="0" applyFont="1" applyBorder="1" applyAlignment="1">
      <alignment horizontal="left" vertical="center" wrapText="1"/>
    </xf>
    <xf numFmtId="0" fontId="13" fillId="0" borderId="77" xfId="0" applyFont="1" applyBorder="1" applyAlignment="1">
      <alignment horizontal="left" vertical="center"/>
    </xf>
    <xf numFmtId="0" fontId="13" fillId="0" borderId="78" xfId="0" applyFont="1" applyBorder="1" applyAlignment="1">
      <alignment horizontal="left" vertical="center"/>
    </xf>
    <xf numFmtId="1" fontId="62" fillId="0" borderId="94" xfId="0" applyNumberFormat="1" applyFont="1" applyBorder="1" applyAlignment="1" applyProtection="1">
      <alignment horizontal="center" vertical="center" wrapText="1"/>
      <protection locked="0"/>
    </xf>
    <xf numFmtId="1" fontId="62" fillId="0" borderId="95" xfId="0" applyNumberFormat="1" applyFont="1" applyBorder="1" applyAlignment="1" applyProtection="1">
      <alignment horizontal="center" vertical="center" wrapText="1"/>
      <protection locked="0"/>
    </xf>
    <xf numFmtId="1" fontId="62" fillId="0" borderId="96" xfId="0" applyNumberFormat="1" applyFont="1" applyBorder="1" applyAlignment="1" applyProtection="1">
      <alignment horizontal="center" vertical="center" wrapText="1"/>
      <protection locked="0"/>
    </xf>
    <xf numFmtId="14" fontId="12" fillId="0" borderId="35"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12" fillId="0" borderId="24" xfId="0" applyNumberFormat="1" applyFont="1" applyBorder="1" applyAlignment="1">
      <alignment horizontal="center" vertical="center"/>
    </xf>
    <xf numFmtId="0" fontId="12" fillId="0" borderId="76" xfId="0" applyFont="1" applyBorder="1" applyAlignment="1">
      <alignment horizontal="justify" vertical="center" wrapText="1"/>
    </xf>
    <xf numFmtId="0" fontId="12" fillId="0" borderId="77" xfId="0" applyFont="1" applyBorder="1" applyAlignment="1">
      <alignment horizontal="justify" vertical="center"/>
    </xf>
    <xf numFmtId="0" fontId="12" fillId="0" borderId="78" xfId="0" applyFont="1" applyBorder="1" applyAlignment="1">
      <alignment horizontal="justify" vertical="center"/>
    </xf>
    <xf numFmtId="1" fontId="62" fillId="0" borderId="35" xfId="0" applyNumberFormat="1" applyFont="1" applyBorder="1" applyAlignment="1" applyProtection="1">
      <alignment horizontal="center" vertical="center" wrapText="1"/>
      <protection locked="0"/>
    </xf>
    <xf numFmtId="1" fontId="62" fillId="0" borderId="6" xfId="0" applyNumberFormat="1" applyFont="1" applyBorder="1" applyAlignment="1" applyProtection="1">
      <alignment horizontal="center" vertical="center" wrapText="1"/>
      <protection locked="0"/>
    </xf>
    <xf numFmtId="1" fontId="62" fillId="0" borderId="24" xfId="0" applyNumberFormat="1" applyFont="1" applyBorder="1" applyAlignment="1" applyProtection="1">
      <alignment horizontal="center" vertical="center" wrapText="1"/>
      <protection locked="0"/>
    </xf>
    <xf numFmtId="1" fontId="12" fillId="0" borderId="35"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1" fontId="62" fillId="0" borderId="35" xfId="0" applyNumberFormat="1" applyFont="1" applyBorder="1" applyAlignment="1">
      <alignment horizontal="center" vertical="center"/>
    </xf>
    <xf numFmtId="0" fontId="62" fillId="0" borderId="6" xfId="0" applyFont="1" applyBorder="1" applyAlignment="1">
      <alignment horizontal="center" vertical="center"/>
    </xf>
    <xf numFmtId="0" fontId="62" fillId="0" borderId="24" xfId="0" applyFont="1" applyBorder="1" applyAlignment="1">
      <alignment horizontal="center" vertical="center"/>
    </xf>
    <xf numFmtId="0" fontId="0" fillId="0" borderId="3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2" fillId="0" borderId="6" xfId="0" applyFont="1" applyBorder="1" applyAlignment="1">
      <alignment horizontal="justify" vertical="center"/>
    </xf>
    <xf numFmtId="0" fontId="12" fillId="0" borderId="35" xfId="0" applyFont="1" applyBorder="1" applyAlignment="1">
      <alignment horizontal="center" vertical="center"/>
    </xf>
    <xf numFmtId="0" fontId="12" fillId="0" borderId="6"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24" xfId="0" applyFont="1" applyBorder="1" applyAlignment="1">
      <alignment horizontal="justify" vertical="center"/>
    </xf>
    <xf numFmtId="0" fontId="37" fillId="4" borderId="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7" fillId="3" borderId="6" xfId="0" applyFont="1" applyFill="1" applyBorder="1" applyAlignment="1">
      <alignment horizontal="center" vertical="center"/>
    </xf>
    <xf numFmtId="0" fontId="12" fillId="0" borderId="76" xfId="0" applyFont="1" applyBorder="1" applyAlignment="1">
      <alignment horizontal="justify" vertical="center"/>
    </xf>
    <xf numFmtId="0" fontId="93" fillId="0" borderId="76" xfId="0" applyFont="1" applyBorder="1" applyAlignment="1">
      <alignment horizontal="justify" vertical="center"/>
    </xf>
    <xf numFmtId="0" fontId="12" fillId="0" borderId="129" xfId="0" applyFont="1" applyBorder="1" applyAlignment="1">
      <alignment horizontal="justify" vertical="center" wrapText="1"/>
    </xf>
    <xf numFmtId="0" fontId="12" fillId="0" borderId="130" xfId="0" applyFont="1" applyBorder="1" applyAlignment="1">
      <alignment horizontal="justify" vertical="center" wrapText="1"/>
    </xf>
    <xf numFmtId="0" fontId="12" fillId="0" borderId="122" xfId="0" applyFont="1" applyBorder="1" applyAlignment="1">
      <alignment horizontal="justify" vertical="center" wrapText="1"/>
    </xf>
    <xf numFmtId="0" fontId="12" fillId="0" borderId="44" xfId="0" applyFont="1" applyBorder="1" applyAlignment="1">
      <alignment horizontal="center" vertical="center"/>
    </xf>
    <xf numFmtId="0" fontId="12" fillId="0" borderId="28" xfId="0" applyFont="1" applyBorder="1" applyAlignment="1">
      <alignment horizontal="center" vertical="center"/>
    </xf>
    <xf numFmtId="0" fontId="12" fillId="0" borderId="46" xfId="0" applyFont="1" applyBorder="1" applyAlignment="1">
      <alignment horizontal="center" vertical="center"/>
    </xf>
    <xf numFmtId="14" fontId="12" fillId="0" borderId="44" xfId="0" applyNumberFormat="1" applyFont="1" applyBorder="1" applyAlignment="1">
      <alignment horizontal="center" vertical="center"/>
    </xf>
    <xf numFmtId="14" fontId="12" fillId="0" borderId="28" xfId="0" applyNumberFormat="1" applyFont="1" applyBorder="1" applyAlignment="1">
      <alignment horizontal="center" vertical="center"/>
    </xf>
    <xf numFmtId="14" fontId="12" fillId="0" borderId="46" xfId="0" applyNumberFormat="1" applyFont="1" applyBorder="1" applyAlignment="1">
      <alignment horizontal="center" vertical="center"/>
    </xf>
    <xf numFmtId="0" fontId="23" fillId="0" borderId="6" xfId="0" applyFont="1" applyBorder="1" applyAlignment="1">
      <alignment horizontal="justify" vertical="center" wrapText="1"/>
    </xf>
    <xf numFmtId="0" fontId="10" fillId="0" borderId="3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xf>
    <xf numFmtId="0" fontId="0" fillId="0" borderId="24" xfId="0" applyBorder="1" applyAlignment="1">
      <alignment horizontal="justify" vertical="center"/>
    </xf>
    <xf numFmtId="0" fontId="0" fillId="0" borderId="35" xfId="0" applyBorder="1" applyAlignment="1">
      <alignment horizontal="center" vertical="center"/>
    </xf>
    <xf numFmtId="14" fontId="0" fillId="0" borderId="35" xfId="0" applyNumberFormat="1" applyBorder="1" applyAlignment="1">
      <alignment horizontal="center" vertical="center"/>
    </xf>
    <xf numFmtId="14" fontId="0" fillId="0" borderId="6" xfId="0" applyNumberFormat="1" applyBorder="1" applyAlignment="1">
      <alignment horizontal="center" vertical="center"/>
    </xf>
    <xf numFmtId="14" fontId="0" fillId="0" borderId="24" xfId="0" applyNumberFormat="1" applyBorder="1" applyAlignment="1">
      <alignment horizontal="center" vertical="center"/>
    </xf>
    <xf numFmtId="0" fontId="0" fillId="0" borderId="76" xfId="0" applyBorder="1" applyAlignment="1">
      <alignment horizontal="justify" vertical="center" wrapText="1"/>
    </xf>
    <xf numFmtId="0" fontId="0" fillId="0" borderId="77" xfId="0" applyBorder="1" applyAlignment="1">
      <alignment horizontal="justify" vertical="center"/>
    </xf>
    <xf numFmtId="0" fontId="0" fillId="0" borderId="78" xfId="0" applyBorder="1" applyAlignment="1">
      <alignment horizontal="justify" vertical="center"/>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46" xfId="0" applyBorder="1" applyAlignment="1">
      <alignment horizontal="center" vertical="center"/>
    </xf>
    <xf numFmtId="14" fontId="0" fillId="0" borderId="44" xfId="0" applyNumberFormat="1" applyBorder="1" applyAlignment="1">
      <alignment horizontal="center" vertical="center"/>
    </xf>
    <xf numFmtId="14" fontId="0" fillId="0" borderId="28" xfId="0" applyNumberFormat="1" applyBorder="1" applyAlignment="1">
      <alignment horizontal="center" vertical="center"/>
    </xf>
    <xf numFmtId="14" fontId="0" fillId="0" borderId="46" xfId="0" applyNumberFormat="1" applyBorder="1" applyAlignment="1">
      <alignment horizontal="center" vertical="center"/>
    </xf>
    <xf numFmtId="0" fontId="29" fillId="17" borderId="47" xfId="0" applyFont="1" applyFill="1" applyBorder="1" applyAlignment="1">
      <alignment horizontal="center"/>
    </xf>
    <xf numFmtId="0" fontId="29" fillId="17" borderId="48" xfId="0" applyFont="1" applyFill="1" applyBorder="1" applyAlignment="1">
      <alignment horizontal="center"/>
    </xf>
    <xf numFmtId="0" fontId="0" fillId="0" borderId="76" xfId="0" applyBorder="1" applyAlignment="1">
      <alignment horizontal="justify" vertical="center"/>
    </xf>
    <xf numFmtId="0" fontId="13" fillId="0" borderId="76" xfId="0" applyFont="1" applyBorder="1" applyAlignment="1">
      <alignment horizontal="justify" vertical="center"/>
    </xf>
    <xf numFmtId="0" fontId="12" fillId="3" borderId="35" xfId="0" applyFont="1" applyFill="1" applyBorder="1" applyAlignment="1">
      <alignment horizontal="justify" vertical="center" wrapText="1"/>
    </xf>
    <xf numFmtId="0" fontId="12" fillId="3" borderId="6" xfId="0" applyFont="1" applyFill="1" applyBorder="1" applyAlignment="1">
      <alignment horizontal="justify" vertical="center"/>
    </xf>
    <xf numFmtId="0" fontId="12" fillId="3" borderId="24" xfId="0" applyFont="1" applyFill="1" applyBorder="1" applyAlignment="1">
      <alignment horizontal="justify" vertical="center"/>
    </xf>
    <xf numFmtId="0" fontId="13" fillId="0" borderId="129" xfId="0" applyFont="1" applyBorder="1" applyAlignment="1">
      <alignment horizontal="justify" vertical="center" wrapText="1"/>
    </xf>
    <xf numFmtId="0" fontId="13" fillId="0" borderId="130" xfId="0" applyFont="1" applyBorder="1" applyAlignment="1">
      <alignment horizontal="justify" vertical="center" wrapText="1"/>
    </xf>
    <xf numFmtId="0" fontId="13" fillId="0" borderId="122" xfId="0" applyFont="1" applyBorder="1" applyAlignment="1">
      <alignment horizontal="justify" vertical="center" wrapText="1"/>
    </xf>
    <xf numFmtId="14" fontId="13" fillId="0" borderId="35" xfId="0" applyNumberFormat="1" applyFont="1" applyBorder="1" applyAlignment="1">
      <alignment horizontal="center" vertical="center"/>
    </xf>
    <xf numFmtId="0" fontId="0" fillId="0" borderId="77" xfId="0" applyBorder="1" applyAlignment="1">
      <alignment horizontal="justify" vertical="center" wrapText="1"/>
    </xf>
    <xf numFmtId="0" fontId="0" fillId="0" borderId="78" xfId="0" applyBorder="1" applyAlignment="1">
      <alignment horizontal="justify" vertical="center" wrapText="1"/>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0" fillId="0" borderId="35" xfId="0" applyBorder="1" applyAlignment="1">
      <alignment horizontal="justify"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77">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theme="7" tint="0.39994506668294322"/>
        </patternFill>
      </fill>
    </dxf>
    <dxf>
      <font>
        <color theme="1"/>
      </font>
      <fill>
        <patternFill>
          <bgColor rgb="FF00B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7" tint="0.59996337778862885"/>
        </patternFill>
      </fill>
    </dxf>
    <dxf>
      <font>
        <color auto="1"/>
      </font>
    </dxf>
    <dxf>
      <font>
        <color theme="1"/>
      </font>
    </dxf>
    <dxf>
      <fill>
        <patternFill>
          <bgColor theme="9"/>
        </patternFill>
      </fill>
    </dxf>
    <dxf>
      <fill>
        <patternFill>
          <bgColor rgb="FF92D050"/>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rgb="FF00B050"/>
        </patternFill>
      </fill>
    </dxf>
    <dxf>
      <font>
        <color theme="1"/>
      </font>
      <fill>
        <patternFill>
          <bgColor rgb="FF92D050"/>
        </patternFill>
      </fill>
    </dxf>
    <dxf>
      <font>
        <color theme="1"/>
      </font>
      <fill>
        <patternFill>
          <bgColor rgb="FF00B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auto="1"/>
      </font>
    </dxf>
    <dxf>
      <font>
        <color rgb="FF9C5700"/>
      </font>
      <fill>
        <patternFill>
          <bgColor rgb="FFFFEB9C"/>
        </patternFill>
      </fill>
    </dxf>
    <dxf>
      <font>
        <color theme="1"/>
      </font>
    </dxf>
    <dxf>
      <fill>
        <patternFill>
          <bgColor theme="9"/>
        </patternFill>
      </fill>
    </dxf>
    <dxf>
      <font>
        <color theme="1"/>
      </font>
      <fill>
        <patternFill>
          <bgColor rgb="FF92D050"/>
        </patternFill>
      </fill>
    </dxf>
    <dxf>
      <font>
        <color theme="1"/>
      </font>
      <fill>
        <patternFill>
          <bgColor rgb="FF00B050"/>
        </patternFill>
      </fill>
    </dxf>
    <dxf>
      <fill>
        <patternFill>
          <bgColor theme="9"/>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00B050"/>
        </patternFill>
      </fill>
    </dxf>
    <dxf>
      <fill>
        <patternFill>
          <bgColor theme="9"/>
        </patternFill>
      </fill>
    </dxf>
    <dxf>
      <fill>
        <patternFill>
          <bgColor theme="9"/>
        </patternFill>
      </fill>
    </dxf>
    <dxf>
      <font>
        <color theme="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theme="1"/>
      </font>
      <fill>
        <patternFill>
          <bgColor rgb="FFFFC000"/>
        </patternFill>
      </fill>
    </dxf>
    <dxf>
      <fill>
        <patternFill>
          <bgColor theme="9"/>
        </patternFill>
      </fill>
    </dxf>
    <dxf>
      <fill>
        <patternFill>
          <bgColor theme="9"/>
        </patternFill>
      </fill>
    </dxf>
    <dxf>
      <font>
        <color theme="1"/>
      </font>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auto="1"/>
      </font>
    </dxf>
    <dxf>
      <fill>
        <patternFill>
          <bgColor theme="7" tint="0.39994506668294322"/>
        </patternFill>
      </fill>
    </dxf>
    <dxf>
      <fill>
        <patternFill>
          <bgColor theme="9"/>
        </patternFill>
      </fill>
    </dxf>
    <dxf>
      <font>
        <color theme="1"/>
      </font>
      <fill>
        <patternFill>
          <bgColor rgb="FFFF0000"/>
        </patternFill>
      </fill>
    </dxf>
    <dxf>
      <font>
        <color theme="1"/>
      </font>
      <fill>
        <patternFill>
          <bgColor rgb="FF00B050"/>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92D050"/>
        </patternFill>
      </fill>
    </dxf>
    <dxf>
      <font>
        <color theme="1"/>
      </font>
      <fill>
        <patternFill>
          <bgColor rgb="FF92D050"/>
        </patternFill>
      </fill>
    </dxf>
    <dxf>
      <font>
        <color rgb="FF9C0006"/>
      </font>
      <fill>
        <patternFill>
          <bgColor rgb="FFFFC7CE"/>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105832</xdr:colOff>
      <xdr:row>0</xdr:row>
      <xdr:rowOff>12699</xdr:rowOff>
    </xdr:from>
    <xdr:ext cx="2186139" cy="797983"/>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5832" y="12699"/>
          <a:ext cx="2186139" cy="797983"/>
        </a:xfrm>
        <a:prstGeom prst="rect">
          <a:avLst/>
        </a:prstGeom>
      </xdr:spPr>
    </xdr:pic>
    <xdr:clientData/>
  </xdr:oneCellAnchor>
  <xdr:twoCellAnchor editAs="oneCell">
    <xdr:from>
      <xdr:col>6</xdr:col>
      <xdr:colOff>79374</xdr:colOff>
      <xdr:row>1</xdr:row>
      <xdr:rowOff>7408</xdr:rowOff>
    </xdr:from>
    <xdr:to>
      <xdr:col>8</xdr:col>
      <xdr:colOff>117078</xdr:colOff>
      <xdr:row>3</xdr:row>
      <xdr:rowOff>47625</xdr:rowOff>
    </xdr:to>
    <xdr:pic>
      <xdr:nvPicPr>
        <xdr:cNvPr id="5" name="Picture 9">
          <a:extLst>
            <a:ext uri="{FF2B5EF4-FFF2-40B4-BE49-F238E27FC236}">
              <a16:creationId xmlns:a16="http://schemas.microsoft.com/office/drawing/2014/main" id="{30EEA2F5-9ED6-479B-90BD-B4D6528871A0}"/>
            </a:ext>
          </a:extLst>
        </xdr:cNvPr>
        <xdr:cNvPicPr>
          <a:picLocks noChangeAspect="1"/>
        </xdr:cNvPicPr>
      </xdr:nvPicPr>
      <xdr:blipFill>
        <a:blip xmlns:r="http://schemas.openxmlformats.org/officeDocument/2006/relationships" r:embed="rId2"/>
        <a:stretch>
          <a:fillRect/>
        </a:stretch>
      </xdr:blipFill>
      <xdr:spPr>
        <a:xfrm>
          <a:off x="10642599" y="255058"/>
          <a:ext cx="1152129" cy="421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3" name="CuadroTexto 22">
          <a:extLst>
            <a:ext uri="{FF2B5EF4-FFF2-40B4-BE49-F238E27FC236}">
              <a16:creationId xmlns:a16="http://schemas.microsoft.com/office/drawing/2014/main" id="{1ADA98A1-36D2-4CD8-B604-F9349F3C6716}"/>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5</xdr:col>
      <xdr:colOff>441960</xdr:colOff>
      <xdr:row>7</xdr:row>
      <xdr:rowOff>243840</xdr:rowOff>
    </xdr:from>
    <xdr:ext cx="1539240" cy="1508760"/>
    <xdr:sp macro="" textlink="">
      <xdr:nvSpPr>
        <xdr:cNvPr id="8" name="CuadroTexto 7">
          <a:extLst>
            <a:ext uri="{FF2B5EF4-FFF2-40B4-BE49-F238E27FC236}">
              <a16:creationId xmlns:a16="http://schemas.microsoft.com/office/drawing/2014/main" id="{353CAA47-A1A2-4245-962B-7A722CA6F361}"/>
            </a:ext>
          </a:extLst>
        </xdr:cNvPr>
        <xdr:cNvSpPr txBox="1"/>
      </xdr:nvSpPr>
      <xdr:spPr>
        <a:xfrm>
          <a:off x="15958185" y="37776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92605</xdr:colOff>
      <xdr:row>0</xdr:row>
      <xdr:rowOff>79375</xdr:rowOff>
    </xdr:from>
    <xdr:to>
      <xdr:col>0</xdr:col>
      <xdr:colOff>2724151</xdr:colOff>
      <xdr:row>0</xdr:row>
      <xdr:rowOff>859520</xdr:rowOff>
    </xdr:to>
    <xdr:pic>
      <xdr:nvPicPr>
        <xdr:cNvPr id="9" name="Picture 8">
          <a:extLst>
            <a:ext uri="{FF2B5EF4-FFF2-40B4-BE49-F238E27FC236}">
              <a16:creationId xmlns:a16="http://schemas.microsoft.com/office/drawing/2014/main" id="{F0F07FB0-0D1A-4ADC-94AD-2A7EE9E18DB9}"/>
            </a:ext>
          </a:extLst>
        </xdr:cNvPr>
        <xdr:cNvPicPr>
          <a:picLocks noChangeAspect="1"/>
        </xdr:cNvPicPr>
      </xdr:nvPicPr>
      <xdr:blipFill>
        <a:blip xmlns:r="http://schemas.openxmlformats.org/officeDocument/2006/relationships" r:embed="rId1"/>
        <a:stretch>
          <a:fillRect/>
        </a:stretch>
      </xdr:blipFill>
      <xdr:spPr>
        <a:xfrm>
          <a:off x="92605" y="79375"/>
          <a:ext cx="2631546" cy="780145"/>
        </a:xfrm>
        <a:prstGeom prst="rect">
          <a:avLst/>
        </a:prstGeom>
      </xdr:spPr>
    </xdr:pic>
    <xdr:clientData/>
  </xdr:twoCellAnchor>
  <xdr:twoCellAnchor editAs="oneCell">
    <xdr:from>
      <xdr:col>4</xdr:col>
      <xdr:colOff>3556907</xdr:colOff>
      <xdr:row>0</xdr:row>
      <xdr:rowOff>155158</xdr:rowOff>
    </xdr:from>
    <xdr:to>
      <xdr:col>5</xdr:col>
      <xdr:colOff>10318</xdr:colOff>
      <xdr:row>0</xdr:row>
      <xdr:rowOff>813707</xdr:rowOff>
    </xdr:to>
    <xdr:pic>
      <xdr:nvPicPr>
        <xdr:cNvPr id="10" name="Picture 9">
          <a:extLst>
            <a:ext uri="{FF2B5EF4-FFF2-40B4-BE49-F238E27FC236}">
              <a16:creationId xmlns:a16="http://schemas.microsoft.com/office/drawing/2014/main" id="{A9D5FAD2-B81E-4335-B0FD-E44C6B259055}"/>
            </a:ext>
          </a:extLst>
        </xdr:cNvPr>
        <xdr:cNvPicPr>
          <a:picLocks noChangeAspect="1"/>
        </xdr:cNvPicPr>
      </xdr:nvPicPr>
      <xdr:blipFill>
        <a:blip xmlns:r="http://schemas.openxmlformats.org/officeDocument/2006/relationships" r:embed="rId2"/>
        <a:stretch>
          <a:fillRect/>
        </a:stretch>
      </xdr:blipFill>
      <xdr:spPr>
        <a:xfrm>
          <a:off x="13767707" y="155158"/>
          <a:ext cx="1882661" cy="658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051C9D43-BA2A-4481-B05C-CC7B482F4652}"/>
            </a:ext>
          </a:extLst>
        </xdr:cNvPr>
        <xdr:cNvSpPr txBox="1"/>
      </xdr:nvSpPr>
      <xdr:spPr>
        <a:xfrm>
          <a:off x="11196743" y="145563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900028</xdr:colOff>
      <xdr:row>0</xdr:row>
      <xdr:rowOff>167126</xdr:rowOff>
    </xdr:from>
    <xdr:to>
      <xdr:col>5</xdr:col>
      <xdr:colOff>2372520</xdr:colOff>
      <xdr:row>0</xdr:row>
      <xdr:rowOff>660135</xdr:rowOff>
    </xdr:to>
    <xdr:pic>
      <xdr:nvPicPr>
        <xdr:cNvPr id="20" name="Picture 10">
          <a:extLst>
            <a:ext uri="{FF2B5EF4-FFF2-40B4-BE49-F238E27FC236}">
              <a16:creationId xmlns:a16="http://schemas.microsoft.com/office/drawing/2014/main" id="{89BC77A0-F62E-4B44-999D-A9510054A30C}"/>
            </a:ext>
          </a:extLst>
        </xdr:cNvPr>
        <xdr:cNvPicPr>
          <a:picLocks noChangeAspect="1"/>
        </xdr:cNvPicPr>
      </xdr:nvPicPr>
      <xdr:blipFill>
        <a:blip xmlns:r="http://schemas.openxmlformats.org/officeDocument/2006/relationships" r:embed="rId1"/>
        <a:stretch>
          <a:fillRect/>
        </a:stretch>
      </xdr:blipFill>
      <xdr:spPr>
        <a:xfrm>
          <a:off x="9198684" y="167126"/>
          <a:ext cx="1472492" cy="493009"/>
        </a:xfrm>
        <a:prstGeom prst="rect">
          <a:avLst/>
        </a:prstGeom>
      </xdr:spPr>
    </xdr:pic>
    <xdr:clientData/>
  </xdr:twoCellAnchor>
  <xdr:twoCellAnchor editAs="oneCell">
    <xdr:from>
      <xdr:col>0</xdr:col>
      <xdr:colOff>178594</xdr:colOff>
      <xdr:row>0</xdr:row>
      <xdr:rowOff>0</xdr:rowOff>
    </xdr:from>
    <xdr:to>
      <xdr:col>0</xdr:col>
      <xdr:colOff>2614878</xdr:colOff>
      <xdr:row>0</xdr:row>
      <xdr:rowOff>793750</xdr:rowOff>
    </xdr:to>
    <xdr:pic>
      <xdr:nvPicPr>
        <xdr:cNvPr id="21" name="Imagen 20">
          <a:extLst>
            <a:ext uri="{FF2B5EF4-FFF2-40B4-BE49-F238E27FC236}">
              <a16:creationId xmlns:a16="http://schemas.microsoft.com/office/drawing/2014/main" id="{9EDE7DE1-6AB0-4D51-80D0-1D61AA4662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0"/>
          <a:ext cx="2436284" cy="793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574528</xdr:colOff>
      <xdr:row>2</xdr:row>
      <xdr:rowOff>283353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481686</xdr:colOff>
      <xdr:row>2</xdr:row>
      <xdr:rowOff>207947</xdr:rowOff>
    </xdr:to>
    <xdr:pic>
      <xdr:nvPicPr>
        <xdr:cNvPr id="4" name="Imagen 3">
          <a:extLst>
            <a:ext uri="{FF2B5EF4-FFF2-40B4-BE49-F238E27FC236}">
              <a16:creationId xmlns:a16="http://schemas.microsoft.com/office/drawing/2014/main" id="{B47012D4-DF6F-43EE-B264-5ECE9E6576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9186" cy="9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2</xdr:col>
      <xdr:colOff>1328353</xdr:colOff>
      <xdr:row>2</xdr:row>
      <xdr:rowOff>222499</xdr:rowOff>
    </xdr:to>
    <xdr:pic>
      <xdr:nvPicPr>
        <xdr:cNvPr id="3" name="Imagen 2">
          <a:extLst>
            <a:ext uri="{FF2B5EF4-FFF2-40B4-BE49-F238E27FC236}">
              <a16:creationId xmlns:a16="http://schemas.microsoft.com/office/drawing/2014/main" id="{CECEAF10-135E-4510-A6A6-98881102C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0"/>
          <a:ext cx="3339186" cy="9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2330257</xdr:colOff>
      <xdr:row>0</xdr:row>
      <xdr:rowOff>199159</xdr:rowOff>
    </xdr:from>
    <xdr:to>
      <xdr:col>12</xdr:col>
      <xdr:colOff>3577166</xdr:colOff>
      <xdr:row>3</xdr:row>
      <xdr:rowOff>147833</xdr:rowOff>
    </xdr:to>
    <xdr:pic>
      <xdr:nvPicPr>
        <xdr:cNvPr id="4" name="Picture 9">
          <a:extLst>
            <a:ext uri="{FF2B5EF4-FFF2-40B4-BE49-F238E27FC236}">
              <a16:creationId xmlns:a16="http://schemas.microsoft.com/office/drawing/2014/main" id="{6146AA38-93B2-4FED-AF6B-3E8B5B617599}"/>
            </a:ext>
          </a:extLst>
        </xdr:cNvPr>
        <xdr:cNvPicPr>
          <a:picLocks noChangeAspect="1"/>
        </xdr:cNvPicPr>
      </xdr:nvPicPr>
      <xdr:blipFill>
        <a:blip xmlns:r="http://schemas.openxmlformats.org/officeDocument/2006/relationships" r:embed="rId1"/>
        <a:stretch>
          <a:fillRect/>
        </a:stretch>
      </xdr:blipFill>
      <xdr:spPr>
        <a:xfrm>
          <a:off x="14585757" y="199159"/>
          <a:ext cx="1246909" cy="513401"/>
        </a:xfrm>
        <a:prstGeom prst="rect">
          <a:avLst/>
        </a:prstGeom>
      </xdr:spPr>
    </xdr:pic>
    <xdr:clientData/>
  </xdr:twoCellAnchor>
  <xdr:twoCellAnchor editAs="oneCell">
    <xdr:from>
      <xdr:col>0</xdr:col>
      <xdr:colOff>137584</xdr:colOff>
      <xdr:row>0</xdr:row>
      <xdr:rowOff>169334</xdr:rowOff>
    </xdr:from>
    <xdr:to>
      <xdr:col>1</xdr:col>
      <xdr:colOff>1867786</xdr:colOff>
      <xdr:row>4</xdr:row>
      <xdr:rowOff>42334</xdr:rowOff>
    </xdr:to>
    <xdr:pic>
      <xdr:nvPicPr>
        <xdr:cNvPr id="6" name="Imagen 5">
          <a:extLst>
            <a:ext uri="{FF2B5EF4-FFF2-40B4-BE49-F238E27FC236}">
              <a16:creationId xmlns:a16="http://schemas.microsoft.com/office/drawing/2014/main" id="{1CDAF182-81E8-43EB-B171-0CB9C97B20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84" y="169334"/>
          <a:ext cx="2142952" cy="59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311727</xdr:colOff>
      <xdr:row>0</xdr:row>
      <xdr:rowOff>69273</xdr:rowOff>
    </xdr:from>
    <xdr:to>
      <xdr:col>2</xdr:col>
      <xdr:colOff>1083</xdr:colOff>
      <xdr:row>1</xdr:row>
      <xdr:rowOff>587374</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7" y="69273"/>
          <a:ext cx="2597728"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917864</xdr:colOff>
      <xdr:row>1</xdr:row>
      <xdr:rowOff>1</xdr:rowOff>
    </xdr:from>
    <xdr:to>
      <xdr:col>12</xdr:col>
      <xdr:colOff>1074570</xdr:colOff>
      <xdr:row>1</xdr:row>
      <xdr:rowOff>570262</xdr:rowOff>
    </xdr:to>
    <xdr:pic>
      <xdr:nvPicPr>
        <xdr:cNvPr id="4" name="Picture 9">
          <a:extLst>
            <a:ext uri="{FF2B5EF4-FFF2-40B4-BE49-F238E27FC236}">
              <a16:creationId xmlns:a16="http://schemas.microsoft.com/office/drawing/2014/main" id="{F4D693D4-56CA-4E8B-9A7A-01E51F01F005}"/>
            </a:ext>
          </a:extLst>
        </xdr:cNvPr>
        <xdr:cNvPicPr>
          <a:picLocks noChangeAspect="1"/>
        </xdr:cNvPicPr>
      </xdr:nvPicPr>
      <xdr:blipFill>
        <a:blip xmlns:r="http://schemas.openxmlformats.org/officeDocument/2006/relationships" r:embed="rId2"/>
        <a:stretch>
          <a:fillRect/>
        </a:stretch>
      </xdr:blipFill>
      <xdr:spPr>
        <a:xfrm>
          <a:off x="17439409" y="207819"/>
          <a:ext cx="1334344" cy="5702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225136</xdr:colOff>
      <xdr:row>0</xdr:row>
      <xdr:rowOff>103910</xdr:rowOff>
    </xdr:from>
    <xdr:to>
      <xdr:col>1</xdr:col>
      <xdr:colOff>1801091</xdr:colOff>
      <xdr:row>1</xdr:row>
      <xdr:rowOff>622011</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6" y="103910"/>
          <a:ext cx="2805546"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588819</xdr:colOff>
      <xdr:row>1</xdr:row>
      <xdr:rowOff>1</xdr:rowOff>
    </xdr:from>
    <xdr:to>
      <xdr:col>12</xdr:col>
      <xdr:colOff>1126525</xdr:colOff>
      <xdr:row>1</xdr:row>
      <xdr:rowOff>570262</xdr:rowOff>
    </xdr:to>
    <xdr:pic>
      <xdr:nvPicPr>
        <xdr:cNvPr id="4" name="Picture 9">
          <a:extLst>
            <a:ext uri="{FF2B5EF4-FFF2-40B4-BE49-F238E27FC236}">
              <a16:creationId xmlns:a16="http://schemas.microsoft.com/office/drawing/2014/main" id="{65227D71-7DD0-49EC-AC91-85E156663EB8}"/>
            </a:ext>
          </a:extLst>
        </xdr:cNvPr>
        <xdr:cNvPicPr>
          <a:picLocks noChangeAspect="1"/>
        </xdr:cNvPicPr>
      </xdr:nvPicPr>
      <xdr:blipFill>
        <a:blip xmlns:r="http://schemas.openxmlformats.org/officeDocument/2006/relationships" r:embed="rId2"/>
        <a:stretch>
          <a:fillRect/>
        </a:stretch>
      </xdr:blipFill>
      <xdr:spPr>
        <a:xfrm>
          <a:off x="17110364" y="207819"/>
          <a:ext cx="1715344" cy="5702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225136</xdr:colOff>
      <xdr:row>0</xdr:row>
      <xdr:rowOff>173183</xdr:rowOff>
    </xdr:from>
    <xdr:to>
      <xdr:col>1</xdr:col>
      <xdr:colOff>1746247</xdr:colOff>
      <xdr:row>1</xdr:row>
      <xdr:rowOff>917864</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6" y="173183"/>
          <a:ext cx="2750702" cy="95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306316</xdr:colOff>
      <xdr:row>1</xdr:row>
      <xdr:rowOff>202407</xdr:rowOff>
    </xdr:from>
    <xdr:to>
      <xdr:col>12</xdr:col>
      <xdr:colOff>2287082</xdr:colOff>
      <xdr:row>1</xdr:row>
      <xdr:rowOff>857249</xdr:rowOff>
    </xdr:to>
    <xdr:pic>
      <xdr:nvPicPr>
        <xdr:cNvPr id="4" name="Picture 9">
          <a:extLst>
            <a:ext uri="{FF2B5EF4-FFF2-40B4-BE49-F238E27FC236}">
              <a16:creationId xmlns:a16="http://schemas.microsoft.com/office/drawing/2014/main" id="{E60C64E3-437E-4080-A611-7475991656BF}"/>
            </a:ext>
          </a:extLst>
        </xdr:cNvPr>
        <xdr:cNvPicPr>
          <a:picLocks noChangeAspect="1"/>
        </xdr:cNvPicPr>
      </xdr:nvPicPr>
      <xdr:blipFill>
        <a:blip xmlns:r="http://schemas.openxmlformats.org/officeDocument/2006/relationships" r:embed="rId2"/>
        <a:stretch>
          <a:fillRect/>
        </a:stretch>
      </xdr:blipFill>
      <xdr:spPr>
        <a:xfrm>
          <a:off x="19689691" y="416720"/>
          <a:ext cx="1980766" cy="654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2"/>
  <sheetViews>
    <sheetView showGridLines="0" zoomScale="90" zoomScaleNormal="90" workbookViewId="0">
      <selection activeCell="K11" sqref="K11"/>
    </sheetView>
  </sheetViews>
  <sheetFormatPr baseColWidth="10" defaultColWidth="11.42578125" defaultRowHeight="15"/>
  <cols>
    <col min="1" max="1" width="52.28515625" customWidth="1"/>
    <col min="2" max="2" width="17.42578125" customWidth="1"/>
    <col min="3" max="3" width="19.5703125" style="6" customWidth="1"/>
    <col min="4" max="4" width="30.42578125" customWidth="1"/>
    <col min="5" max="5" width="24.7109375" customWidth="1"/>
    <col min="6" max="6" width="14" customWidth="1"/>
    <col min="7" max="7" width="8.28515625" customWidth="1"/>
    <col min="8" max="8" width="8.42578125" customWidth="1"/>
    <col min="9" max="9" width="6" customWidth="1"/>
  </cols>
  <sheetData>
    <row r="1" spans="1:9" ht="14.25" customHeight="1">
      <c r="A1" s="286"/>
      <c r="B1" s="286"/>
      <c r="C1" s="286"/>
      <c r="D1" s="286"/>
      <c r="E1" s="286"/>
      <c r="F1" s="286"/>
    </row>
    <row r="4" spans="1:9" ht="33.75">
      <c r="A4" s="287" t="s">
        <v>0</v>
      </c>
      <c r="B4" s="287"/>
      <c r="C4" s="287"/>
      <c r="D4" s="287"/>
      <c r="E4" s="287"/>
      <c r="F4" s="287"/>
      <c r="G4" s="287"/>
      <c r="H4" s="287"/>
      <c r="I4" s="287"/>
    </row>
    <row r="6" spans="1:9" s="7" customFormat="1" ht="44.25" customHeight="1">
      <c r="A6" s="8" t="s">
        <v>1</v>
      </c>
      <c r="B6" s="285" t="s">
        <v>435</v>
      </c>
      <c r="C6" s="288"/>
      <c r="D6" s="288"/>
      <c r="E6" s="288"/>
      <c r="F6" s="288"/>
      <c r="G6" s="288"/>
      <c r="H6" s="288"/>
      <c r="I6" s="288"/>
    </row>
    <row r="7" spans="1:9" s="7" customFormat="1" ht="16.899999999999999" customHeight="1">
      <c r="A7" s="12"/>
      <c r="B7" s="13"/>
      <c r="C7" s="13"/>
      <c r="D7" s="12"/>
      <c r="E7" s="11"/>
    </row>
    <row r="8" spans="1:9" s="7" customFormat="1" ht="50.25" customHeight="1">
      <c r="A8" s="8" t="s">
        <v>2</v>
      </c>
      <c r="B8" s="207" t="s">
        <v>3</v>
      </c>
      <c r="C8" s="285" t="s">
        <v>436</v>
      </c>
      <c r="D8" s="285"/>
      <c r="E8" s="285"/>
      <c r="F8" s="285"/>
      <c r="G8" s="285"/>
      <c r="H8" s="285"/>
      <c r="I8" s="285"/>
    </row>
    <row r="9" spans="1:9" ht="32.25" customHeight="1">
      <c r="A9" s="10"/>
    </row>
    <row r="10" spans="1:9" ht="26.25" customHeight="1">
      <c r="A10" s="9" t="s">
        <v>4</v>
      </c>
      <c r="B10" s="284" t="s">
        <v>5</v>
      </c>
      <c r="C10" s="284"/>
      <c r="D10" s="284"/>
      <c r="E10" s="284"/>
      <c r="F10" s="284"/>
      <c r="G10" s="284"/>
      <c r="H10" s="284"/>
      <c r="I10" s="284"/>
    </row>
    <row r="11" spans="1:9" s="7" customFormat="1" ht="26.25" customHeight="1">
      <c r="A11" s="9" t="s">
        <v>6</v>
      </c>
      <c r="B11" s="285"/>
      <c r="C11" s="285"/>
      <c r="D11" s="285"/>
      <c r="E11" s="285"/>
      <c r="F11" s="285"/>
      <c r="G11" s="285"/>
      <c r="H11" s="285"/>
      <c r="I11" s="285"/>
    </row>
    <row r="12" spans="1:9" s="7" customFormat="1" ht="26.25" customHeight="1">
      <c r="A12" s="9" t="s">
        <v>7</v>
      </c>
      <c r="B12" s="285"/>
      <c r="C12" s="285"/>
      <c r="D12" s="285"/>
      <c r="E12" s="285"/>
      <c r="F12" s="285"/>
      <c r="G12" s="285"/>
      <c r="H12" s="285"/>
      <c r="I12" s="285"/>
    </row>
    <row r="13" spans="1:9" s="7" customFormat="1" ht="26.25" customHeight="1">
      <c r="A13" s="8" t="s">
        <v>8</v>
      </c>
      <c r="B13" s="285"/>
      <c r="C13" s="285"/>
      <c r="D13" s="285"/>
      <c r="E13" s="285"/>
      <c r="F13" s="285"/>
      <c r="G13" s="285"/>
      <c r="H13" s="285"/>
      <c r="I13" s="285"/>
    </row>
    <row r="15" spans="1:9" s="7" customFormat="1" ht="22.5" customHeight="1">
      <c r="A15" s="8" t="s">
        <v>9</v>
      </c>
      <c r="B15" s="283"/>
      <c r="C15" s="283"/>
      <c r="D15" s="283"/>
      <c r="E15" s="283"/>
      <c r="F15" s="283"/>
      <c r="G15" s="283"/>
      <c r="H15" s="283"/>
      <c r="I15" s="283"/>
    </row>
    <row r="18" spans="2:5" ht="15.75" thickBot="1"/>
    <row r="19" spans="2:5">
      <c r="B19" s="176" t="s">
        <v>10</v>
      </c>
      <c r="C19" s="177" t="s">
        <v>11</v>
      </c>
      <c r="D19" s="177" t="s">
        <v>12</v>
      </c>
      <c r="E19" s="177" t="s">
        <v>13</v>
      </c>
    </row>
    <row r="20" spans="2:5" ht="15.75" thickBot="1">
      <c r="B20" s="178" t="s">
        <v>14</v>
      </c>
      <c r="C20" s="179" t="s">
        <v>15</v>
      </c>
      <c r="D20" s="179" t="s">
        <v>16</v>
      </c>
      <c r="E20" s="179" t="s">
        <v>17</v>
      </c>
    </row>
    <row r="21" spans="2:5">
      <c r="B21" s="180" t="s">
        <v>18</v>
      </c>
      <c r="C21" s="181" t="s">
        <v>9</v>
      </c>
      <c r="D21" s="181" t="s">
        <v>9</v>
      </c>
      <c r="E21" s="181" t="s">
        <v>9</v>
      </c>
    </row>
    <row r="22" spans="2:5" ht="15.75" thickBot="1">
      <c r="B22" s="178">
        <v>1</v>
      </c>
      <c r="C22" s="179" t="s">
        <v>19</v>
      </c>
      <c r="D22" s="179" t="s">
        <v>20</v>
      </c>
      <c r="E22" s="179" t="s">
        <v>21</v>
      </c>
    </row>
  </sheetData>
  <mergeCells count="9">
    <mergeCell ref="B15:I15"/>
    <mergeCell ref="B10:I10"/>
    <mergeCell ref="B12:I12"/>
    <mergeCell ref="B13:I13"/>
    <mergeCell ref="A1:F1"/>
    <mergeCell ref="A4:I4"/>
    <mergeCell ref="B6:I6"/>
    <mergeCell ref="C8:I8"/>
    <mergeCell ref="B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8"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38B18-2BF6-47E7-8002-52364341CBC3}">
  <dimension ref="B2:J30"/>
  <sheetViews>
    <sheetView showGridLines="0" workbookViewId="0">
      <selection activeCell="B22" sqref="B22:J30"/>
    </sheetView>
  </sheetViews>
  <sheetFormatPr baseColWidth="10" defaultColWidth="11.42578125" defaultRowHeight="15"/>
  <sheetData>
    <row r="2" spans="2:10" ht="18.75">
      <c r="B2" s="289" t="s">
        <v>22</v>
      </c>
      <c r="C2" s="289"/>
      <c r="D2" s="289"/>
      <c r="E2" s="289"/>
      <c r="F2" s="289"/>
      <c r="G2" s="289"/>
      <c r="H2" s="289"/>
      <c r="I2" s="289"/>
      <c r="J2" s="289"/>
    </row>
    <row r="3" spans="2:10" ht="15.75" thickBot="1"/>
    <row r="4" spans="2:10">
      <c r="B4" s="290" t="s">
        <v>23</v>
      </c>
      <c r="C4" s="291"/>
      <c r="D4" s="291"/>
      <c r="E4" s="291"/>
      <c r="F4" s="291"/>
      <c r="G4" s="291"/>
      <c r="H4" s="291"/>
      <c r="I4" s="291"/>
      <c r="J4" s="292"/>
    </row>
    <row r="5" spans="2:10">
      <c r="B5" s="293"/>
      <c r="C5" s="294"/>
      <c r="D5" s="294"/>
      <c r="E5" s="294"/>
      <c r="F5" s="294"/>
      <c r="G5" s="294"/>
      <c r="H5" s="294"/>
      <c r="I5" s="294"/>
      <c r="J5" s="295"/>
    </row>
    <row r="6" spans="2:10">
      <c r="B6" s="293"/>
      <c r="C6" s="294"/>
      <c r="D6" s="294"/>
      <c r="E6" s="294"/>
      <c r="F6" s="294"/>
      <c r="G6" s="294"/>
      <c r="H6" s="294"/>
      <c r="I6" s="294"/>
      <c r="J6" s="295"/>
    </row>
    <row r="7" spans="2:10" ht="15.75" thickBot="1">
      <c r="B7" s="296"/>
      <c r="C7" s="297"/>
      <c r="D7" s="297"/>
      <c r="E7" s="297"/>
      <c r="F7" s="297"/>
      <c r="G7" s="297"/>
      <c r="H7" s="297"/>
      <c r="I7" s="297"/>
      <c r="J7" s="298"/>
    </row>
    <row r="8" spans="2:10" ht="15.75" thickBot="1"/>
    <row r="9" spans="2:10">
      <c r="B9" s="290" t="s">
        <v>24</v>
      </c>
      <c r="C9" s="291"/>
      <c r="D9" s="291"/>
      <c r="E9" s="291"/>
      <c r="F9" s="291"/>
      <c r="G9" s="291"/>
      <c r="H9" s="291"/>
      <c r="I9" s="291"/>
      <c r="J9" s="292"/>
    </row>
    <row r="10" spans="2:10">
      <c r="B10" s="293"/>
      <c r="C10" s="294"/>
      <c r="D10" s="294"/>
      <c r="E10" s="294"/>
      <c r="F10" s="294"/>
      <c r="G10" s="294"/>
      <c r="H10" s="294"/>
      <c r="I10" s="294"/>
      <c r="J10" s="295"/>
    </row>
    <row r="11" spans="2:10">
      <c r="B11" s="293"/>
      <c r="C11" s="294"/>
      <c r="D11" s="294"/>
      <c r="E11" s="294"/>
      <c r="F11" s="294"/>
      <c r="G11" s="294"/>
      <c r="H11" s="294"/>
      <c r="I11" s="294"/>
      <c r="J11" s="295"/>
    </row>
    <row r="12" spans="2:10">
      <c r="B12" s="293"/>
      <c r="C12" s="294"/>
      <c r="D12" s="294"/>
      <c r="E12" s="294"/>
      <c r="F12" s="294"/>
      <c r="G12" s="294"/>
      <c r="H12" s="294"/>
      <c r="I12" s="294"/>
      <c r="J12" s="295"/>
    </row>
    <row r="13" spans="2:10">
      <c r="B13" s="293"/>
      <c r="C13" s="294"/>
      <c r="D13" s="294"/>
      <c r="E13" s="294"/>
      <c r="F13" s="294"/>
      <c r="G13" s="294"/>
      <c r="H13" s="294"/>
      <c r="I13" s="294"/>
      <c r="J13" s="295"/>
    </row>
    <row r="14" spans="2:10">
      <c r="B14" s="293"/>
      <c r="C14" s="294"/>
      <c r="D14" s="294"/>
      <c r="E14" s="294"/>
      <c r="F14" s="294"/>
      <c r="G14" s="294"/>
      <c r="H14" s="294"/>
      <c r="I14" s="294"/>
      <c r="J14" s="295"/>
    </row>
    <row r="15" spans="2:10" ht="15.75" thickBot="1">
      <c r="B15" s="296"/>
      <c r="C15" s="297"/>
      <c r="D15" s="297"/>
      <c r="E15" s="297"/>
      <c r="F15" s="297"/>
      <c r="G15" s="297"/>
      <c r="H15" s="297"/>
      <c r="I15" s="297"/>
      <c r="J15" s="298"/>
    </row>
    <row r="16" spans="2:10" ht="15.75" thickBot="1"/>
    <row r="17" spans="2:10">
      <c r="B17" s="290" t="s">
        <v>25</v>
      </c>
      <c r="C17" s="291"/>
      <c r="D17" s="291"/>
      <c r="E17" s="291"/>
      <c r="F17" s="291"/>
      <c r="G17" s="291"/>
      <c r="H17" s="291"/>
      <c r="I17" s="291"/>
      <c r="J17" s="292"/>
    </row>
    <row r="18" spans="2:10">
      <c r="B18" s="293"/>
      <c r="C18" s="294"/>
      <c r="D18" s="294"/>
      <c r="E18" s="294"/>
      <c r="F18" s="294"/>
      <c r="G18" s="294"/>
      <c r="H18" s="294"/>
      <c r="I18" s="294"/>
      <c r="J18" s="295"/>
    </row>
    <row r="19" spans="2:10">
      <c r="B19" s="293"/>
      <c r="C19" s="294"/>
      <c r="D19" s="294"/>
      <c r="E19" s="294"/>
      <c r="F19" s="294"/>
      <c r="G19" s="294"/>
      <c r="H19" s="294"/>
      <c r="I19" s="294"/>
      <c r="J19" s="295"/>
    </row>
    <row r="20" spans="2:10" ht="15.75" thickBot="1">
      <c r="B20" s="296"/>
      <c r="C20" s="297"/>
      <c r="D20" s="297"/>
      <c r="E20" s="297"/>
      <c r="F20" s="297"/>
      <c r="G20" s="297"/>
      <c r="H20" s="297"/>
      <c r="I20" s="297"/>
      <c r="J20" s="298"/>
    </row>
    <row r="21" spans="2:10" ht="15.75" thickBot="1"/>
    <row r="22" spans="2:10">
      <c r="B22" s="290" t="s">
        <v>26</v>
      </c>
      <c r="C22" s="291"/>
      <c r="D22" s="291"/>
      <c r="E22" s="291"/>
      <c r="F22" s="291"/>
      <c r="G22" s="291"/>
      <c r="H22" s="291"/>
      <c r="I22" s="291"/>
      <c r="J22" s="292"/>
    </row>
    <row r="23" spans="2:10">
      <c r="B23" s="293"/>
      <c r="C23" s="294"/>
      <c r="D23" s="294"/>
      <c r="E23" s="294"/>
      <c r="F23" s="294"/>
      <c r="G23" s="294"/>
      <c r="H23" s="294"/>
      <c r="I23" s="294"/>
      <c r="J23" s="295"/>
    </row>
    <row r="24" spans="2:10">
      <c r="B24" s="293"/>
      <c r="C24" s="294"/>
      <c r="D24" s="294"/>
      <c r="E24" s="294"/>
      <c r="F24" s="294"/>
      <c r="G24" s="294"/>
      <c r="H24" s="294"/>
      <c r="I24" s="294"/>
      <c r="J24" s="295"/>
    </row>
    <row r="25" spans="2:10">
      <c r="B25" s="293"/>
      <c r="C25" s="294"/>
      <c r="D25" s="294"/>
      <c r="E25" s="294"/>
      <c r="F25" s="294"/>
      <c r="G25" s="294"/>
      <c r="H25" s="294"/>
      <c r="I25" s="294"/>
      <c r="J25" s="295"/>
    </row>
    <row r="26" spans="2:10">
      <c r="B26" s="293"/>
      <c r="C26" s="294"/>
      <c r="D26" s="294"/>
      <c r="E26" s="294"/>
      <c r="F26" s="294"/>
      <c r="G26" s="294"/>
      <c r="H26" s="294"/>
      <c r="I26" s="294"/>
      <c r="J26" s="295"/>
    </row>
    <row r="27" spans="2:10">
      <c r="B27" s="293"/>
      <c r="C27" s="294"/>
      <c r="D27" s="294"/>
      <c r="E27" s="294"/>
      <c r="F27" s="294"/>
      <c r="G27" s="294"/>
      <c r="H27" s="294"/>
      <c r="I27" s="294"/>
      <c r="J27" s="295"/>
    </row>
    <row r="28" spans="2:10">
      <c r="B28" s="293"/>
      <c r="C28" s="294"/>
      <c r="D28" s="294"/>
      <c r="E28" s="294"/>
      <c r="F28" s="294"/>
      <c r="G28" s="294"/>
      <c r="H28" s="294"/>
      <c r="I28" s="294"/>
      <c r="J28" s="295"/>
    </row>
    <row r="29" spans="2:10">
      <c r="B29" s="293"/>
      <c r="C29" s="294"/>
      <c r="D29" s="294"/>
      <c r="E29" s="294"/>
      <c r="F29" s="294"/>
      <c r="G29" s="294"/>
      <c r="H29" s="294"/>
      <c r="I29" s="294"/>
      <c r="J29" s="295"/>
    </row>
    <row r="30" spans="2:10" ht="15.75" thickBot="1">
      <c r="B30" s="296"/>
      <c r="C30" s="297"/>
      <c r="D30" s="297"/>
      <c r="E30" s="297"/>
      <c r="F30" s="297"/>
      <c r="G30" s="297"/>
      <c r="H30" s="297"/>
      <c r="I30" s="297"/>
      <c r="J30" s="29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2"/>
  <sheetViews>
    <sheetView showGridLines="0" zoomScale="72" zoomScaleNormal="90" workbookViewId="0">
      <selection activeCell="E7" sqref="E7"/>
    </sheetView>
  </sheetViews>
  <sheetFormatPr baseColWidth="10" defaultColWidth="10.42578125" defaultRowHeight="14.25"/>
  <cols>
    <col min="1" max="1" width="53.28515625" style="197" customWidth="1"/>
    <col min="2" max="2" width="10.28515625" style="198" customWidth="1"/>
    <col min="3" max="3" width="74.7109375" style="182" customWidth="1"/>
    <col min="4" max="4" width="14.85546875" style="198" customWidth="1"/>
    <col min="5" max="5" width="81.42578125" style="182" customWidth="1"/>
    <col min="6" max="6" width="4.7109375" style="182" customWidth="1"/>
    <col min="7" max="16384" width="10.42578125" style="182"/>
  </cols>
  <sheetData>
    <row r="1" spans="1:5" s="211" customFormat="1" ht="79.900000000000006" customHeight="1">
      <c r="A1" s="210"/>
      <c r="B1" s="304" t="s">
        <v>27</v>
      </c>
      <c r="C1" s="304"/>
      <c r="D1" s="304"/>
      <c r="E1" s="210"/>
    </row>
    <row r="2" spans="1:5" s="211" customFormat="1" ht="20.25" customHeight="1">
      <c r="A2" s="212" t="s">
        <v>28</v>
      </c>
      <c r="B2" s="305" t="s">
        <v>437</v>
      </c>
      <c r="C2" s="306"/>
      <c r="D2" s="213" t="s">
        <v>438</v>
      </c>
      <c r="E2" s="214" t="s">
        <v>436</v>
      </c>
    </row>
    <row r="3" spans="1:5" s="211" customFormat="1" ht="16.899999999999999" customHeight="1">
      <c r="A3" s="215"/>
      <c r="B3" s="216"/>
      <c r="C3" s="217"/>
      <c r="D3" s="218"/>
      <c r="E3" s="217"/>
    </row>
    <row r="4" spans="1:5" s="211" customFormat="1" ht="40.5" customHeight="1">
      <c r="A4" s="212" t="s">
        <v>29</v>
      </c>
      <c r="B4" s="307" t="s">
        <v>459</v>
      </c>
      <c r="C4" s="308"/>
      <c r="D4" s="308"/>
      <c r="E4" s="308"/>
    </row>
    <row r="5" spans="1:5" s="221" customFormat="1" ht="13.15" customHeight="1">
      <c r="A5" s="219"/>
      <c r="B5" s="220"/>
      <c r="D5" s="220"/>
      <c r="E5" s="222"/>
    </row>
    <row r="6" spans="1:5" s="221" customFormat="1" ht="21" customHeight="1">
      <c r="A6" s="309" t="s">
        <v>30</v>
      </c>
      <c r="B6" s="310" t="s">
        <v>31</v>
      </c>
      <c r="C6" s="311"/>
      <c r="D6" s="312"/>
      <c r="E6" s="223" t="s">
        <v>32</v>
      </c>
    </row>
    <row r="7" spans="1:5" s="221" customFormat="1" ht="87.75" customHeight="1">
      <c r="A7" s="309"/>
      <c r="B7" s="313" t="s">
        <v>439</v>
      </c>
      <c r="C7" s="314"/>
      <c r="D7" s="315"/>
      <c r="E7" s="224"/>
    </row>
    <row r="8" spans="1:5" ht="21.75" customHeight="1">
      <c r="A8" s="184"/>
      <c r="B8" s="185"/>
      <c r="D8" s="183"/>
      <c r="E8" s="183"/>
    </row>
    <row r="9" spans="1:5" ht="19.899999999999999" customHeight="1">
      <c r="A9" s="300" t="s">
        <v>34</v>
      </c>
      <c r="B9" s="300"/>
      <c r="C9" s="300"/>
      <c r="D9" s="300"/>
      <c r="E9" s="300"/>
    </row>
    <row r="10" spans="1:5" ht="19.899999999999999" customHeight="1">
      <c r="A10" s="186" t="s">
        <v>35</v>
      </c>
      <c r="B10" s="186" t="s">
        <v>36</v>
      </c>
      <c r="C10" s="186" t="s">
        <v>37</v>
      </c>
      <c r="D10" s="186" t="s">
        <v>38</v>
      </c>
      <c r="E10" s="186" t="s">
        <v>39</v>
      </c>
    </row>
    <row r="11" spans="1:5" s="189" customFormat="1" ht="71.25">
      <c r="A11" s="316" t="s">
        <v>40</v>
      </c>
      <c r="B11" s="187">
        <v>1</v>
      </c>
      <c r="C11" s="225" t="s">
        <v>41</v>
      </c>
      <c r="D11" s="188">
        <v>1</v>
      </c>
      <c r="E11" s="225" t="s">
        <v>440</v>
      </c>
    </row>
    <row r="12" spans="1:5" s="189" customFormat="1" ht="28.5">
      <c r="A12" s="316"/>
      <c r="B12" s="187">
        <v>2</v>
      </c>
      <c r="C12" s="225" t="s">
        <v>42</v>
      </c>
      <c r="D12" s="188"/>
      <c r="E12" s="225"/>
    </row>
    <row r="13" spans="1:5" ht="28.5" customHeight="1">
      <c r="A13" s="317" t="s">
        <v>43</v>
      </c>
      <c r="B13" s="190">
        <v>3</v>
      </c>
      <c r="C13" s="226" t="s">
        <v>44</v>
      </c>
      <c r="D13" s="190">
        <v>2</v>
      </c>
      <c r="E13" s="226" t="s">
        <v>45</v>
      </c>
    </row>
    <row r="14" spans="1:5" ht="39.75" customHeight="1">
      <c r="A14" s="317"/>
      <c r="B14" s="190">
        <v>4</v>
      </c>
      <c r="C14" s="226" t="s">
        <v>46</v>
      </c>
      <c r="D14" s="190"/>
      <c r="E14" s="226"/>
    </row>
    <row r="15" spans="1:5" ht="39.75" customHeight="1">
      <c r="A15" s="317"/>
      <c r="B15" s="190">
        <v>5</v>
      </c>
      <c r="C15" s="226" t="s">
        <v>47</v>
      </c>
      <c r="D15" s="190"/>
      <c r="E15" s="226"/>
    </row>
    <row r="16" spans="1:5" ht="28.5" customHeight="1">
      <c r="A16" s="299" t="s">
        <v>48</v>
      </c>
      <c r="B16" s="190">
        <v>6</v>
      </c>
      <c r="C16" s="226" t="s">
        <v>49</v>
      </c>
      <c r="D16" s="190">
        <v>3</v>
      </c>
      <c r="E16" s="226" t="s">
        <v>441</v>
      </c>
    </row>
    <row r="17" spans="1:10" ht="28.5">
      <c r="A17" s="299"/>
      <c r="B17" s="190">
        <v>7</v>
      </c>
      <c r="C17" s="226" t="s">
        <v>50</v>
      </c>
      <c r="D17" s="190">
        <v>4</v>
      </c>
      <c r="E17" s="226" t="s">
        <v>51</v>
      </c>
    </row>
    <row r="18" spans="1:10" ht="28.5">
      <c r="A18" s="299"/>
      <c r="B18" s="190">
        <v>8</v>
      </c>
      <c r="C18" s="226" t="s">
        <v>52</v>
      </c>
      <c r="D18" s="190"/>
      <c r="E18" s="226"/>
    </row>
    <row r="19" spans="1:10" ht="22.5" customHeight="1">
      <c r="A19" s="299"/>
      <c r="B19" s="190">
        <v>9</v>
      </c>
      <c r="C19" s="226" t="s">
        <v>53</v>
      </c>
      <c r="D19" s="190"/>
      <c r="E19" s="226"/>
    </row>
    <row r="20" spans="1:10" ht="28.5">
      <c r="A20" s="299"/>
      <c r="B20" s="190">
        <v>10</v>
      </c>
      <c r="C20" s="226" t="s">
        <v>442</v>
      </c>
      <c r="D20" s="190"/>
      <c r="E20" s="226"/>
      <c r="J20" s="191"/>
    </row>
    <row r="21" spans="1:10" ht="27" customHeight="1">
      <c r="A21" s="299"/>
      <c r="B21" s="190">
        <v>11</v>
      </c>
      <c r="C21" s="226" t="s">
        <v>54</v>
      </c>
      <c r="D21" s="190"/>
      <c r="E21" s="226"/>
      <c r="J21" s="191"/>
    </row>
    <row r="22" spans="1:10" ht="22.5" customHeight="1">
      <c r="A22" s="299"/>
      <c r="B22" s="190">
        <v>12</v>
      </c>
      <c r="C22" s="226" t="s">
        <v>443</v>
      </c>
      <c r="D22" s="190"/>
      <c r="E22" s="226"/>
      <c r="J22" s="191"/>
    </row>
    <row r="23" spans="1:10" ht="28.5" customHeight="1">
      <c r="A23" s="299" t="s">
        <v>55</v>
      </c>
      <c r="B23" s="190">
        <v>13</v>
      </c>
      <c r="C23" s="226" t="s">
        <v>56</v>
      </c>
      <c r="D23" s="190">
        <v>5</v>
      </c>
      <c r="E23" s="226" t="s">
        <v>444</v>
      </c>
    </row>
    <row r="24" spans="1:10" ht="28.5">
      <c r="A24" s="299"/>
      <c r="B24" s="190">
        <v>14</v>
      </c>
      <c r="C24" s="226" t="s">
        <v>57</v>
      </c>
      <c r="D24" s="190">
        <v>6</v>
      </c>
      <c r="E24" s="226" t="s">
        <v>58</v>
      </c>
    </row>
    <row r="25" spans="1:10" ht="28.5">
      <c r="A25" s="299"/>
      <c r="B25" s="190">
        <v>15</v>
      </c>
      <c r="C25" s="226" t="s">
        <v>59</v>
      </c>
      <c r="D25" s="190">
        <v>7</v>
      </c>
      <c r="E25" s="226" t="s">
        <v>445</v>
      </c>
    </row>
    <row r="26" spans="1:10" ht="42.75">
      <c r="A26" s="299"/>
      <c r="B26" s="190">
        <v>16</v>
      </c>
      <c r="C26" s="226" t="s">
        <v>60</v>
      </c>
      <c r="D26" s="190"/>
      <c r="E26" s="226"/>
    </row>
    <row r="27" spans="1:10" ht="46.5" customHeight="1">
      <c r="A27" s="192" t="s">
        <v>61</v>
      </c>
      <c r="B27" s="190">
        <v>17</v>
      </c>
      <c r="C27" s="226" t="s">
        <v>62</v>
      </c>
      <c r="D27" s="190">
        <v>8</v>
      </c>
      <c r="E27" s="226" t="s">
        <v>446</v>
      </c>
    </row>
    <row r="28" spans="1:10" ht="41.25" customHeight="1">
      <c r="A28" s="299" t="s">
        <v>63</v>
      </c>
      <c r="B28" s="190">
        <v>18</v>
      </c>
      <c r="C28" s="227" t="s">
        <v>64</v>
      </c>
      <c r="D28" s="190"/>
      <c r="E28" s="226"/>
    </row>
    <row r="29" spans="1:10" ht="31.5" customHeight="1">
      <c r="A29" s="299"/>
      <c r="B29" s="190">
        <v>19</v>
      </c>
      <c r="C29" s="227" t="s">
        <v>65</v>
      </c>
      <c r="D29" s="190"/>
      <c r="E29" s="226"/>
    </row>
    <row r="30" spans="1:10" ht="39.75" customHeight="1">
      <c r="A30" s="300" t="s">
        <v>66</v>
      </c>
      <c r="B30" s="300"/>
      <c r="C30" s="300"/>
      <c r="D30" s="300"/>
      <c r="E30" s="300"/>
    </row>
    <row r="31" spans="1:10" ht="39.75" customHeight="1">
      <c r="A31" s="186" t="s">
        <v>35</v>
      </c>
      <c r="B31" s="186" t="s">
        <v>36</v>
      </c>
      <c r="C31" s="186" t="s">
        <v>67</v>
      </c>
      <c r="D31" s="186" t="s">
        <v>38</v>
      </c>
      <c r="E31" s="186" t="s">
        <v>68</v>
      </c>
    </row>
    <row r="32" spans="1:10" ht="71.25">
      <c r="A32" s="299" t="s">
        <v>69</v>
      </c>
      <c r="B32" s="190">
        <v>1</v>
      </c>
      <c r="C32" s="226" t="s">
        <v>70</v>
      </c>
      <c r="D32" s="190">
        <v>1</v>
      </c>
      <c r="E32" s="226" t="s">
        <v>71</v>
      </c>
    </row>
    <row r="33" spans="1:5" ht="44.25" customHeight="1">
      <c r="A33" s="299"/>
      <c r="B33" s="190">
        <v>2</v>
      </c>
      <c r="C33" s="226" t="s">
        <v>72</v>
      </c>
      <c r="D33" s="190">
        <v>2</v>
      </c>
      <c r="E33" s="226" t="s">
        <v>73</v>
      </c>
    </row>
    <row r="34" spans="1:5" ht="28.5">
      <c r="A34" s="299"/>
      <c r="B34" s="190"/>
      <c r="C34" s="226"/>
      <c r="D34" s="190">
        <v>3</v>
      </c>
      <c r="E34" s="226" t="s">
        <v>74</v>
      </c>
    </row>
    <row r="35" spans="1:5" ht="28.5">
      <c r="A35" s="299"/>
      <c r="B35" s="190"/>
      <c r="C35" s="226"/>
      <c r="D35" s="190">
        <v>4</v>
      </c>
      <c r="E35" s="226" t="s">
        <v>75</v>
      </c>
    </row>
    <row r="36" spans="1:5" ht="27" customHeight="1">
      <c r="A36" s="299"/>
      <c r="B36" s="190"/>
      <c r="C36" s="228"/>
      <c r="D36" s="190">
        <v>5</v>
      </c>
      <c r="E36" s="226" t="s">
        <v>447</v>
      </c>
    </row>
    <row r="37" spans="1:5" ht="28.5">
      <c r="A37" s="299"/>
      <c r="B37" s="190"/>
      <c r="C37" s="227"/>
      <c r="D37" s="190">
        <v>6</v>
      </c>
      <c r="E37" s="226" t="s">
        <v>76</v>
      </c>
    </row>
    <row r="38" spans="1:5" ht="27" customHeight="1">
      <c r="A38" s="299"/>
      <c r="B38" s="190"/>
      <c r="C38" s="227"/>
      <c r="D38" s="190">
        <v>7</v>
      </c>
      <c r="E38" s="227" t="s">
        <v>77</v>
      </c>
    </row>
    <row r="39" spans="1:5" ht="30" customHeight="1">
      <c r="A39" s="299" t="s">
        <v>78</v>
      </c>
      <c r="B39" s="190">
        <v>3</v>
      </c>
      <c r="C39" s="227" t="s">
        <v>79</v>
      </c>
      <c r="D39" s="190">
        <v>8</v>
      </c>
      <c r="E39" s="227" t="s">
        <v>80</v>
      </c>
    </row>
    <row r="40" spans="1:5" ht="57">
      <c r="A40" s="299"/>
      <c r="B40" s="190" t="s">
        <v>448</v>
      </c>
      <c r="C40" s="227" t="s">
        <v>449</v>
      </c>
      <c r="D40" s="190">
        <v>9</v>
      </c>
      <c r="E40" s="227" t="s">
        <v>81</v>
      </c>
    </row>
    <row r="41" spans="1:5" s="193" customFormat="1" ht="28.5">
      <c r="A41" s="299"/>
      <c r="B41" s="190"/>
      <c r="C41" s="227"/>
      <c r="D41" s="190">
        <v>10</v>
      </c>
      <c r="E41" s="227" t="s">
        <v>82</v>
      </c>
    </row>
    <row r="42" spans="1:5" s="193" customFormat="1" ht="24.75" customHeight="1">
      <c r="A42" s="299"/>
      <c r="B42" s="190"/>
      <c r="C42" s="229"/>
      <c r="D42" s="190">
        <v>11</v>
      </c>
      <c r="E42" s="227" t="s">
        <v>83</v>
      </c>
    </row>
    <row r="43" spans="1:5" s="193" customFormat="1" ht="28.5" customHeight="1">
      <c r="A43" s="299" t="s">
        <v>84</v>
      </c>
      <c r="B43" s="190">
        <v>4</v>
      </c>
      <c r="C43" s="226" t="s">
        <v>85</v>
      </c>
      <c r="D43" s="190">
        <v>12</v>
      </c>
      <c r="E43" s="226" t="s">
        <v>86</v>
      </c>
    </row>
    <row r="44" spans="1:5" s="193" customFormat="1" ht="27" customHeight="1">
      <c r="A44" s="299"/>
      <c r="B44" s="190">
        <v>5</v>
      </c>
      <c r="C44" s="226" t="s">
        <v>87</v>
      </c>
      <c r="D44" s="190"/>
      <c r="E44" s="226"/>
    </row>
    <row r="45" spans="1:5" s="193" customFormat="1" ht="39.75" customHeight="1">
      <c r="A45" s="299"/>
      <c r="B45" s="190">
        <v>6</v>
      </c>
      <c r="C45" s="226" t="s">
        <v>88</v>
      </c>
      <c r="D45" s="190">
        <v>13</v>
      </c>
      <c r="E45" s="226" t="s">
        <v>89</v>
      </c>
    </row>
    <row r="46" spans="1:5" s="193" customFormat="1" ht="28.5">
      <c r="A46" s="299"/>
      <c r="B46" s="190">
        <v>7</v>
      </c>
      <c r="C46" s="226" t="s">
        <v>450</v>
      </c>
      <c r="D46" s="190">
        <v>14</v>
      </c>
      <c r="E46" s="226" t="s">
        <v>90</v>
      </c>
    </row>
    <row r="47" spans="1:5" ht="28.5">
      <c r="A47" s="299"/>
      <c r="B47" s="190">
        <v>8</v>
      </c>
      <c r="C47" s="226" t="s">
        <v>91</v>
      </c>
      <c r="D47" s="190">
        <v>15</v>
      </c>
      <c r="E47" s="226" t="s">
        <v>92</v>
      </c>
    </row>
    <row r="48" spans="1:5" ht="39.75" customHeight="1">
      <c r="A48" s="299"/>
      <c r="B48" s="190">
        <v>9</v>
      </c>
      <c r="C48" s="226" t="s">
        <v>451</v>
      </c>
      <c r="D48" s="190">
        <v>16</v>
      </c>
      <c r="E48" s="226" t="s">
        <v>93</v>
      </c>
    </row>
    <row r="49" spans="1:5" ht="39.75" customHeight="1">
      <c r="A49" s="299" t="s">
        <v>94</v>
      </c>
      <c r="B49" s="190">
        <v>10</v>
      </c>
      <c r="C49" s="226" t="s">
        <v>452</v>
      </c>
      <c r="D49" s="190">
        <v>17</v>
      </c>
      <c r="E49" s="226" t="s">
        <v>95</v>
      </c>
    </row>
    <row r="50" spans="1:5" ht="39.75" customHeight="1">
      <c r="A50" s="299"/>
      <c r="B50" s="190">
        <v>11</v>
      </c>
      <c r="C50" s="226" t="s">
        <v>453</v>
      </c>
      <c r="D50" s="230">
        <v>18</v>
      </c>
      <c r="E50" s="226" t="s">
        <v>96</v>
      </c>
    </row>
    <row r="51" spans="1:5" ht="39.75" customHeight="1">
      <c r="A51" s="299"/>
      <c r="B51" s="190">
        <v>12</v>
      </c>
      <c r="C51" s="226" t="s">
        <v>97</v>
      </c>
      <c r="D51" s="230">
        <v>19</v>
      </c>
      <c r="E51" s="226" t="s">
        <v>98</v>
      </c>
    </row>
    <row r="52" spans="1:5" ht="39.75" customHeight="1">
      <c r="A52" s="299" t="s">
        <v>99</v>
      </c>
      <c r="B52" s="190">
        <v>13</v>
      </c>
      <c r="C52" s="226" t="s">
        <v>100</v>
      </c>
      <c r="D52" s="230">
        <v>20</v>
      </c>
      <c r="E52" s="226" t="s">
        <v>101</v>
      </c>
    </row>
    <row r="53" spans="1:5" ht="34.5" customHeight="1">
      <c r="A53" s="299"/>
      <c r="B53" s="190">
        <v>14</v>
      </c>
      <c r="C53" s="226" t="s">
        <v>454</v>
      </c>
      <c r="D53" s="230">
        <v>21</v>
      </c>
      <c r="E53" s="226" t="s">
        <v>102</v>
      </c>
    </row>
    <row r="54" spans="1:5" ht="39.75" customHeight="1">
      <c r="A54" s="299"/>
      <c r="B54" s="190">
        <v>15</v>
      </c>
      <c r="C54" s="226" t="s">
        <v>455</v>
      </c>
      <c r="D54" s="230"/>
      <c r="E54" s="226"/>
    </row>
    <row r="55" spans="1:5" ht="28.5">
      <c r="A55" s="299"/>
      <c r="B55" s="190">
        <v>16</v>
      </c>
      <c r="C55" s="226" t="s">
        <v>103</v>
      </c>
      <c r="D55" s="230"/>
      <c r="E55" s="226"/>
    </row>
    <row r="56" spans="1:5" ht="25.5" customHeight="1">
      <c r="A56" s="299"/>
      <c r="B56" s="190">
        <v>17</v>
      </c>
      <c r="C56" s="226" t="s">
        <v>104</v>
      </c>
      <c r="D56" s="230"/>
      <c r="E56" s="226"/>
    </row>
    <row r="57" spans="1:5" ht="28.5">
      <c r="A57" s="299"/>
      <c r="B57" s="190">
        <v>18</v>
      </c>
      <c r="C57" s="226" t="s">
        <v>456</v>
      </c>
      <c r="D57" s="230"/>
      <c r="E57" s="226"/>
    </row>
    <row r="58" spans="1:5" ht="24" customHeight="1">
      <c r="A58" s="299"/>
      <c r="B58" s="190">
        <v>19</v>
      </c>
      <c r="C58" s="226" t="s">
        <v>105</v>
      </c>
      <c r="D58" s="230"/>
      <c r="E58" s="226"/>
    </row>
    <row r="59" spans="1:5" ht="28.5">
      <c r="A59" s="299"/>
      <c r="B59" s="190">
        <v>20</v>
      </c>
      <c r="C59" s="226" t="s">
        <v>106</v>
      </c>
      <c r="D59" s="230"/>
      <c r="E59" s="226"/>
    </row>
    <row r="60" spans="1:5" ht="28.5">
      <c r="A60" s="299"/>
      <c r="B60" s="190">
        <v>21</v>
      </c>
      <c r="C60" s="226" t="s">
        <v>107</v>
      </c>
      <c r="D60" s="230"/>
      <c r="E60" s="226"/>
    </row>
    <row r="61" spans="1:5" ht="29.25" customHeight="1">
      <c r="A61" s="299"/>
      <c r="B61" s="190">
        <v>22</v>
      </c>
      <c r="C61" s="226" t="s">
        <v>108</v>
      </c>
      <c r="D61" s="230"/>
      <c r="E61" s="227"/>
    </row>
    <row r="62" spans="1:5" ht="39.75" customHeight="1">
      <c r="A62" s="299" t="s">
        <v>109</v>
      </c>
      <c r="B62" s="190">
        <v>23</v>
      </c>
      <c r="C62" s="226" t="s">
        <v>110</v>
      </c>
      <c r="D62" s="230">
        <v>22</v>
      </c>
      <c r="E62" s="226" t="s">
        <v>111</v>
      </c>
    </row>
    <row r="63" spans="1:5" ht="36.75" customHeight="1">
      <c r="A63" s="299"/>
      <c r="B63" s="190">
        <v>24</v>
      </c>
      <c r="C63" s="226" t="s">
        <v>112</v>
      </c>
      <c r="D63" s="230">
        <v>23</v>
      </c>
      <c r="E63" s="226" t="s">
        <v>113</v>
      </c>
    </row>
    <row r="64" spans="1:5" ht="25.5" customHeight="1">
      <c r="A64" s="299"/>
      <c r="B64" s="190">
        <v>25</v>
      </c>
      <c r="C64" s="226" t="s">
        <v>114</v>
      </c>
      <c r="D64" s="230"/>
      <c r="E64" s="226"/>
    </row>
    <row r="65" spans="1:10" ht="42.75">
      <c r="A65" s="301" t="s">
        <v>115</v>
      </c>
      <c r="B65" s="190">
        <v>26</v>
      </c>
      <c r="C65" s="226" t="s">
        <v>116</v>
      </c>
      <c r="D65" s="230">
        <v>24</v>
      </c>
      <c r="E65" s="226" t="s">
        <v>117</v>
      </c>
    </row>
    <row r="66" spans="1:10" ht="14.25" customHeight="1">
      <c r="A66" s="303"/>
      <c r="B66" s="190"/>
      <c r="C66" s="226"/>
      <c r="D66" s="230"/>
      <c r="E66" s="226"/>
    </row>
    <row r="67" spans="1:10" ht="39.75" customHeight="1">
      <c r="A67" s="299" t="s">
        <v>118</v>
      </c>
      <c r="B67" s="190">
        <v>27</v>
      </c>
      <c r="C67" s="226" t="s">
        <v>119</v>
      </c>
      <c r="D67" s="230">
        <v>25</v>
      </c>
      <c r="E67" s="226" t="s">
        <v>120</v>
      </c>
    </row>
    <row r="68" spans="1:10" ht="39.75" customHeight="1">
      <c r="A68" s="299"/>
      <c r="B68" s="190"/>
      <c r="C68" s="226"/>
      <c r="D68" s="230">
        <v>26</v>
      </c>
      <c r="E68" s="226" t="s">
        <v>121</v>
      </c>
    </row>
    <row r="69" spans="1:10" ht="28.5" customHeight="1">
      <c r="A69" s="299" t="s">
        <v>122</v>
      </c>
      <c r="B69" s="190">
        <v>28</v>
      </c>
      <c r="C69" s="226" t="s">
        <v>123</v>
      </c>
      <c r="D69" s="230">
        <v>27</v>
      </c>
      <c r="E69" s="226" t="s">
        <v>124</v>
      </c>
    </row>
    <row r="70" spans="1:10" ht="28.5">
      <c r="A70" s="299"/>
      <c r="B70" s="190">
        <v>29</v>
      </c>
      <c r="C70" s="226" t="s">
        <v>125</v>
      </c>
      <c r="D70" s="230">
        <v>28</v>
      </c>
      <c r="E70" s="226" t="s">
        <v>126</v>
      </c>
    </row>
    <row r="71" spans="1:10" ht="16.5" customHeight="1">
      <c r="A71" s="299"/>
      <c r="B71" s="190"/>
      <c r="C71" s="228"/>
      <c r="D71" s="230">
        <v>29</v>
      </c>
      <c r="E71" s="226" t="s">
        <v>127</v>
      </c>
    </row>
    <row r="72" spans="1:10" ht="16.5" customHeight="1">
      <c r="A72" s="299"/>
      <c r="B72" s="190"/>
      <c r="C72" s="229"/>
      <c r="D72" s="230">
        <v>30</v>
      </c>
      <c r="E72" s="226" t="s">
        <v>128</v>
      </c>
    </row>
    <row r="73" spans="1:10" ht="16.5" customHeight="1">
      <c r="A73" s="299"/>
      <c r="B73" s="190"/>
      <c r="C73" s="226"/>
      <c r="D73" s="230">
        <v>31</v>
      </c>
      <c r="E73" s="226" t="s">
        <v>129</v>
      </c>
    </row>
    <row r="74" spans="1:10" ht="16.5" customHeight="1">
      <c r="A74" s="299"/>
      <c r="B74" s="190"/>
      <c r="C74" s="226"/>
      <c r="D74" s="230">
        <v>32</v>
      </c>
      <c r="E74" s="226" t="s">
        <v>130</v>
      </c>
    </row>
    <row r="75" spans="1:10" ht="16.5" customHeight="1">
      <c r="A75" s="299"/>
      <c r="B75" s="190"/>
      <c r="C75" s="226"/>
      <c r="D75" s="230">
        <v>33</v>
      </c>
      <c r="E75" s="229" t="s">
        <v>131</v>
      </c>
    </row>
    <row r="76" spans="1:10" ht="31.5" customHeight="1">
      <c r="A76" s="299"/>
      <c r="B76" s="190"/>
      <c r="C76" s="226"/>
      <c r="D76" s="230">
        <v>34</v>
      </c>
      <c r="E76" s="226" t="s">
        <v>132</v>
      </c>
    </row>
    <row r="77" spans="1:10" ht="28.5">
      <c r="A77" s="301" t="s">
        <v>133</v>
      </c>
      <c r="B77" s="190">
        <v>30</v>
      </c>
      <c r="C77" s="226" t="s">
        <v>134</v>
      </c>
      <c r="D77" s="230">
        <v>35</v>
      </c>
      <c r="E77" s="226" t="s">
        <v>135</v>
      </c>
    </row>
    <row r="78" spans="1:10" ht="28.5">
      <c r="A78" s="302"/>
      <c r="B78" s="190">
        <v>31</v>
      </c>
      <c r="C78" s="226" t="s">
        <v>136</v>
      </c>
      <c r="D78" s="230">
        <v>36</v>
      </c>
      <c r="E78" s="226" t="s">
        <v>137</v>
      </c>
    </row>
    <row r="79" spans="1:10" ht="28.5">
      <c r="A79" s="302"/>
      <c r="B79" s="190">
        <v>32</v>
      </c>
      <c r="C79" s="226" t="s">
        <v>138</v>
      </c>
      <c r="D79" s="231">
        <v>37</v>
      </c>
      <c r="E79" s="226" t="s">
        <v>457</v>
      </c>
    </row>
    <row r="80" spans="1:10" ht="28.5">
      <c r="A80" s="302"/>
      <c r="B80" s="190">
        <v>33</v>
      </c>
      <c r="C80" s="226" t="s">
        <v>139</v>
      </c>
      <c r="D80" s="231">
        <v>38</v>
      </c>
      <c r="E80" s="226" t="s">
        <v>458</v>
      </c>
      <c r="J80" s="182" t="s">
        <v>33</v>
      </c>
    </row>
    <row r="81" spans="1:5" ht="42.75">
      <c r="A81" s="302"/>
      <c r="B81" s="232">
        <v>34</v>
      </c>
      <c r="C81" s="233" t="s">
        <v>140</v>
      </c>
      <c r="D81" s="234">
        <v>39</v>
      </c>
      <c r="E81" s="233" t="s">
        <v>141</v>
      </c>
    </row>
    <row r="82" spans="1:5" ht="72" customHeight="1">
      <c r="A82" s="194"/>
      <c r="B82" s="195"/>
      <c r="C82" s="196"/>
      <c r="D82" s="195"/>
      <c r="E82" s="196"/>
    </row>
  </sheetData>
  <mergeCells count="23">
    <mergeCell ref="A9:E9"/>
    <mergeCell ref="A11:A12"/>
    <mergeCell ref="A13:A15"/>
    <mergeCell ref="A16:A22"/>
    <mergeCell ref="A23:A26"/>
    <mergeCell ref="B1:D1"/>
    <mergeCell ref="B2:C2"/>
    <mergeCell ref="B4:E4"/>
    <mergeCell ref="A6:A7"/>
    <mergeCell ref="B6:D6"/>
    <mergeCell ref="B7:D7"/>
    <mergeCell ref="A28:A29"/>
    <mergeCell ref="A30:E30"/>
    <mergeCell ref="A69:A76"/>
    <mergeCell ref="A77:A81"/>
    <mergeCell ref="A49:A51"/>
    <mergeCell ref="A52:A61"/>
    <mergeCell ref="A62:A64"/>
    <mergeCell ref="A65:A66"/>
    <mergeCell ref="A67:A68"/>
    <mergeCell ref="A43:A48"/>
    <mergeCell ref="A32:A38"/>
    <mergeCell ref="A39:A42"/>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5"/>
  <sheetViews>
    <sheetView showGridLines="0" topLeftCell="A2" zoomScale="80" zoomScaleNormal="90" workbookViewId="0">
      <selection activeCell="A12" sqref="A12"/>
    </sheetView>
  </sheetViews>
  <sheetFormatPr baseColWidth="10" defaultColWidth="10.42578125" defaultRowHeight="114.75" customHeight="1"/>
  <cols>
    <col min="1" max="1" width="78.5703125" style="204" customWidth="1"/>
    <col min="2" max="2" width="15.85546875" style="205" customWidth="1"/>
    <col min="3" max="5" width="15.85546875" style="206" customWidth="1"/>
    <col min="6" max="6" width="40.85546875" style="204" customWidth="1"/>
    <col min="7" max="7" width="2.7109375" style="200" customWidth="1"/>
    <col min="8" max="16384" width="10.42578125" style="200"/>
  </cols>
  <sheetData>
    <row r="1" spans="1:6" ht="66" customHeight="1">
      <c r="A1" s="199"/>
      <c r="B1" s="319" t="s">
        <v>142</v>
      </c>
      <c r="C1" s="319"/>
      <c r="D1" s="319"/>
      <c r="E1" s="319"/>
      <c r="F1" s="199"/>
    </row>
    <row r="2" spans="1:6" ht="15">
      <c r="A2" s="318" t="s">
        <v>143</v>
      </c>
      <c r="B2" s="318"/>
      <c r="C2" s="318"/>
      <c r="D2" s="318"/>
      <c r="E2" s="318"/>
      <c r="F2" s="318"/>
    </row>
    <row r="3" spans="1:6" ht="15">
      <c r="A3" s="320" t="s">
        <v>144</v>
      </c>
      <c r="B3" s="321" t="s">
        <v>145</v>
      </c>
      <c r="C3" s="321"/>
      <c r="D3" s="321"/>
      <c r="E3" s="321"/>
      <c r="F3" s="201" t="s">
        <v>146</v>
      </c>
    </row>
    <row r="4" spans="1:6" ht="28.5" customHeight="1">
      <c r="A4" s="320"/>
      <c r="B4" s="202" t="s">
        <v>147</v>
      </c>
      <c r="C4" s="202" t="s">
        <v>148</v>
      </c>
      <c r="D4" s="202" t="s">
        <v>149</v>
      </c>
      <c r="E4" s="202" t="s">
        <v>150</v>
      </c>
      <c r="F4" s="203"/>
    </row>
    <row r="5" spans="1:6" ht="35.25" customHeight="1">
      <c r="A5" s="235" t="s">
        <v>151</v>
      </c>
      <c r="B5" s="236"/>
      <c r="C5" s="236"/>
      <c r="D5" s="236">
        <v>8.9</v>
      </c>
      <c r="E5" s="236">
        <v>13.16</v>
      </c>
      <c r="F5" s="237" t="s">
        <v>152</v>
      </c>
    </row>
    <row r="6" spans="1:6" ht="34.5" customHeight="1">
      <c r="A6" s="235" t="s">
        <v>153</v>
      </c>
      <c r="B6" s="236"/>
      <c r="C6" s="236"/>
      <c r="D6" s="236">
        <v>11</v>
      </c>
      <c r="E6" s="236" t="s">
        <v>154</v>
      </c>
      <c r="F6" s="237" t="s">
        <v>152</v>
      </c>
    </row>
    <row r="7" spans="1:6" ht="21.75" customHeight="1">
      <c r="A7" s="235" t="s">
        <v>155</v>
      </c>
      <c r="B7" s="236"/>
      <c r="C7" s="236"/>
      <c r="D7" s="236">
        <v>1</v>
      </c>
      <c r="E7" s="236" t="s">
        <v>156</v>
      </c>
      <c r="F7" s="237" t="s">
        <v>152</v>
      </c>
    </row>
    <row r="8" spans="1:6" ht="22.5" customHeight="1">
      <c r="A8" s="235" t="s">
        <v>157</v>
      </c>
      <c r="B8" s="236">
        <v>16</v>
      </c>
      <c r="C8" s="236">
        <v>3.4</v>
      </c>
      <c r="D8" s="236" t="s">
        <v>158</v>
      </c>
      <c r="E8" s="236" t="s">
        <v>159</v>
      </c>
      <c r="F8" s="237" t="s">
        <v>152</v>
      </c>
    </row>
    <row r="9" spans="1:6" ht="28.5">
      <c r="A9" s="235" t="s">
        <v>160</v>
      </c>
      <c r="B9" s="236" t="s">
        <v>161</v>
      </c>
      <c r="C9" s="236">
        <v>7</v>
      </c>
      <c r="D9" s="236" t="s">
        <v>162</v>
      </c>
      <c r="E9" s="236" t="s">
        <v>163</v>
      </c>
      <c r="F9" s="237" t="s">
        <v>152</v>
      </c>
    </row>
    <row r="10" spans="1:6" ht="28.5">
      <c r="A10" s="235" t="s">
        <v>164</v>
      </c>
      <c r="B10" s="236"/>
      <c r="C10" s="236"/>
      <c r="D10" s="236" t="s">
        <v>165</v>
      </c>
      <c r="E10" s="236">
        <v>28</v>
      </c>
      <c r="F10" s="238" t="s">
        <v>152</v>
      </c>
    </row>
    <row r="11" spans="1:6" ht="28.5">
      <c r="A11" s="235" t="s">
        <v>166</v>
      </c>
      <c r="B11" s="236"/>
      <c r="C11" s="236"/>
      <c r="D11" s="236" t="s">
        <v>167</v>
      </c>
      <c r="E11" s="236">
        <v>20.21</v>
      </c>
      <c r="F11" s="237" t="s">
        <v>152</v>
      </c>
    </row>
    <row r="12" spans="1:6" ht="28.5">
      <c r="A12" s="235" t="s">
        <v>168</v>
      </c>
      <c r="B12" s="236"/>
      <c r="C12" s="236"/>
      <c r="D12" s="236" t="s">
        <v>169</v>
      </c>
      <c r="E12" s="236" t="s">
        <v>170</v>
      </c>
      <c r="F12" s="237" t="s">
        <v>152</v>
      </c>
    </row>
    <row r="13" spans="1:6" ht="88.5" customHeight="1">
      <c r="A13" s="235" t="s">
        <v>460</v>
      </c>
      <c r="B13" s="236">
        <v>3</v>
      </c>
      <c r="C13" s="236">
        <v>2</v>
      </c>
      <c r="D13" s="236" t="s">
        <v>461</v>
      </c>
      <c r="E13" s="236" t="s">
        <v>462</v>
      </c>
      <c r="F13" s="238" t="s">
        <v>463</v>
      </c>
    </row>
    <row r="14" spans="1:6" ht="39" customHeight="1">
      <c r="A14" s="235" t="s">
        <v>171</v>
      </c>
      <c r="B14" s="236">
        <v>2.17</v>
      </c>
      <c r="C14" s="236">
        <v>8</v>
      </c>
      <c r="D14" s="236">
        <v>1</v>
      </c>
      <c r="E14" s="236" t="s">
        <v>172</v>
      </c>
      <c r="F14" s="237" t="s">
        <v>173</v>
      </c>
    </row>
    <row r="15" spans="1:6" ht="15"/>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C7F24646-C0A5-4F05-A991-B5E9FFCA03FC}"/>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5923AF1D-7AE4-4D40-ADF1-A597642480B2}"/>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97" zoomScaleNormal="112" workbookViewId="0">
      <selection activeCell="G8" sqref="G8"/>
    </sheetView>
  </sheetViews>
  <sheetFormatPr baseColWidth="10" defaultColWidth="11.42578125" defaultRowHeight="14.25"/>
  <cols>
    <col min="1" max="1" width="2.7109375" style="14" customWidth="1"/>
    <col min="2" max="2" width="24.7109375" style="14" customWidth="1"/>
    <col min="3" max="3" width="11.28515625" style="46" customWidth="1"/>
    <col min="4" max="4" width="19.28515625" style="46" customWidth="1"/>
    <col min="5" max="5" width="7.5703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5" thickBot="1"/>
    <row r="2" spans="2:9" ht="18">
      <c r="B2" s="325" t="s">
        <v>174</v>
      </c>
      <c r="C2" s="326"/>
      <c r="D2" s="326"/>
      <c r="E2" s="326"/>
      <c r="F2" s="326"/>
      <c r="G2" s="327"/>
    </row>
    <row r="3" spans="2:9" ht="15">
      <c r="B3" s="328" t="s">
        <v>175</v>
      </c>
      <c r="C3" s="329"/>
      <c r="D3" s="330"/>
      <c r="E3" s="330"/>
      <c r="F3" s="330"/>
      <c r="G3" s="331"/>
    </row>
    <row r="4" spans="2:9" ht="88.5" customHeight="1">
      <c r="B4" s="332" t="s">
        <v>176</v>
      </c>
      <c r="C4" s="333"/>
      <c r="D4" s="333"/>
      <c r="E4" s="333"/>
      <c r="F4" s="333"/>
      <c r="G4" s="334"/>
    </row>
    <row r="5" spans="2:9" ht="15">
      <c r="B5" s="116"/>
      <c r="C5" s="128"/>
      <c r="D5" s="129"/>
      <c r="E5" s="130"/>
      <c r="F5" s="130"/>
      <c r="G5" s="130"/>
    </row>
    <row r="6" spans="2:9" ht="16.5" customHeight="1">
      <c r="B6" s="335" t="s">
        <v>177</v>
      </c>
      <c r="C6" s="336"/>
      <c r="D6" s="336"/>
      <c r="E6" s="336"/>
      <c r="F6" s="336"/>
      <c r="G6" s="337"/>
    </row>
    <row r="7" spans="2:9" ht="76.5" customHeight="1">
      <c r="B7" s="335"/>
      <c r="C7" s="336"/>
      <c r="D7" s="336"/>
      <c r="E7" s="336"/>
      <c r="F7" s="336"/>
      <c r="G7" s="337"/>
    </row>
    <row r="8" spans="2:9" ht="15" thickBot="1">
      <c r="B8" s="131"/>
      <c r="C8" s="132"/>
      <c r="D8" s="132"/>
      <c r="E8" s="133"/>
      <c r="F8" s="134"/>
      <c r="G8" s="134"/>
    </row>
    <row r="9" spans="2:9">
      <c r="B9" s="135"/>
      <c r="C9" s="136" t="s">
        <v>178</v>
      </c>
      <c r="D9" s="338" t="s">
        <v>179</v>
      </c>
      <c r="E9" s="339"/>
      <c r="F9" s="340" t="s">
        <v>180</v>
      </c>
      <c r="G9" s="341"/>
    </row>
    <row r="10" spans="2:9" ht="15" customHeight="1">
      <c r="B10" s="137"/>
      <c r="C10" s="118">
        <v>5</v>
      </c>
      <c r="D10" s="342" t="s">
        <v>181</v>
      </c>
      <c r="E10" s="343"/>
      <c r="F10" s="344" t="s">
        <v>182</v>
      </c>
      <c r="G10" s="345"/>
      <c r="H10" s="323"/>
      <c r="I10" s="323"/>
    </row>
    <row r="11" spans="2:9">
      <c r="B11" s="137"/>
      <c r="C11" s="118">
        <v>5</v>
      </c>
      <c r="D11" s="342" t="s">
        <v>183</v>
      </c>
      <c r="E11" s="343"/>
      <c r="F11" s="344" t="s">
        <v>184</v>
      </c>
      <c r="G11" s="345"/>
      <c r="H11" s="323"/>
      <c r="I11" s="323"/>
    </row>
    <row r="12" spans="2:9">
      <c r="B12" s="137"/>
      <c r="C12" s="118">
        <v>5</v>
      </c>
      <c r="D12" s="342" t="s">
        <v>185</v>
      </c>
      <c r="E12" s="343"/>
      <c r="F12" s="344" t="s">
        <v>186</v>
      </c>
      <c r="G12" s="345"/>
      <c r="H12" s="323"/>
      <c r="I12" s="323"/>
    </row>
    <row r="13" spans="2:9" ht="27.75" customHeight="1">
      <c r="B13" s="137"/>
      <c r="C13" s="118">
        <v>5</v>
      </c>
      <c r="D13" s="342" t="s">
        <v>187</v>
      </c>
      <c r="E13" s="343"/>
      <c r="F13" s="344" t="s">
        <v>188</v>
      </c>
      <c r="G13" s="345"/>
      <c r="H13" s="323"/>
      <c r="I13" s="323"/>
    </row>
    <row r="14" spans="2:9">
      <c r="B14" s="137"/>
      <c r="C14" s="118">
        <v>5</v>
      </c>
      <c r="D14" s="342" t="s">
        <v>189</v>
      </c>
      <c r="E14" s="343"/>
      <c r="F14" s="344" t="s">
        <v>190</v>
      </c>
      <c r="G14" s="345"/>
      <c r="H14" s="323"/>
      <c r="I14" s="323"/>
    </row>
    <row r="15" spans="2:9" ht="41.25" customHeight="1">
      <c r="B15" s="137"/>
      <c r="C15" s="118">
        <v>5</v>
      </c>
      <c r="D15" s="342" t="s">
        <v>191</v>
      </c>
      <c r="E15" s="343"/>
      <c r="F15" s="344" t="s">
        <v>192</v>
      </c>
      <c r="G15" s="345"/>
      <c r="H15" s="323"/>
      <c r="I15" s="323"/>
    </row>
    <row r="16" spans="2:9" ht="41.25" customHeight="1">
      <c r="B16" s="137"/>
      <c r="C16" s="118">
        <v>5</v>
      </c>
      <c r="D16" s="346" t="s">
        <v>193</v>
      </c>
      <c r="E16" s="347"/>
      <c r="F16" s="344" t="s">
        <v>194</v>
      </c>
      <c r="G16" s="345"/>
      <c r="H16" s="323"/>
      <c r="I16" s="323"/>
    </row>
    <row r="17" spans="2:9" ht="51.75" customHeight="1">
      <c r="B17" s="137"/>
      <c r="C17" s="118">
        <v>5</v>
      </c>
      <c r="D17" s="347" t="s">
        <v>195</v>
      </c>
      <c r="E17" s="348"/>
      <c r="F17" s="344" t="s">
        <v>196</v>
      </c>
      <c r="G17" s="345"/>
      <c r="H17" s="323"/>
      <c r="I17" s="323"/>
    </row>
    <row r="18" spans="2:9" ht="51.75" customHeight="1">
      <c r="B18" s="137"/>
      <c r="C18" s="118">
        <v>5</v>
      </c>
      <c r="D18" s="346" t="s">
        <v>197</v>
      </c>
      <c r="E18" s="347"/>
      <c r="F18" s="344" t="s">
        <v>198</v>
      </c>
      <c r="G18" s="345"/>
      <c r="H18" s="323"/>
      <c r="I18" s="323"/>
    </row>
    <row r="19" spans="2:9" ht="51.75" customHeight="1">
      <c r="B19" s="137"/>
      <c r="C19" s="118">
        <v>5</v>
      </c>
      <c r="D19" s="123" t="s">
        <v>199</v>
      </c>
      <c r="E19" s="124"/>
      <c r="F19" s="344" t="s">
        <v>200</v>
      </c>
      <c r="G19" s="345"/>
      <c r="H19" s="323"/>
      <c r="I19" s="323"/>
    </row>
    <row r="20" spans="2:9" ht="51.75" customHeight="1">
      <c r="B20" s="137"/>
      <c r="C20" s="118">
        <v>5</v>
      </c>
      <c r="D20" s="123" t="s">
        <v>201</v>
      </c>
      <c r="E20" s="124"/>
      <c r="F20" s="344" t="s">
        <v>202</v>
      </c>
      <c r="G20" s="345"/>
      <c r="H20" s="323"/>
      <c r="I20" s="323"/>
    </row>
    <row r="21" spans="2:9" ht="66.75" customHeight="1">
      <c r="B21" s="137"/>
      <c r="C21" s="118">
        <v>5</v>
      </c>
      <c r="D21" s="346" t="s">
        <v>203</v>
      </c>
      <c r="E21" s="347"/>
      <c r="F21" s="344" t="s">
        <v>204</v>
      </c>
      <c r="G21" s="345"/>
      <c r="H21" s="323"/>
      <c r="I21" s="323"/>
    </row>
    <row r="22" spans="2:9" ht="36" customHeight="1">
      <c r="B22" s="137"/>
      <c r="C22" s="118">
        <v>5</v>
      </c>
      <c r="D22" s="349" t="s">
        <v>205</v>
      </c>
      <c r="E22" s="350"/>
      <c r="F22" s="344" t="s">
        <v>206</v>
      </c>
      <c r="G22" s="345"/>
      <c r="H22" s="324"/>
      <c r="I22" s="324"/>
    </row>
    <row r="23" spans="2:9" ht="26.25" customHeight="1">
      <c r="B23" s="137"/>
      <c r="C23" s="118">
        <v>5</v>
      </c>
      <c r="D23" s="351" t="s">
        <v>207</v>
      </c>
      <c r="E23" s="351"/>
      <c r="F23" s="352" t="s">
        <v>208</v>
      </c>
      <c r="G23" s="345"/>
      <c r="H23" s="323"/>
      <c r="I23" s="323"/>
    </row>
    <row r="24" spans="2:9" ht="26.25" customHeight="1">
      <c r="B24" s="137"/>
      <c r="C24" s="118">
        <v>5</v>
      </c>
      <c r="D24" s="351" t="s">
        <v>209</v>
      </c>
      <c r="E24" s="351"/>
      <c r="F24" s="352" t="s">
        <v>210</v>
      </c>
      <c r="G24" s="345"/>
      <c r="H24" s="323"/>
      <c r="I24" s="323"/>
    </row>
    <row r="25" spans="2:9" ht="26.25" customHeight="1">
      <c r="B25" s="137"/>
      <c r="C25" s="118">
        <v>5</v>
      </c>
      <c r="D25" s="353" t="s">
        <v>211</v>
      </c>
      <c r="E25" s="354"/>
      <c r="F25" s="352" t="s">
        <v>212</v>
      </c>
      <c r="G25" s="345"/>
      <c r="H25" s="323"/>
      <c r="I25" s="323"/>
    </row>
    <row r="26" spans="2:9" ht="27" customHeight="1">
      <c r="B26" s="138"/>
      <c r="C26" s="355" t="s">
        <v>213</v>
      </c>
      <c r="D26" s="356"/>
      <c r="E26" s="356"/>
      <c r="F26" s="356"/>
      <c r="G26" s="357"/>
    </row>
    <row r="27" spans="2:9" ht="27" customHeight="1">
      <c r="B27" s="358" t="s">
        <v>214</v>
      </c>
      <c r="C27" s="359"/>
      <c r="D27" s="359"/>
      <c r="E27" s="359"/>
      <c r="F27" s="359"/>
      <c r="G27" s="360"/>
    </row>
    <row r="28" spans="2:9" ht="10.5" customHeight="1">
      <c r="B28" s="139"/>
      <c r="D28" s="140"/>
      <c r="E28" s="141"/>
      <c r="F28" s="142"/>
      <c r="G28" s="142"/>
    </row>
    <row r="29" spans="2:9">
      <c r="B29" s="139"/>
      <c r="C29" s="143"/>
      <c r="D29" s="361" t="s">
        <v>179</v>
      </c>
      <c r="E29" s="361"/>
      <c r="F29" s="362" t="s">
        <v>180</v>
      </c>
      <c r="G29" s="363"/>
    </row>
    <row r="30" spans="2:9">
      <c r="B30" s="139"/>
      <c r="D30" s="364" t="s">
        <v>181</v>
      </c>
      <c r="E30" s="364"/>
      <c r="F30" s="365" t="s">
        <v>215</v>
      </c>
      <c r="G30" s="366"/>
      <c r="H30" s="323"/>
      <c r="I30" s="323"/>
    </row>
    <row r="31" spans="2:9">
      <c r="B31" s="139"/>
      <c r="D31" s="364" t="s">
        <v>183</v>
      </c>
      <c r="E31" s="364"/>
      <c r="F31" s="365" t="s">
        <v>216</v>
      </c>
      <c r="G31" s="366"/>
      <c r="H31" s="323"/>
      <c r="I31" s="323"/>
    </row>
    <row r="32" spans="2:9">
      <c r="B32" s="139"/>
      <c r="D32" s="364" t="s">
        <v>185</v>
      </c>
      <c r="E32" s="364"/>
      <c r="F32" s="365" t="s">
        <v>217</v>
      </c>
      <c r="G32" s="366"/>
      <c r="H32" s="323"/>
      <c r="I32" s="323"/>
    </row>
    <row r="33" spans="2:9">
      <c r="B33" s="139"/>
      <c r="D33" s="364" t="s">
        <v>187</v>
      </c>
      <c r="E33" s="364"/>
      <c r="F33" s="365" t="s">
        <v>218</v>
      </c>
      <c r="G33" s="366"/>
      <c r="H33" s="323"/>
      <c r="I33" s="323"/>
    </row>
    <row r="34" spans="2:9">
      <c r="B34" s="139"/>
      <c r="D34" s="364" t="s">
        <v>189</v>
      </c>
      <c r="E34" s="364"/>
      <c r="F34" s="365" t="s">
        <v>219</v>
      </c>
      <c r="G34" s="366"/>
      <c r="H34" s="323"/>
      <c r="I34" s="323"/>
    </row>
    <row r="35" spans="2:9" ht="40.9" customHeight="1">
      <c r="B35" s="139"/>
      <c r="D35" s="364" t="s">
        <v>220</v>
      </c>
      <c r="E35" s="364"/>
      <c r="F35" s="365" t="s">
        <v>221</v>
      </c>
      <c r="G35" s="366"/>
      <c r="H35" s="323"/>
      <c r="I35" s="323"/>
    </row>
    <row r="36" spans="2:9" ht="42" customHeight="1">
      <c r="B36" s="117"/>
      <c r="C36" s="144"/>
      <c r="D36" s="364" t="s">
        <v>222</v>
      </c>
      <c r="E36" s="364"/>
      <c r="F36" s="365" t="s">
        <v>223</v>
      </c>
      <c r="G36" s="366"/>
      <c r="H36" s="322"/>
      <c r="I36" s="322"/>
    </row>
    <row r="37" spans="2:9" ht="30.75" customHeight="1">
      <c r="B37" s="117"/>
      <c r="C37" s="144"/>
      <c r="D37" s="364" t="s">
        <v>224</v>
      </c>
      <c r="E37" s="364"/>
      <c r="F37" s="367" t="s">
        <v>225</v>
      </c>
      <c r="G37" s="368"/>
      <c r="H37" s="322"/>
      <c r="I37" s="322"/>
    </row>
    <row r="38" spans="2:9" ht="33" customHeight="1">
      <c r="B38" s="117"/>
      <c r="C38" s="144"/>
      <c r="D38" s="364" t="s">
        <v>226</v>
      </c>
      <c r="E38" s="364"/>
      <c r="F38" s="367" t="s">
        <v>225</v>
      </c>
      <c r="G38" s="368"/>
      <c r="H38" s="322"/>
      <c r="I38" s="322"/>
    </row>
    <row r="39" spans="2:9" ht="30" customHeight="1">
      <c r="B39" s="117"/>
      <c r="C39" s="144"/>
      <c r="D39" s="364" t="s">
        <v>227</v>
      </c>
      <c r="E39" s="364"/>
      <c r="F39" s="367" t="s">
        <v>225</v>
      </c>
      <c r="G39" s="368"/>
      <c r="H39" s="322"/>
      <c r="I39" s="322"/>
    </row>
    <row r="40" spans="2:9" ht="30" customHeight="1">
      <c r="B40" s="117"/>
      <c r="C40" s="144"/>
      <c r="D40" s="364" t="s">
        <v>228</v>
      </c>
      <c r="E40" s="364"/>
      <c r="F40" s="367" t="s">
        <v>225</v>
      </c>
      <c r="G40" s="368"/>
      <c r="H40" s="322"/>
      <c r="I40" s="322"/>
    </row>
    <row r="41" spans="2:9" ht="30" customHeight="1">
      <c r="B41" s="117"/>
      <c r="C41" s="144"/>
      <c r="D41" s="369" t="s">
        <v>229</v>
      </c>
      <c r="E41" s="370"/>
      <c r="F41" s="365" t="s">
        <v>230</v>
      </c>
      <c r="G41" s="366"/>
      <c r="H41" s="322"/>
      <c r="I41" s="322"/>
    </row>
    <row r="42" spans="2:9" ht="35.25" customHeight="1">
      <c r="B42" s="117"/>
      <c r="C42" s="144"/>
      <c r="D42" s="364" t="s">
        <v>231</v>
      </c>
      <c r="E42" s="364"/>
      <c r="F42" s="365" t="s">
        <v>232</v>
      </c>
      <c r="G42" s="366"/>
      <c r="H42" s="322"/>
      <c r="I42" s="322"/>
    </row>
    <row r="43" spans="2:9" ht="31.5" customHeight="1">
      <c r="B43" s="117"/>
      <c r="C43" s="144"/>
      <c r="D43" s="364" t="s">
        <v>224</v>
      </c>
      <c r="E43" s="364"/>
      <c r="F43" s="367" t="s">
        <v>225</v>
      </c>
      <c r="G43" s="368"/>
      <c r="H43" s="322"/>
      <c r="I43" s="322"/>
    </row>
    <row r="44" spans="2:9" ht="35.25" customHeight="1">
      <c r="B44" s="117"/>
      <c r="C44" s="144"/>
      <c r="D44" s="364" t="s">
        <v>233</v>
      </c>
      <c r="E44" s="364"/>
      <c r="F44" s="367" t="s">
        <v>225</v>
      </c>
      <c r="G44" s="368"/>
      <c r="H44" s="322"/>
      <c r="I44" s="322"/>
    </row>
    <row r="45" spans="2:9" ht="57" customHeight="1">
      <c r="B45" s="117"/>
      <c r="C45" s="144"/>
      <c r="D45" s="364" t="s">
        <v>228</v>
      </c>
      <c r="E45" s="364"/>
      <c r="F45" s="367" t="s">
        <v>225</v>
      </c>
      <c r="G45" s="368"/>
      <c r="H45" s="322"/>
      <c r="I45" s="322"/>
    </row>
    <row r="46" spans="2:9" ht="32.25" customHeight="1">
      <c r="B46" s="117"/>
      <c r="C46" s="144"/>
      <c r="D46" s="364" t="s">
        <v>226</v>
      </c>
      <c r="E46" s="364"/>
      <c r="F46" s="367" t="s">
        <v>225</v>
      </c>
      <c r="G46" s="368"/>
      <c r="H46" s="322"/>
      <c r="I46" s="322"/>
    </row>
    <row r="47" spans="2:9" ht="32.25" customHeight="1">
      <c r="B47" s="117"/>
      <c r="C47" s="144"/>
      <c r="D47" s="369" t="s">
        <v>234</v>
      </c>
      <c r="E47" s="370"/>
      <c r="F47" s="371" t="s">
        <v>235</v>
      </c>
      <c r="G47" s="372"/>
      <c r="H47" s="322"/>
      <c r="I47" s="322"/>
    </row>
    <row r="48" spans="2:9" ht="32.25" customHeight="1">
      <c r="B48" s="117"/>
      <c r="C48" s="144"/>
      <c r="D48" s="364" t="s">
        <v>236</v>
      </c>
      <c r="E48" s="364"/>
      <c r="F48" s="365" t="s">
        <v>237</v>
      </c>
      <c r="G48" s="366"/>
      <c r="H48" s="322"/>
      <c r="I48" s="322"/>
    </row>
    <row r="49" spans="2:9" ht="32.25" customHeight="1">
      <c r="B49" s="117"/>
      <c r="C49" s="144"/>
      <c r="D49" s="364" t="s">
        <v>238</v>
      </c>
      <c r="E49" s="364"/>
      <c r="F49" s="365" t="s">
        <v>239</v>
      </c>
      <c r="G49" s="366"/>
      <c r="H49" s="322"/>
      <c r="I49" s="322"/>
    </row>
    <row r="50" spans="2:9" ht="32.25" customHeight="1">
      <c r="B50" s="117"/>
      <c r="C50" s="144"/>
      <c r="D50" s="364" t="s">
        <v>240</v>
      </c>
      <c r="E50" s="364"/>
      <c r="F50" s="365" t="s">
        <v>241</v>
      </c>
      <c r="G50" s="366"/>
      <c r="H50" s="322"/>
      <c r="I50" s="322"/>
    </row>
    <row r="51" spans="2:9" ht="32.25" customHeight="1">
      <c r="B51" s="117"/>
      <c r="C51" s="144"/>
      <c r="D51" s="140"/>
      <c r="E51" s="140"/>
      <c r="F51" s="142"/>
      <c r="G51" s="142"/>
      <c r="H51" s="322"/>
      <c r="I51" s="322"/>
    </row>
    <row r="52" spans="2:9" ht="32.25" customHeight="1">
      <c r="B52" s="117"/>
      <c r="C52" s="144"/>
      <c r="D52" s="140"/>
      <c r="E52" s="140"/>
      <c r="F52" s="142"/>
      <c r="G52" s="142"/>
    </row>
    <row r="53" spans="2:9" ht="32.25" customHeight="1">
      <c r="B53" s="117"/>
      <c r="C53" s="144"/>
      <c r="D53" s="140"/>
      <c r="E53" s="140"/>
      <c r="F53" s="142"/>
      <c r="G53" s="142"/>
    </row>
    <row r="54" spans="2:9" ht="21.75" customHeight="1">
      <c r="B54" s="373" t="s">
        <v>242</v>
      </c>
      <c r="C54" s="374"/>
      <c r="D54" s="374"/>
      <c r="E54" s="374"/>
      <c r="F54" s="374"/>
      <c r="G54" s="375"/>
    </row>
    <row r="55" spans="2:9" ht="21.75" customHeight="1">
      <c r="B55" s="373" t="s">
        <v>243</v>
      </c>
      <c r="C55" s="374"/>
      <c r="D55" s="374"/>
      <c r="E55" s="374"/>
      <c r="F55" s="374"/>
      <c r="G55" s="375"/>
    </row>
    <row r="56" spans="2:9" ht="20.25" customHeight="1">
      <c r="B56" s="373" t="s">
        <v>244</v>
      </c>
      <c r="C56" s="374"/>
      <c r="D56" s="374"/>
      <c r="E56" s="374"/>
      <c r="F56" s="374"/>
      <c r="G56" s="375"/>
    </row>
    <row r="57" spans="2:9" ht="20.25" customHeight="1">
      <c r="B57" s="373" t="s">
        <v>245</v>
      </c>
      <c r="C57" s="374"/>
      <c r="D57" s="374"/>
      <c r="E57" s="374"/>
      <c r="F57" s="374"/>
      <c r="G57" s="375"/>
    </row>
    <row r="58" spans="2:9" ht="18" customHeight="1" thickBot="1">
      <c r="B58" s="376" t="s">
        <v>246</v>
      </c>
      <c r="C58" s="377"/>
      <c r="D58" s="377"/>
      <c r="E58" s="377"/>
      <c r="F58" s="377"/>
      <c r="G58" s="378"/>
    </row>
    <row r="59" spans="2:9">
      <c r="B59" s="145"/>
      <c r="C59" s="146"/>
      <c r="D59" s="145"/>
      <c r="E59" s="145"/>
      <c r="F59" s="145"/>
      <c r="G59" s="145"/>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V129"/>
  <sheetViews>
    <sheetView showGridLines="0" topLeftCell="A37" zoomScale="80" zoomScaleNormal="80" zoomScalePageLayoutView="50" workbookViewId="0">
      <selection activeCell="A120" sqref="A120:A129"/>
    </sheetView>
  </sheetViews>
  <sheetFormatPr baseColWidth="10" defaultColWidth="11.42578125" defaultRowHeight="15"/>
  <cols>
    <col min="1" max="1" width="5" bestFit="1" customWidth="1"/>
    <col min="2" max="2" width="36.7109375" customWidth="1"/>
    <col min="3" max="3" width="35.7109375" customWidth="1"/>
    <col min="4" max="4" width="52.5703125" style="10" customWidth="1"/>
    <col min="5" max="5" width="27.42578125" style="239" customWidth="1"/>
    <col min="6" max="6" width="22" style="239" customWidth="1"/>
    <col min="7" max="7" width="17.28515625" style="239" bestFit="1" customWidth="1"/>
    <col min="8" max="8" width="26.28515625" customWidth="1"/>
    <col min="9" max="9" width="43.7109375" customWidth="1"/>
    <col min="10" max="10" width="36.28515625" customWidth="1"/>
    <col min="11" max="11" width="25.5703125" customWidth="1"/>
    <col min="12" max="12" width="19.140625" hidden="1" customWidth="1"/>
    <col min="13" max="13" width="25.5703125" customWidth="1"/>
    <col min="14" max="14" width="26.28515625" customWidth="1"/>
    <col min="15" max="15" width="6.28515625" hidden="1" customWidth="1"/>
    <col min="16" max="256" width="11.42578125" style="15"/>
    <col min="257" max="16384" width="11.42578125" style="20"/>
  </cols>
  <sheetData>
    <row r="1" spans="1:256" s="17" customFormat="1" ht="27">
      <c r="A1" s="424"/>
      <c r="B1" s="425"/>
      <c r="C1" s="425"/>
      <c r="D1" s="39"/>
      <c r="E1" s="40"/>
      <c r="F1" s="40"/>
      <c r="G1" s="40"/>
      <c r="H1" s="40"/>
      <c r="I1" s="40"/>
      <c r="J1" s="40"/>
      <c r="K1" s="40"/>
      <c r="L1" s="40"/>
      <c r="M1" s="40"/>
      <c r="N1" s="41"/>
      <c r="O1" s="40"/>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row>
    <row r="2" spans="1:256" s="17" customFormat="1" ht="27">
      <c r="A2" s="426"/>
      <c r="B2" s="427"/>
      <c r="C2" s="427"/>
      <c r="D2" s="35"/>
      <c r="E2" s="34"/>
      <c r="F2" s="34"/>
      <c r="G2" s="34"/>
      <c r="H2" s="34"/>
      <c r="I2" s="34"/>
      <c r="J2" s="34"/>
      <c r="K2" s="34"/>
      <c r="L2" s="34"/>
      <c r="M2" s="34"/>
      <c r="N2" s="42"/>
      <c r="O2" s="34"/>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row>
    <row r="3" spans="1:256" s="17" customFormat="1" ht="27">
      <c r="A3" s="43"/>
      <c r="B3" s="1"/>
      <c r="C3" s="1"/>
      <c r="D3" s="35"/>
      <c r="E3" s="34"/>
      <c r="F3" s="34"/>
      <c r="G3" s="34"/>
      <c r="H3" s="34"/>
      <c r="I3" s="34"/>
      <c r="J3" s="34"/>
      <c r="K3" s="34"/>
      <c r="L3" s="34"/>
      <c r="M3" s="34"/>
      <c r="N3" s="42"/>
      <c r="O3" s="34"/>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row>
    <row r="4" spans="1:256" s="17" customFormat="1" ht="18">
      <c r="A4" s="428" t="s">
        <v>247</v>
      </c>
      <c r="B4" s="428"/>
      <c r="C4" s="428"/>
      <c r="D4" s="440" t="s">
        <v>436</v>
      </c>
      <c r="E4" s="441"/>
      <c r="F4" s="441"/>
      <c r="G4" s="441"/>
      <c r="H4" s="441"/>
      <c r="I4" s="441"/>
      <c r="J4" s="441"/>
      <c r="K4" s="441"/>
      <c r="L4" s="441"/>
      <c r="M4" s="441"/>
      <c r="N4" s="442"/>
      <c r="O4" s="173"/>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row>
    <row r="5" spans="1:256" s="17" customFormat="1" ht="38.450000000000003" customHeight="1">
      <c r="A5" s="428" t="s">
        <v>248</v>
      </c>
      <c r="B5" s="428"/>
      <c r="C5" s="428"/>
      <c r="D5" s="440" t="s">
        <v>439</v>
      </c>
      <c r="E5" s="441"/>
      <c r="F5" s="441"/>
      <c r="G5" s="441"/>
      <c r="H5" s="441"/>
      <c r="I5" s="441"/>
      <c r="J5" s="441"/>
      <c r="K5" s="441"/>
      <c r="L5" s="441"/>
      <c r="M5" s="441"/>
      <c r="N5" s="442"/>
      <c r="O5" s="174"/>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row>
    <row r="6" spans="1:256" s="17" customFormat="1" ht="18">
      <c r="A6" s="428" t="s">
        <v>249</v>
      </c>
      <c r="B6" s="428"/>
      <c r="C6" s="428"/>
      <c r="D6" s="440" t="s">
        <v>250</v>
      </c>
      <c r="E6" s="441"/>
      <c r="F6" s="441"/>
      <c r="G6" s="441"/>
      <c r="H6" s="441"/>
      <c r="I6" s="441"/>
      <c r="J6" s="441"/>
      <c r="K6" s="441"/>
      <c r="L6" s="441"/>
      <c r="M6" s="441"/>
      <c r="N6" s="442"/>
      <c r="O6" s="147"/>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row>
    <row r="7" spans="1:256" s="17" customFormat="1" ht="25.5" customHeight="1" thickBot="1">
      <c r="A7" s="443" t="s">
        <v>251</v>
      </c>
      <c r="B7" s="444"/>
      <c r="C7" s="444"/>
      <c r="D7" s="420" t="s">
        <v>252</v>
      </c>
      <c r="E7" s="413" t="s">
        <v>253</v>
      </c>
      <c r="F7" s="414"/>
      <c r="G7" s="414"/>
      <c r="H7" s="415"/>
      <c r="I7" s="437" t="s">
        <v>254</v>
      </c>
      <c r="J7" s="438"/>
      <c r="K7" s="438"/>
      <c r="L7" s="438"/>
      <c r="M7" s="439"/>
      <c r="N7" s="435" t="s">
        <v>255</v>
      </c>
      <c r="O7" s="43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row>
    <row r="8" spans="1:256" s="17" customFormat="1" ht="17.25" customHeight="1" thickTop="1">
      <c r="A8" s="429" t="s">
        <v>256</v>
      </c>
      <c r="B8" s="431" t="s">
        <v>257</v>
      </c>
      <c r="C8" s="127" t="s">
        <v>258</v>
      </c>
      <c r="D8" s="420"/>
      <c r="E8" s="411" t="s">
        <v>195</v>
      </c>
      <c r="F8" s="411" t="s">
        <v>259</v>
      </c>
      <c r="G8" s="411" t="s">
        <v>260</v>
      </c>
      <c r="H8" s="411" t="s">
        <v>201</v>
      </c>
      <c r="I8" s="416" t="s">
        <v>261</v>
      </c>
      <c r="J8" s="119" t="s">
        <v>262</v>
      </c>
      <c r="K8" s="416" t="s">
        <v>254</v>
      </c>
      <c r="L8" s="416" t="s">
        <v>263</v>
      </c>
      <c r="M8" s="416" t="s">
        <v>264</v>
      </c>
      <c r="N8" s="432" t="s">
        <v>265</v>
      </c>
      <c r="O8" s="432" t="s">
        <v>266</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row>
    <row r="9" spans="1:256" s="19" customFormat="1" ht="51" customHeight="1" thickBot="1">
      <c r="A9" s="430"/>
      <c r="B9" s="420"/>
      <c r="C9" s="92" t="s">
        <v>267</v>
      </c>
      <c r="D9" s="420"/>
      <c r="E9" s="412"/>
      <c r="F9" s="412"/>
      <c r="G9" s="412"/>
      <c r="H9" s="412"/>
      <c r="I9" s="412"/>
      <c r="J9" s="125" t="s">
        <v>268</v>
      </c>
      <c r="K9" s="412" t="s">
        <v>269</v>
      </c>
      <c r="L9" s="412"/>
      <c r="M9" s="412" t="s">
        <v>269</v>
      </c>
      <c r="N9" s="434"/>
      <c r="O9" s="433"/>
      <c r="P9" s="16"/>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row>
    <row r="10" spans="1:256" ht="37.5" customHeight="1">
      <c r="A10" s="417">
        <v>1</v>
      </c>
      <c r="B10" s="385" t="s">
        <v>464</v>
      </c>
      <c r="C10" s="385" t="s">
        <v>465</v>
      </c>
      <c r="D10" s="240" t="s">
        <v>466</v>
      </c>
      <c r="E10" s="397">
        <v>200</v>
      </c>
      <c r="F10" s="397">
        <v>0</v>
      </c>
      <c r="G10" s="379">
        <f>+F10/E10</f>
        <v>0</v>
      </c>
      <c r="H10" s="38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9" t="s">
        <v>274</v>
      </c>
      <c r="J10" s="248" t="s">
        <v>283</v>
      </c>
      <c r="K10" s="149" t="str">
        <f>IFERROR(CONCATENATE(INDEX('8- Políticas de Administración '!$B$16:$F$53,MATCH('5- Identificación de Riesgos'!J10,'8- Políticas de Administración '!$C$16:$C$54,0),1)," - ",L10),"")</f>
        <v>Mayor - 4</v>
      </c>
      <c r="L10" s="171">
        <f>IFERROR(VLOOKUP(INDEX('8- Políticas de Administración '!$B$16:$F$63,MATCH('5- Identificación de Riesgos'!J10,'8- Políticas de Administración '!$C$16:$C$64,0),1),'8- Políticas de Administración '!$B$16:$F$64,5,FALSE),"")</f>
        <v>4</v>
      </c>
      <c r="M10" s="385" t="str">
        <f>IFERROR(CONCATENATE(INDEX('8- Políticas de Administración '!$B$16:$F$53,MATCH(ROUND(AVERAGE(L10:L19),0),'8- Políticas de Administración '!$F$16:$F$53,0),1)," - ",ROUND(AVERAGE(L10:L19),0)),"")</f>
        <v>Menor - 2</v>
      </c>
      <c r="N10" s="388" t="str">
        <f>IFERROR(CONCATENATE(VLOOKUP((LEFT(H10,LEN(H10)-4)&amp;LEFT(M10,LEN(M10)-4)),'9- Matriz de Calor '!$D$18:$E$42,2,0)," - ",RIGHT(H10,1)*RIGHT(M10,1)),"")</f>
        <v>Bajo - 2</v>
      </c>
      <c r="O10" s="408">
        <f>RIGHT(H10,1)*RIGHT(M10,1)</f>
        <v>2</v>
      </c>
      <c r="P10" s="16"/>
    </row>
    <row r="11" spans="1:256" ht="45.75" customHeight="1">
      <c r="A11" s="418"/>
      <c r="B11" s="386"/>
      <c r="C11" s="386"/>
      <c r="D11" s="241" t="s">
        <v>467</v>
      </c>
      <c r="E11" s="398"/>
      <c r="F11" s="398"/>
      <c r="G11" s="380"/>
      <c r="H11" s="383"/>
      <c r="I11" s="155" t="s">
        <v>270</v>
      </c>
      <c r="J11" s="249" t="s">
        <v>271</v>
      </c>
      <c r="K11" s="150" t="str">
        <f>IFERROR(CONCATENATE(INDEX('8- Políticas de Administración '!$B$16:$F$53,MATCH('5- Identificación de Riesgos'!J11,'8- Políticas de Administración '!$C$16:$C$54,0),1)," - ",L11),"")</f>
        <v>Leve - 1</v>
      </c>
      <c r="L11" s="170">
        <f>IFERROR(VLOOKUP(INDEX('8- Políticas de Administración '!$B$16:$F$63,MATCH('5- Identificación de Riesgos'!J11,'8- Políticas de Administración '!$C$16:$C$64,0),1),'8- Políticas de Administración '!$B$16:$F$64,5,FALSE),"")</f>
        <v>1</v>
      </c>
      <c r="M11" s="386"/>
      <c r="N11" s="389"/>
      <c r="O11" s="408"/>
      <c r="P11" s="16"/>
    </row>
    <row r="12" spans="1:256" ht="37.5" customHeight="1">
      <c r="A12" s="418"/>
      <c r="B12" s="386"/>
      <c r="C12" s="386"/>
      <c r="D12" s="241" t="s">
        <v>468</v>
      </c>
      <c r="E12" s="398"/>
      <c r="F12" s="398"/>
      <c r="G12" s="380"/>
      <c r="H12" s="383"/>
      <c r="I12" s="155" t="s">
        <v>272</v>
      </c>
      <c r="J12" s="249" t="s">
        <v>276</v>
      </c>
      <c r="K12" s="150" t="str">
        <f>IFERROR(CONCATENATE(INDEX('8- Políticas de Administración '!$B$16:$F$53,MATCH('5- Identificación de Riesgos'!J12,'8- Políticas de Administración '!$C$16:$C$54,0),1)," - ",L12),"")</f>
        <v>Leve - 1</v>
      </c>
      <c r="L12" s="170">
        <f>IFERROR(VLOOKUP(INDEX('8- Políticas de Administración '!$B$16:$F$63,MATCH('5- Identificación de Riesgos'!J12,'8- Políticas de Administración '!$C$16:$C$64,0),1),'8- Políticas de Administración '!$B$16:$F$64,5,FALSE),"")</f>
        <v>1</v>
      </c>
      <c r="M12" s="386"/>
      <c r="N12" s="389"/>
      <c r="O12" s="408"/>
      <c r="P12" s="16"/>
    </row>
    <row r="13" spans="1:256" ht="33.75" customHeight="1">
      <c r="A13" s="418"/>
      <c r="B13" s="386"/>
      <c r="C13" s="386"/>
      <c r="D13" s="241" t="s">
        <v>469</v>
      </c>
      <c r="E13" s="398"/>
      <c r="F13" s="398"/>
      <c r="G13" s="380"/>
      <c r="H13" s="383"/>
      <c r="I13" s="155"/>
      <c r="J13" s="249"/>
      <c r="K13" s="150" t="str">
        <f>IFERROR(CONCATENATE(INDEX('8- Políticas de Administración '!$B$16:$F$53,MATCH('5- Identificación de Riesgos'!J13,'8- Políticas de Administración '!$C$16:$C$54,0),1)," - ",L13),"")</f>
        <v/>
      </c>
      <c r="L13" s="170" t="str">
        <f>IFERROR(VLOOKUP(INDEX('8- Políticas de Administración '!$B$16:$F$63,MATCH('5- Identificación de Riesgos'!J13,'8- Políticas de Administración '!$C$16:$C$64,0),1),'8- Políticas de Administración '!$B$16:$F$64,5,FALSE),"")</f>
        <v/>
      </c>
      <c r="M13" s="386"/>
      <c r="N13" s="389"/>
      <c r="O13" s="408"/>
      <c r="P13" s="16"/>
    </row>
    <row r="14" spans="1:256" ht="5.25" customHeight="1">
      <c r="A14" s="418"/>
      <c r="B14" s="386"/>
      <c r="C14" s="386"/>
      <c r="D14" s="242"/>
      <c r="E14" s="398"/>
      <c r="F14" s="398"/>
      <c r="G14" s="380"/>
      <c r="H14" s="383"/>
      <c r="I14" s="155"/>
      <c r="J14" s="249"/>
      <c r="K14" s="150" t="str">
        <f>IFERROR(CONCATENATE(INDEX('8- Políticas de Administración '!$B$16:$F$53,MATCH('5- Identificación de Riesgos'!J14,'8- Políticas de Administración '!$C$16:$C$54,0),1)," - ",L14),"")</f>
        <v/>
      </c>
      <c r="L14" s="170" t="str">
        <f>IFERROR(VLOOKUP(INDEX('8- Políticas de Administración '!$B$16:$F$63,MATCH('5- Identificación de Riesgos'!J14,'8- Políticas de Administración '!$C$16:$C$64,0),1),'8- Políticas de Administración '!$B$16:$F$64,5,FALSE),"")</f>
        <v/>
      </c>
      <c r="M14" s="386"/>
      <c r="N14" s="389"/>
      <c r="O14" s="408"/>
      <c r="P14" s="16"/>
    </row>
    <row r="15" spans="1:256" ht="5.25" customHeight="1">
      <c r="A15" s="418"/>
      <c r="B15" s="386"/>
      <c r="C15" s="386"/>
      <c r="D15" s="242"/>
      <c r="E15" s="398"/>
      <c r="F15" s="398"/>
      <c r="G15" s="380"/>
      <c r="H15" s="383"/>
      <c r="I15" s="155"/>
      <c r="J15" s="249"/>
      <c r="K15" s="150" t="str">
        <f>IFERROR(CONCATENATE(INDEX('8- Políticas de Administración '!$B$16:$F$53,MATCH('5- Identificación de Riesgos'!J15,'8- Políticas de Administración '!$C$16:$C$54,0),1)," - ",L15),"")</f>
        <v/>
      </c>
      <c r="L15" s="170" t="str">
        <f>IFERROR(VLOOKUP(INDEX('8- Políticas de Administración '!$B$16:$F$63,MATCH('5- Identificación de Riesgos'!J15,'8- Políticas de Administración '!$C$16:$C$64,0),1),'8- Políticas de Administración '!$B$16:$F$64,5,FALSE),"")</f>
        <v/>
      </c>
      <c r="M15" s="386"/>
      <c r="N15" s="389"/>
      <c r="O15" s="408"/>
      <c r="P15" s="16"/>
    </row>
    <row r="16" spans="1:256" ht="5.25" customHeight="1">
      <c r="A16" s="418"/>
      <c r="B16" s="386"/>
      <c r="C16" s="386"/>
      <c r="D16" s="155"/>
      <c r="E16" s="398"/>
      <c r="F16" s="398"/>
      <c r="G16" s="380"/>
      <c r="H16" s="383"/>
      <c r="I16" s="155"/>
      <c r="J16" s="249"/>
      <c r="K16" s="150" t="str">
        <f>IFERROR(CONCATENATE(INDEX('8- Políticas de Administración '!$B$16:$F$53,MATCH('5- Identificación de Riesgos'!J16,'8- Políticas de Administración '!$C$16:$C$54,0),1)," - ",L16),"")</f>
        <v/>
      </c>
      <c r="L16" s="170" t="str">
        <f>IFERROR(VLOOKUP(INDEX('8- Políticas de Administración '!$B$16:$F$63,MATCH('5- Identificación de Riesgos'!J16,'8- Políticas de Administración '!$C$16:$C$64,0),1),'8- Políticas de Administración '!$B$16:$F$64,5,FALSE),"")</f>
        <v/>
      </c>
      <c r="M16" s="386"/>
      <c r="N16" s="389"/>
      <c r="O16" s="408"/>
      <c r="P16" s="16"/>
    </row>
    <row r="17" spans="1:16" ht="5.25" customHeight="1">
      <c r="A17" s="418"/>
      <c r="B17" s="386"/>
      <c r="C17" s="386"/>
      <c r="D17" s="155"/>
      <c r="E17" s="398"/>
      <c r="F17" s="398"/>
      <c r="G17" s="380"/>
      <c r="H17" s="383"/>
      <c r="I17" s="155"/>
      <c r="J17" s="249"/>
      <c r="K17" s="150" t="str">
        <f>IFERROR(CONCATENATE(INDEX('8- Políticas de Administración '!$B$16:$F$53,MATCH('5- Identificación de Riesgos'!J17,'8- Políticas de Administración '!$C$16:$C$54,0),1)," - ",L17),"")</f>
        <v/>
      </c>
      <c r="L17" s="170" t="str">
        <f>IFERROR(VLOOKUP(INDEX('8- Políticas de Administración '!$B$16:$F$63,MATCH('5- Identificación de Riesgos'!J17,'8- Políticas de Administración '!$C$16:$C$64,0),1),'8- Políticas de Administración '!$B$16:$F$64,5,FALSE),"")</f>
        <v/>
      </c>
      <c r="M17" s="386"/>
      <c r="N17" s="389"/>
      <c r="O17" s="408"/>
      <c r="P17" s="16"/>
    </row>
    <row r="18" spans="1:16" ht="5.25" customHeight="1">
      <c r="A18" s="418"/>
      <c r="B18" s="386"/>
      <c r="C18" s="386"/>
      <c r="D18" s="155"/>
      <c r="E18" s="398"/>
      <c r="F18" s="398"/>
      <c r="G18" s="380"/>
      <c r="H18" s="383"/>
      <c r="I18" s="155"/>
      <c r="J18" s="249"/>
      <c r="K18" s="150" t="str">
        <f>IFERROR(CONCATENATE(INDEX('8- Políticas de Administración '!$B$16:$F$53,MATCH('5- Identificación de Riesgos'!J18,'8- Políticas de Administración '!$C$16:$C$54,0),1)," - ",L18),"")</f>
        <v/>
      </c>
      <c r="L18" s="170" t="str">
        <f>IFERROR(VLOOKUP(INDEX('8- Políticas de Administración '!$B$16:$F$63,MATCH('5- Identificación de Riesgos'!J18,'8- Políticas de Administración '!$C$16:$C$64,0),1),'8- Políticas de Administración '!$B$16:$F$64,5,FALSE),"")</f>
        <v/>
      </c>
      <c r="M18" s="386"/>
      <c r="N18" s="389"/>
      <c r="O18" s="408"/>
      <c r="P18" s="16"/>
    </row>
    <row r="19" spans="1:16" ht="5.25" customHeight="1" thickBot="1">
      <c r="A19" s="419"/>
      <c r="B19" s="387"/>
      <c r="C19" s="387"/>
      <c r="D19" s="156"/>
      <c r="E19" s="399"/>
      <c r="F19" s="399"/>
      <c r="G19" s="381"/>
      <c r="H19" s="384"/>
      <c r="I19" s="156"/>
      <c r="J19" s="250"/>
      <c r="K19" s="151" t="str">
        <f>IFERROR(CONCATENATE(INDEX('8- Políticas de Administración '!$B$16:$F$53,MATCH('5- Identificación de Riesgos'!J19,'8- Políticas de Administración '!$C$16:$C$54,0),1)," - ",L19),"")</f>
        <v/>
      </c>
      <c r="L19" s="172" t="str">
        <f>IFERROR(VLOOKUP(INDEX('8- Políticas de Administración '!$B$16:$F$63,MATCH('5- Identificación de Riesgos'!J19,'8- Políticas de Administración '!$C$16:$C$64,0),1),'8- Políticas de Administración '!$B$16:$F$64,5,FALSE),"")</f>
        <v/>
      </c>
      <c r="M19" s="387"/>
      <c r="N19" s="390"/>
      <c r="O19" s="408"/>
      <c r="P19" s="16"/>
    </row>
    <row r="20" spans="1:16" ht="30">
      <c r="A20" s="417">
        <v>2</v>
      </c>
      <c r="B20" s="385" t="s">
        <v>470</v>
      </c>
      <c r="C20" s="385" t="s">
        <v>471</v>
      </c>
      <c r="D20" s="240" t="s">
        <v>472</v>
      </c>
      <c r="E20" s="397">
        <v>200</v>
      </c>
      <c r="F20" s="397">
        <v>0</v>
      </c>
      <c r="G20" s="379">
        <f t="shared" ref="G20" si="0">+F20/E20</f>
        <v>0</v>
      </c>
      <c r="H20" s="38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59" t="s">
        <v>274</v>
      </c>
      <c r="J20" s="248" t="s">
        <v>278</v>
      </c>
      <c r="K20" s="149" t="str">
        <f>IFERROR(CONCATENATE(INDEX('8- Políticas de Administración '!$B$16:$F$53,MATCH('5- Identificación de Riesgos'!J20,'8- Políticas de Administración '!$C$16:$C$54,0),1)," - ",L20),"")</f>
        <v>Moderado - 3</v>
      </c>
      <c r="L20" s="171">
        <f>IFERROR(VLOOKUP(INDEX('8- Políticas de Administración '!$B$16:$F$63,MATCH('5- Identificación de Riesgos'!J20,'8- Políticas de Administración '!$C$16:$C$64,0),1),'8- Políticas de Administración '!$B$16:$F$64,5,FALSE),"")</f>
        <v>3</v>
      </c>
      <c r="M20" s="385" t="str">
        <f>IFERROR(CONCATENATE(INDEX('8- Políticas de Administración '!$B$16:$F$53,MATCH(ROUND(AVERAGE(L20:L29),0),'8- Políticas de Administración '!$F$16:$F$53,0),1)," - ",ROUND(AVERAGE(L20:L29),0)),"")</f>
        <v>Menor - 2</v>
      </c>
      <c r="N20" s="388" t="str">
        <f>IFERROR(CONCATENATE(VLOOKUP((LEFT(H20,LEN(H20)-4)&amp;LEFT(M20,LEN(M20)-4)),'9- Matriz de Calor '!$D$18:$E$42,2,0)," - ",RIGHT(H20,1)*RIGHT(M20,1)),"")</f>
        <v>Bajo - 2</v>
      </c>
      <c r="O20" s="409">
        <f>RIGHT(H20,1)*RIGHT(M20,1)</f>
        <v>2</v>
      </c>
    </row>
    <row r="21" spans="1:16" ht="30">
      <c r="A21" s="418"/>
      <c r="B21" s="386"/>
      <c r="C21" s="386"/>
      <c r="D21" s="241" t="s">
        <v>473</v>
      </c>
      <c r="E21" s="398"/>
      <c r="F21" s="398"/>
      <c r="G21" s="380"/>
      <c r="H21" s="383"/>
      <c r="I21" s="155" t="s">
        <v>270</v>
      </c>
      <c r="J21" s="249" t="s">
        <v>271</v>
      </c>
      <c r="K21" s="150" t="str">
        <f>IFERROR(CONCATENATE(INDEX('8- Políticas de Administración '!$B$16:$F$53,MATCH('5- Identificación de Riesgos'!J21,'8- Políticas de Administración '!$C$16:$C$54,0),1)," - ",L21),"")</f>
        <v>Leve - 1</v>
      </c>
      <c r="L21" s="170">
        <f>IFERROR(VLOOKUP(INDEX('8- Políticas de Administración '!$B$16:$F$63,MATCH('5- Identificación de Riesgos'!J21,'8- Políticas de Administración '!$C$16:$C$64,0),1),'8- Políticas de Administración '!$B$16:$F$64,5,FALSE),"")</f>
        <v>1</v>
      </c>
      <c r="M21" s="386"/>
      <c r="N21" s="389"/>
      <c r="O21" s="410"/>
    </row>
    <row r="22" spans="1:16" ht="60">
      <c r="A22" s="418"/>
      <c r="B22" s="386"/>
      <c r="C22" s="386"/>
      <c r="D22" s="241" t="s">
        <v>474</v>
      </c>
      <c r="E22" s="398"/>
      <c r="F22" s="398"/>
      <c r="G22" s="380"/>
      <c r="H22" s="383"/>
      <c r="I22" s="155" t="s">
        <v>272</v>
      </c>
      <c r="J22" s="249" t="s">
        <v>276</v>
      </c>
      <c r="K22" s="150" t="str">
        <f>IFERROR(CONCATENATE(INDEX('8- Políticas de Administración '!$B$16:$F$53,MATCH('5- Identificación de Riesgos'!J22,'8- Políticas de Administración '!$C$16:$C$54,0),1)," - ",L22),"")</f>
        <v>Leve - 1</v>
      </c>
      <c r="L22" s="170">
        <f>IFERROR(VLOOKUP(INDEX('8- Políticas de Administración '!$B$16:$F$63,MATCH('5- Identificación de Riesgos'!J22,'8- Políticas de Administración '!$C$16:$C$64,0),1),'8- Políticas de Administración '!$B$16:$F$64,5,FALSE),"")</f>
        <v>1</v>
      </c>
      <c r="M22" s="386"/>
      <c r="N22" s="389"/>
      <c r="O22" s="410"/>
    </row>
    <row r="23" spans="1:16" ht="30">
      <c r="A23" s="418"/>
      <c r="B23" s="386"/>
      <c r="C23" s="386"/>
      <c r="D23" s="241" t="s">
        <v>475</v>
      </c>
      <c r="E23" s="398"/>
      <c r="F23" s="398"/>
      <c r="G23" s="380"/>
      <c r="H23" s="383"/>
      <c r="I23" s="155"/>
      <c r="J23" s="249"/>
      <c r="K23" s="150" t="str">
        <f>IFERROR(CONCATENATE(INDEX('8- Políticas de Administración '!$B$16:$F$53,MATCH('5- Identificación de Riesgos'!J23,'8- Políticas de Administración '!$C$16:$C$54,0),1)," - ",L23),"")</f>
        <v/>
      </c>
      <c r="L23" s="170" t="str">
        <f>IFERROR(VLOOKUP(INDEX('8- Políticas de Administración '!$B$16:$F$63,MATCH('5- Identificación de Riesgos'!J23,'8- Políticas de Administración '!$C$16:$C$64,0),1),'8- Políticas de Administración '!$B$16:$F$64,5,FALSE),"")</f>
        <v/>
      </c>
      <c r="M23" s="386"/>
      <c r="N23" s="389"/>
      <c r="O23" s="410"/>
    </row>
    <row r="24" spans="1:16" ht="45">
      <c r="A24" s="418"/>
      <c r="B24" s="386"/>
      <c r="C24" s="386"/>
      <c r="D24" s="241" t="s">
        <v>476</v>
      </c>
      <c r="E24" s="398"/>
      <c r="F24" s="398"/>
      <c r="G24" s="380"/>
      <c r="H24" s="383"/>
      <c r="I24" s="155"/>
      <c r="J24" s="249"/>
      <c r="K24" s="150" t="str">
        <f>IFERROR(CONCATENATE(INDEX('8- Políticas de Administración '!$B$16:$F$53,MATCH('5- Identificación de Riesgos'!J24,'8- Políticas de Administración '!$C$16:$C$54,0),1)," - ",L24),"")</f>
        <v/>
      </c>
      <c r="L24" s="170" t="str">
        <f>IFERROR(VLOOKUP(INDEX('8- Políticas de Administración '!$B$16:$F$63,MATCH('5- Identificación de Riesgos'!J24,'8- Políticas de Administración '!$C$16:$C$64,0),1),'8- Políticas de Administración '!$B$16:$F$64,5,FALSE),"")</f>
        <v/>
      </c>
      <c r="M24" s="386"/>
      <c r="N24" s="389"/>
      <c r="O24" s="410"/>
    </row>
    <row r="25" spans="1:16" ht="75">
      <c r="A25" s="418"/>
      <c r="B25" s="386"/>
      <c r="C25" s="386"/>
      <c r="D25" s="157" t="s">
        <v>477</v>
      </c>
      <c r="E25" s="398"/>
      <c r="F25" s="398"/>
      <c r="G25" s="380"/>
      <c r="H25" s="383"/>
      <c r="I25" s="155"/>
      <c r="J25" s="249"/>
      <c r="K25" s="150" t="str">
        <f>IFERROR(CONCATENATE(INDEX('8- Políticas de Administración '!$B$16:$F$53,MATCH('5- Identificación de Riesgos'!J25,'8- Políticas de Administración '!$C$16:$C$54,0),1)," - ",L25),"")</f>
        <v/>
      </c>
      <c r="L25" s="170" t="str">
        <f>IFERROR(VLOOKUP(INDEX('8- Políticas de Administración '!$B$16:$F$63,MATCH('5- Identificación de Riesgos'!J25,'8- Políticas de Administración '!$C$16:$C$64,0),1),'8- Políticas de Administración '!$B$16:$F$64,5,FALSE),"")</f>
        <v/>
      </c>
      <c r="M25" s="386"/>
      <c r="N25" s="389"/>
      <c r="O25" s="410"/>
    </row>
    <row r="26" spans="1:16" ht="7.5" customHeight="1">
      <c r="A26" s="418"/>
      <c r="B26" s="386"/>
      <c r="C26" s="386"/>
      <c r="D26" s="155"/>
      <c r="E26" s="398"/>
      <c r="F26" s="398"/>
      <c r="G26" s="380"/>
      <c r="H26" s="383"/>
      <c r="I26" s="155"/>
      <c r="J26" s="249"/>
      <c r="K26" s="150" t="str">
        <f>IFERROR(CONCATENATE(INDEX('8- Políticas de Administración '!$B$16:$F$53,MATCH('5- Identificación de Riesgos'!J26,'8- Políticas de Administración '!$C$16:$C$54,0),1)," - ",L26),"")</f>
        <v/>
      </c>
      <c r="L26" s="170" t="str">
        <f>IFERROR(VLOOKUP(INDEX('8- Políticas de Administración '!$B$16:$F$63,MATCH('5- Identificación de Riesgos'!J26,'8- Políticas de Administración '!$C$16:$C$64,0),1),'8- Políticas de Administración '!$B$16:$F$64,5,FALSE),"")</f>
        <v/>
      </c>
      <c r="M26" s="386"/>
      <c r="N26" s="389"/>
      <c r="O26" s="410"/>
    </row>
    <row r="27" spans="1:16" ht="7.5" customHeight="1">
      <c r="A27" s="418"/>
      <c r="B27" s="386"/>
      <c r="C27" s="386"/>
      <c r="D27" s="155"/>
      <c r="E27" s="398"/>
      <c r="F27" s="398"/>
      <c r="G27" s="380"/>
      <c r="H27" s="383"/>
      <c r="I27" s="155"/>
      <c r="J27" s="249"/>
      <c r="K27" s="150" t="str">
        <f>IFERROR(CONCATENATE(INDEX('8- Políticas de Administración '!$B$16:$F$53,MATCH('5- Identificación de Riesgos'!J27,'8- Políticas de Administración '!$C$16:$C$54,0),1)," - ",L27),"")</f>
        <v/>
      </c>
      <c r="L27" s="170" t="str">
        <f>IFERROR(VLOOKUP(INDEX('8- Políticas de Administración '!$B$16:$F$63,MATCH('5- Identificación de Riesgos'!J27,'8- Políticas de Administración '!$C$16:$C$64,0),1),'8- Políticas de Administración '!$B$16:$F$64,5,FALSE),"")</f>
        <v/>
      </c>
      <c r="M27" s="386"/>
      <c r="N27" s="389"/>
      <c r="O27" s="410"/>
    </row>
    <row r="28" spans="1:16" ht="7.5" customHeight="1">
      <c r="A28" s="418"/>
      <c r="B28" s="386"/>
      <c r="C28" s="386"/>
      <c r="D28" s="155"/>
      <c r="E28" s="398"/>
      <c r="F28" s="398"/>
      <c r="G28" s="380"/>
      <c r="H28" s="383"/>
      <c r="I28" s="155"/>
      <c r="J28" s="249"/>
      <c r="K28" s="150" t="str">
        <f>IFERROR(CONCATENATE(INDEX('8- Políticas de Administración '!$B$16:$F$53,MATCH('5- Identificación de Riesgos'!J28,'8- Políticas de Administración '!$C$16:$C$54,0),1)," - ",L28),"")</f>
        <v/>
      </c>
      <c r="L28" s="170" t="str">
        <f>IFERROR(VLOOKUP(INDEX('8- Políticas de Administración '!$B$16:$F$63,MATCH('5- Identificación de Riesgos'!J28,'8- Políticas de Administración '!$C$16:$C$64,0),1),'8- Políticas de Administración '!$B$16:$F$64,5,FALSE),"")</f>
        <v/>
      </c>
      <c r="M28" s="386"/>
      <c r="N28" s="389"/>
      <c r="O28" s="410"/>
    </row>
    <row r="29" spans="1:16" ht="7.5" customHeight="1" thickBot="1">
      <c r="A29" s="419"/>
      <c r="B29" s="387"/>
      <c r="C29" s="387"/>
      <c r="D29" s="156"/>
      <c r="E29" s="399"/>
      <c r="F29" s="399"/>
      <c r="G29" s="381"/>
      <c r="H29" s="384"/>
      <c r="I29" s="156"/>
      <c r="J29" s="250"/>
      <c r="K29" s="151" t="str">
        <f>IFERROR(CONCATENATE(INDEX('8- Políticas de Administración '!$B$16:$F$53,MATCH('5- Identificación de Riesgos'!J29,'8- Políticas de Administración '!$C$16:$C$54,0),1)," - ",L29),"")</f>
        <v/>
      </c>
      <c r="L29" s="172" t="str">
        <f>IFERROR(VLOOKUP(INDEX('8- Políticas de Administración '!$B$16:$F$63,MATCH('5- Identificación de Riesgos'!J29,'8- Políticas de Administración '!$C$16:$C$64,0),1),'8- Políticas de Administración '!$B$16:$F$64,5,FALSE),"")</f>
        <v/>
      </c>
      <c r="M29" s="387"/>
      <c r="N29" s="390"/>
      <c r="O29" s="410"/>
    </row>
    <row r="30" spans="1:16" ht="33.75" customHeight="1">
      <c r="A30" s="417">
        <v>3</v>
      </c>
      <c r="B30" s="397" t="s">
        <v>478</v>
      </c>
      <c r="C30" s="385" t="s">
        <v>479</v>
      </c>
      <c r="D30" s="240" t="s">
        <v>480</v>
      </c>
      <c r="E30" s="397">
        <v>200</v>
      </c>
      <c r="F30" s="397">
        <v>0</v>
      </c>
      <c r="G30" s="379">
        <f t="shared" ref="G30" si="1">+F30/E30</f>
        <v>0</v>
      </c>
      <c r="H30" s="38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59" t="s">
        <v>274</v>
      </c>
      <c r="J30" s="248" t="s">
        <v>277</v>
      </c>
      <c r="K30" s="149" t="str">
        <f>IFERROR(CONCATENATE(INDEX('8- Políticas de Administración '!$B$16:$F$53,MATCH('5- Identificación de Riesgos'!J30,'8- Políticas de Administración '!$C$16:$C$54,0),1)," - ",L30),"")</f>
        <v>Menor - 2</v>
      </c>
      <c r="L30" s="171">
        <f>IFERROR(VLOOKUP(INDEX('8- Políticas de Administración '!$B$16:$F$63,MATCH('5- Identificación de Riesgos'!J30,'8- Políticas de Administración '!$C$16:$C$64,0),1),'8- Políticas de Administración '!$B$16:$F$64,5,FALSE),"")</f>
        <v>2</v>
      </c>
      <c r="M30" s="385" t="str">
        <f>IFERROR(CONCATENATE(INDEX('8- Políticas de Administración '!$B$16:$F$53,MATCH(ROUND(AVERAGE(L30:L39),0),'8- Políticas de Administración '!$F$16:$F$53,0),1)," - ",ROUND(AVERAGE(L30:L39),0)),"")</f>
        <v>Leve - 1</v>
      </c>
      <c r="N30" s="388" t="str">
        <f>IFERROR(CONCATENATE(VLOOKUP((LEFT(H30,LEN(H30)-4)&amp;LEFT(M30,LEN(M30)-4)),'9- Matriz de Calor '!$D$18:$E$42,2,0)," - ",RIGHT(H30,1)*RIGHT(M30,1)),"")</f>
        <v>Bajo - 1</v>
      </c>
      <c r="O30" s="410">
        <f>RIGHT(H30,1)*RIGHT(M30,1)</f>
        <v>1</v>
      </c>
    </row>
    <row r="31" spans="1:16" ht="30">
      <c r="A31" s="418"/>
      <c r="B31" s="398"/>
      <c r="C31" s="386"/>
      <c r="D31" s="241" t="s">
        <v>481</v>
      </c>
      <c r="E31" s="398"/>
      <c r="F31" s="398"/>
      <c r="G31" s="380"/>
      <c r="H31" s="383"/>
      <c r="I31" s="155" t="s">
        <v>270</v>
      </c>
      <c r="J31" s="249" t="s">
        <v>271</v>
      </c>
      <c r="K31" s="150" t="str">
        <f>IFERROR(CONCATENATE(INDEX('8- Políticas de Administración '!$B$16:$F$53,MATCH('5- Identificación de Riesgos'!J31,'8- Políticas de Administración '!$C$16:$C$54,0),1)," - ",L31),"")</f>
        <v>Leve - 1</v>
      </c>
      <c r="L31" s="170">
        <f>IFERROR(VLOOKUP(INDEX('8- Políticas de Administración '!$B$16:$F$63,MATCH('5- Identificación de Riesgos'!J31,'8- Políticas de Administración '!$C$16:$C$64,0),1),'8- Políticas de Administración '!$B$16:$F$64,5,FALSE),"")</f>
        <v>1</v>
      </c>
      <c r="M31" s="386"/>
      <c r="N31" s="389"/>
      <c r="O31" s="410"/>
    </row>
    <row r="32" spans="1:16" ht="30">
      <c r="A32" s="418"/>
      <c r="B32" s="398"/>
      <c r="C32" s="386"/>
      <c r="D32" s="241" t="s">
        <v>482</v>
      </c>
      <c r="E32" s="398"/>
      <c r="F32" s="398"/>
      <c r="G32" s="380"/>
      <c r="H32" s="383"/>
      <c r="I32" s="155" t="s">
        <v>272</v>
      </c>
      <c r="J32" s="249" t="s">
        <v>276</v>
      </c>
      <c r="K32" s="150" t="str">
        <f>IFERROR(CONCATENATE(INDEX('8- Políticas de Administración '!$B$16:$F$53,MATCH('5- Identificación de Riesgos'!J32,'8- Políticas de Administración '!$C$16:$C$54,0),1)," - ",L32),"")</f>
        <v>Leve - 1</v>
      </c>
      <c r="L32" s="170">
        <f>IFERROR(VLOOKUP(INDEX('8- Políticas de Administración '!$B$16:$F$63,MATCH('5- Identificación de Riesgos'!J32,'8- Políticas de Administración '!$C$16:$C$64,0),1),'8- Políticas de Administración '!$B$16:$F$64,5,FALSE),"")</f>
        <v>1</v>
      </c>
      <c r="M32" s="386"/>
      <c r="N32" s="389"/>
      <c r="O32" s="410"/>
    </row>
    <row r="33" spans="1:15" ht="45">
      <c r="A33" s="418"/>
      <c r="B33" s="398"/>
      <c r="C33" s="386"/>
      <c r="D33" s="241" t="s">
        <v>483</v>
      </c>
      <c r="E33" s="398"/>
      <c r="F33" s="398"/>
      <c r="G33" s="380"/>
      <c r="H33" s="383"/>
      <c r="I33" s="155"/>
      <c r="J33" s="249"/>
      <c r="K33" s="150" t="str">
        <f>IFERROR(CONCATENATE(INDEX('8- Políticas de Administración '!$B$16:$F$53,MATCH('5- Identificación de Riesgos'!J33,'8- Políticas de Administración '!$C$16:$C$54,0),1)," - ",L33),"")</f>
        <v/>
      </c>
      <c r="L33" s="170" t="str">
        <f>IFERROR(VLOOKUP(INDEX('8- Políticas de Administración '!$B$16:$F$63,MATCH('5- Identificación de Riesgos'!J33,'8- Políticas de Administración '!$C$16:$C$64,0),1),'8- Políticas de Administración '!$B$16:$F$64,5,FALSE),"")</f>
        <v/>
      </c>
      <c r="M33" s="386"/>
      <c r="N33" s="389"/>
      <c r="O33" s="410"/>
    </row>
    <row r="34" spans="1:15" ht="30">
      <c r="A34" s="418"/>
      <c r="B34" s="398"/>
      <c r="C34" s="386"/>
      <c r="D34" s="155" t="s">
        <v>484</v>
      </c>
      <c r="E34" s="398"/>
      <c r="F34" s="398"/>
      <c r="G34" s="380"/>
      <c r="H34" s="383"/>
      <c r="I34" s="155"/>
      <c r="J34" s="249"/>
      <c r="K34" s="150" t="str">
        <f>IFERROR(CONCATENATE(INDEX('8- Políticas de Administración '!$B$16:$F$53,MATCH('5- Identificación de Riesgos'!J34,'8- Políticas de Administración '!$C$16:$C$54,0),1)," - ",L34),"")</f>
        <v/>
      </c>
      <c r="L34" s="170" t="str">
        <f>IFERROR(VLOOKUP(INDEX('8- Políticas de Administración '!$B$16:$F$63,MATCH('5- Identificación de Riesgos'!J34,'8- Políticas de Administración '!$C$16:$C$64,0),1),'8- Políticas de Administración '!$B$16:$F$64,5,FALSE),"")</f>
        <v/>
      </c>
      <c r="M34" s="386"/>
      <c r="N34" s="389"/>
      <c r="O34" s="410"/>
    </row>
    <row r="35" spans="1:15" ht="8.25" customHeight="1">
      <c r="A35" s="418"/>
      <c r="B35" s="398"/>
      <c r="C35" s="386"/>
      <c r="D35" s="158"/>
      <c r="E35" s="398"/>
      <c r="F35" s="398"/>
      <c r="G35" s="380"/>
      <c r="H35" s="383"/>
      <c r="I35" s="155"/>
      <c r="J35" s="249"/>
      <c r="K35" s="150" t="str">
        <f>IFERROR(CONCATENATE(INDEX('8- Políticas de Administración '!$B$16:$F$53,MATCH('5- Identificación de Riesgos'!J35,'8- Políticas de Administración '!$C$16:$C$54,0),1)," - ",L35),"")</f>
        <v/>
      </c>
      <c r="L35" s="170" t="str">
        <f>IFERROR(VLOOKUP(INDEX('8- Políticas de Administración '!$B$16:$F$63,MATCH('5- Identificación de Riesgos'!J35,'8- Políticas de Administración '!$C$16:$C$64,0),1),'8- Políticas de Administración '!$B$16:$F$64,5,FALSE),"")</f>
        <v/>
      </c>
      <c r="M35" s="386"/>
      <c r="N35" s="389"/>
      <c r="O35" s="410"/>
    </row>
    <row r="36" spans="1:15" ht="8.25" customHeight="1">
      <c r="A36" s="418"/>
      <c r="B36" s="398"/>
      <c r="C36" s="386"/>
      <c r="D36" s="242"/>
      <c r="E36" s="398"/>
      <c r="F36" s="398"/>
      <c r="G36" s="380"/>
      <c r="H36" s="383"/>
      <c r="I36" s="155"/>
      <c r="J36" s="249"/>
      <c r="K36" s="150" t="str">
        <f>IFERROR(CONCATENATE(INDEX('8- Políticas de Administración '!$B$16:$F$53,MATCH('5- Identificación de Riesgos'!J36,'8- Políticas de Administración '!$C$16:$C$54,0),1)," - ",L36),"")</f>
        <v/>
      </c>
      <c r="L36" s="170" t="str">
        <f>IFERROR(VLOOKUP(INDEX('8- Políticas de Administración '!$B$16:$F$63,MATCH('5- Identificación de Riesgos'!J36,'8- Políticas de Administración '!$C$16:$C$64,0),1),'8- Políticas de Administración '!$B$16:$F$64,5,FALSE),"")</f>
        <v/>
      </c>
      <c r="M36" s="386"/>
      <c r="N36" s="389"/>
      <c r="O36" s="410"/>
    </row>
    <row r="37" spans="1:15" ht="8.25" customHeight="1">
      <c r="A37" s="418"/>
      <c r="B37" s="398"/>
      <c r="C37" s="386"/>
      <c r="D37" s="155"/>
      <c r="E37" s="398"/>
      <c r="F37" s="398"/>
      <c r="G37" s="380"/>
      <c r="H37" s="383"/>
      <c r="I37" s="155"/>
      <c r="J37" s="249"/>
      <c r="K37" s="150" t="str">
        <f>IFERROR(CONCATENATE(INDEX('8- Políticas de Administración '!$B$16:$F$53,MATCH('5- Identificación de Riesgos'!J37,'8- Políticas de Administración '!$C$16:$C$54,0),1)," - ",L37),"")</f>
        <v/>
      </c>
      <c r="L37" s="170" t="str">
        <f>IFERROR(VLOOKUP(INDEX('8- Políticas de Administración '!$B$16:$F$63,MATCH('5- Identificación de Riesgos'!J37,'8- Políticas de Administración '!$C$16:$C$64,0),1),'8- Políticas de Administración '!$B$16:$F$64,5,FALSE),"")</f>
        <v/>
      </c>
      <c r="M37" s="386"/>
      <c r="N37" s="389"/>
      <c r="O37" s="410"/>
    </row>
    <row r="38" spans="1:15" ht="8.25" customHeight="1">
      <c r="A38" s="418"/>
      <c r="B38" s="398"/>
      <c r="C38" s="386"/>
      <c r="D38" s="155"/>
      <c r="E38" s="398"/>
      <c r="F38" s="398"/>
      <c r="G38" s="380"/>
      <c r="H38" s="383"/>
      <c r="I38" s="155"/>
      <c r="J38" s="249"/>
      <c r="K38" s="150" t="str">
        <f>IFERROR(CONCATENATE(INDEX('8- Políticas de Administración '!$B$16:$F$53,MATCH('5- Identificación de Riesgos'!J38,'8- Políticas de Administración '!$C$16:$C$54,0),1)," - ",L38),"")</f>
        <v/>
      </c>
      <c r="L38" s="170" t="str">
        <f>IFERROR(VLOOKUP(INDEX('8- Políticas de Administración '!$B$16:$F$63,MATCH('5- Identificación de Riesgos'!J38,'8- Políticas de Administración '!$C$16:$C$64,0),1),'8- Políticas de Administración '!$B$16:$F$64,5,FALSE),"")</f>
        <v/>
      </c>
      <c r="M38" s="386"/>
      <c r="N38" s="389"/>
      <c r="O38" s="410"/>
    </row>
    <row r="39" spans="1:15" ht="8.25" customHeight="1" thickBot="1">
      <c r="A39" s="419"/>
      <c r="B39" s="399"/>
      <c r="C39" s="387"/>
      <c r="D39" s="156"/>
      <c r="E39" s="399"/>
      <c r="F39" s="399"/>
      <c r="G39" s="381"/>
      <c r="H39" s="384"/>
      <c r="I39" s="156"/>
      <c r="J39" s="250"/>
      <c r="K39" s="151" t="str">
        <f>IFERROR(CONCATENATE(INDEX('8- Políticas de Administración '!$B$16:$F$53,MATCH('5- Identificación de Riesgos'!J39,'8- Políticas de Administración '!$C$16:$C$54,0),1)," - ",L39),"")</f>
        <v/>
      </c>
      <c r="L39" s="172" t="str">
        <f>IFERROR(VLOOKUP(INDEX('8- Políticas de Administración '!$B$16:$F$63,MATCH('5- Identificación de Riesgos'!J39,'8- Políticas de Administración '!$C$16:$C$64,0),1),'8- Políticas de Administración '!$B$16:$F$64,5,FALSE),"")</f>
        <v/>
      </c>
      <c r="M39" s="387"/>
      <c r="N39" s="390"/>
      <c r="O39" s="410"/>
    </row>
    <row r="40" spans="1:15" ht="30">
      <c r="A40" s="421">
        <v>4</v>
      </c>
      <c r="B40" s="397" t="s">
        <v>485</v>
      </c>
      <c r="C40" s="385" t="s">
        <v>486</v>
      </c>
      <c r="D40" s="240" t="s">
        <v>487</v>
      </c>
      <c r="E40" s="397">
        <v>200</v>
      </c>
      <c r="F40" s="397">
        <v>0</v>
      </c>
      <c r="G40" s="379">
        <f t="shared" ref="G40" si="2">F40/E40</f>
        <v>0</v>
      </c>
      <c r="H40" s="382"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59" t="s">
        <v>274</v>
      </c>
      <c r="J40" s="248" t="s">
        <v>278</v>
      </c>
      <c r="K40" s="149" t="str">
        <f>IFERROR(CONCATENATE(INDEX('8- Políticas de Administración '!$B$16:$F$53,MATCH('5- Identificación de Riesgos'!J40,'8- Políticas de Administración '!$C$16:$C$54,0),1)," - ",L40),"")</f>
        <v>Moderado - 3</v>
      </c>
      <c r="L40" s="171">
        <f>IFERROR(VLOOKUP(INDEX('8- Políticas de Administración '!$B$16:$F$63,MATCH('5- Identificación de Riesgos'!J40,'8- Políticas de Administración '!$C$16:$C$64,0),1),'8- Políticas de Administración '!$B$16:$F$64,5,FALSE),"")</f>
        <v>3</v>
      </c>
      <c r="M40" s="385" t="str">
        <f>IFERROR(CONCATENATE(INDEX('8- Políticas de Administración '!$B$16:$F$53,MATCH(ROUND(AVERAGE(L40:L49),0),'8- Políticas de Administración '!$F$16:$F$53,0),1)," - ",ROUND(AVERAGE(L40:L49),0)),"")</f>
        <v>Menor - 2</v>
      </c>
      <c r="N40" s="388" t="str">
        <f>IFERROR(CONCATENATE(VLOOKUP((LEFT(H40,LEN(H40)-4)&amp;LEFT(M40,LEN(M40)-4)),'9- Matriz de Calor '!$D$18:$E$42,2,0)," - ",RIGHT(H40,1)*RIGHT(M40,1)),"")</f>
        <v>Bajo - 2</v>
      </c>
      <c r="O40" s="410">
        <f>RIGHT(H40,1)*RIGHT(M40,1)</f>
        <v>2</v>
      </c>
    </row>
    <row r="41" spans="1:15" ht="60">
      <c r="A41" s="422"/>
      <c r="B41" s="398"/>
      <c r="C41" s="386"/>
      <c r="D41" s="241" t="s">
        <v>488</v>
      </c>
      <c r="E41" s="398"/>
      <c r="F41" s="398"/>
      <c r="G41" s="380"/>
      <c r="H41" s="383"/>
      <c r="I41" s="155" t="s">
        <v>270</v>
      </c>
      <c r="J41" s="249" t="s">
        <v>271</v>
      </c>
      <c r="K41" s="150" t="str">
        <f>IFERROR(CONCATENATE(INDEX('8- Políticas de Administración '!$B$16:$F$53,MATCH('5- Identificación de Riesgos'!J41,'8- Políticas de Administración '!$C$16:$C$54,0),1)," - ",L41),"")</f>
        <v>Leve - 1</v>
      </c>
      <c r="L41" s="170">
        <f>IFERROR(VLOOKUP(INDEX('8- Políticas de Administración '!$B$16:$F$63,MATCH('5- Identificación de Riesgos'!J41,'8- Políticas de Administración '!$C$16:$C$64,0),1),'8- Políticas de Administración '!$B$16:$F$64,5,FALSE),"")</f>
        <v>1</v>
      </c>
      <c r="M41" s="386"/>
      <c r="N41" s="389"/>
      <c r="O41" s="410"/>
    </row>
    <row r="42" spans="1:15" ht="30">
      <c r="A42" s="422"/>
      <c r="B42" s="398"/>
      <c r="C42" s="386"/>
      <c r="D42" s="155" t="s">
        <v>489</v>
      </c>
      <c r="E42" s="398"/>
      <c r="F42" s="398"/>
      <c r="G42" s="380"/>
      <c r="H42" s="383"/>
      <c r="I42" s="155" t="s">
        <v>272</v>
      </c>
      <c r="J42" s="249" t="s">
        <v>276</v>
      </c>
      <c r="K42" s="150" t="str">
        <f>IFERROR(CONCATENATE(INDEX('8- Políticas de Administración '!$B$16:$F$53,MATCH('5- Identificación de Riesgos'!J42,'8- Políticas de Administración '!$C$16:$C$54,0),1)," - ",L42),"")</f>
        <v>Leve - 1</v>
      </c>
      <c r="L42" s="170">
        <f>IFERROR(VLOOKUP(INDEX('8- Políticas de Administración '!$B$16:$F$63,MATCH('5- Identificación de Riesgos'!J42,'8- Políticas de Administración '!$C$16:$C$64,0),1),'8- Políticas de Administración '!$B$16:$F$64,5,FALSE),"")</f>
        <v>1</v>
      </c>
      <c r="M42" s="386"/>
      <c r="N42" s="389"/>
      <c r="O42" s="410"/>
    </row>
    <row r="43" spans="1:15" ht="7.5" customHeight="1">
      <c r="A43" s="422"/>
      <c r="B43" s="398"/>
      <c r="C43" s="386"/>
      <c r="D43" s="158"/>
      <c r="E43" s="398"/>
      <c r="F43" s="398"/>
      <c r="G43" s="380"/>
      <c r="H43" s="383"/>
      <c r="I43" s="155"/>
      <c r="J43" s="249"/>
      <c r="K43" s="150" t="str">
        <f>IFERROR(CONCATENATE(INDEX('8- Políticas de Administración '!$B$16:$F$53,MATCH('5- Identificación de Riesgos'!J43,'8- Políticas de Administración '!$C$16:$C$54,0),1)," - ",L43),"")</f>
        <v/>
      </c>
      <c r="L43" s="170" t="str">
        <f>IFERROR(VLOOKUP(INDEX('8- Políticas de Administración '!$B$16:$F$63,MATCH('5- Identificación de Riesgos'!J43,'8- Políticas de Administración '!$C$16:$C$64,0),1),'8- Políticas de Administración '!$B$16:$F$64,5,FALSE),"")</f>
        <v/>
      </c>
      <c r="M43" s="386"/>
      <c r="N43" s="389"/>
      <c r="O43" s="410"/>
    </row>
    <row r="44" spans="1:15" ht="7.5" customHeight="1">
      <c r="A44" s="422"/>
      <c r="B44" s="398"/>
      <c r="C44" s="386"/>
      <c r="D44" s="155"/>
      <c r="E44" s="398"/>
      <c r="F44" s="398"/>
      <c r="G44" s="380"/>
      <c r="H44" s="383"/>
      <c r="I44" s="155"/>
      <c r="J44" s="249"/>
      <c r="K44" s="150" t="str">
        <f>IFERROR(CONCATENATE(INDEX('8- Políticas de Administración '!$B$16:$F$53,MATCH('5- Identificación de Riesgos'!J44,'8- Políticas de Administración '!$C$16:$C$54,0),1)," - ",L44),"")</f>
        <v/>
      </c>
      <c r="L44" s="170" t="str">
        <f>IFERROR(VLOOKUP(INDEX('8- Políticas de Administración '!$B$16:$F$63,MATCH('5- Identificación de Riesgos'!J44,'8- Políticas de Administración '!$C$16:$C$64,0),1),'8- Políticas de Administración '!$B$16:$F$64,5,FALSE),"")</f>
        <v/>
      </c>
      <c r="M44" s="386"/>
      <c r="N44" s="389"/>
      <c r="O44" s="410"/>
    </row>
    <row r="45" spans="1:15" ht="7.5" customHeight="1">
      <c r="A45" s="422"/>
      <c r="B45" s="398"/>
      <c r="C45" s="386"/>
      <c r="D45" s="155"/>
      <c r="E45" s="398"/>
      <c r="F45" s="398"/>
      <c r="G45" s="380"/>
      <c r="H45" s="383"/>
      <c r="I45" s="155"/>
      <c r="J45" s="249"/>
      <c r="K45" s="150" t="str">
        <f>IFERROR(CONCATENATE(INDEX('8- Políticas de Administración '!$B$16:$F$53,MATCH('5- Identificación de Riesgos'!J45,'8- Políticas de Administración '!$C$16:$C$54,0),1)," - ",L45),"")</f>
        <v/>
      </c>
      <c r="L45" s="170" t="str">
        <f>IFERROR(VLOOKUP(INDEX('8- Políticas de Administración '!$B$16:$F$63,MATCH('5- Identificación de Riesgos'!J45,'8- Políticas de Administración '!$C$16:$C$64,0),1),'8- Políticas de Administración '!$B$16:$F$64,5,FALSE),"")</f>
        <v/>
      </c>
      <c r="M45" s="386"/>
      <c r="N45" s="389"/>
      <c r="O45" s="410"/>
    </row>
    <row r="46" spans="1:15" ht="7.5" customHeight="1">
      <c r="A46" s="422"/>
      <c r="B46" s="398"/>
      <c r="C46" s="386"/>
      <c r="D46" s="155"/>
      <c r="E46" s="398"/>
      <c r="F46" s="398"/>
      <c r="G46" s="380"/>
      <c r="H46" s="383"/>
      <c r="I46" s="155"/>
      <c r="J46" s="249"/>
      <c r="K46" s="150" t="str">
        <f>IFERROR(CONCATENATE(INDEX('8- Políticas de Administración '!$B$16:$F$53,MATCH('5- Identificación de Riesgos'!J46,'8- Políticas de Administración '!$C$16:$C$54,0),1)," - ",L46),"")</f>
        <v/>
      </c>
      <c r="L46" s="170" t="str">
        <f>IFERROR(VLOOKUP(INDEX('8- Políticas de Administración '!$B$16:$F$63,MATCH('5- Identificación de Riesgos'!J46,'8- Políticas de Administración '!$C$16:$C$64,0),1),'8- Políticas de Administración '!$B$16:$F$64,5,FALSE),"")</f>
        <v/>
      </c>
      <c r="M46" s="386"/>
      <c r="N46" s="389"/>
      <c r="O46" s="410"/>
    </row>
    <row r="47" spans="1:15" ht="7.5" customHeight="1">
      <c r="A47" s="422"/>
      <c r="B47" s="398"/>
      <c r="C47" s="386"/>
      <c r="D47" s="155"/>
      <c r="E47" s="398"/>
      <c r="F47" s="398"/>
      <c r="G47" s="380"/>
      <c r="H47" s="383"/>
      <c r="I47" s="155"/>
      <c r="J47" s="249"/>
      <c r="K47" s="150" t="str">
        <f>IFERROR(CONCATENATE(INDEX('8- Políticas de Administración '!$B$16:$F$53,MATCH('5- Identificación de Riesgos'!J47,'8- Políticas de Administración '!$C$16:$C$54,0),1)," - ",L47),"")</f>
        <v/>
      </c>
      <c r="L47" s="170" t="str">
        <f>IFERROR(VLOOKUP(INDEX('8- Políticas de Administración '!$B$16:$F$63,MATCH('5- Identificación de Riesgos'!J47,'8- Políticas de Administración '!$C$16:$C$64,0),1),'8- Políticas de Administración '!$B$16:$F$64,5,FALSE),"")</f>
        <v/>
      </c>
      <c r="M47" s="386"/>
      <c r="N47" s="389"/>
      <c r="O47" s="410"/>
    </row>
    <row r="48" spans="1:15" ht="7.5" customHeight="1">
      <c r="A48" s="422"/>
      <c r="B48" s="398"/>
      <c r="C48" s="386"/>
      <c r="D48" s="155"/>
      <c r="E48" s="398"/>
      <c r="F48" s="398"/>
      <c r="G48" s="380"/>
      <c r="H48" s="383"/>
      <c r="I48" s="155"/>
      <c r="J48" s="249"/>
      <c r="K48" s="150" t="str">
        <f>IFERROR(CONCATENATE(INDEX('8- Políticas de Administración '!$B$16:$F$53,MATCH('5- Identificación de Riesgos'!J48,'8- Políticas de Administración '!$C$16:$C$54,0),1)," - ",L48),"")</f>
        <v/>
      </c>
      <c r="L48" s="170" t="str">
        <f>IFERROR(VLOOKUP(INDEX('8- Políticas de Administración '!$B$16:$F$63,MATCH('5- Identificación de Riesgos'!J48,'8- Políticas de Administración '!$C$16:$C$64,0),1),'8- Políticas de Administración '!$B$16:$F$64,5,FALSE),"")</f>
        <v/>
      </c>
      <c r="M48" s="386"/>
      <c r="N48" s="389"/>
      <c r="O48" s="410"/>
    </row>
    <row r="49" spans="1:256" ht="7.5" customHeight="1" thickBot="1">
      <c r="A49" s="423"/>
      <c r="B49" s="399"/>
      <c r="C49" s="387"/>
      <c r="D49" s="156"/>
      <c r="E49" s="399"/>
      <c r="F49" s="399"/>
      <c r="G49" s="381"/>
      <c r="H49" s="384"/>
      <c r="I49" s="156"/>
      <c r="J49" s="250"/>
      <c r="K49" s="151" t="str">
        <f>IFERROR(CONCATENATE(INDEX('8- Políticas de Administración '!$B$16:$F$53,MATCH('5- Identificación de Riesgos'!J49,'8- Políticas de Administración '!$C$16:$C$54,0),1)," - ",L49),"")</f>
        <v/>
      </c>
      <c r="L49" s="172" t="str">
        <f>IFERROR(VLOOKUP(INDEX('8- Políticas de Administración '!$B$16:$F$63,MATCH('5- Identificación de Riesgos'!J49,'8- Políticas de Administración '!$C$16:$C$64,0),1),'8- Políticas de Administración '!$B$16:$F$64,5,FALSE),"")</f>
        <v/>
      </c>
      <c r="M49" s="387"/>
      <c r="N49" s="390"/>
      <c r="O49" s="410"/>
    </row>
    <row r="50" spans="1:256" ht="30">
      <c r="A50" s="421">
        <v>5</v>
      </c>
      <c r="B50" s="397" t="s">
        <v>490</v>
      </c>
      <c r="C50" s="385" t="s">
        <v>491</v>
      </c>
      <c r="D50" s="240" t="s">
        <v>492</v>
      </c>
      <c r="E50" s="397">
        <v>20</v>
      </c>
      <c r="F50" s="397">
        <v>0</v>
      </c>
      <c r="G50" s="379">
        <f t="shared" ref="G50" si="3">F50/E50</f>
        <v>0</v>
      </c>
      <c r="H50" s="38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9" t="s">
        <v>274</v>
      </c>
      <c r="J50" s="248" t="s">
        <v>275</v>
      </c>
      <c r="K50" s="149" t="str">
        <f>IFERROR(CONCATENATE(INDEX('8- Políticas de Administración '!$B$16:$F$53,MATCH('5- Identificación de Riesgos'!J50,'8- Políticas de Administración '!$C$16:$C$54,0),1)," - ",L50),"")</f>
        <v>Leve - 1</v>
      </c>
      <c r="L50" s="171">
        <f>IFERROR(VLOOKUP(INDEX('8- Políticas de Administración '!$B$16:$F$63,MATCH('5- Identificación de Riesgos'!J50,'8- Políticas de Administración '!$C$16:$C$64,0),1),'8- Políticas de Administración '!$B$16:$F$64,5,FALSE),"")</f>
        <v>1</v>
      </c>
      <c r="M50" s="385" t="str">
        <f>IFERROR(CONCATENATE(INDEX('8- Políticas de Administración '!$B$16:$F$53,MATCH(ROUND(AVERAGE(L50:L59),0),'8- Políticas de Administración '!$F$16:$F$53,0),1)," - ",ROUND(AVERAGE(L50:L59),0)),"")</f>
        <v>Leve - 1</v>
      </c>
      <c r="N50" s="388" t="str">
        <f>IFERROR(CONCATENATE(VLOOKUP((LEFT(H50,LEN(H50)-4)&amp;LEFT(M50,LEN(M50)-4)),'9- Matriz de Calor '!$D$18:$E$42,2,0)," - ",RIGHT(H50,1)*RIGHT(M50,1)),"")</f>
        <v>Bajo - 1</v>
      </c>
      <c r="O50" s="410">
        <f>RIGHT(H50,1)*RIGHT(M50,1)</f>
        <v>1</v>
      </c>
    </row>
    <row r="51" spans="1:256" ht="30">
      <c r="A51" s="422"/>
      <c r="B51" s="398"/>
      <c r="C51" s="386"/>
      <c r="D51" s="241" t="s">
        <v>493</v>
      </c>
      <c r="E51" s="398"/>
      <c r="F51" s="398"/>
      <c r="G51" s="380"/>
      <c r="H51" s="383"/>
      <c r="I51" s="155" t="s">
        <v>270</v>
      </c>
      <c r="J51" s="249" t="s">
        <v>271</v>
      </c>
      <c r="K51" s="150" t="str">
        <f>IFERROR(CONCATENATE(INDEX('8- Políticas de Administración '!$B$16:$F$53,MATCH('5- Identificación de Riesgos'!J51,'8- Políticas de Administración '!$C$16:$C$54,0),1)," - ",L51),"")</f>
        <v>Leve - 1</v>
      </c>
      <c r="L51" s="170">
        <f>IFERROR(VLOOKUP(INDEX('8- Políticas de Administración '!$B$16:$F$63,MATCH('5- Identificación de Riesgos'!J51,'8- Políticas de Administración '!$C$16:$C$64,0),1),'8- Políticas de Administración '!$B$16:$F$64,5,FALSE),"")</f>
        <v>1</v>
      </c>
      <c r="M51" s="386"/>
      <c r="N51" s="389"/>
      <c r="O51" s="410"/>
    </row>
    <row r="52" spans="1:256" ht="30">
      <c r="A52" s="422"/>
      <c r="B52" s="398"/>
      <c r="C52" s="386"/>
      <c r="D52" s="155" t="s">
        <v>494</v>
      </c>
      <c r="E52" s="398"/>
      <c r="F52" s="398"/>
      <c r="G52" s="380"/>
      <c r="H52" s="383"/>
      <c r="I52" s="155" t="s">
        <v>272</v>
      </c>
      <c r="J52" s="249" t="s">
        <v>276</v>
      </c>
      <c r="K52" s="150" t="str">
        <f>IFERROR(CONCATENATE(INDEX('8- Políticas de Administración '!$B$16:$F$53,MATCH('5- Identificación de Riesgos'!J52,'8- Políticas de Administración '!$C$16:$C$54,0),1)," - ",L52),"")</f>
        <v>Leve - 1</v>
      </c>
      <c r="L52" s="170">
        <f>IFERROR(VLOOKUP(INDEX('8- Políticas de Administración '!$B$16:$F$63,MATCH('5- Identificación de Riesgos'!J52,'8- Políticas de Administración '!$C$16:$C$64,0),1),'8- Políticas de Administración '!$B$16:$F$64,5,FALSE),"")</f>
        <v>1</v>
      </c>
      <c r="M52" s="386"/>
      <c r="N52" s="389"/>
      <c r="O52" s="410"/>
    </row>
    <row r="53" spans="1:256" ht="6.75" customHeight="1">
      <c r="A53" s="422"/>
      <c r="B53" s="398"/>
      <c r="C53" s="386"/>
      <c r="D53" s="158"/>
      <c r="E53" s="398"/>
      <c r="F53" s="398"/>
      <c r="G53" s="380"/>
      <c r="H53" s="383"/>
      <c r="I53" s="155"/>
      <c r="J53" s="249"/>
      <c r="K53" s="150" t="str">
        <f>IFERROR(CONCATENATE(INDEX('8- Políticas de Administración '!$B$16:$F$53,MATCH('5- Identificación de Riesgos'!J53,'8- Políticas de Administración '!$C$16:$C$54,0),1)," - ",L53),"")</f>
        <v/>
      </c>
      <c r="L53" s="170" t="str">
        <f>IFERROR(VLOOKUP(INDEX('8- Políticas de Administración '!$B$16:$F$63,MATCH('5- Identificación de Riesgos'!J53,'8- Políticas de Administración '!$C$16:$C$64,0),1),'8- Políticas de Administración '!$B$16:$F$64,5,FALSE),"")</f>
        <v/>
      </c>
      <c r="M53" s="386"/>
      <c r="N53" s="389"/>
      <c r="O53" s="410"/>
    </row>
    <row r="54" spans="1:256" ht="6.75" customHeight="1">
      <c r="A54" s="422"/>
      <c r="B54" s="398"/>
      <c r="C54" s="386"/>
      <c r="D54" s="155"/>
      <c r="E54" s="398"/>
      <c r="F54" s="398"/>
      <c r="G54" s="380"/>
      <c r="H54" s="383"/>
      <c r="I54" s="155"/>
      <c r="J54" s="249"/>
      <c r="K54" s="150" t="str">
        <f>IFERROR(CONCATENATE(INDEX('8- Políticas de Administración '!$B$16:$F$53,MATCH('5- Identificación de Riesgos'!J54,'8- Políticas de Administración '!$C$16:$C$54,0),1)," - ",L54),"")</f>
        <v/>
      </c>
      <c r="L54" s="170" t="str">
        <f>IFERROR(VLOOKUP(INDEX('8- Políticas de Administración '!$B$16:$F$63,MATCH('5- Identificación de Riesgos'!J54,'8- Políticas de Administración '!$C$16:$C$64,0),1),'8- Políticas de Administración '!$B$16:$F$64,5,FALSE),"")</f>
        <v/>
      </c>
      <c r="M54" s="386"/>
      <c r="N54" s="389"/>
      <c r="O54" s="410"/>
    </row>
    <row r="55" spans="1:256" ht="6.75" customHeight="1">
      <c r="A55" s="422"/>
      <c r="B55" s="398"/>
      <c r="C55" s="386"/>
      <c r="D55" s="155"/>
      <c r="E55" s="398"/>
      <c r="F55" s="398"/>
      <c r="G55" s="380"/>
      <c r="H55" s="383"/>
      <c r="I55" s="155"/>
      <c r="J55" s="249"/>
      <c r="K55" s="150" t="str">
        <f>IFERROR(CONCATENATE(INDEX('8- Políticas de Administración '!$B$16:$F$53,MATCH('5- Identificación de Riesgos'!J55,'8- Políticas de Administración '!$C$16:$C$54,0),1)," - ",L55),"")</f>
        <v/>
      </c>
      <c r="L55" s="170" t="str">
        <f>IFERROR(VLOOKUP(INDEX('8- Políticas de Administración '!$B$16:$F$63,MATCH('5- Identificación de Riesgos'!J55,'8- Políticas de Administración '!$C$16:$C$64,0),1),'8- Políticas de Administración '!$B$16:$F$64,5,FALSE),"")</f>
        <v/>
      </c>
      <c r="M55" s="386"/>
      <c r="N55" s="389"/>
      <c r="O55" s="410"/>
    </row>
    <row r="56" spans="1:256" ht="6.75" customHeight="1">
      <c r="A56" s="422"/>
      <c r="B56" s="398"/>
      <c r="C56" s="386"/>
      <c r="D56" s="155"/>
      <c r="E56" s="398"/>
      <c r="F56" s="398"/>
      <c r="G56" s="380"/>
      <c r="H56" s="383"/>
      <c r="I56" s="155"/>
      <c r="J56" s="249"/>
      <c r="K56" s="150" t="str">
        <f>IFERROR(CONCATENATE(INDEX('8- Políticas de Administración '!$B$16:$F$53,MATCH('5- Identificación de Riesgos'!J56,'8- Políticas de Administración '!$C$16:$C$54,0),1)," - ",L56),"")</f>
        <v/>
      </c>
      <c r="L56" s="170" t="str">
        <f>IFERROR(VLOOKUP(INDEX('8- Políticas de Administración '!$B$16:$F$63,MATCH('5- Identificación de Riesgos'!J56,'8- Políticas de Administración '!$C$16:$C$64,0),1),'8- Políticas de Administración '!$B$16:$F$64,5,FALSE),"")</f>
        <v/>
      </c>
      <c r="M56" s="386"/>
      <c r="N56" s="389"/>
      <c r="O56" s="410"/>
    </row>
    <row r="57" spans="1:256" ht="6.75" customHeight="1">
      <c r="A57" s="422"/>
      <c r="B57" s="398"/>
      <c r="C57" s="386"/>
      <c r="D57" s="155"/>
      <c r="E57" s="398"/>
      <c r="F57" s="398"/>
      <c r="G57" s="380"/>
      <c r="H57" s="383"/>
      <c r="I57" s="155"/>
      <c r="J57" s="249"/>
      <c r="K57" s="150" t="str">
        <f>IFERROR(CONCATENATE(INDEX('8- Políticas de Administración '!$B$16:$F$53,MATCH('5- Identificación de Riesgos'!J57,'8- Políticas de Administración '!$C$16:$C$54,0),1)," - ",L57),"")</f>
        <v/>
      </c>
      <c r="L57" s="170" t="str">
        <f>IFERROR(VLOOKUP(INDEX('8- Políticas de Administración '!$B$16:$F$63,MATCH('5- Identificación de Riesgos'!J57,'8- Políticas de Administración '!$C$16:$C$64,0),1),'8- Políticas de Administración '!$B$16:$F$64,5,FALSE),"")</f>
        <v/>
      </c>
      <c r="M57" s="386"/>
      <c r="N57" s="389"/>
      <c r="O57" s="410"/>
    </row>
    <row r="58" spans="1:256" ht="6.75" customHeight="1">
      <c r="A58" s="422"/>
      <c r="B58" s="398"/>
      <c r="C58" s="386"/>
      <c r="D58" s="155"/>
      <c r="E58" s="398"/>
      <c r="F58" s="398"/>
      <c r="G58" s="380"/>
      <c r="H58" s="383"/>
      <c r="I58" s="155"/>
      <c r="J58" s="249"/>
      <c r="K58" s="150" t="str">
        <f>IFERROR(CONCATENATE(INDEX('8- Políticas de Administración '!$B$16:$F$53,MATCH('5- Identificación de Riesgos'!J58,'8- Políticas de Administración '!$C$16:$C$54,0),1)," - ",L58),"")</f>
        <v/>
      </c>
      <c r="L58" s="170" t="str">
        <f>IFERROR(VLOOKUP(INDEX('8- Políticas de Administración '!$B$16:$F$63,MATCH('5- Identificación de Riesgos'!J58,'8- Políticas de Administración '!$C$16:$C$64,0),1),'8- Políticas de Administración '!$B$16:$F$64,5,FALSE),"")</f>
        <v/>
      </c>
      <c r="M58" s="386"/>
      <c r="N58" s="389"/>
      <c r="O58" s="410"/>
    </row>
    <row r="59" spans="1:256" ht="6.75" customHeight="1" thickBot="1">
      <c r="A59" s="423"/>
      <c r="B59" s="399"/>
      <c r="C59" s="387"/>
      <c r="D59" s="156"/>
      <c r="E59" s="399"/>
      <c r="F59" s="399"/>
      <c r="G59" s="381"/>
      <c r="H59" s="384"/>
      <c r="I59" s="156"/>
      <c r="J59" s="250"/>
      <c r="K59" s="151" t="str">
        <f>IFERROR(CONCATENATE(INDEX('8- Políticas de Administración '!$B$16:$F$53,MATCH('5- Identificación de Riesgos'!J59,'8- Políticas de Administración '!$C$16:$C$54,0),1)," - ",L59),"")</f>
        <v/>
      </c>
      <c r="L59" s="172" t="str">
        <f>IFERROR(VLOOKUP(INDEX('8- Políticas de Administración '!$B$16:$F$63,MATCH('5- Identificación de Riesgos'!J59,'8- Políticas de Administración '!$C$16:$C$64,0),1),'8- Políticas de Administración '!$B$16:$F$64,5,FALSE),"")</f>
        <v/>
      </c>
      <c r="M59" s="387"/>
      <c r="N59" s="390"/>
      <c r="O59" s="410"/>
    </row>
    <row r="60" spans="1:256" s="121" customFormat="1" ht="30">
      <c r="A60" s="417">
        <v>6</v>
      </c>
      <c r="B60" s="397" t="s">
        <v>495</v>
      </c>
      <c r="C60" s="385" t="s">
        <v>496</v>
      </c>
      <c r="D60" s="240" t="s">
        <v>497</v>
      </c>
      <c r="E60" s="397">
        <v>12</v>
      </c>
      <c r="F60" s="397">
        <v>0</v>
      </c>
      <c r="G60" s="379">
        <f t="shared" ref="G60" si="4">F60/E60</f>
        <v>0</v>
      </c>
      <c r="H60" s="382"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59" t="s">
        <v>274</v>
      </c>
      <c r="J60" s="248" t="s">
        <v>279</v>
      </c>
      <c r="K60" s="149" t="str">
        <f>IFERROR(CONCATENATE(INDEX('8- Políticas de Administración '!$B$16:$F$53,MATCH('5- Identificación de Riesgos'!J60,'8- Políticas de Administración '!$C$16:$C$54,0),1)," - ",L60),"")</f>
        <v>Catastrófico - 5</v>
      </c>
      <c r="L60" s="171">
        <f>IFERROR(VLOOKUP(INDEX('8- Políticas de Administración '!$B$16:$F$63,MATCH('5- Identificación de Riesgos'!J60,'8- Políticas de Administración '!$C$16:$C$64,0),1),'8- Políticas de Administración '!$B$16:$F$64,5,FALSE),"")</f>
        <v>5</v>
      </c>
      <c r="M60" s="385" t="str">
        <f>IFERROR(CONCATENATE(INDEX('8- Políticas de Administración '!$B$16:$F$53,MATCH(ROUND(AVERAGE(L60:L69),0),'8- Políticas de Administración '!$F$16:$F$53,0),1)," - ",ROUND(AVERAGE(L60:L69),0)),"")</f>
        <v>Mayor - 4</v>
      </c>
      <c r="N60" s="388" t="str">
        <f>IFERROR(CONCATENATE(VLOOKUP((LEFT(H60,LEN(H60)-4)&amp;LEFT(M60,LEN(M60)-4)),'9- Matriz de Calor '!$D$18:$E$42,2,0)," - ",RIGHT(H60,1)*RIGHT(M60,1)),"")</f>
        <v>Alto  - 4</v>
      </c>
      <c r="O60" s="403">
        <f>RIGHT(H60,1)*RIGHT(M60,1)</f>
        <v>4</v>
      </c>
      <c r="P60" s="120"/>
      <c r="Q60" s="404" t="s">
        <v>280</v>
      </c>
      <c r="R60" s="404"/>
      <c r="S60" s="404"/>
      <c r="T60" s="404"/>
      <c r="U60" s="404"/>
      <c r="V60" s="404"/>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row>
    <row r="61" spans="1:256" s="121" customFormat="1" ht="30">
      <c r="A61" s="418"/>
      <c r="B61" s="398"/>
      <c r="C61" s="386"/>
      <c r="D61" s="241" t="s">
        <v>473</v>
      </c>
      <c r="E61" s="398"/>
      <c r="F61" s="398"/>
      <c r="G61" s="380"/>
      <c r="H61" s="383"/>
      <c r="I61" s="155" t="s">
        <v>270</v>
      </c>
      <c r="J61" s="249" t="s">
        <v>349</v>
      </c>
      <c r="K61" s="150" t="str">
        <f>IFERROR(CONCATENATE(INDEX('8- Políticas de Administración '!$B$16:$F$53,MATCH('5- Identificación de Riesgos'!J61,'8- Políticas de Administración '!$C$16:$C$54,0),1)," - ",L61),"")</f>
        <v>Moderado - 3</v>
      </c>
      <c r="L61" s="170">
        <f>IFERROR(VLOOKUP(INDEX('8- Políticas de Administración '!$B$16:$F$63,MATCH('5- Identificación de Riesgos'!J61,'8- Políticas de Administración '!$C$16:$C$64,0),1),'8- Políticas de Administración '!$B$16:$F$64,5,FALSE),"")</f>
        <v>3</v>
      </c>
      <c r="M61" s="386"/>
      <c r="N61" s="389"/>
      <c r="O61" s="403"/>
      <c r="P61" s="120"/>
      <c r="Q61" s="404"/>
      <c r="R61" s="404"/>
      <c r="S61" s="404"/>
      <c r="T61" s="404"/>
      <c r="U61" s="404"/>
      <c r="V61" s="404"/>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row>
    <row r="62" spans="1:256" s="121" customFormat="1">
      <c r="A62" s="418"/>
      <c r="B62" s="398"/>
      <c r="C62" s="386"/>
      <c r="D62" s="241" t="s">
        <v>498</v>
      </c>
      <c r="E62" s="398"/>
      <c r="F62" s="398"/>
      <c r="G62" s="380"/>
      <c r="H62" s="383"/>
      <c r="I62" s="155"/>
      <c r="J62" s="249"/>
      <c r="K62" s="150" t="str">
        <f>IFERROR(CONCATENATE(INDEX('8- Políticas de Administración '!$B$16:$F$53,MATCH('5- Identificación de Riesgos'!J62,'8- Políticas de Administración '!$C$16:$C$54,0),1)," - ",L62),"")</f>
        <v/>
      </c>
      <c r="L62" s="170" t="str">
        <f>IFERROR(VLOOKUP(INDEX('8- Políticas de Administración '!$B$16:$F$63,MATCH('5- Identificación de Riesgos'!J62,'8- Políticas de Administración '!$C$16:$C$64,0),1),'8- Políticas de Administración '!$B$16:$F$64,5,FALSE),"")</f>
        <v/>
      </c>
      <c r="M62" s="386"/>
      <c r="N62" s="389"/>
      <c r="O62" s="403"/>
      <c r="P62" s="120"/>
      <c r="Q62" s="404"/>
      <c r="R62" s="404"/>
      <c r="S62" s="404"/>
      <c r="T62" s="404"/>
      <c r="U62" s="404"/>
      <c r="V62" s="404"/>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c r="IV62" s="120"/>
    </row>
    <row r="63" spans="1:256" s="121" customFormat="1">
      <c r="A63" s="418"/>
      <c r="B63" s="398"/>
      <c r="C63" s="386"/>
      <c r="D63" s="241" t="s">
        <v>499</v>
      </c>
      <c r="E63" s="398"/>
      <c r="F63" s="398"/>
      <c r="G63" s="380"/>
      <c r="H63" s="383"/>
      <c r="I63" s="155"/>
      <c r="J63" s="249"/>
      <c r="K63" s="150" t="str">
        <f>IFERROR(CONCATENATE(INDEX('8- Políticas de Administración '!$B$16:$F$53,MATCH('5- Identificación de Riesgos'!J63,'8- Políticas de Administración '!$C$16:$C$54,0),1)," - ",L63),"")</f>
        <v/>
      </c>
      <c r="L63" s="170" t="str">
        <f>IFERROR(VLOOKUP(INDEX('8- Políticas de Administración '!$B$16:$F$63,MATCH('5- Identificación de Riesgos'!J63,'8- Políticas de Administración '!$C$16:$C$64,0),1),'8- Políticas de Administración '!$B$16:$F$64,5,FALSE),"")</f>
        <v/>
      </c>
      <c r="M63" s="386"/>
      <c r="N63" s="389"/>
      <c r="O63" s="403"/>
      <c r="P63" s="120"/>
      <c r="Q63" s="404"/>
      <c r="R63" s="404"/>
      <c r="S63" s="404"/>
      <c r="T63" s="404"/>
      <c r="U63" s="404"/>
      <c r="V63" s="404"/>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row>
    <row r="64" spans="1:256" s="121" customFormat="1">
      <c r="A64" s="418"/>
      <c r="B64" s="398"/>
      <c r="C64" s="386"/>
      <c r="D64" s="241" t="s">
        <v>500</v>
      </c>
      <c r="E64" s="398"/>
      <c r="F64" s="398"/>
      <c r="G64" s="380"/>
      <c r="H64" s="383"/>
      <c r="I64" s="155"/>
      <c r="J64" s="249"/>
      <c r="K64" s="150" t="str">
        <f>IFERROR(CONCATENATE(INDEX('8- Políticas de Administración '!$B$16:$F$53,MATCH('5- Identificación de Riesgos'!J64,'8- Políticas de Administración '!$C$16:$C$54,0),1)," - ",L64),"")</f>
        <v/>
      </c>
      <c r="L64" s="170" t="str">
        <f>IFERROR(VLOOKUP(INDEX('8- Políticas de Administración '!$B$16:$F$63,MATCH('5- Identificación de Riesgos'!J64,'8- Políticas de Administración '!$C$16:$C$64,0),1),'8- Políticas de Administración '!$B$16:$F$64,5,FALSE),"")</f>
        <v/>
      </c>
      <c r="M64" s="386"/>
      <c r="N64" s="389"/>
      <c r="O64" s="403"/>
      <c r="P64" s="120"/>
      <c r="Q64" s="404"/>
      <c r="R64" s="404"/>
      <c r="S64" s="404"/>
      <c r="T64" s="404"/>
      <c r="U64" s="404"/>
      <c r="V64" s="404"/>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row>
    <row r="65" spans="1:256" s="121" customFormat="1" ht="6.75" customHeight="1">
      <c r="A65" s="418"/>
      <c r="B65" s="398"/>
      <c r="C65" s="386"/>
      <c r="D65" s="241"/>
      <c r="E65" s="398"/>
      <c r="F65" s="398"/>
      <c r="G65" s="380"/>
      <c r="H65" s="383"/>
      <c r="I65" s="155"/>
      <c r="J65" s="249"/>
      <c r="K65" s="150" t="str">
        <f>IFERROR(CONCATENATE(INDEX('8- Políticas de Administración '!$B$16:$F$53,MATCH('5- Identificación de Riesgos'!J65,'8- Políticas de Administración '!$C$16:$C$54,0),1)," - ",L65),"")</f>
        <v/>
      </c>
      <c r="L65" s="170" t="str">
        <f>IFERROR(VLOOKUP(INDEX('8- Políticas de Administración '!$B$16:$F$63,MATCH('5- Identificación de Riesgos'!J65,'8- Políticas de Administración '!$C$16:$C$64,0),1),'8- Políticas de Administración '!$B$16:$F$64,5,FALSE),"")</f>
        <v/>
      </c>
      <c r="M65" s="386"/>
      <c r="N65" s="389"/>
      <c r="O65" s="403"/>
      <c r="P65" s="120"/>
      <c r="Q65" s="404"/>
      <c r="R65" s="404"/>
      <c r="S65" s="404"/>
      <c r="T65" s="404"/>
      <c r="U65" s="404"/>
      <c r="V65" s="404"/>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row>
    <row r="66" spans="1:256" s="121" customFormat="1" ht="6.75" customHeight="1">
      <c r="A66" s="418"/>
      <c r="B66" s="398"/>
      <c r="C66" s="386"/>
      <c r="D66" s="241"/>
      <c r="E66" s="398"/>
      <c r="F66" s="398"/>
      <c r="G66" s="380"/>
      <c r="H66" s="383"/>
      <c r="I66" s="155"/>
      <c r="J66" s="249"/>
      <c r="K66" s="150" t="str">
        <f>IFERROR(CONCATENATE(INDEX('8- Políticas de Administración '!$B$16:$F$53,MATCH('5- Identificación de Riesgos'!J66,'8- Políticas de Administración '!$C$16:$C$54,0),1)," - ",L66),"")</f>
        <v/>
      </c>
      <c r="L66" s="170" t="str">
        <f>IFERROR(VLOOKUP(INDEX('8- Políticas de Administración '!$B$16:$F$63,MATCH('5- Identificación de Riesgos'!J66,'8- Políticas de Administración '!$C$16:$C$64,0),1),'8- Políticas de Administración '!$B$16:$F$64,5,FALSE),"")</f>
        <v/>
      </c>
      <c r="M66" s="386"/>
      <c r="N66" s="389"/>
      <c r="O66" s="403"/>
      <c r="P66" s="120"/>
      <c r="Q66" s="404"/>
      <c r="R66" s="404"/>
      <c r="S66" s="404"/>
      <c r="T66" s="404"/>
      <c r="U66" s="404"/>
      <c r="V66" s="404"/>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row>
    <row r="67" spans="1:256" s="121" customFormat="1" ht="6.75" customHeight="1">
      <c r="A67" s="418"/>
      <c r="B67" s="398"/>
      <c r="C67" s="386"/>
      <c r="D67" s="241"/>
      <c r="E67" s="398"/>
      <c r="F67" s="398"/>
      <c r="G67" s="380"/>
      <c r="H67" s="383"/>
      <c r="I67" s="155"/>
      <c r="J67" s="249"/>
      <c r="K67" s="150" t="str">
        <f>IFERROR(CONCATENATE(INDEX('8- Políticas de Administración '!$B$16:$F$53,MATCH('5- Identificación de Riesgos'!J67,'8- Políticas de Administración '!$C$16:$C$54,0),1)," - ",L67),"")</f>
        <v/>
      </c>
      <c r="L67" s="170" t="str">
        <f>IFERROR(VLOOKUP(INDEX('8- Políticas de Administración '!$B$16:$F$63,MATCH('5- Identificación de Riesgos'!J67,'8- Políticas de Administración '!$C$16:$C$64,0),1),'8- Políticas de Administración '!$B$16:$F$64,5,FALSE),"")</f>
        <v/>
      </c>
      <c r="M67" s="386"/>
      <c r="N67" s="389"/>
      <c r="O67" s="403"/>
      <c r="P67" s="120"/>
      <c r="Q67" s="404"/>
      <c r="R67" s="404"/>
      <c r="S67" s="404"/>
      <c r="T67" s="404"/>
      <c r="U67" s="404"/>
      <c r="V67" s="404"/>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row>
    <row r="68" spans="1:256" s="121" customFormat="1" ht="6.75" customHeight="1">
      <c r="A68" s="418"/>
      <c r="B68" s="398"/>
      <c r="C68" s="386"/>
      <c r="D68" s="241"/>
      <c r="E68" s="398"/>
      <c r="F68" s="398"/>
      <c r="G68" s="380"/>
      <c r="H68" s="383"/>
      <c r="I68" s="155"/>
      <c r="J68" s="249"/>
      <c r="K68" s="150" t="str">
        <f>IFERROR(CONCATENATE(INDEX('8- Políticas de Administración '!$B$16:$F$53,MATCH('5- Identificación de Riesgos'!J68,'8- Políticas de Administración '!$C$16:$C$54,0),1)," - ",L68),"")</f>
        <v/>
      </c>
      <c r="L68" s="170" t="str">
        <f>IFERROR(VLOOKUP(INDEX('8- Políticas de Administración '!$B$16:$F$63,MATCH('5- Identificación de Riesgos'!J68,'8- Políticas de Administración '!$C$16:$C$64,0),1),'8- Políticas de Administración '!$B$16:$F$64,5,FALSE),"")</f>
        <v/>
      </c>
      <c r="M68" s="386"/>
      <c r="N68" s="389"/>
      <c r="O68" s="403"/>
      <c r="P68" s="120"/>
      <c r="Q68" s="404"/>
      <c r="R68" s="404"/>
      <c r="S68" s="404"/>
      <c r="T68" s="404"/>
      <c r="U68" s="404"/>
      <c r="V68" s="404"/>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row>
    <row r="69" spans="1:256" s="121" customFormat="1" ht="6.75" customHeight="1" thickBot="1">
      <c r="A69" s="419"/>
      <c r="B69" s="399"/>
      <c r="C69" s="387"/>
      <c r="D69" s="156"/>
      <c r="E69" s="399"/>
      <c r="F69" s="399"/>
      <c r="G69" s="381"/>
      <c r="H69" s="384"/>
      <c r="I69" s="156"/>
      <c r="J69" s="250"/>
      <c r="K69" s="250" t="str">
        <f>IFERROR(CONCATENATE(INDEX('8- Políticas de Administración '!$B$16:$F$53,MATCH('5- Identificación de Riesgos'!J69,'8- Políticas de Administración '!$C$16:$C$54,0),1)," - ",L69),"")</f>
        <v/>
      </c>
      <c r="L69" s="250" t="str">
        <f>IFERROR(VLOOKUP(INDEX('8- Políticas de Administración '!$B$16:$F$63,MATCH('5- Identificación de Riesgos'!J69,'8- Políticas de Administración '!$C$16:$C$64,0),1),'8- Políticas de Administración '!$B$16:$F$64,5,FALSE),"")</f>
        <v/>
      </c>
      <c r="M69" s="387"/>
      <c r="N69" s="390"/>
      <c r="O69" s="403"/>
      <c r="P69" s="120"/>
      <c r="Q69" s="404"/>
      <c r="R69" s="404"/>
      <c r="S69" s="404"/>
      <c r="T69" s="404"/>
      <c r="U69" s="404"/>
      <c r="V69" s="404"/>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row>
    <row r="70" spans="1:256" s="121" customFormat="1" ht="33" customHeight="1">
      <c r="A70" s="391">
        <v>7</v>
      </c>
      <c r="B70" s="394" t="s">
        <v>501</v>
      </c>
      <c r="C70" s="385" t="s">
        <v>502</v>
      </c>
      <c r="D70" s="243" t="s">
        <v>503</v>
      </c>
      <c r="E70" s="397">
        <v>200</v>
      </c>
      <c r="F70" s="397">
        <v>0</v>
      </c>
      <c r="G70" s="379">
        <f t="shared" ref="G70" si="5">F70/E70</f>
        <v>0</v>
      </c>
      <c r="H70" s="382" t="s">
        <v>282</v>
      </c>
      <c r="I70" s="251" t="s">
        <v>274</v>
      </c>
      <c r="J70" s="252" t="s">
        <v>277</v>
      </c>
      <c r="K70" s="150" t="str">
        <f>IFERROR(CONCATENATE(INDEX('8- Políticas de Administración '!$B$16:$F$53,MATCH('5- Identificación de Riesgos'!J70,'8- Políticas de Administración '!$C$16:$C$54,0),1)," - ",L70),"")</f>
        <v>Menor - 2</v>
      </c>
      <c r="L70" s="170">
        <f>IFERROR(VLOOKUP(INDEX('8- Políticas de Administración '!$B$16:$F$63,MATCH('5- Identificación de Riesgos'!J70,'8- Políticas de Administración '!$C$16:$C$64,0),1),'8- Políticas de Administración '!$B$16:$F$64,5,FALSE),"")</f>
        <v>2</v>
      </c>
      <c r="M70" s="385" t="str">
        <f>IFERROR(CONCATENATE(INDEX('8- Políticas de Administración '!$B$16:$F$53,MATCH(ROUND(AVERAGE(L70:L79),0),'8- Políticas de Administración '!$F$16:$F$53,0),1)," - ",ROUND(AVERAGE(L70:L79),0)),"")</f>
        <v>Menor - 2</v>
      </c>
      <c r="N70" s="388" t="str">
        <f>IFERROR(CONCATENATE(VLOOKUP((LEFT(H70,LEN(H70)-4)&amp;LEFT(M70,LEN(M70)-4)),'9- Matriz de Calor '!$D$18:$E$42,2,0)," - ",RIGHT(H70,1)*RIGHT(M70,1)),"")</f>
        <v>Bajo - 2</v>
      </c>
      <c r="O70" s="403">
        <f>RIGHT(H70,1)*RIGHT(M70,1)</f>
        <v>2</v>
      </c>
      <c r="P70" s="120"/>
      <c r="Q70" s="404" t="s">
        <v>280</v>
      </c>
      <c r="R70" s="404"/>
      <c r="S70" s="404"/>
      <c r="T70" s="404"/>
      <c r="U70" s="404"/>
      <c r="V70" s="404"/>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row>
    <row r="71" spans="1:256" s="121" customFormat="1" ht="30" customHeight="1">
      <c r="A71" s="392"/>
      <c r="B71" s="395"/>
      <c r="C71" s="386"/>
      <c r="D71" s="244" t="s">
        <v>504</v>
      </c>
      <c r="E71" s="398"/>
      <c r="F71" s="398"/>
      <c r="G71" s="380"/>
      <c r="H71" s="383"/>
      <c r="I71" s="155" t="s">
        <v>270</v>
      </c>
      <c r="J71" s="249" t="s">
        <v>348</v>
      </c>
      <c r="K71" s="150" t="str">
        <f>IFERROR(CONCATENATE(INDEX('8- Políticas de Administración '!$B$16:$F$53,MATCH('5- Identificación de Riesgos'!J71,'8- Políticas de Administración '!$C$16:$C$54,0),1)," - ",L71),"")</f>
        <v>Menor - 2</v>
      </c>
      <c r="L71" s="170">
        <f>IFERROR(VLOOKUP(INDEX('8- Políticas de Administración '!$B$16:$F$63,MATCH('5- Identificación de Riesgos'!J71,'8- Políticas de Administración '!$C$16:$C$64,0),1),'8- Políticas de Administración '!$B$16:$F$64,5,FALSE),"")</f>
        <v>2</v>
      </c>
      <c r="M71" s="386"/>
      <c r="N71" s="389"/>
      <c r="O71" s="403"/>
      <c r="P71" s="120"/>
      <c r="Q71" s="404"/>
      <c r="R71" s="404"/>
      <c r="S71" s="404"/>
      <c r="T71" s="404"/>
      <c r="U71" s="404"/>
      <c r="V71" s="404"/>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row>
    <row r="72" spans="1:256" s="121" customFormat="1" ht="12" customHeight="1">
      <c r="A72" s="392"/>
      <c r="B72" s="395"/>
      <c r="C72" s="386"/>
      <c r="D72" s="245" t="s">
        <v>505</v>
      </c>
      <c r="E72" s="398"/>
      <c r="F72" s="398"/>
      <c r="G72" s="380"/>
      <c r="H72" s="383"/>
      <c r="I72" s="155"/>
      <c r="J72" s="249"/>
      <c r="K72" s="150" t="str">
        <f>IFERROR(CONCATENATE(INDEX('8- Políticas de Administración '!$B$16:$F$53,MATCH('5- Identificación de Riesgos'!J72,'8- Políticas de Administración '!$C$16:$C$54,0),1)," - ",L72),"")</f>
        <v/>
      </c>
      <c r="L72" s="170" t="str">
        <f>IFERROR(VLOOKUP(INDEX('8- Políticas de Administración '!$B$16:$F$63,MATCH('5- Identificación de Riesgos'!J72,'8- Políticas de Administración '!$C$16:$C$64,0),1),'8- Políticas de Administración '!$B$16:$F$64,5,FALSE),"")</f>
        <v/>
      </c>
      <c r="M72" s="386"/>
      <c r="N72" s="389"/>
      <c r="O72" s="403"/>
      <c r="P72" s="120"/>
      <c r="Q72" s="404"/>
      <c r="R72" s="404"/>
      <c r="S72" s="404"/>
      <c r="T72" s="404"/>
      <c r="U72" s="404"/>
      <c r="V72" s="404"/>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row>
    <row r="73" spans="1:256" s="121" customFormat="1" ht="12" customHeight="1">
      <c r="A73" s="392"/>
      <c r="B73" s="395"/>
      <c r="C73" s="386"/>
      <c r="D73" s="245" t="s">
        <v>506</v>
      </c>
      <c r="E73" s="398"/>
      <c r="F73" s="398"/>
      <c r="G73" s="380"/>
      <c r="H73" s="383"/>
      <c r="I73" s="155"/>
      <c r="J73" s="249"/>
      <c r="K73" s="150" t="str">
        <f>IFERROR(CONCATENATE(INDEX('8- Políticas de Administración '!$B$16:$F$53,MATCH('5- Identificación de Riesgos'!J73,'8- Políticas de Administración '!$C$16:$C$54,0),1)," - ",L73),"")</f>
        <v/>
      </c>
      <c r="L73" s="170" t="str">
        <f>IFERROR(VLOOKUP(INDEX('8- Políticas de Administración '!$B$16:$F$63,MATCH('5- Identificación de Riesgos'!J73,'8- Políticas de Administración '!$C$16:$C$64,0),1),'8- Políticas de Administración '!$B$16:$F$64,5,FALSE),"")</f>
        <v/>
      </c>
      <c r="M73" s="386"/>
      <c r="N73" s="389"/>
      <c r="O73" s="403"/>
      <c r="P73" s="120"/>
      <c r="Q73" s="404"/>
      <c r="R73" s="404"/>
      <c r="S73" s="404"/>
      <c r="T73" s="404"/>
      <c r="U73" s="404"/>
      <c r="V73" s="404"/>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row>
    <row r="74" spans="1:256" s="121" customFormat="1" ht="12" customHeight="1">
      <c r="A74" s="392"/>
      <c r="B74" s="395"/>
      <c r="C74" s="386"/>
      <c r="D74" s="245"/>
      <c r="E74" s="398"/>
      <c r="F74" s="398"/>
      <c r="G74" s="380"/>
      <c r="H74" s="383"/>
      <c r="I74" s="155"/>
      <c r="J74" s="249"/>
      <c r="K74" s="150" t="str">
        <f>IFERROR(CONCATENATE(INDEX('8- Políticas de Administración '!$B$16:$F$53,MATCH('5- Identificación de Riesgos'!J74,'8- Políticas de Administración '!$C$16:$C$54,0),1)," - ",L74),"")</f>
        <v/>
      </c>
      <c r="L74" s="170" t="str">
        <f>IFERROR(VLOOKUP(INDEX('8- Políticas de Administración '!$B$16:$F$63,MATCH('5- Identificación de Riesgos'!J74,'8- Políticas de Administración '!$C$16:$C$64,0),1),'8- Políticas de Administración '!$B$16:$F$64,5,FALSE),"")</f>
        <v/>
      </c>
      <c r="M74" s="386"/>
      <c r="N74" s="389"/>
      <c r="O74" s="403"/>
      <c r="P74" s="120"/>
      <c r="Q74" s="404"/>
      <c r="R74" s="404"/>
      <c r="S74" s="404"/>
      <c r="T74" s="404"/>
      <c r="U74" s="404"/>
      <c r="V74" s="404"/>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row>
    <row r="75" spans="1:256" s="121" customFormat="1" ht="12" customHeight="1">
      <c r="A75" s="392"/>
      <c r="B75" s="395"/>
      <c r="C75" s="386"/>
      <c r="D75" s="245"/>
      <c r="E75" s="398"/>
      <c r="F75" s="398"/>
      <c r="G75" s="380"/>
      <c r="H75" s="383"/>
      <c r="I75" s="155"/>
      <c r="J75" s="249"/>
      <c r="K75" s="150" t="str">
        <f>IFERROR(CONCATENATE(INDEX('8- Políticas de Administración '!$B$16:$F$53,MATCH('5- Identificación de Riesgos'!J75,'8- Políticas de Administración '!$C$16:$C$54,0),1)," - ",L75),"")</f>
        <v/>
      </c>
      <c r="L75" s="170" t="str">
        <f>IFERROR(VLOOKUP(INDEX('8- Políticas de Administración '!$B$16:$F$63,MATCH('5- Identificación de Riesgos'!J75,'8- Políticas de Administración '!$C$16:$C$64,0),1),'8- Políticas de Administración '!$B$16:$F$64,5,FALSE),"")</f>
        <v/>
      </c>
      <c r="M75" s="386"/>
      <c r="N75" s="389"/>
      <c r="O75" s="403"/>
      <c r="P75" s="120"/>
      <c r="Q75" s="404"/>
      <c r="R75" s="404"/>
      <c r="S75" s="404"/>
      <c r="T75" s="404"/>
      <c r="U75" s="404"/>
      <c r="V75" s="404"/>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20"/>
      <c r="GK75" s="120"/>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0"/>
      <c r="HS75" s="120"/>
      <c r="HT75" s="120"/>
      <c r="HU75" s="120"/>
      <c r="HV75" s="120"/>
      <c r="HW75" s="120"/>
      <c r="HX75" s="120"/>
      <c r="HY75" s="120"/>
      <c r="HZ75" s="120"/>
      <c r="IA75" s="120"/>
      <c r="IB75" s="120"/>
      <c r="IC75" s="120"/>
      <c r="ID75" s="120"/>
      <c r="IE75" s="120"/>
      <c r="IF75" s="120"/>
      <c r="IG75" s="120"/>
      <c r="IH75" s="120"/>
      <c r="II75" s="120"/>
      <c r="IJ75" s="120"/>
      <c r="IK75" s="120"/>
      <c r="IL75" s="120"/>
      <c r="IM75" s="120"/>
      <c r="IN75" s="120"/>
      <c r="IO75" s="120"/>
      <c r="IP75" s="120"/>
      <c r="IQ75" s="120"/>
      <c r="IR75" s="120"/>
      <c r="IS75" s="120"/>
      <c r="IT75" s="120"/>
      <c r="IU75" s="120"/>
      <c r="IV75" s="120"/>
    </row>
    <row r="76" spans="1:256" s="121" customFormat="1" ht="12" customHeight="1">
      <c r="A76" s="392"/>
      <c r="B76" s="395"/>
      <c r="C76" s="386"/>
      <c r="D76" s="245"/>
      <c r="E76" s="398"/>
      <c r="F76" s="398"/>
      <c r="G76" s="380"/>
      <c r="H76" s="383"/>
      <c r="I76" s="155"/>
      <c r="J76" s="249"/>
      <c r="K76" s="150" t="str">
        <f>IFERROR(CONCATENATE(INDEX('8- Políticas de Administración '!$B$16:$F$53,MATCH('5- Identificación de Riesgos'!J76,'8- Políticas de Administración '!$C$16:$C$54,0),1)," - ",L76),"")</f>
        <v/>
      </c>
      <c r="L76" s="170" t="str">
        <f>IFERROR(VLOOKUP(INDEX('8- Políticas de Administración '!$B$16:$F$63,MATCH('5- Identificación de Riesgos'!J76,'8- Políticas de Administración '!$C$16:$C$64,0),1),'8- Políticas de Administración '!$B$16:$F$64,5,FALSE),"")</f>
        <v/>
      </c>
      <c r="M76" s="386"/>
      <c r="N76" s="389"/>
      <c r="O76" s="403"/>
      <c r="P76" s="120"/>
      <c r="Q76" s="404"/>
      <c r="R76" s="404"/>
      <c r="S76" s="404"/>
      <c r="T76" s="404"/>
      <c r="U76" s="404"/>
      <c r="V76" s="404"/>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120"/>
      <c r="GE76" s="120"/>
      <c r="GF76" s="120"/>
      <c r="GG76" s="120"/>
      <c r="GH76" s="120"/>
      <c r="GI76" s="120"/>
      <c r="GJ76" s="120"/>
      <c r="GK76" s="120"/>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0"/>
      <c r="HS76" s="120"/>
      <c r="HT76" s="120"/>
      <c r="HU76" s="120"/>
      <c r="HV76" s="120"/>
      <c r="HW76" s="120"/>
      <c r="HX76" s="120"/>
      <c r="HY76" s="120"/>
      <c r="HZ76" s="120"/>
      <c r="IA76" s="120"/>
      <c r="IB76" s="120"/>
      <c r="IC76" s="120"/>
      <c r="ID76" s="120"/>
      <c r="IE76" s="120"/>
      <c r="IF76" s="120"/>
      <c r="IG76" s="120"/>
      <c r="IH76" s="120"/>
      <c r="II76" s="120"/>
      <c r="IJ76" s="120"/>
      <c r="IK76" s="120"/>
      <c r="IL76" s="120"/>
      <c r="IM76" s="120"/>
      <c r="IN76" s="120"/>
      <c r="IO76" s="120"/>
      <c r="IP76" s="120"/>
      <c r="IQ76" s="120"/>
      <c r="IR76" s="120"/>
      <c r="IS76" s="120"/>
      <c r="IT76" s="120"/>
      <c r="IU76" s="120"/>
      <c r="IV76" s="120"/>
    </row>
    <row r="77" spans="1:256" s="121" customFormat="1" ht="12" customHeight="1">
      <c r="A77" s="392"/>
      <c r="B77" s="395"/>
      <c r="C77" s="386"/>
      <c r="D77" s="245"/>
      <c r="E77" s="398"/>
      <c r="F77" s="398"/>
      <c r="G77" s="380"/>
      <c r="H77" s="383"/>
      <c r="I77" s="155"/>
      <c r="J77" s="249"/>
      <c r="K77" s="150" t="str">
        <f>IFERROR(CONCATENATE(INDEX('8- Políticas de Administración '!$B$16:$F$53,MATCH('5- Identificación de Riesgos'!J77,'8- Políticas de Administración '!$C$16:$C$54,0),1)," - ",L77),"")</f>
        <v/>
      </c>
      <c r="L77" s="170" t="str">
        <f>IFERROR(VLOOKUP(INDEX('8- Políticas de Administración '!$B$16:$F$63,MATCH('5- Identificación de Riesgos'!J77,'8- Políticas de Administración '!$C$16:$C$64,0),1),'8- Políticas de Administración '!$B$16:$F$64,5,FALSE),"")</f>
        <v/>
      </c>
      <c r="M77" s="386"/>
      <c r="N77" s="389"/>
      <c r="O77" s="403"/>
      <c r="P77" s="120"/>
      <c r="Q77" s="404"/>
      <c r="R77" s="404"/>
      <c r="S77" s="404"/>
      <c r="T77" s="404"/>
      <c r="U77" s="404"/>
      <c r="V77" s="404"/>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row>
    <row r="78" spans="1:256" s="121" customFormat="1" ht="12" customHeight="1">
      <c r="A78" s="392"/>
      <c r="B78" s="395"/>
      <c r="C78" s="386"/>
      <c r="D78" s="245"/>
      <c r="E78" s="398"/>
      <c r="F78" s="398"/>
      <c r="G78" s="380"/>
      <c r="H78" s="383"/>
      <c r="I78" s="155"/>
      <c r="J78" s="249"/>
      <c r="K78" s="150" t="str">
        <f>IFERROR(CONCATENATE(INDEX('8- Políticas de Administración '!$B$16:$F$53,MATCH('5- Identificación de Riesgos'!J78,'8- Políticas de Administración '!$C$16:$C$54,0),1)," - ",L78),"")</f>
        <v/>
      </c>
      <c r="L78" s="170" t="str">
        <f>IFERROR(VLOOKUP(INDEX('8- Políticas de Administración '!$B$16:$F$63,MATCH('5- Identificación de Riesgos'!J78,'8- Políticas de Administración '!$C$16:$C$64,0),1),'8- Políticas de Administración '!$B$16:$F$64,5,FALSE),"")</f>
        <v/>
      </c>
      <c r="M78" s="386"/>
      <c r="N78" s="389"/>
      <c r="O78" s="403"/>
      <c r="P78" s="120"/>
      <c r="Q78" s="404"/>
      <c r="R78" s="404"/>
      <c r="S78" s="404"/>
      <c r="T78" s="404"/>
      <c r="U78" s="404"/>
      <c r="V78" s="404"/>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row>
    <row r="79" spans="1:256" s="121" customFormat="1" ht="12" customHeight="1" thickBot="1">
      <c r="A79" s="393"/>
      <c r="B79" s="396"/>
      <c r="C79" s="387"/>
      <c r="D79" s="246"/>
      <c r="E79" s="399"/>
      <c r="F79" s="399"/>
      <c r="G79" s="381"/>
      <c r="H79" s="384"/>
      <c r="I79" s="253"/>
      <c r="J79" s="254"/>
      <c r="K79" s="254" t="str">
        <f>IFERROR(CONCATENATE(INDEX('8- Políticas de Administración '!$B$16:$F$53,MATCH('5- Identificación de Riesgos'!J79,'8- Políticas de Administración '!$C$16:$C$54,0),1)," - ",L79),"")</f>
        <v/>
      </c>
      <c r="L79" s="254" t="str">
        <f>IFERROR(VLOOKUP(INDEX('8- Políticas de Administración '!$B$16:$F$63,MATCH('5- Identificación de Riesgos'!J79,'8- Políticas de Administración '!$C$16:$C$64,0),1),'8- Políticas de Administración '!$B$16:$F$64,5,FALSE),"")</f>
        <v/>
      </c>
      <c r="M79" s="387"/>
      <c r="N79" s="390"/>
      <c r="O79" s="403"/>
      <c r="P79" s="120"/>
      <c r="Q79" s="404"/>
      <c r="R79" s="404"/>
      <c r="S79" s="404"/>
      <c r="T79" s="404"/>
      <c r="U79" s="404"/>
      <c r="V79" s="404"/>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row>
    <row r="80" spans="1:256" ht="43.5" customHeight="1">
      <c r="A80" s="391">
        <v>8</v>
      </c>
      <c r="B80" s="394" t="s">
        <v>507</v>
      </c>
      <c r="C80" s="394" t="s">
        <v>508</v>
      </c>
      <c r="D80" s="243" t="s">
        <v>511</v>
      </c>
      <c r="E80" s="397">
        <v>1</v>
      </c>
      <c r="F80" s="400">
        <v>0</v>
      </c>
      <c r="G80" s="379">
        <f>+F80/E80</f>
        <v>0</v>
      </c>
      <c r="H80" s="382" t="s">
        <v>282</v>
      </c>
      <c r="I80" s="255" t="s">
        <v>270</v>
      </c>
      <c r="J80" s="256" t="s">
        <v>348</v>
      </c>
      <c r="K80" s="149" t="str">
        <f>IFERROR(CONCATENATE(INDEX('8- Políticas de Administración '!$B$16:$F$53,MATCH('5- Identificación de Riesgos'!J80,'8- Políticas de Administración '!$C$16:$C$54,0),1)," - ",L80),"")</f>
        <v>Menor - 2</v>
      </c>
      <c r="L80" s="171">
        <f>IFERROR(VLOOKUP(INDEX('8- Políticas de Administración '!$B$16:$F$63,MATCH('5- Identificación de Riesgos'!J80,'8- Políticas de Administración '!$C$16:$C$64,0),1),'8- Políticas de Administración '!$B$16:$F$64,5,FALSE),"")</f>
        <v>2</v>
      </c>
      <c r="M80" s="385" t="str">
        <f>IFERROR(CONCATENATE(INDEX('8- Políticas de Administración '!$B$16:$F$53,MATCH(ROUND(AVERAGE(L80:L89),0),'8- Políticas de Administración '!$F$16:$F$53,0),1)," - ",ROUND(AVERAGE(L80:L89),0)),"")</f>
        <v>Menor - 2</v>
      </c>
      <c r="N80" s="388" t="str">
        <f>IFERROR(CONCATENATE(VLOOKUP((LEFT(H80,LEN(H80)-4)&amp;LEFT(M80,LEN(M80)-4)),'9- Matriz de Calor '!$D$18:$E$42,2,0)," - ",RIGHT(H80,1)*RIGHT(M80,1)),"")</f>
        <v>Bajo - 2</v>
      </c>
      <c r="O80" s="405">
        <f>RIGHT(H80,1)*RIGHT(M80,1)</f>
        <v>2</v>
      </c>
    </row>
    <row r="81" spans="1:22" ht="30">
      <c r="A81" s="392"/>
      <c r="B81" s="395"/>
      <c r="C81" s="395"/>
      <c r="D81" s="244" t="s">
        <v>512</v>
      </c>
      <c r="E81" s="398"/>
      <c r="F81" s="401"/>
      <c r="G81" s="380"/>
      <c r="H81" s="383"/>
      <c r="I81" s="155" t="s">
        <v>272</v>
      </c>
      <c r="J81" s="249" t="s">
        <v>276</v>
      </c>
      <c r="K81" s="150" t="str">
        <f>IFERROR(CONCATENATE(INDEX('8- Políticas de Administración '!$B$16:$F$53,MATCH('5- Identificación de Riesgos'!J81,'8- Políticas de Administración '!$C$16:$C$54,0),1)," - ",L81),"")</f>
        <v>Leve - 1</v>
      </c>
      <c r="L81" s="170">
        <f>IFERROR(VLOOKUP(INDEX('8- Políticas de Administración '!$B$16:$F$63,MATCH('5- Identificación de Riesgos'!J81,'8- Políticas de Administración '!$C$16:$C$64,0),1),'8- Políticas de Administración '!$B$16:$F$64,5,FALSE),"")</f>
        <v>1</v>
      </c>
      <c r="M81" s="386"/>
      <c r="N81" s="389"/>
      <c r="O81" s="406"/>
    </row>
    <row r="82" spans="1:22">
      <c r="A82" s="392"/>
      <c r="B82" s="395"/>
      <c r="C82" s="395"/>
      <c r="D82" s="247"/>
      <c r="E82" s="398"/>
      <c r="F82" s="401"/>
      <c r="G82" s="380"/>
      <c r="H82" s="383"/>
      <c r="I82" s="155"/>
      <c r="J82" s="249"/>
      <c r="K82" s="150" t="str">
        <f>IFERROR(CONCATENATE(INDEX('8- Políticas de Administración '!$B$16:$F$53,MATCH('5- Identificación de Riesgos'!J82,'8- Políticas de Administración '!$C$16:$C$54,0),1)," - ",L82),"")</f>
        <v/>
      </c>
      <c r="L82" s="170" t="str">
        <f>IFERROR(VLOOKUP(INDEX('8- Políticas de Administración '!$B$16:$F$63,MATCH('5- Identificación de Riesgos'!J82,'8- Políticas de Administración '!$C$16:$C$64,0),1),'8- Políticas de Administración '!$B$16:$F$64,5,FALSE),"")</f>
        <v/>
      </c>
      <c r="M82" s="386"/>
      <c r="N82" s="389"/>
      <c r="O82" s="406"/>
    </row>
    <row r="83" spans="1:22" ht="6.75" customHeight="1">
      <c r="A83" s="392"/>
      <c r="B83" s="395"/>
      <c r="C83" s="395"/>
      <c r="D83" s="245"/>
      <c r="E83" s="398"/>
      <c r="F83" s="401"/>
      <c r="G83" s="380"/>
      <c r="H83" s="383"/>
      <c r="I83" s="155"/>
      <c r="J83" s="249"/>
      <c r="K83" s="150" t="str">
        <f>IFERROR(CONCATENATE(INDEX('8- Políticas de Administración '!$B$16:$F$53,MATCH('5- Identificación de Riesgos'!J83,'8- Políticas de Administración '!$C$16:$C$54,0),1)," - ",L83),"")</f>
        <v/>
      </c>
      <c r="L83" s="170" t="str">
        <f>IFERROR(VLOOKUP(INDEX('8- Políticas de Administración '!$B$16:$F$63,MATCH('5- Identificación de Riesgos'!J83,'8- Políticas de Administración '!$C$16:$C$64,0),1),'8- Políticas de Administración '!$B$16:$F$64,5,FALSE),"")</f>
        <v/>
      </c>
      <c r="M83" s="386"/>
      <c r="N83" s="389"/>
      <c r="O83" s="406"/>
    </row>
    <row r="84" spans="1:22" ht="6.75" customHeight="1">
      <c r="A84" s="392"/>
      <c r="B84" s="395"/>
      <c r="C84" s="395"/>
      <c r="D84" s="245"/>
      <c r="E84" s="398"/>
      <c r="F84" s="401"/>
      <c r="G84" s="380"/>
      <c r="H84" s="383"/>
      <c r="I84" s="155"/>
      <c r="J84" s="249"/>
      <c r="K84" s="150" t="str">
        <f>IFERROR(CONCATENATE(INDEX('8- Políticas de Administración '!$B$16:$F$53,MATCH('5- Identificación de Riesgos'!J84,'8- Políticas de Administración '!$C$16:$C$54,0),1)," - ",L84),"")</f>
        <v/>
      </c>
      <c r="L84" s="170" t="str">
        <f>IFERROR(VLOOKUP(INDEX('8- Políticas de Administración '!$B$16:$F$63,MATCH('5- Identificación de Riesgos'!J84,'8- Políticas de Administración '!$C$16:$C$64,0),1),'8- Políticas de Administración '!$B$16:$F$64,5,FALSE),"")</f>
        <v/>
      </c>
      <c r="M84" s="386"/>
      <c r="N84" s="389"/>
      <c r="O84" s="406"/>
    </row>
    <row r="85" spans="1:22" ht="6.75" customHeight="1">
      <c r="A85" s="392"/>
      <c r="B85" s="395"/>
      <c r="C85" s="395"/>
      <c r="D85" s="245"/>
      <c r="E85" s="398"/>
      <c r="F85" s="401"/>
      <c r="G85" s="380"/>
      <c r="H85" s="383"/>
      <c r="I85" s="155"/>
      <c r="J85" s="249"/>
      <c r="K85" s="150" t="str">
        <f>IFERROR(CONCATENATE(INDEX('8- Políticas de Administración '!$B$16:$F$53,MATCH('5- Identificación de Riesgos'!J85,'8- Políticas de Administración '!$C$16:$C$54,0),1)," - ",L85),"")</f>
        <v/>
      </c>
      <c r="L85" s="170" t="str">
        <f>IFERROR(VLOOKUP(INDEX('8- Políticas de Administración '!$B$16:$F$63,MATCH('5- Identificación de Riesgos'!J85,'8- Políticas de Administración '!$C$16:$C$64,0),1),'8- Políticas de Administración '!$B$16:$F$64,5,FALSE),"")</f>
        <v/>
      </c>
      <c r="M85" s="386"/>
      <c r="N85" s="389"/>
      <c r="O85" s="406"/>
    </row>
    <row r="86" spans="1:22" ht="6.75" customHeight="1">
      <c r="A86" s="392"/>
      <c r="B86" s="395"/>
      <c r="C86" s="395"/>
      <c r="D86" s="245"/>
      <c r="E86" s="398"/>
      <c r="F86" s="401"/>
      <c r="G86" s="380"/>
      <c r="H86" s="383"/>
      <c r="I86" s="155"/>
      <c r="J86" s="249"/>
      <c r="K86" s="150" t="str">
        <f>IFERROR(CONCATENATE(INDEX('8- Políticas de Administración '!$B$16:$F$53,MATCH('5- Identificación de Riesgos'!J86,'8- Políticas de Administración '!$C$16:$C$54,0),1)," - ",L86),"")</f>
        <v/>
      </c>
      <c r="L86" s="170" t="str">
        <f>IFERROR(VLOOKUP(INDEX('8- Políticas de Administración '!$B$16:$F$63,MATCH('5- Identificación de Riesgos'!J86,'8- Políticas de Administración '!$C$16:$C$64,0),1),'8- Políticas de Administración '!$B$16:$F$64,5,FALSE),"")</f>
        <v/>
      </c>
      <c r="M86" s="386"/>
      <c r="N86" s="389"/>
      <c r="O86" s="406"/>
    </row>
    <row r="87" spans="1:22" ht="6.75" customHeight="1">
      <c r="A87" s="392"/>
      <c r="B87" s="395"/>
      <c r="C87" s="395"/>
      <c r="D87" s="245"/>
      <c r="E87" s="398"/>
      <c r="F87" s="401"/>
      <c r="G87" s="380"/>
      <c r="H87" s="383"/>
      <c r="I87" s="155"/>
      <c r="J87" s="249"/>
      <c r="K87" s="150" t="str">
        <f>IFERROR(CONCATENATE(INDEX('8- Políticas de Administración '!$B$16:$F$53,MATCH('5- Identificación de Riesgos'!J87,'8- Políticas de Administración '!$C$16:$C$54,0),1)," - ",L87),"")</f>
        <v/>
      </c>
      <c r="L87" s="170" t="str">
        <f>IFERROR(VLOOKUP(INDEX('8- Políticas de Administración '!$B$16:$F$63,MATCH('5- Identificación de Riesgos'!J87,'8- Políticas de Administración '!$C$16:$C$64,0),1),'8- Políticas de Administración '!$B$16:$F$64,5,FALSE),"")</f>
        <v/>
      </c>
      <c r="M87" s="386"/>
      <c r="N87" s="389"/>
      <c r="O87" s="406"/>
    </row>
    <row r="88" spans="1:22" ht="6.75" customHeight="1">
      <c r="A88" s="392"/>
      <c r="B88" s="395"/>
      <c r="C88" s="395"/>
      <c r="D88" s="245"/>
      <c r="E88" s="398"/>
      <c r="F88" s="401"/>
      <c r="G88" s="380"/>
      <c r="H88" s="383"/>
      <c r="I88" s="155"/>
      <c r="J88" s="249"/>
      <c r="K88" s="150" t="str">
        <f>IFERROR(CONCATENATE(INDEX('8- Políticas de Administración '!$B$16:$F$53,MATCH('5- Identificación de Riesgos'!J88,'8- Políticas de Administración '!$C$16:$C$54,0),1)," - ",L88),"")</f>
        <v/>
      </c>
      <c r="L88" s="170" t="str">
        <f>IFERROR(VLOOKUP(INDEX('8- Políticas de Administración '!$B$16:$F$63,MATCH('5- Identificación de Riesgos'!J88,'8- Políticas de Administración '!$C$16:$C$64,0),1),'8- Políticas de Administración '!$B$16:$F$64,5,FALSE),"")</f>
        <v/>
      </c>
      <c r="M88" s="386"/>
      <c r="N88" s="389"/>
      <c r="O88" s="406"/>
      <c r="Q88" s="175"/>
      <c r="R88" s="175"/>
      <c r="S88" s="175"/>
      <c r="T88" s="175"/>
      <c r="U88" s="175"/>
      <c r="V88" s="175"/>
    </row>
    <row r="89" spans="1:22" ht="6.75" customHeight="1" thickBot="1">
      <c r="A89" s="393"/>
      <c r="B89" s="396"/>
      <c r="C89" s="396"/>
      <c r="D89" s="246"/>
      <c r="E89" s="399"/>
      <c r="F89" s="402"/>
      <c r="G89" s="381"/>
      <c r="H89" s="384"/>
      <c r="I89" s="253"/>
      <c r="J89" s="254"/>
      <c r="K89" s="254" t="str">
        <f>IFERROR(CONCATENATE(INDEX('8- Políticas de Administración '!$B$16:$F$53,MATCH('5- Identificación de Riesgos'!J89,'8- Políticas de Administración '!$C$16:$C$54,0),1)," - ",L89),"")</f>
        <v/>
      </c>
      <c r="L89" s="254" t="str">
        <f>IFERROR(VLOOKUP(INDEX('8- Políticas de Administración '!$B$16:$F$63,MATCH('5- Identificación de Riesgos'!J89,'8- Políticas de Administración '!$C$16:$C$64,0),1),'8- Políticas de Administración '!$B$16:$F$64,5,FALSE),"")</f>
        <v/>
      </c>
      <c r="M89" s="387"/>
      <c r="N89" s="390"/>
      <c r="O89" s="407"/>
      <c r="Q89" s="175"/>
      <c r="R89" s="175"/>
      <c r="S89" s="175"/>
      <c r="T89" s="175"/>
      <c r="U89" s="175"/>
      <c r="V89" s="175"/>
    </row>
    <row r="90" spans="1:22" ht="38.25" customHeight="1">
      <c r="A90" s="391">
        <v>9</v>
      </c>
      <c r="B90" s="394" t="s">
        <v>509</v>
      </c>
      <c r="C90" s="394" t="s">
        <v>510</v>
      </c>
      <c r="D90" s="243" t="s">
        <v>281</v>
      </c>
      <c r="E90" s="397">
        <v>320</v>
      </c>
      <c r="F90" s="400">
        <v>0</v>
      </c>
      <c r="G90" s="379">
        <f>+F90/E90</f>
        <v>0</v>
      </c>
      <c r="H90" s="382" t="s">
        <v>282</v>
      </c>
      <c r="I90" s="255" t="s">
        <v>274</v>
      </c>
      <c r="J90" s="256" t="s">
        <v>277</v>
      </c>
      <c r="K90" s="149" t="str">
        <f>IFERROR(CONCATENATE(INDEX('8- Políticas de Administración '!$B$16:$F$53,MATCH('5- Identificación de Riesgos'!J90,'8- Políticas de Administración '!$C$16:$C$54,0),1)," - ",L90),"")</f>
        <v>Menor - 2</v>
      </c>
      <c r="L90" s="171">
        <f>IFERROR(VLOOKUP(INDEX('8- Políticas de Administración '!$B$16:$F$63,MATCH('5- Identificación de Riesgos'!J90,'8- Políticas de Administración '!$C$16:$C$64,0),1),'8- Políticas de Administración '!$B$16:$F$64,5,FALSE),"")</f>
        <v>2</v>
      </c>
      <c r="M90" s="385" t="str">
        <f>IFERROR(CONCATENATE(INDEX('8- Políticas de Administración '!$B$16:$F$53,MATCH(ROUND(AVERAGE(L90:L99),0),'8- Políticas de Administración '!$F$16:$F$53,0),1)," - ",ROUND(AVERAGE(L90:L99),0)),"")</f>
        <v>Menor - 2</v>
      </c>
      <c r="N90" s="388" t="str">
        <f>IFERROR(CONCATENATE(VLOOKUP((LEFT(H90,LEN(H90)-4)&amp;LEFT(M90,LEN(M90)-4)),'9- Matriz de Calor '!$D$18:$E$42,2,0)," - ",RIGHT(H90,1)*RIGHT(M90,1)),"")</f>
        <v>Bajo - 2</v>
      </c>
    </row>
    <row r="91" spans="1:22" ht="30">
      <c r="A91" s="392"/>
      <c r="B91" s="395"/>
      <c r="C91" s="395"/>
      <c r="D91" s="244" t="s">
        <v>284</v>
      </c>
      <c r="E91" s="398"/>
      <c r="F91" s="401"/>
      <c r="G91" s="380"/>
      <c r="H91" s="383"/>
      <c r="I91" s="155" t="s">
        <v>270</v>
      </c>
      <c r="J91" s="249" t="s">
        <v>271</v>
      </c>
      <c r="K91" s="150" t="str">
        <f>IFERROR(CONCATENATE(INDEX('8- Políticas de Administración '!$B$16:$F$53,MATCH('5- Identificación de Riesgos'!J91,'8- Políticas de Administración '!$C$16:$C$54,0),1)," - ",L91),"")</f>
        <v>Leve - 1</v>
      </c>
      <c r="L91" s="170">
        <f>IFERROR(VLOOKUP(INDEX('8- Políticas de Administración '!$B$16:$F$63,MATCH('5- Identificación de Riesgos'!J91,'8- Políticas de Administración '!$C$16:$C$64,0),1),'8- Políticas de Administración '!$B$16:$F$64,5,FALSE),"")</f>
        <v>1</v>
      </c>
      <c r="M91" s="386"/>
      <c r="N91" s="389"/>
    </row>
    <row r="92" spans="1:22" ht="30">
      <c r="A92" s="392"/>
      <c r="B92" s="395"/>
      <c r="C92" s="395"/>
      <c r="D92" s="245" t="s">
        <v>513</v>
      </c>
      <c r="E92" s="398"/>
      <c r="F92" s="401"/>
      <c r="G92" s="380"/>
      <c r="H92" s="383"/>
      <c r="I92" s="155"/>
      <c r="J92" s="249"/>
      <c r="K92" s="150" t="str">
        <f>IFERROR(CONCATENATE(INDEX('8- Políticas de Administración '!$B$16:$F$53,MATCH('5- Identificación de Riesgos'!J92,'8- Políticas de Administración '!$C$16:$C$54,0),1)," - ",L92),"")</f>
        <v/>
      </c>
      <c r="L92" s="170" t="str">
        <f>IFERROR(VLOOKUP(INDEX('8- Políticas de Administración '!$B$16:$F$63,MATCH('5- Identificación de Riesgos'!J92,'8- Políticas de Administración '!$C$16:$C$64,0),1),'8- Políticas de Administración '!$B$16:$F$64,5,FALSE),"")</f>
        <v/>
      </c>
      <c r="M92" s="386"/>
      <c r="N92" s="389"/>
    </row>
    <row r="93" spans="1:22">
      <c r="A93" s="392"/>
      <c r="B93" s="395"/>
      <c r="C93" s="395"/>
      <c r="D93" s="245" t="s">
        <v>514</v>
      </c>
      <c r="E93" s="398"/>
      <c r="F93" s="401"/>
      <c r="G93" s="380"/>
      <c r="H93" s="383"/>
      <c r="I93" s="155"/>
      <c r="J93" s="249"/>
      <c r="K93" s="150" t="str">
        <f>IFERROR(CONCATENATE(INDEX('8- Políticas de Administración '!$B$16:$F$53,MATCH('5- Identificación de Riesgos'!J93,'8- Políticas de Administración '!$C$16:$C$54,0),1)," - ",L93),"")</f>
        <v/>
      </c>
      <c r="L93" s="170" t="str">
        <f>IFERROR(VLOOKUP(INDEX('8- Políticas de Administración '!$B$16:$F$63,MATCH('5- Identificación de Riesgos'!J93,'8- Políticas de Administración '!$C$16:$C$64,0),1),'8- Políticas de Administración '!$B$16:$F$64,5,FALSE),"")</f>
        <v/>
      </c>
      <c r="M93" s="386"/>
      <c r="N93" s="389"/>
    </row>
    <row r="94" spans="1:22" ht="6.75" customHeight="1">
      <c r="A94" s="392"/>
      <c r="B94" s="395"/>
      <c r="C94" s="395"/>
      <c r="D94" s="245"/>
      <c r="E94" s="398"/>
      <c r="F94" s="401"/>
      <c r="G94" s="380"/>
      <c r="H94" s="383"/>
      <c r="I94" s="155"/>
      <c r="J94" s="249"/>
      <c r="K94" s="150" t="str">
        <f>IFERROR(CONCATENATE(INDEX('8- Políticas de Administración '!$B$16:$F$53,MATCH('5- Identificación de Riesgos'!J94,'8- Políticas de Administración '!$C$16:$C$54,0),1)," - ",L94),"")</f>
        <v/>
      </c>
      <c r="L94" s="170" t="str">
        <f>IFERROR(VLOOKUP(INDEX('8- Políticas de Administración '!$B$16:$F$63,MATCH('5- Identificación de Riesgos'!J94,'8- Políticas de Administración '!$C$16:$C$64,0),1),'8- Políticas de Administración '!$B$16:$F$64,5,FALSE),"")</f>
        <v/>
      </c>
      <c r="M94" s="386"/>
      <c r="N94" s="389"/>
    </row>
    <row r="95" spans="1:22" ht="6.75" customHeight="1">
      <c r="A95" s="392"/>
      <c r="B95" s="395"/>
      <c r="C95" s="395"/>
      <c r="D95" s="245"/>
      <c r="E95" s="398"/>
      <c r="F95" s="401"/>
      <c r="G95" s="380"/>
      <c r="H95" s="383"/>
      <c r="I95" s="155"/>
      <c r="J95" s="249"/>
      <c r="K95" s="150" t="str">
        <f>IFERROR(CONCATENATE(INDEX('8- Políticas de Administración '!$B$16:$F$53,MATCH('5- Identificación de Riesgos'!J95,'8- Políticas de Administración '!$C$16:$C$54,0),1)," - ",L95),"")</f>
        <v/>
      </c>
      <c r="L95" s="170" t="str">
        <f>IFERROR(VLOOKUP(INDEX('8- Políticas de Administración '!$B$16:$F$63,MATCH('5- Identificación de Riesgos'!J95,'8- Políticas de Administración '!$C$16:$C$64,0),1),'8- Políticas de Administración '!$B$16:$F$64,5,FALSE),"")</f>
        <v/>
      </c>
      <c r="M95" s="386"/>
      <c r="N95" s="389"/>
    </row>
    <row r="96" spans="1:22" ht="6.75" customHeight="1">
      <c r="A96" s="392"/>
      <c r="B96" s="395"/>
      <c r="C96" s="395"/>
      <c r="D96" s="245"/>
      <c r="E96" s="398"/>
      <c r="F96" s="401"/>
      <c r="G96" s="380"/>
      <c r="H96" s="383"/>
      <c r="I96" s="155"/>
      <c r="J96" s="249"/>
      <c r="K96" s="150" t="str">
        <f>IFERROR(CONCATENATE(INDEX('8- Políticas de Administración '!$B$16:$F$53,MATCH('5- Identificación de Riesgos'!J96,'8- Políticas de Administración '!$C$16:$C$54,0),1)," - ",L96),"")</f>
        <v/>
      </c>
      <c r="L96" s="170" t="str">
        <f>IFERROR(VLOOKUP(INDEX('8- Políticas de Administración '!$B$16:$F$63,MATCH('5- Identificación de Riesgos'!J96,'8- Políticas de Administración '!$C$16:$C$64,0),1),'8- Políticas de Administración '!$B$16:$F$64,5,FALSE),"")</f>
        <v/>
      </c>
      <c r="M96" s="386"/>
      <c r="N96" s="389"/>
    </row>
    <row r="97" spans="1:14" ht="6.75" customHeight="1">
      <c r="A97" s="392"/>
      <c r="B97" s="395"/>
      <c r="C97" s="395"/>
      <c r="D97" s="245"/>
      <c r="E97" s="398"/>
      <c r="F97" s="401"/>
      <c r="G97" s="380"/>
      <c r="H97" s="383"/>
      <c r="I97" s="155"/>
      <c r="J97" s="249"/>
      <c r="K97" s="150" t="str">
        <f>IFERROR(CONCATENATE(INDEX('8- Políticas de Administración '!$B$16:$F$53,MATCH('5- Identificación de Riesgos'!J97,'8- Políticas de Administración '!$C$16:$C$54,0),1)," - ",L97),"")</f>
        <v/>
      </c>
      <c r="L97" s="170" t="str">
        <f>IFERROR(VLOOKUP(INDEX('8- Políticas de Administración '!$B$16:$F$63,MATCH('5- Identificación de Riesgos'!J97,'8- Políticas de Administración '!$C$16:$C$64,0),1),'8- Políticas de Administración '!$B$16:$F$64,5,FALSE),"")</f>
        <v/>
      </c>
      <c r="M97" s="386"/>
      <c r="N97" s="389"/>
    </row>
    <row r="98" spans="1:14" ht="6.75" customHeight="1">
      <c r="A98" s="392"/>
      <c r="B98" s="395"/>
      <c r="C98" s="395"/>
      <c r="D98" s="245"/>
      <c r="E98" s="398"/>
      <c r="F98" s="401"/>
      <c r="G98" s="380"/>
      <c r="H98" s="383"/>
      <c r="I98" s="155"/>
      <c r="J98" s="249"/>
      <c r="K98" s="150" t="str">
        <f>IFERROR(CONCATENATE(INDEX('8- Políticas de Administración '!$B$16:$F$53,MATCH('5- Identificación de Riesgos'!J98,'8- Políticas de Administración '!$C$16:$C$54,0),1)," - ",L98),"")</f>
        <v/>
      </c>
      <c r="L98" s="170" t="str">
        <f>IFERROR(VLOOKUP(INDEX('8- Políticas de Administración '!$B$16:$F$63,MATCH('5- Identificación de Riesgos'!J98,'8- Políticas de Administración '!$C$16:$C$64,0),1),'8- Políticas de Administración '!$B$16:$F$64,5,FALSE),"")</f>
        <v/>
      </c>
      <c r="M98" s="386"/>
      <c r="N98" s="389"/>
    </row>
    <row r="99" spans="1:14" ht="6.75" customHeight="1" thickBot="1">
      <c r="A99" s="393"/>
      <c r="B99" s="396"/>
      <c r="C99" s="396"/>
      <c r="D99" s="246"/>
      <c r="E99" s="399"/>
      <c r="F99" s="402"/>
      <c r="G99" s="381"/>
      <c r="H99" s="384"/>
      <c r="I99" s="253"/>
      <c r="J99" s="254"/>
      <c r="K99" s="254" t="str">
        <f>IFERROR(CONCATENATE(INDEX('8- Políticas de Administración '!$B$16:$F$53,MATCH('5- Identificación de Riesgos'!J99,'8- Políticas de Administración '!$C$16:$C$54,0),1)," - ",L99),"")</f>
        <v/>
      </c>
      <c r="L99" s="254" t="str">
        <f>IFERROR(VLOOKUP(INDEX('8- Políticas de Administración '!$B$16:$F$63,MATCH('5- Identificación de Riesgos'!J99,'8- Políticas de Administración '!$C$16:$C$64,0),1),'8- Políticas de Administración '!$B$16:$F$64,5,FALSE),"")</f>
        <v/>
      </c>
      <c r="M99" s="387"/>
      <c r="N99" s="390"/>
    </row>
    <row r="100" spans="1:14" ht="33" customHeight="1">
      <c r="A100" s="391">
        <v>10</v>
      </c>
      <c r="B100" s="394" t="s">
        <v>517</v>
      </c>
      <c r="C100" s="394" t="s">
        <v>518</v>
      </c>
      <c r="D100" s="243" t="s">
        <v>281</v>
      </c>
      <c r="E100" s="397">
        <v>2</v>
      </c>
      <c r="F100" s="400">
        <v>0</v>
      </c>
      <c r="G100" s="379">
        <f>+F100/E100</f>
        <v>0</v>
      </c>
      <c r="H100" s="382" t="s">
        <v>282</v>
      </c>
      <c r="I100" s="255" t="s">
        <v>274</v>
      </c>
      <c r="J100" s="256" t="s">
        <v>277</v>
      </c>
      <c r="K100" s="149" t="str">
        <f>IFERROR(CONCATENATE(INDEX('8- Políticas de Administración '!$B$16:$F$53,MATCH('5- Identificación de Riesgos'!J100,'8- Políticas de Administración '!$C$16:$C$54,0),1)," - ",L100),"")</f>
        <v>Menor - 2</v>
      </c>
      <c r="L100" s="171">
        <f>IFERROR(VLOOKUP(INDEX('8- Políticas de Administración '!$B$16:$F$63,MATCH('5- Identificación de Riesgos'!J100,'8- Políticas de Administración '!$C$16:$C$64,0),1),'8- Políticas de Administración '!$B$16:$F$64,5,FALSE),"")</f>
        <v>2</v>
      </c>
      <c r="M100" s="385" t="str">
        <f>IFERROR(CONCATENATE(INDEX('8- Políticas de Administración '!$B$16:$F$53,MATCH(ROUND(AVERAGE(L100:L109),0),'8- Políticas de Administración '!$F$16:$F$53,0),1)," - ",ROUND(AVERAGE(L100:L109),0)),"")</f>
        <v>Menor - 2</v>
      </c>
      <c r="N100" s="388" t="str">
        <f>IFERROR(CONCATENATE(VLOOKUP((LEFT(H100,LEN(H100)-4)&amp;LEFT(M100,LEN(M100)-4)),'9- Matriz de Calor '!$D$18:$E$42,2,0)," - ",RIGHT(H100,1)*RIGHT(M100,1)),"")</f>
        <v>Bajo - 2</v>
      </c>
    </row>
    <row r="101" spans="1:14" ht="30">
      <c r="A101" s="392"/>
      <c r="B101" s="395"/>
      <c r="C101" s="395"/>
      <c r="D101" s="244" t="s">
        <v>284</v>
      </c>
      <c r="E101" s="398"/>
      <c r="F101" s="401"/>
      <c r="G101" s="380"/>
      <c r="H101" s="383"/>
      <c r="I101" s="155" t="s">
        <v>270</v>
      </c>
      <c r="J101" s="249" t="s">
        <v>271</v>
      </c>
      <c r="K101" s="150" t="str">
        <f>IFERROR(CONCATENATE(INDEX('8- Políticas de Administración '!$B$16:$F$53,MATCH('5- Identificación de Riesgos'!J101,'8- Políticas de Administración '!$C$16:$C$54,0),1)," - ",L101),"")</f>
        <v>Leve - 1</v>
      </c>
      <c r="L101" s="170">
        <f>IFERROR(VLOOKUP(INDEX('8- Políticas de Administración '!$B$16:$F$63,MATCH('5- Identificación de Riesgos'!J101,'8- Políticas de Administración '!$C$16:$C$64,0),1),'8- Políticas de Administración '!$B$16:$F$64,5,FALSE),"")</f>
        <v>1</v>
      </c>
      <c r="M101" s="386"/>
      <c r="N101" s="389"/>
    </row>
    <row r="102" spans="1:14" ht="45">
      <c r="A102" s="392"/>
      <c r="B102" s="395"/>
      <c r="C102" s="395"/>
      <c r="D102" s="245" t="s">
        <v>519</v>
      </c>
      <c r="E102" s="398"/>
      <c r="F102" s="401"/>
      <c r="G102" s="380"/>
      <c r="H102" s="383"/>
      <c r="I102" s="155"/>
      <c r="J102" s="249"/>
      <c r="K102" s="150" t="str">
        <f>IFERROR(CONCATENATE(INDEX('8- Políticas de Administración '!$B$16:$F$53,MATCH('5- Identificación de Riesgos'!J102,'8- Políticas de Administración '!$C$16:$C$54,0),1)," - ",L102),"")</f>
        <v/>
      </c>
      <c r="L102" s="170" t="str">
        <f>IFERROR(VLOOKUP(INDEX('8- Políticas de Administración '!$B$16:$F$63,MATCH('5- Identificación de Riesgos'!J102,'8- Políticas de Administración '!$C$16:$C$64,0),1),'8- Políticas de Administración '!$B$16:$F$64,5,FALSE),"")</f>
        <v/>
      </c>
      <c r="M102" s="386"/>
      <c r="N102" s="389"/>
    </row>
    <row r="103" spans="1:14" ht="6.75" customHeight="1">
      <c r="A103" s="392"/>
      <c r="B103" s="395"/>
      <c r="C103" s="395"/>
      <c r="D103" s="245"/>
      <c r="E103" s="398"/>
      <c r="F103" s="401"/>
      <c r="G103" s="380"/>
      <c r="H103" s="383"/>
      <c r="I103" s="155"/>
      <c r="J103" s="249"/>
      <c r="K103" s="150" t="str">
        <f>IFERROR(CONCATENATE(INDEX('8- Políticas de Administración '!$B$16:$F$53,MATCH('5- Identificación de Riesgos'!J103,'8- Políticas de Administración '!$C$16:$C$54,0),1)," - ",L103),"")</f>
        <v/>
      </c>
      <c r="L103" s="170" t="str">
        <f>IFERROR(VLOOKUP(INDEX('8- Políticas de Administración '!$B$16:$F$63,MATCH('5- Identificación de Riesgos'!J103,'8- Políticas de Administración '!$C$16:$C$64,0),1),'8- Políticas de Administración '!$B$16:$F$64,5,FALSE),"")</f>
        <v/>
      </c>
      <c r="M103" s="386"/>
      <c r="N103" s="389"/>
    </row>
    <row r="104" spans="1:14" ht="6.75" customHeight="1">
      <c r="A104" s="392"/>
      <c r="B104" s="395"/>
      <c r="C104" s="395"/>
      <c r="D104" s="245"/>
      <c r="E104" s="398"/>
      <c r="F104" s="401"/>
      <c r="G104" s="380"/>
      <c r="H104" s="383"/>
      <c r="I104" s="155"/>
      <c r="J104" s="249"/>
      <c r="K104" s="150" t="str">
        <f>IFERROR(CONCATENATE(INDEX('8- Políticas de Administración '!$B$16:$F$53,MATCH('5- Identificación de Riesgos'!J104,'8- Políticas de Administración '!$C$16:$C$54,0),1)," - ",L104),"")</f>
        <v/>
      </c>
      <c r="L104" s="170" t="str">
        <f>IFERROR(VLOOKUP(INDEX('8- Políticas de Administración '!$B$16:$F$63,MATCH('5- Identificación de Riesgos'!J104,'8- Políticas de Administración '!$C$16:$C$64,0),1),'8- Políticas de Administración '!$B$16:$F$64,5,FALSE),"")</f>
        <v/>
      </c>
      <c r="M104" s="386"/>
      <c r="N104" s="389"/>
    </row>
    <row r="105" spans="1:14" ht="6.75" customHeight="1">
      <c r="A105" s="392"/>
      <c r="B105" s="395"/>
      <c r="C105" s="395"/>
      <c r="D105" s="245"/>
      <c r="E105" s="398"/>
      <c r="F105" s="401"/>
      <c r="G105" s="380"/>
      <c r="H105" s="383"/>
      <c r="I105" s="155"/>
      <c r="J105" s="249"/>
      <c r="K105" s="150" t="str">
        <f>IFERROR(CONCATENATE(INDEX('8- Políticas de Administración '!$B$16:$F$53,MATCH('5- Identificación de Riesgos'!J105,'8- Políticas de Administración '!$C$16:$C$54,0),1)," - ",L105),"")</f>
        <v/>
      </c>
      <c r="L105" s="170" t="str">
        <f>IFERROR(VLOOKUP(INDEX('8- Políticas de Administración '!$B$16:$F$63,MATCH('5- Identificación de Riesgos'!J105,'8- Políticas de Administración '!$C$16:$C$64,0),1),'8- Políticas de Administración '!$B$16:$F$64,5,FALSE),"")</f>
        <v/>
      </c>
      <c r="M105" s="386"/>
      <c r="N105" s="389"/>
    </row>
    <row r="106" spans="1:14" ht="6.75" customHeight="1">
      <c r="A106" s="392"/>
      <c r="B106" s="395"/>
      <c r="C106" s="395"/>
      <c r="D106" s="245"/>
      <c r="E106" s="398"/>
      <c r="F106" s="401"/>
      <c r="G106" s="380"/>
      <c r="H106" s="383"/>
      <c r="I106" s="155"/>
      <c r="J106" s="249"/>
      <c r="K106" s="150" t="str">
        <f>IFERROR(CONCATENATE(INDEX('8- Políticas de Administración '!$B$16:$F$53,MATCH('5- Identificación de Riesgos'!J106,'8- Políticas de Administración '!$C$16:$C$54,0),1)," - ",L106),"")</f>
        <v/>
      </c>
      <c r="L106" s="170" t="str">
        <f>IFERROR(VLOOKUP(INDEX('8- Políticas de Administración '!$B$16:$F$63,MATCH('5- Identificación de Riesgos'!J106,'8- Políticas de Administración '!$C$16:$C$64,0),1),'8- Políticas de Administración '!$B$16:$F$64,5,FALSE),"")</f>
        <v/>
      </c>
      <c r="M106" s="386"/>
      <c r="N106" s="389"/>
    </row>
    <row r="107" spans="1:14" ht="6.75" customHeight="1">
      <c r="A107" s="392"/>
      <c r="B107" s="395"/>
      <c r="C107" s="395"/>
      <c r="D107" s="245"/>
      <c r="E107" s="398"/>
      <c r="F107" s="401"/>
      <c r="G107" s="380"/>
      <c r="H107" s="383"/>
      <c r="I107" s="155"/>
      <c r="J107" s="249"/>
      <c r="K107" s="150" t="str">
        <f>IFERROR(CONCATENATE(INDEX('8- Políticas de Administración '!$B$16:$F$53,MATCH('5- Identificación de Riesgos'!J107,'8- Políticas de Administración '!$C$16:$C$54,0),1)," - ",L107),"")</f>
        <v/>
      </c>
      <c r="L107" s="170" t="str">
        <f>IFERROR(VLOOKUP(INDEX('8- Políticas de Administración '!$B$16:$F$63,MATCH('5- Identificación de Riesgos'!J107,'8- Políticas de Administración '!$C$16:$C$64,0),1),'8- Políticas de Administración '!$B$16:$F$64,5,FALSE),"")</f>
        <v/>
      </c>
      <c r="M107" s="386"/>
      <c r="N107" s="389"/>
    </row>
    <row r="108" spans="1:14" ht="6.75" customHeight="1">
      <c r="A108" s="392"/>
      <c r="B108" s="395"/>
      <c r="C108" s="395"/>
      <c r="D108" s="245"/>
      <c r="E108" s="398"/>
      <c r="F108" s="401"/>
      <c r="G108" s="380"/>
      <c r="H108" s="383"/>
      <c r="I108" s="155"/>
      <c r="J108" s="249"/>
      <c r="K108" s="150" t="str">
        <f>IFERROR(CONCATENATE(INDEX('8- Políticas de Administración '!$B$16:$F$53,MATCH('5- Identificación de Riesgos'!J108,'8- Políticas de Administración '!$C$16:$C$54,0),1)," - ",L108),"")</f>
        <v/>
      </c>
      <c r="L108" s="170" t="str">
        <f>IFERROR(VLOOKUP(INDEX('8- Políticas de Administración '!$B$16:$F$63,MATCH('5- Identificación de Riesgos'!J108,'8- Políticas de Administración '!$C$16:$C$64,0),1),'8- Políticas de Administración '!$B$16:$F$64,5,FALSE),"")</f>
        <v/>
      </c>
      <c r="M108" s="386"/>
      <c r="N108" s="389"/>
    </row>
    <row r="109" spans="1:14" ht="6.75" customHeight="1" thickBot="1">
      <c r="A109" s="393"/>
      <c r="B109" s="396"/>
      <c r="C109" s="396"/>
      <c r="D109" s="246"/>
      <c r="E109" s="399"/>
      <c r="F109" s="402"/>
      <c r="G109" s="381"/>
      <c r="H109" s="384"/>
      <c r="I109" s="253"/>
      <c r="J109" s="254"/>
      <c r="K109" s="254" t="str">
        <f>IFERROR(CONCATENATE(INDEX('8- Políticas de Administración '!$B$16:$F$53,MATCH('5- Identificación de Riesgos'!J109,'8- Políticas de Administración '!$C$16:$C$54,0),1)," - ",L109),"")</f>
        <v/>
      </c>
      <c r="L109" s="254" t="str">
        <f>IFERROR(VLOOKUP(INDEX('8- Políticas de Administración '!$B$16:$F$63,MATCH('5- Identificación de Riesgos'!J109,'8- Políticas de Administración '!$C$16:$C$64,0),1),'8- Políticas de Administración '!$B$16:$F$64,5,FALSE),"")</f>
        <v/>
      </c>
      <c r="M109" s="387"/>
      <c r="N109" s="390"/>
    </row>
    <row r="110" spans="1:14" ht="30">
      <c r="A110" s="391">
        <v>11</v>
      </c>
      <c r="B110" s="394" t="s">
        <v>520</v>
      </c>
      <c r="C110" s="394" t="s">
        <v>521</v>
      </c>
      <c r="D110" s="243" t="s">
        <v>281</v>
      </c>
      <c r="E110" s="397">
        <v>8036</v>
      </c>
      <c r="F110" s="400">
        <v>0</v>
      </c>
      <c r="G110" s="379">
        <f>+F110/E110</f>
        <v>0</v>
      </c>
      <c r="H110" s="382" t="s">
        <v>515</v>
      </c>
      <c r="I110" s="255" t="s">
        <v>274</v>
      </c>
      <c r="J110" s="256" t="s">
        <v>277</v>
      </c>
      <c r="K110" s="149" t="str">
        <f>IFERROR(CONCATENATE(INDEX('8- Políticas de Administración '!$B$16:$F$53,MATCH('5- Identificación de Riesgos'!J110,'8- Políticas de Administración '!$C$16:$C$54,0),1)," - ",L110),"")</f>
        <v>Menor - 2</v>
      </c>
      <c r="L110" s="171">
        <f>IFERROR(VLOOKUP(INDEX('8- Políticas de Administración '!$B$16:$F$63,MATCH('5- Identificación de Riesgos'!J110,'8- Políticas de Administración '!$C$16:$C$64,0),1),'8- Políticas de Administración '!$B$16:$F$64,5,FALSE),"")</f>
        <v>2</v>
      </c>
      <c r="M110" s="385" t="str">
        <f>IFERROR(CONCATENATE(INDEX('8- Políticas de Administración '!$B$16:$F$53,MATCH(ROUND(AVERAGE(L110:L119),0),'8- Políticas de Administración '!$F$16:$F$53,0),1)," - ",ROUND(AVERAGE(L110:L119),0)),"")</f>
        <v>Menor - 2</v>
      </c>
      <c r="N110" s="388" t="str">
        <f>IFERROR(CONCATENATE(VLOOKUP((LEFT(H110,LEN(H110)-4)&amp;LEFT(M110,LEN(M110)-4)),'9- Matriz de Calor '!$D$18:$E$42,2,0)," - ",RIGHT(H110,1)*RIGHT(M110,1)),"")</f>
        <v>Bajo - 4</v>
      </c>
    </row>
    <row r="111" spans="1:14" ht="30">
      <c r="A111" s="392"/>
      <c r="B111" s="395"/>
      <c r="C111" s="395"/>
      <c r="D111" s="244" t="s">
        <v>284</v>
      </c>
      <c r="E111" s="398"/>
      <c r="F111" s="401"/>
      <c r="G111" s="380"/>
      <c r="H111" s="383"/>
      <c r="I111" s="155" t="s">
        <v>270</v>
      </c>
      <c r="J111" s="249" t="s">
        <v>348</v>
      </c>
      <c r="K111" s="150" t="str">
        <f>IFERROR(CONCATENATE(INDEX('8- Políticas de Administración '!$B$16:$F$53,MATCH('5- Identificación de Riesgos'!J111,'8- Políticas de Administración '!$C$16:$C$54,0),1)," - ",L111),"")</f>
        <v>Menor - 2</v>
      </c>
      <c r="L111" s="170">
        <f>IFERROR(VLOOKUP(INDEX('8- Políticas de Administración '!$B$16:$F$63,MATCH('5- Identificación de Riesgos'!J111,'8- Políticas de Administración '!$C$16:$C$64,0),1),'8- Políticas de Administración '!$B$16:$F$64,5,FALSE),"")</f>
        <v>2</v>
      </c>
      <c r="M111" s="386"/>
      <c r="N111" s="389"/>
    </row>
    <row r="112" spans="1:14" ht="60">
      <c r="A112" s="392"/>
      <c r="B112" s="395"/>
      <c r="C112" s="395"/>
      <c r="D112" s="245" t="s">
        <v>522</v>
      </c>
      <c r="E112" s="398"/>
      <c r="F112" s="401"/>
      <c r="G112" s="380"/>
      <c r="H112" s="383"/>
      <c r="I112" s="155"/>
      <c r="J112" s="249"/>
      <c r="K112" s="150" t="str">
        <f>IFERROR(CONCATENATE(INDEX('8- Políticas de Administración '!$B$16:$F$53,MATCH('5- Identificación de Riesgos'!J112,'8- Políticas de Administración '!$C$16:$C$54,0),1)," - ",L112),"")</f>
        <v/>
      </c>
      <c r="L112" s="170" t="str">
        <f>IFERROR(VLOOKUP(INDEX('8- Políticas de Administración '!$B$16:$F$63,MATCH('5- Identificación de Riesgos'!J112,'8- Políticas de Administración '!$C$16:$C$64,0),1),'8- Políticas de Administración '!$B$16:$F$64,5,FALSE),"")</f>
        <v/>
      </c>
      <c r="M112" s="386"/>
      <c r="N112" s="389"/>
    </row>
    <row r="113" spans="1:14" ht="45">
      <c r="A113" s="392"/>
      <c r="B113" s="395"/>
      <c r="C113" s="395"/>
      <c r="D113" s="245" t="s">
        <v>523</v>
      </c>
      <c r="E113" s="398"/>
      <c r="F113" s="401"/>
      <c r="G113" s="380"/>
      <c r="H113" s="383"/>
      <c r="I113" s="155"/>
      <c r="J113" s="249"/>
      <c r="K113" s="150" t="str">
        <f>IFERROR(CONCATENATE(INDEX('8- Políticas de Administración '!$B$16:$F$53,MATCH('5- Identificación de Riesgos'!J113,'8- Políticas de Administración '!$C$16:$C$54,0),1)," - ",L113),"")</f>
        <v/>
      </c>
      <c r="L113" s="170" t="str">
        <f>IFERROR(VLOOKUP(INDEX('8- Políticas de Administración '!$B$16:$F$63,MATCH('5- Identificación de Riesgos'!J113,'8- Políticas de Administración '!$C$16:$C$64,0),1),'8- Políticas de Administración '!$B$16:$F$64,5,FALSE),"")</f>
        <v/>
      </c>
      <c r="M113" s="386"/>
      <c r="N113" s="389"/>
    </row>
    <row r="114" spans="1:14" ht="45">
      <c r="A114" s="392"/>
      <c r="B114" s="395"/>
      <c r="C114" s="395"/>
      <c r="D114" s="245" t="s">
        <v>524</v>
      </c>
      <c r="E114" s="398"/>
      <c r="F114" s="401"/>
      <c r="G114" s="380"/>
      <c r="H114" s="383"/>
      <c r="I114" s="155"/>
      <c r="J114" s="249"/>
      <c r="K114" s="150" t="str">
        <f>IFERROR(CONCATENATE(INDEX('8- Políticas de Administración '!$B$16:$F$53,MATCH('5- Identificación de Riesgos'!J114,'8- Políticas de Administración '!$C$16:$C$54,0),1)," - ",L114),"")</f>
        <v/>
      </c>
      <c r="L114" s="170" t="str">
        <f>IFERROR(VLOOKUP(INDEX('8- Políticas de Administración '!$B$16:$F$63,MATCH('5- Identificación de Riesgos'!J114,'8- Políticas de Administración '!$C$16:$C$64,0),1),'8- Políticas de Administración '!$B$16:$F$64,5,FALSE),"")</f>
        <v/>
      </c>
      <c r="M114" s="386"/>
      <c r="N114" s="389"/>
    </row>
    <row r="115" spans="1:14" ht="30">
      <c r="A115" s="392"/>
      <c r="B115" s="395"/>
      <c r="C115" s="395"/>
      <c r="D115" s="245" t="s">
        <v>525</v>
      </c>
      <c r="E115" s="398"/>
      <c r="F115" s="401"/>
      <c r="G115" s="380"/>
      <c r="H115" s="383"/>
      <c r="I115" s="155"/>
      <c r="J115" s="249"/>
      <c r="K115" s="150" t="str">
        <f>IFERROR(CONCATENATE(INDEX('8- Políticas de Administración '!$B$16:$F$53,MATCH('5- Identificación de Riesgos'!J115,'8- Políticas de Administración '!$C$16:$C$54,0),1)," - ",L115),"")</f>
        <v/>
      </c>
      <c r="L115" s="170" t="str">
        <f>IFERROR(VLOOKUP(INDEX('8- Políticas de Administración '!$B$16:$F$63,MATCH('5- Identificación de Riesgos'!J115,'8- Políticas de Administración '!$C$16:$C$64,0),1),'8- Políticas de Administración '!$B$16:$F$64,5,FALSE),"")</f>
        <v/>
      </c>
      <c r="M115" s="386"/>
      <c r="N115" s="389"/>
    </row>
    <row r="116" spans="1:14" ht="4.5" customHeight="1">
      <c r="A116" s="392"/>
      <c r="B116" s="395"/>
      <c r="C116" s="395"/>
      <c r="D116" s="245"/>
      <c r="E116" s="398"/>
      <c r="F116" s="401"/>
      <c r="G116" s="380"/>
      <c r="H116" s="383"/>
      <c r="I116" s="155"/>
      <c r="J116" s="249"/>
      <c r="K116" s="150" t="str">
        <f>IFERROR(CONCATENATE(INDEX('8- Políticas de Administración '!$B$16:$F$53,MATCH('5- Identificación de Riesgos'!J116,'8- Políticas de Administración '!$C$16:$C$54,0),1)," - ",L116),"")</f>
        <v/>
      </c>
      <c r="L116" s="170" t="str">
        <f>IFERROR(VLOOKUP(INDEX('8- Políticas de Administración '!$B$16:$F$63,MATCH('5- Identificación de Riesgos'!J116,'8- Políticas de Administración '!$C$16:$C$64,0),1),'8- Políticas de Administración '!$B$16:$F$64,5,FALSE),"")</f>
        <v/>
      </c>
      <c r="M116" s="386"/>
      <c r="N116" s="389"/>
    </row>
    <row r="117" spans="1:14" ht="4.5" customHeight="1">
      <c r="A117" s="392"/>
      <c r="B117" s="395"/>
      <c r="C117" s="395"/>
      <c r="D117" s="245"/>
      <c r="E117" s="398"/>
      <c r="F117" s="401"/>
      <c r="G117" s="380"/>
      <c r="H117" s="383"/>
      <c r="I117" s="155"/>
      <c r="J117" s="249"/>
      <c r="K117" s="150" t="str">
        <f>IFERROR(CONCATENATE(INDEX('8- Políticas de Administración '!$B$16:$F$53,MATCH('5- Identificación de Riesgos'!J117,'8- Políticas de Administración '!$C$16:$C$54,0),1)," - ",L117),"")</f>
        <v/>
      </c>
      <c r="L117" s="170" t="str">
        <f>IFERROR(VLOOKUP(INDEX('8- Políticas de Administración '!$B$16:$F$63,MATCH('5- Identificación de Riesgos'!J117,'8- Políticas de Administración '!$C$16:$C$64,0),1),'8- Políticas de Administración '!$B$16:$F$64,5,FALSE),"")</f>
        <v/>
      </c>
      <c r="M117" s="386"/>
      <c r="N117" s="389"/>
    </row>
    <row r="118" spans="1:14" ht="4.5" customHeight="1">
      <c r="A118" s="392"/>
      <c r="B118" s="395"/>
      <c r="C118" s="395"/>
      <c r="D118" s="245"/>
      <c r="E118" s="398"/>
      <c r="F118" s="401"/>
      <c r="G118" s="380"/>
      <c r="H118" s="383"/>
      <c r="I118" s="155"/>
      <c r="J118" s="249"/>
      <c r="K118" s="150" t="str">
        <f>IFERROR(CONCATENATE(INDEX('8- Políticas de Administración '!$B$16:$F$53,MATCH('5- Identificación de Riesgos'!J118,'8- Políticas de Administración '!$C$16:$C$54,0),1)," - ",L118),"")</f>
        <v/>
      </c>
      <c r="L118" s="170" t="str">
        <f>IFERROR(VLOOKUP(INDEX('8- Políticas de Administración '!$B$16:$F$63,MATCH('5- Identificación de Riesgos'!J118,'8- Políticas de Administración '!$C$16:$C$64,0),1),'8- Políticas de Administración '!$B$16:$F$64,5,FALSE),"")</f>
        <v/>
      </c>
      <c r="M118" s="386"/>
      <c r="N118" s="389"/>
    </row>
    <row r="119" spans="1:14" ht="4.5" customHeight="1" thickBot="1">
      <c r="A119" s="393"/>
      <c r="B119" s="396"/>
      <c r="C119" s="396"/>
      <c r="D119" s="246"/>
      <c r="E119" s="399"/>
      <c r="F119" s="402"/>
      <c r="G119" s="381"/>
      <c r="H119" s="384"/>
      <c r="I119" s="253"/>
      <c r="J119" s="254"/>
      <c r="K119" s="254" t="str">
        <f>IFERROR(CONCATENATE(INDEX('8- Políticas de Administración '!$B$16:$F$53,MATCH('5- Identificación de Riesgos'!J119,'8- Políticas de Administración '!$C$16:$C$54,0),1)," - ",L119),"")</f>
        <v/>
      </c>
      <c r="L119" s="254" t="str">
        <f>IFERROR(VLOOKUP(INDEX('8- Políticas de Administración '!$B$16:$F$63,MATCH('5- Identificación de Riesgos'!J119,'8- Políticas de Administración '!$C$16:$C$64,0),1),'8- Políticas de Administración '!$B$16:$F$64,5,FALSE),"")</f>
        <v/>
      </c>
      <c r="M119" s="387"/>
      <c r="N119" s="390"/>
    </row>
    <row r="120" spans="1:14" ht="30">
      <c r="A120" s="391">
        <v>12</v>
      </c>
      <c r="B120" s="394" t="s">
        <v>526</v>
      </c>
      <c r="C120" s="394" t="s">
        <v>527</v>
      </c>
      <c r="D120" s="243" t="s">
        <v>281</v>
      </c>
      <c r="E120" s="397">
        <v>100</v>
      </c>
      <c r="F120" s="400">
        <v>0</v>
      </c>
      <c r="G120" s="379">
        <f>+F120/E120</f>
        <v>0</v>
      </c>
      <c r="H120" s="382" t="s">
        <v>516</v>
      </c>
      <c r="I120" s="255" t="s">
        <v>274</v>
      </c>
      <c r="J120" s="256" t="s">
        <v>277</v>
      </c>
      <c r="K120" s="149" t="str">
        <f>IFERROR(CONCATENATE(INDEX('8- Políticas de Administración '!$B$16:$F$53,MATCH('5- Identificación de Riesgos'!J120,'8- Políticas de Administración '!$C$16:$C$54,0),1)," - ",L120),"")</f>
        <v>Menor - 2</v>
      </c>
      <c r="L120" s="171">
        <f>IFERROR(VLOOKUP(INDEX('8- Políticas de Administración '!$B$16:$F$63,MATCH('5- Identificación de Riesgos'!J120,'8- Políticas de Administración '!$C$16:$C$64,0),1),'8- Políticas de Administración '!$B$16:$F$64,5,FALSE),"")</f>
        <v>2</v>
      </c>
      <c r="M120" s="385" t="str">
        <f>IFERROR(CONCATENATE(INDEX('8- Políticas de Administración '!$B$16:$F$53,MATCH(ROUND(AVERAGE(L120:L129),0),'8- Políticas de Administración '!$F$16:$F$53,0),1)," - ",ROUND(AVERAGE(L120:L129),0)),"")</f>
        <v>Menor - 2</v>
      </c>
      <c r="N120" s="388" t="str">
        <f>IFERROR(CONCATENATE(VLOOKUP((LEFT(H120,LEN(H120)-4)&amp;LEFT(M120,LEN(M120)-4)),'9- Matriz de Calor '!$D$18:$E$42,2,0)," - ",RIGHT(H120,1)*RIGHT(M120,1)),"")</f>
        <v>Bajo - 6</v>
      </c>
    </row>
    <row r="121" spans="1:14" ht="30">
      <c r="A121" s="392"/>
      <c r="B121" s="395"/>
      <c r="C121" s="395"/>
      <c r="D121" s="244" t="s">
        <v>284</v>
      </c>
      <c r="E121" s="398"/>
      <c r="F121" s="401"/>
      <c r="G121" s="380"/>
      <c r="H121" s="383"/>
      <c r="I121" s="155" t="s">
        <v>270</v>
      </c>
      <c r="J121" s="249" t="s">
        <v>348</v>
      </c>
      <c r="K121" s="150" t="str">
        <f>IFERROR(CONCATENATE(INDEX('8- Políticas de Administración '!$B$16:$F$53,MATCH('5- Identificación de Riesgos'!J121,'8- Políticas de Administración '!$C$16:$C$54,0),1)," - ",L121),"")</f>
        <v>Menor - 2</v>
      </c>
      <c r="L121" s="170">
        <f>IFERROR(VLOOKUP(INDEX('8- Políticas de Administración '!$B$16:$F$63,MATCH('5- Identificación de Riesgos'!J121,'8- Políticas de Administración '!$C$16:$C$64,0),1),'8- Políticas de Administración '!$B$16:$F$64,5,FALSE),"")</f>
        <v>2</v>
      </c>
      <c r="M121" s="386"/>
      <c r="N121" s="389"/>
    </row>
    <row r="122" spans="1:14" ht="30">
      <c r="A122" s="392"/>
      <c r="B122" s="395"/>
      <c r="C122" s="395"/>
      <c r="D122" s="245" t="s">
        <v>528</v>
      </c>
      <c r="E122" s="398"/>
      <c r="F122" s="401"/>
      <c r="G122" s="380"/>
      <c r="H122" s="383"/>
      <c r="I122" s="155"/>
      <c r="J122" s="249"/>
      <c r="K122" s="150" t="str">
        <f>IFERROR(CONCATENATE(INDEX('8- Políticas de Administración '!$B$16:$F$53,MATCH('5- Identificación de Riesgos'!J122,'8- Políticas de Administración '!$C$16:$C$54,0),1)," - ",L122),"")</f>
        <v/>
      </c>
      <c r="L122" s="170" t="str">
        <f>IFERROR(VLOOKUP(INDEX('8- Políticas de Administración '!$B$16:$F$63,MATCH('5- Identificación de Riesgos'!J122,'8- Políticas de Administración '!$C$16:$C$64,0),1),'8- Políticas de Administración '!$B$16:$F$64,5,FALSE),"")</f>
        <v/>
      </c>
      <c r="M122" s="386"/>
      <c r="N122" s="389"/>
    </row>
    <row r="123" spans="1:14" ht="6" customHeight="1">
      <c r="A123" s="392"/>
      <c r="B123" s="395"/>
      <c r="C123" s="395"/>
      <c r="D123" s="245"/>
      <c r="E123" s="398"/>
      <c r="F123" s="401"/>
      <c r="G123" s="380"/>
      <c r="H123" s="383"/>
      <c r="I123" s="155"/>
      <c r="J123" s="249"/>
      <c r="K123" s="150" t="str">
        <f>IFERROR(CONCATENATE(INDEX('8- Políticas de Administración '!$B$16:$F$53,MATCH('5- Identificación de Riesgos'!J123,'8- Políticas de Administración '!$C$16:$C$54,0),1)," - ",L123),"")</f>
        <v/>
      </c>
      <c r="L123" s="170" t="str">
        <f>IFERROR(VLOOKUP(INDEX('8- Políticas de Administración '!$B$16:$F$63,MATCH('5- Identificación de Riesgos'!J123,'8- Políticas de Administración '!$C$16:$C$64,0),1),'8- Políticas de Administración '!$B$16:$F$64,5,FALSE),"")</f>
        <v/>
      </c>
      <c r="M123" s="386"/>
      <c r="N123" s="389"/>
    </row>
    <row r="124" spans="1:14" ht="6" customHeight="1">
      <c r="A124" s="392"/>
      <c r="B124" s="395"/>
      <c r="C124" s="395"/>
      <c r="D124" s="245"/>
      <c r="E124" s="398"/>
      <c r="F124" s="401"/>
      <c r="G124" s="380"/>
      <c r="H124" s="383"/>
      <c r="I124" s="155"/>
      <c r="J124" s="249"/>
      <c r="K124" s="150" t="str">
        <f>IFERROR(CONCATENATE(INDEX('8- Políticas de Administración '!$B$16:$F$53,MATCH('5- Identificación de Riesgos'!J124,'8- Políticas de Administración '!$C$16:$C$54,0),1)," - ",L124),"")</f>
        <v/>
      </c>
      <c r="L124" s="170" t="str">
        <f>IFERROR(VLOOKUP(INDEX('8- Políticas de Administración '!$B$16:$F$63,MATCH('5- Identificación de Riesgos'!J124,'8- Políticas de Administración '!$C$16:$C$64,0),1),'8- Políticas de Administración '!$B$16:$F$64,5,FALSE),"")</f>
        <v/>
      </c>
      <c r="M124" s="386"/>
      <c r="N124" s="389"/>
    </row>
    <row r="125" spans="1:14" ht="6" customHeight="1">
      <c r="A125" s="392"/>
      <c r="B125" s="395"/>
      <c r="C125" s="395"/>
      <c r="D125" s="245"/>
      <c r="E125" s="398"/>
      <c r="F125" s="401"/>
      <c r="G125" s="380"/>
      <c r="H125" s="383"/>
      <c r="I125" s="155"/>
      <c r="J125" s="249"/>
      <c r="K125" s="150" t="str">
        <f>IFERROR(CONCATENATE(INDEX('8- Políticas de Administración '!$B$16:$F$53,MATCH('5- Identificación de Riesgos'!J125,'8- Políticas de Administración '!$C$16:$C$54,0),1)," - ",L125),"")</f>
        <v/>
      </c>
      <c r="L125" s="170" t="str">
        <f>IFERROR(VLOOKUP(INDEX('8- Políticas de Administración '!$B$16:$F$63,MATCH('5- Identificación de Riesgos'!J125,'8- Políticas de Administración '!$C$16:$C$64,0),1),'8- Políticas de Administración '!$B$16:$F$64,5,FALSE),"")</f>
        <v/>
      </c>
      <c r="M125" s="386"/>
      <c r="N125" s="389"/>
    </row>
    <row r="126" spans="1:14" ht="6" customHeight="1">
      <c r="A126" s="392"/>
      <c r="B126" s="395"/>
      <c r="C126" s="395"/>
      <c r="D126" s="245"/>
      <c r="E126" s="398"/>
      <c r="F126" s="401"/>
      <c r="G126" s="380"/>
      <c r="H126" s="383"/>
      <c r="I126" s="155"/>
      <c r="J126" s="249"/>
      <c r="K126" s="150" t="str">
        <f>IFERROR(CONCATENATE(INDEX('8- Políticas de Administración '!$B$16:$F$53,MATCH('5- Identificación de Riesgos'!J126,'8- Políticas de Administración '!$C$16:$C$54,0),1)," - ",L126),"")</f>
        <v/>
      </c>
      <c r="L126" s="170" t="str">
        <f>IFERROR(VLOOKUP(INDEX('8- Políticas de Administración '!$B$16:$F$63,MATCH('5- Identificación de Riesgos'!J126,'8- Políticas de Administración '!$C$16:$C$64,0),1),'8- Políticas de Administración '!$B$16:$F$64,5,FALSE),"")</f>
        <v/>
      </c>
      <c r="M126" s="386"/>
      <c r="N126" s="389"/>
    </row>
    <row r="127" spans="1:14" ht="6" customHeight="1">
      <c r="A127" s="392"/>
      <c r="B127" s="395"/>
      <c r="C127" s="395"/>
      <c r="D127" s="245"/>
      <c r="E127" s="398"/>
      <c r="F127" s="401"/>
      <c r="G127" s="380"/>
      <c r="H127" s="383"/>
      <c r="I127" s="155"/>
      <c r="J127" s="249"/>
      <c r="K127" s="150" t="str">
        <f>IFERROR(CONCATENATE(INDEX('8- Políticas de Administración '!$B$16:$F$53,MATCH('5- Identificación de Riesgos'!J127,'8- Políticas de Administración '!$C$16:$C$54,0),1)," - ",L127),"")</f>
        <v/>
      </c>
      <c r="L127" s="170" t="str">
        <f>IFERROR(VLOOKUP(INDEX('8- Políticas de Administración '!$B$16:$F$63,MATCH('5- Identificación de Riesgos'!J127,'8- Políticas de Administración '!$C$16:$C$64,0),1),'8- Políticas de Administración '!$B$16:$F$64,5,FALSE),"")</f>
        <v/>
      </c>
      <c r="M127" s="386"/>
      <c r="N127" s="389"/>
    </row>
    <row r="128" spans="1:14" ht="6" customHeight="1">
      <c r="A128" s="392"/>
      <c r="B128" s="395"/>
      <c r="C128" s="395"/>
      <c r="D128" s="245"/>
      <c r="E128" s="398"/>
      <c r="F128" s="401"/>
      <c r="G128" s="380"/>
      <c r="H128" s="383"/>
      <c r="I128" s="155"/>
      <c r="J128" s="249"/>
      <c r="K128" s="150" t="str">
        <f>IFERROR(CONCATENATE(INDEX('8- Políticas de Administración '!$B$16:$F$53,MATCH('5- Identificación de Riesgos'!J128,'8- Políticas de Administración '!$C$16:$C$54,0),1)," - ",L128),"")</f>
        <v/>
      </c>
      <c r="L128" s="170" t="str">
        <f>IFERROR(VLOOKUP(INDEX('8- Políticas de Administración '!$B$16:$F$63,MATCH('5- Identificación de Riesgos'!J128,'8- Políticas de Administración '!$C$16:$C$64,0),1),'8- Políticas de Administración '!$B$16:$F$64,5,FALSE),"")</f>
        <v/>
      </c>
      <c r="M128" s="386"/>
      <c r="N128" s="389"/>
    </row>
    <row r="129" spans="1:14" ht="6" customHeight="1" thickBot="1">
      <c r="A129" s="393"/>
      <c r="B129" s="396"/>
      <c r="C129" s="396"/>
      <c r="D129" s="246"/>
      <c r="E129" s="399"/>
      <c r="F129" s="402"/>
      <c r="G129" s="381"/>
      <c r="H129" s="384"/>
      <c r="I129" s="253"/>
      <c r="J129" s="254"/>
      <c r="K129" s="254" t="str">
        <f>IFERROR(CONCATENATE(INDEX('8- Políticas de Administración '!$B$16:$F$53,MATCH('5- Identificación de Riesgos'!J129,'8- Políticas de Administración '!$C$16:$C$54,0),1)," - ",L129),"")</f>
        <v/>
      </c>
      <c r="L129" s="254" t="str">
        <f>IFERROR(VLOOKUP(INDEX('8- Políticas de Administración '!$B$16:$F$63,MATCH('5- Identificación de Riesgos'!J129,'8- Políticas de Administración '!$C$16:$C$64,0),1),'8- Políticas de Administración '!$B$16:$F$64,5,FALSE),"")</f>
        <v/>
      </c>
      <c r="M129" s="387"/>
      <c r="N129" s="390"/>
    </row>
  </sheetData>
  <mergeCells count="142">
    <mergeCell ref="A120:A129"/>
    <mergeCell ref="B120:B129"/>
    <mergeCell ref="C120:C129"/>
    <mergeCell ref="E120:E129"/>
    <mergeCell ref="F120:F129"/>
    <mergeCell ref="G120:G129"/>
    <mergeCell ref="H120:H129"/>
    <mergeCell ref="M120:M129"/>
    <mergeCell ref="N120:N129"/>
    <mergeCell ref="A110:A119"/>
    <mergeCell ref="B110:B119"/>
    <mergeCell ref="C110:C119"/>
    <mergeCell ref="E110:E119"/>
    <mergeCell ref="F110:F119"/>
    <mergeCell ref="G110:G119"/>
    <mergeCell ref="H110:H119"/>
    <mergeCell ref="M110:M119"/>
    <mergeCell ref="N110:N119"/>
    <mergeCell ref="E30:E39"/>
    <mergeCell ref="E20:E29"/>
    <mergeCell ref="C20:C29"/>
    <mergeCell ref="Q60:V69"/>
    <mergeCell ref="B30:B39"/>
    <mergeCell ref="O60:O69"/>
    <mergeCell ref="N60:N69"/>
    <mergeCell ref="G50:G59"/>
    <mergeCell ref="H50:H59"/>
    <mergeCell ref="M50:M59"/>
    <mergeCell ref="N50:N59"/>
    <mergeCell ref="O50:O59"/>
    <mergeCell ref="G30:G39"/>
    <mergeCell ref="H30:H39"/>
    <mergeCell ref="O40:O49"/>
    <mergeCell ref="O30:O39"/>
    <mergeCell ref="M40:M49"/>
    <mergeCell ref="N40:N49"/>
    <mergeCell ref="N30:N39"/>
    <mergeCell ref="A50:A59"/>
    <mergeCell ref="B50:B59"/>
    <mergeCell ref="C50:C59"/>
    <mergeCell ref="E50:E59"/>
    <mergeCell ref="F50:F59"/>
    <mergeCell ref="C60:C69"/>
    <mergeCell ref="E60:E69"/>
    <mergeCell ref="E40:E49"/>
    <mergeCell ref="F40:F49"/>
    <mergeCell ref="A1:C2"/>
    <mergeCell ref="A4:C4"/>
    <mergeCell ref="A8:A9"/>
    <mergeCell ref="B8:B9"/>
    <mergeCell ref="E8:E9"/>
    <mergeCell ref="O8:O9"/>
    <mergeCell ref="N8:N9"/>
    <mergeCell ref="N7:O7"/>
    <mergeCell ref="K8:K9"/>
    <mergeCell ref="M8:M9"/>
    <mergeCell ref="I7:M7"/>
    <mergeCell ref="F8:F9"/>
    <mergeCell ref="A5:C5"/>
    <mergeCell ref="D4:N4"/>
    <mergeCell ref="D5:N5"/>
    <mergeCell ref="A7:C7"/>
    <mergeCell ref="A6:C6"/>
    <mergeCell ref="D6:N6"/>
    <mergeCell ref="A10:A19"/>
    <mergeCell ref="D7:D9"/>
    <mergeCell ref="C10:C19"/>
    <mergeCell ref="B10:B19"/>
    <mergeCell ref="G60:G69"/>
    <mergeCell ref="H60:H69"/>
    <mergeCell ref="M30:M39"/>
    <mergeCell ref="G70:G79"/>
    <mergeCell ref="H70:H79"/>
    <mergeCell ref="M70:M79"/>
    <mergeCell ref="M60:M69"/>
    <mergeCell ref="G40:G49"/>
    <mergeCell ref="H40:H49"/>
    <mergeCell ref="A60:A69"/>
    <mergeCell ref="B60:B69"/>
    <mergeCell ref="A20:A29"/>
    <mergeCell ref="B20:B29"/>
    <mergeCell ref="F60:F69"/>
    <mergeCell ref="A30:A39"/>
    <mergeCell ref="C30:C39"/>
    <mergeCell ref="F30:F39"/>
    <mergeCell ref="B40:B49"/>
    <mergeCell ref="A40:A49"/>
    <mergeCell ref="C40:C49"/>
    <mergeCell ref="O10:O19"/>
    <mergeCell ref="O20:O29"/>
    <mergeCell ref="N10:N19"/>
    <mergeCell ref="M20:M29"/>
    <mergeCell ref="N20:N29"/>
    <mergeCell ref="M10:M19"/>
    <mergeCell ref="H8:H9"/>
    <mergeCell ref="E7:H7"/>
    <mergeCell ref="L8:L9"/>
    <mergeCell ref="I8:I9"/>
    <mergeCell ref="G8:G9"/>
    <mergeCell ref="H10:H19"/>
    <mergeCell ref="G10:G19"/>
    <mergeCell ref="F20:F29"/>
    <mergeCell ref="G20:G29"/>
    <mergeCell ref="H20:H29"/>
    <mergeCell ref="E10:E19"/>
    <mergeCell ref="F10:F19"/>
    <mergeCell ref="O70:O79"/>
    <mergeCell ref="Q70:V79"/>
    <mergeCell ref="A80:A89"/>
    <mergeCell ref="B80:B89"/>
    <mergeCell ref="C80:C89"/>
    <mergeCell ref="E80:E89"/>
    <mergeCell ref="F80:F89"/>
    <mergeCell ref="G80:G89"/>
    <mergeCell ref="H80:H89"/>
    <mergeCell ref="M80:M89"/>
    <mergeCell ref="N80:N89"/>
    <mergeCell ref="O80:O89"/>
    <mergeCell ref="A70:A79"/>
    <mergeCell ref="B70:B79"/>
    <mergeCell ref="C70:C79"/>
    <mergeCell ref="E70:E79"/>
    <mergeCell ref="F70:F79"/>
    <mergeCell ref="N70:N79"/>
    <mergeCell ref="G90:G99"/>
    <mergeCell ref="H90:H99"/>
    <mergeCell ref="M90:M99"/>
    <mergeCell ref="N90:N99"/>
    <mergeCell ref="A100:A109"/>
    <mergeCell ref="B100:B109"/>
    <mergeCell ref="C100:C109"/>
    <mergeCell ref="E100:E109"/>
    <mergeCell ref="F100:F109"/>
    <mergeCell ref="G100:G109"/>
    <mergeCell ref="H100:H109"/>
    <mergeCell ref="M100:M109"/>
    <mergeCell ref="N100:N109"/>
    <mergeCell ref="A90:A99"/>
    <mergeCell ref="B90:B99"/>
    <mergeCell ref="C90:C99"/>
    <mergeCell ref="E90:E99"/>
    <mergeCell ref="F90:F99"/>
  </mergeCells>
  <conditionalFormatting sqref="D10:D13">
    <cfRule type="containsText" dxfId="476" priority="243" operator="containsText" text="3- Bajo">
      <formula>NOT(ISERROR(SEARCH("3- Bajo",D10)))</formula>
    </cfRule>
    <cfRule type="containsText" dxfId="475" priority="241" operator="containsText" text="6- Moderado">
      <formula>NOT(ISERROR(SEARCH("6- Moderado",D10)))</formula>
    </cfRule>
    <cfRule type="containsText" dxfId="474" priority="240" operator="containsText" text="3- Moderado">
      <formula>NOT(ISERROR(SEARCH("3- Moderado",D10)))</formula>
    </cfRule>
    <cfRule type="containsText" dxfId="473" priority="242" operator="containsText" text="4- Moderado">
      <formula>NOT(ISERROR(SEARCH("4- Moderado",D10)))</formula>
    </cfRule>
    <cfRule type="containsText" dxfId="472" priority="244" operator="containsText" text="4- Bajo">
      <formula>NOT(ISERROR(SEARCH("4- Bajo",D10)))</formula>
    </cfRule>
    <cfRule type="containsText" dxfId="471" priority="245" operator="containsText" text="1- Bajo">
      <formula>NOT(ISERROR(SEARCH("1- Bajo",D10)))</formula>
    </cfRule>
  </conditionalFormatting>
  <conditionalFormatting sqref="D20:D24">
    <cfRule type="containsText" dxfId="470" priority="227" operator="containsText" text="1- Bajo">
      <formula>NOT(ISERROR(SEARCH("1- Bajo",D20)))</formula>
    </cfRule>
    <cfRule type="containsText" dxfId="469" priority="226" operator="containsText" text="4- Bajo">
      <formula>NOT(ISERROR(SEARCH("4- Bajo",D20)))</formula>
    </cfRule>
    <cfRule type="containsText" dxfId="468" priority="225" operator="containsText" text="3- Bajo">
      <formula>NOT(ISERROR(SEARCH("3- Bajo",D20)))</formula>
    </cfRule>
    <cfRule type="containsText" dxfId="467" priority="224" operator="containsText" text="4- Moderado">
      <formula>NOT(ISERROR(SEARCH("4- Moderado",D20)))</formula>
    </cfRule>
    <cfRule type="containsText" dxfId="466" priority="223" operator="containsText" text="6- Moderado">
      <formula>NOT(ISERROR(SEARCH("6- Moderado",D20)))</formula>
    </cfRule>
    <cfRule type="containsText" dxfId="465" priority="222" operator="containsText" text="3- Moderado">
      <formula>NOT(ISERROR(SEARCH("3- Moderado",D20)))</formula>
    </cfRule>
  </conditionalFormatting>
  <conditionalFormatting sqref="D30:D33">
    <cfRule type="containsText" dxfId="464" priority="217" operator="containsText" text="6- Moderado">
      <formula>NOT(ISERROR(SEARCH("6- Moderado",D30)))</formula>
    </cfRule>
    <cfRule type="containsText" dxfId="463" priority="218" operator="containsText" text="4- Moderado">
      <formula>NOT(ISERROR(SEARCH("4- Moderado",D30)))</formula>
    </cfRule>
    <cfRule type="containsText" dxfId="462" priority="219" operator="containsText" text="3- Bajo">
      <formula>NOT(ISERROR(SEARCH("3- Bajo",D30)))</formula>
    </cfRule>
    <cfRule type="containsText" dxfId="461" priority="221" operator="containsText" text="1- Bajo">
      <formula>NOT(ISERROR(SEARCH("1- Bajo",D30)))</formula>
    </cfRule>
    <cfRule type="containsText" dxfId="460" priority="220" operator="containsText" text="4- Bajo">
      <formula>NOT(ISERROR(SEARCH("4- Bajo",D30)))</formula>
    </cfRule>
    <cfRule type="containsText" dxfId="459" priority="216" operator="containsText" text="3- Moderado">
      <formula>NOT(ISERROR(SEARCH("3- Moderado",D30)))</formula>
    </cfRule>
  </conditionalFormatting>
  <conditionalFormatting sqref="D40:D41">
    <cfRule type="containsText" dxfId="458" priority="210" operator="containsText" text="3- Moderado">
      <formula>NOT(ISERROR(SEARCH("3- Moderado",D40)))</formula>
    </cfRule>
    <cfRule type="containsText" dxfId="457" priority="211" operator="containsText" text="6- Moderado">
      <formula>NOT(ISERROR(SEARCH("6- Moderado",D40)))</formula>
    </cfRule>
    <cfRule type="containsText" dxfId="456" priority="212" operator="containsText" text="4- Moderado">
      <formula>NOT(ISERROR(SEARCH("4- Moderado",D40)))</formula>
    </cfRule>
    <cfRule type="containsText" dxfId="455" priority="213" operator="containsText" text="3- Bajo">
      <formula>NOT(ISERROR(SEARCH("3- Bajo",D40)))</formula>
    </cfRule>
    <cfRule type="containsText" dxfId="454" priority="214" operator="containsText" text="4- Bajo">
      <formula>NOT(ISERROR(SEARCH("4- Bajo",D40)))</formula>
    </cfRule>
    <cfRule type="containsText" dxfId="453" priority="215" operator="containsText" text="1- Bajo">
      <formula>NOT(ISERROR(SEARCH("1- Bajo",D40)))</formula>
    </cfRule>
  </conditionalFormatting>
  <conditionalFormatting sqref="D50:D51">
    <cfRule type="containsText" dxfId="452" priority="137" operator="containsText" text="4- Moderado">
      <formula>NOT(ISERROR(SEARCH("4- Moderado",D50)))</formula>
    </cfRule>
    <cfRule type="containsText" dxfId="451" priority="140" operator="containsText" text="1- Bajo">
      <formula>NOT(ISERROR(SEARCH("1- Bajo",D50)))</formula>
    </cfRule>
    <cfRule type="containsText" dxfId="450" priority="138" operator="containsText" text="3- Bajo">
      <formula>NOT(ISERROR(SEARCH("3- Bajo",D50)))</formula>
    </cfRule>
    <cfRule type="containsText" dxfId="449" priority="135" operator="containsText" text="3- Moderado">
      <formula>NOT(ISERROR(SEARCH("3- Moderado",D50)))</formula>
    </cfRule>
    <cfRule type="containsText" dxfId="448" priority="139" operator="containsText" text="4- Bajo">
      <formula>NOT(ISERROR(SEARCH("4- Bajo",D50)))</formula>
    </cfRule>
    <cfRule type="containsText" dxfId="447" priority="136" operator="containsText" text="6- Moderado">
      <formula>NOT(ISERROR(SEARCH("6- Moderado",D50)))</formula>
    </cfRule>
  </conditionalFormatting>
  <conditionalFormatting sqref="D60:D68">
    <cfRule type="containsText" dxfId="446" priority="2" operator="containsText" text="6- Moderado">
      <formula>NOT(ISERROR(SEARCH("6- Moderado",D60)))</formula>
    </cfRule>
    <cfRule type="containsText" dxfId="445" priority="3" operator="containsText" text="4- Moderado">
      <formula>NOT(ISERROR(SEARCH("4- Moderado",D60)))</formula>
    </cfRule>
    <cfRule type="containsText" dxfId="444" priority="4" operator="containsText" text="3- Bajo">
      <formula>NOT(ISERROR(SEARCH("3- Bajo",D60)))</formula>
    </cfRule>
    <cfRule type="containsText" dxfId="443" priority="5" operator="containsText" text="4- Bajo">
      <formula>NOT(ISERROR(SEARCH("4- Bajo",D60)))</formula>
    </cfRule>
    <cfRule type="containsText" dxfId="442" priority="1" operator="containsText" text="3- Moderado">
      <formula>NOT(ISERROR(SEARCH("3- Moderado",D60)))</formula>
    </cfRule>
    <cfRule type="containsText" dxfId="441" priority="6" operator="containsText" text="1- Bajo">
      <formula>NOT(ISERROR(SEARCH("1- Bajo",D60)))</formula>
    </cfRule>
  </conditionalFormatting>
  <conditionalFormatting sqref="H10 H20">
    <cfRule type="cellIs" dxfId="440" priority="933" operator="between">
      <formula>0</formula>
      <formula>2</formula>
    </cfRule>
    <cfRule type="containsText" dxfId="439" priority="911" operator="containsText" text="Muy Baja">
      <formula>NOT(ISERROR(SEARCH("Muy Baja",H10)))</formula>
    </cfRule>
    <cfRule type="containsText" dxfId="438" priority="921" operator="containsText" text="Muy Baja">
      <formula>NOT(ISERROR(SEARCH("Muy Baja",H10)))</formula>
    </cfRule>
    <cfRule type="containsText" dxfId="437" priority="915" operator="containsText" text="Alta">
      <formula>NOT(ISERROR(SEARCH("Alta",H10)))</formula>
    </cfRule>
    <cfRule type="containsText" dxfId="436" priority="912" operator="containsText" text="Baja">
      <formula>NOT(ISERROR(SEARCH("Baja",H10)))</formula>
    </cfRule>
    <cfRule type="containsText" dxfId="435" priority="913" operator="containsText" text="Muy Alta">
      <formula>NOT(ISERROR(SEARCH("Muy Alta",H10)))</formula>
    </cfRule>
    <cfRule type="containsText" dxfId="434" priority="916" operator="containsText" text="Media">
      <formula>NOT(ISERROR(SEARCH("Media",H10)))</formula>
    </cfRule>
    <cfRule type="containsText" dxfId="433" priority="917" operator="containsText" text="Media">
      <formula>NOT(ISERROR(SEARCH("Media",H10)))</formula>
    </cfRule>
    <cfRule type="containsText" dxfId="432" priority="918" operator="containsText" text="Media">
      <formula>NOT(ISERROR(SEARCH("Media",H10)))</formula>
    </cfRule>
    <cfRule type="containsText" dxfId="431" priority="919" operator="containsText" text="Muy Baja">
      <formula>NOT(ISERROR(SEARCH("Muy Baja",H10)))</formula>
    </cfRule>
    <cfRule type="containsText" dxfId="430" priority="920" operator="containsText" text="Baja">
      <formula>NOT(ISERROR(SEARCH("Baja",H10)))</formula>
    </cfRule>
    <cfRule type="containsText" dxfId="429" priority="922" operator="containsText" text="Muy Baja">
      <formula>NOT(ISERROR(SEARCH("Muy Baja",H10)))</formula>
    </cfRule>
    <cfRule type="containsText" dxfId="428" priority="923" operator="containsText" text="Muy Baja">
      <formula>NOT(ISERROR(SEARCH("Muy Baja",H10)))</formula>
    </cfRule>
    <cfRule type="containsText" dxfId="427" priority="924" operator="containsText" text="Muy Baja'Tabla probabilidad'!">
      <formula>NOT(ISERROR(SEARCH("Muy Baja'Tabla probabilidad'!",H10)))</formula>
    </cfRule>
    <cfRule type="containsText" dxfId="426" priority="925" operator="containsText" text="Muy bajo">
      <formula>NOT(ISERROR(SEARCH("Muy bajo",H10)))</formula>
    </cfRule>
    <cfRule type="containsText" dxfId="425" priority="926" operator="containsText" text="Alta">
      <formula>NOT(ISERROR(SEARCH("Alta",H10)))</formula>
    </cfRule>
    <cfRule type="containsText" dxfId="424" priority="927" operator="containsText" text="Media">
      <formula>NOT(ISERROR(SEARCH("Media",H10)))</formula>
    </cfRule>
    <cfRule type="containsText" dxfId="423" priority="928" operator="containsText" text="Baja">
      <formula>NOT(ISERROR(SEARCH("Baja",H10)))</formula>
    </cfRule>
    <cfRule type="containsText" dxfId="422" priority="929" operator="containsText" text="Muy baja">
      <formula>NOT(ISERROR(SEARCH("Muy baja",H10)))</formula>
    </cfRule>
    <cfRule type="cellIs" dxfId="421" priority="932" operator="between">
      <formula>1</formula>
      <formula>2</formula>
    </cfRule>
  </conditionalFormatting>
  <conditionalFormatting sqref="H30 H40">
    <cfRule type="containsText" dxfId="420" priority="641" operator="containsText" text="Media">
      <formula>NOT(ISERROR(SEARCH("Media",H30)))</formula>
    </cfRule>
    <cfRule type="containsText" dxfId="419" priority="642" operator="containsText" text="Baja">
      <formula>NOT(ISERROR(SEARCH("Baja",H30)))</formula>
    </cfRule>
    <cfRule type="containsText" dxfId="418" priority="643" operator="containsText" text="Muy baja">
      <formula>NOT(ISERROR(SEARCH("Muy baja",H30)))</formula>
    </cfRule>
    <cfRule type="cellIs" dxfId="417" priority="646" operator="between">
      <formula>1</formula>
      <formula>2</formula>
    </cfRule>
    <cfRule type="cellIs" dxfId="416" priority="647" operator="between">
      <formula>0</formula>
      <formula>2</formula>
    </cfRule>
    <cfRule type="containsText" dxfId="415" priority="634" operator="containsText" text="Baja">
      <formula>NOT(ISERROR(SEARCH("Baja",H30)))</formula>
    </cfRule>
    <cfRule type="containsText" dxfId="414" priority="633" operator="containsText" text="Muy Baja">
      <formula>NOT(ISERROR(SEARCH("Muy Baja",H30)))</formula>
    </cfRule>
    <cfRule type="containsText" dxfId="413" priority="632" operator="containsText" text="Media">
      <formula>NOT(ISERROR(SEARCH("Media",H30)))</formula>
    </cfRule>
    <cfRule type="containsText" dxfId="412" priority="631" operator="containsText" text="Media">
      <formula>NOT(ISERROR(SEARCH("Media",H30)))</formula>
    </cfRule>
    <cfRule type="containsText" dxfId="411" priority="630" operator="containsText" text="Media">
      <formula>NOT(ISERROR(SEARCH("Media",H30)))</formula>
    </cfRule>
    <cfRule type="containsText" dxfId="410" priority="629" operator="containsText" text="Alta">
      <formula>NOT(ISERROR(SEARCH("Alta",H30)))</formula>
    </cfRule>
    <cfRule type="containsText" dxfId="409" priority="627" operator="containsText" text="Muy Alta">
      <formula>NOT(ISERROR(SEARCH("Muy Alta",H30)))</formula>
    </cfRule>
    <cfRule type="containsText" dxfId="408" priority="626" operator="containsText" text="Baja">
      <formula>NOT(ISERROR(SEARCH("Baja",H30)))</formula>
    </cfRule>
    <cfRule type="containsText" dxfId="407" priority="625" operator="containsText" text="Muy Baja">
      <formula>NOT(ISERROR(SEARCH("Muy Baja",H30)))</formula>
    </cfRule>
    <cfRule type="containsText" dxfId="406" priority="635" operator="containsText" text="Muy Baja">
      <formula>NOT(ISERROR(SEARCH("Muy Baja",H30)))</formula>
    </cfRule>
    <cfRule type="containsText" dxfId="405" priority="636" operator="containsText" text="Muy Baja">
      <formula>NOT(ISERROR(SEARCH("Muy Baja",H30)))</formula>
    </cfRule>
    <cfRule type="containsText" dxfId="404" priority="637" operator="containsText" text="Muy Baja">
      <formula>NOT(ISERROR(SEARCH("Muy Baja",H30)))</formula>
    </cfRule>
    <cfRule type="containsText" dxfId="403" priority="638" operator="containsText" text="Muy Baja'Tabla probabilidad'!">
      <formula>NOT(ISERROR(SEARCH("Muy Baja'Tabla probabilidad'!",H30)))</formula>
    </cfRule>
    <cfRule type="containsText" dxfId="402" priority="639" operator="containsText" text="Muy bajo">
      <formula>NOT(ISERROR(SEARCH("Muy bajo",H30)))</formula>
    </cfRule>
    <cfRule type="containsText" dxfId="401" priority="640" operator="containsText" text="Alta">
      <formula>NOT(ISERROR(SEARCH("Alta",H30)))</formula>
    </cfRule>
  </conditionalFormatting>
  <conditionalFormatting sqref="H50">
    <cfRule type="containsText" dxfId="400" priority="147" operator="containsText" text="Muy Baja">
      <formula>NOT(ISERROR(SEARCH("Muy Baja",H50)))</formula>
    </cfRule>
    <cfRule type="containsText" dxfId="399" priority="157" operator="containsText" text="Muy Baja">
      <formula>NOT(ISERROR(SEARCH("Muy Baja",H50)))</formula>
    </cfRule>
    <cfRule type="containsText" dxfId="398" priority="156" operator="containsText" text="Baja">
      <formula>NOT(ISERROR(SEARCH("Baja",H50)))</formula>
    </cfRule>
    <cfRule type="containsText" dxfId="397" priority="155" operator="containsText" text="Muy Baja">
      <formula>NOT(ISERROR(SEARCH("Muy Baja",H50)))</formula>
    </cfRule>
    <cfRule type="containsText" dxfId="396" priority="148" operator="containsText" text="Baja">
      <formula>NOT(ISERROR(SEARCH("Baja",H50)))</formula>
    </cfRule>
    <cfRule type="containsText" dxfId="395" priority="149" operator="containsText" text="Muy Alta">
      <formula>NOT(ISERROR(SEARCH("Muy Alta",H50)))</formula>
    </cfRule>
    <cfRule type="containsText" dxfId="394" priority="159" operator="containsText" text="Muy Baja">
      <formula>NOT(ISERROR(SEARCH("Muy Baja",H50)))</formula>
    </cfRule>
    <cfRule type="containsText" dxfId="393" priority="152" operator="containsText" text="Media">
      <formula>NOT(ISERROR(SEARCH("Media",H50)))</formula>
    </cfRule>
    <cfRule type="containsText" dxfId="392" priority="153" operator="containsText" text="Media">
      <formula>NOT(ISERROR(SEARCH("Media",H50)))</formula>
    </cfRule>
    <cfRule type="containsText" dxfId="391" priority="154" operator="containsText" text="Media">
      <formula>NOT(ISERROR(SEARCH("Media",H50)))</formula>
    </cfRule>
    <cfRule type="cellIs" dxfId="390" priority="169" operator="between">
      <formula>0</formula>
      <formula>2</formula>
    </cfRule>
    <cfRule type="cellIs" dxfId="389" priority="168" operator="between">
      <formula>1</formula>
      <formula>2</formula>
    </cfRule>
    <cfRule type="containsText" dxfId="388" priority="165" operator="containsText" text="Muy baja">
      <formula>NOT(ISERROR(SEARCH("Muy baja",H50)))</formula>
    </cfRule>
    <cfRule type="containsText" dxfId="387" priority="164" operator="containsText" text="Baja">
      <formula>NOT(ISERROR(SEARCH("Baja",H50)))</formula>
    </cfRule>
    <cfRule type="containsText" dxfId="386" priority="163" operator="containsText" text="Media">
      <formula>NOT(ISERROR(SEARCH("Media",H50)))</formula>
    </cfRule>
    <cfRule type="containsText" dxfId="385" priority="162" operator="containsText" text="Alta">
      <formula>NOT(ISERROR(SEARCH("Alta",H50)))</formula>
    </cfRule>
    <cfRule type="containsText" dxfId="384" priority="158" operator="containsText" text="Muy Baja">
      <formula>NOT(ISERROR(SEARCH("Muy Baja",H50)))</formula>
    </cfRule>
    <cfRule type="containsText" dxfId="383" priority="161" operator="containsText" text="Muy bajo">
      <formula>NOT(ISERROR(SEARCH("Muy bajo",H50)))</formula>
    </cfRule>
    <cfRule type="containsText" dxfId="382" priority="160" operator="containsText" text="Muy Baja'Tabla probabilidad'!">
      <formula>NOT(ISERROR(SEARCH("Muy Baja'Tabla probabilidad'!",H50)))</formula>
    </cfRule>
    <cfRule type="containsText" dxfId="381" priority="151" operator="containsText" text="Alta">
      <formula>NOT(ISERROR(SEARCH("Alta",H50)))</formula>
    </cfRule>
  </conditionalFormatting>
  <conditionalFormatting sqref="H60">
    <cfRule type="containsText" dxfId="380" priority="352" operator="containsText" text="Alta">
      <formula>NOT(ISERROR(SEARCH("Alta",H60)))</formula>
    </cfRule>
    <cfRule type="containsText" dxfId="379" priority="351" operator="containsText" text="Muy bajo">
      <formula>NOT(ISERROR(SEARCH("Muy bajo",H60)))</formula>
    </cfRule>
    <cfRule type="containsText" dxfId="378" priority="350" operator="containsText" text="Muy Baja'Tabla probabilidad'!">
      <formula>NOT(ISERROR(SEARCH("Muy Baja'Tabla probabilidad'!",H60)))</formula>
    </cfRule>
    <cfRule type="containsText" dxfId="377" priority="349" operator="containsText" text="Muy Baja">
      <formula>NOT(ISERROR(SEARCH("Muy Baja",H60)))</formula>
    </cfRule>
    <cfRule type="containsText" dxfId="376" priority="348" operator="containsText" text="Muy Baja">
      <formula>NOT(ISERROR(SEARCH("Muy Baja",H60)))</formula>
    </cfRule>
    <cfRule type="containsText" dxfId="375" priority="347" operator="containsText" text="Muy Baja">
      <formula>NOT(ISERROR(SEARCH("Muy Baja",H60)))</formula>
    </cfRule>
    <cfRule type="containsText" dxfId="374" priority="346" operator="containsText" text="Baja">
      <formula>NOT(ISERROR(SEARCH("Baja",H60)))</formula>
    </cfRule>
    <cfRule type="containsText" dxfId="373" priority="345" operator="containsText" text="Muy Baja">
      <formula>NOT(ISERROR(SEARCH("Muy Baja",H60)))</formula>
    </cfRule>
    <cfRule type="containsText" dxfId="372" priority="344" operator="containsText" text="Media">
      <formula>NOT(ISERROR(SEARCH("Media",H60)))</formula>
    </cfRule>
    <cfRule type="containsText" dxfId="371" priority="343" operator="containsText" text="Media">
      <formula>NOT(ISERROR(SEARCH("Media",H60)))</formula>
    </cfRule>
    <cfRule type="containsText" dxfId="370" priority="342" operator="containsText" text="Media">
      <formula>NOT(ISERROR(SEARCH("Media",H60)))</formula>
    </cfRule>
    <cfRule type="containsText" dxfId="369" priority="341" operator="containsText" text="Alta">
      <formula>NOT(ISERROR(SEARCH("Alta",H60)))</formula>
    </cfRule>
    <cfRule type="containsText" dxfId="368" priority="339" operator="containsText" text="Muy Alta">
      <formula>NOT(ISERROR(SEARCH("Muy Alta",H60)))</formula>
    </cfRule>
    <cfRule type="containsText" dxfId="367" priority="338" operator="containsText" text="Baja">
      <formula>NOT(ISERROR(SEARCH("Baja",H60)))</formula>
    </cfRule>
    <cfRule type="containsText" dxfId="366" priority="337" operator="containsText" text="Muy Baja">
      <formula>NOT(ISERROR(SEARCH("Muy Baja",H60)))</formula>
    </cfRule>
    <cfRule type="cellIs" dxfId="365" priority="359" operator="between">
      <formula>0</formula>
      <formula>2</formula>
    </cfRule>
    <cfRule type="cellIs" dxfId="364" priority="358" operator="between">
      <formula>1</formula>
      <formula>2</formula>
    </cfRule>
    <cfRule type="containsText" dxfId="363" priority="355" operator="containsText" text="Muy baja">
      <formula>NOT(ISERROR(SEARCH("Muy baja",H60)))</formula>
    </cfRule>
    <cfRule type="containsText" dxfId="362" priority="354" operator="containsText" text="Baja">
      <formula>NOT(ISERROR(SEARCH("Baja",H60)))</formula>
    </cfRule>
    <cfRule type="containsText" dxfId="361" priority="353" operator="containsText" text="Media">
      <formula>NOT(ISERROR(SEARCH("Media",H60)))</formula>
    </cfRule>
  </conditionalFormatting>
  <conditionalFormatting sqref="H70">
    <cfRule type="containsText" dxfId="360" priority="113" operator="containsText" text="Muy Baja">
      <formula>NOT(ISERROR(SEARCH("Muy Baja",H70)))</formula>
    </cfRule>
    <cfRule type="containsText" dxfId="359" priority="114" operator="containsText" text="Muy Baja">
      <formula>NOT(ISERROR(SEARCH("Muy Baja",H70)))</formula>
    </cfRule>
    <cfRule type="containsText" dxfId="358" priority="115" operator="containsText" text="Muy Baja'Tabla probabilidad'!">
      <formula>NOT(ISERROR(SEARCH("Muy Baja'Tabla probabilidad'!",H70)))</formula>
    </cfRule>
    <cfRule type="containsText" dxfId="357" priority="104" operator="containsText" text="Baja">
      <formula>NOT(ISERROR(SEARCH("Baja",H70)))</formula>
    </cfRule>
    <cfRule type="containsText" dxfId="356" priority="116" operator="containsText" text="Muy bajo">
      <formula>NOT(ISERROR(SEARCH("Muy bajo",H70)))</formula>
    </cfRule>
    <cfRule type="containsText" dxfId="355" priority="117" operator="containsText" text="Alta">
      <formula>NOT(ISERROR(SEARCH("Alta",H70)))</formula>
    </cfRule>
    <cfRule type="containsText" dxfId="354" priority="118" operator="containsText" text="Media">
      <formula>NOT(ISERROR(SEARCH("Media",H70)))</formula>
    </cfRule>
    <cfRule type="containsText" dxfId="353" priority="119" operator="containsText" text="Baja">
      <formula>NOT(ISERROR(SEARCH("Baja",H70)))</formula>
    </cfRule>
    <cfRule type="containsText" dxfId="352" priority="120" operator="containsText" text="Muy baja">
      <formula>NOT(ISERROR(SEARCH("Muy baja",H70)))</formula>
    </cfRule>
    <cfRule type="cellIs" dxfId="351" priority="123" operator="between">
      <formula>1</formula>
      <formula>2</formula>
    </cfRule>
    <cfRule type="cellIs" dxfId="350" priority="124" operator="between">
      <formula>0</formula>
      <formula>2</formula>
    </cfRule>
    <cfRule type="containsText" dxfId="349" priority="103" operator="containsText" text="Muy Baja">
      <formula>NOT(ISERROR(SEARCH("Muy Baja",H70)))</formula>
    </cfRule>
    <cfRule type="containsText" dxfId="348" priority="105" operator="containsText" text="Muy Alta">
      <formula>NOT(ISERROR(SEARCH("Muy Alta",H70)))</formula>
    </cfRule>
    <cfRule type="containsText" dxfId="347" priority="106" operator="containsText" text="Alta">
      <formula>NOT(ISERROR(SEARCH("Alta",H70)))</formula>
    </cfRule>
    <cfRule type="containsText" dxfId="346" priority="107" operator="containsText" text="Media">
      <formula>NOT(ISERROR(SEARCH("Media",H70)))</formula>
    </cfRule>
    <cfRule type="containsText" dxfId="345" priority="108" operator="containsText" text="Media">
      <formula>NOT(ISERROR(SEARCH("Media",H70)))</formula>
    </cfRule>
    <cfRule type="containsText" dxfId="344" priority="109" operator="containsText" text="Media">
      <formula>NOT(ISERROR(SEARCH("Media",H70)))</formula>
    </cfRule>
    <cfRule type="containsText" dxfId="343" priority="110" operator="containsText" text="Muy Baja">
      <formula>NOT(ISERROR(SEARCH("Muy Baja",H70)))</formula>
    </cfRule>
    <cfRule type="containsText" dxfId="342" priority="111" operator="containsText" text="Baja">
      <formula>NOT(ISERROR(SEARCH("Baja",H70)))</formula>
    </cfRule>
    <cfRule type="containsText" dxfId="341" priority="112" operator="containsText" text="Muy Baja">
      <formula>NOT(ISERROR(SEARCH("Muy Baja",H70)))</formula>
    </cfRule>
  </conditionalFormatting>
  <conditionalFormatting sqref="H80">
    <cfRule type="containsText" dxfId="340" priority="88" operator="containsText" text="Muy bajo">
      <formula>NOT(ISERROR(SEARCH("Muy bajo",H80)))</formula>
    </cfRule>
    <cfRule type="containsText" dxfId="339" priority="89" operator="containsText" text="Alta">
      <formula>NOT(ISERROR(SEARCH("Alta",H80)))</formula>
    </cfRule>
    <cfRule type="containsText" dxfId="338" priority="90" operator="containsText" text="Media">
      <formula>NOT(ISERROR(SEARCH("Media",H80)))</formula>
    </cfRule>
    <cfRule type="containsText" dxfId="337" priority="92" operator="containsText" text="Muy baja">
      <formula>NOT(ISERROR(SEARCH("Muy baja",H80)))</formula>
    </cfRule>
    <cfRule type="cellIs" dxfId="336" priority="95" operator="between">
      <formula>1</formula>
      <formula>2</formula>
    </cfRule>
    <cfRule type="cellIs" dxfId="335" priority="96" operator="between">
      <formula>0</formula>
      <formula>2</formula>
    </cfRule>
    <cfRule type="containsText" dxfId="334" priority="91" operator="containsText" text="Baja">
      <formula>NOT(ISERROR(SEARCH("Baja",H80)))</formula>
    </cfRule>
    <cfRule type="containsText" dxfId="333" priority="75" operator="containsText" text="Muy Baja">
      <formula>NOT(ISERROR(SEARCH("Muy Baja",H80)))</formula>
    </cfRule>
    <cfRule type="containsText" dxfId="332" priority="76" operator="containsText" text="Baja">
      <formula>NOT(ISERROR(SEARCH("Baja",H80)))</formula>
    </cfRule>
    <cfRule type="containsText" dxfId="331" priority="77" operator="containsText" text="Muy Alta">
      <formula>NOT(ISERROR(SEARCH("Muy Alta",H80)))</formula>
    </cfRule>
    <cfRule type="containsText" dxfId="330" priority="78" operator="containsText" text="Alta">
      <formula>NOT(ISERROR(SEARCH("Alta",H80)))</formula>
    </cfRule>
    <cfRule type="containsText" dxfId="329" priority="79" operator="containsText" text="Media">
      <formula>NOT(ISERROR(SEARCH("Media",H80)))</formula>
    </cfRule>
    <cfRule type="containsText" dxfId="328" priority="80" operator="containsText" text="Media">
      <formula>NOT(ISERROR(SEARCH("Media",H80)))</formula>
    </cfRule>
    <cfRule type="containsText" dxfId="327" priority="81" operator="containsText" text="Media">
      <formula>NOT(ISERROR(SEARCH("Media",H80)))</formula>
    </cfRule>
    <cfRule type="containsText" dxfId="326" priority="82" operator="containsText" text="Muy Baja">
      <formula>NOT(ISERROR(SEARCH("Muy Baja",H80)))</formula>
    </cfRule>
    <cfRule type="containsText" dxfId="325" priority="83" operator="containsText" text="Baja">
      <formula>NOT(ISERROR(SEARCH("Baja",H80)))</formula>
    </cfRule>
    <cfRule type="containsText" dxfId="324" priority="84" operator="containsText" text="Muy Baja">
      <formula>NOT(ISERROR(SEARCH("Muy Baja",H80)))</formula>
    </cfRule>
    <cfRule type="containsText" dxfId="323" priority="85" operator="containsText" text="Muy Baja">
      <formula>NOT(ISERROR(SEARCH("Muy Baja",H80)))</formula>
    </cfRule>
    <cfRule type="containsText" dxfId="322" priority="86" operator="containsText" text="Muy Baja">
      <formula>NOT(ISERROR(SEARCH("Muy Baja",H80)))</formula>
    </cfRule>
    <cfRule type="containsText" dxfId="321" priority="87" operator="containsText" text="Muy Baja'Tabla probabilidad'!">
      <formula>NOT(ISERROR(SEARCH("Muy Baja'Tabla probabilidad'!",H80)))</formula>
    </cfRule>
  </conditionalFormatting>
  <conditionalFormatting sqref="H90">
    <cfRule type="containsText" dxfId="320" priority="49" operator="containsText" text="Muy Alta">
      <formula>NOT(ISERROR(SEARCH("Muy Alta",H90)))</formula>
    </cfRule>
    <cfRule type="containsText" dxfId="319" priority="64" operator="containsText" text="Muy baja">
      <formula>NOT(ISERROR(SEARCH("Muy baja",H90)))</formula>
    </cfRule>
    <cfRule type="containsText" dxfId="318" priority="62" operator="containsText" text="Media">
      <formula>NOT(ISERROR(SEARCH("Media",H90)))</formula>
    </cfRule>
    <cfRule type="containsText" dxfId="317" priority="61" operator="containsText" text="Alta">
      <formula>NOT(ISERROR(SEARCH("Alta",H90)))</formula>
    </cfRule>
    <cfRule type="containsText" dxfId="316" priority="60" operator="containsText" text="Muy bajo">
      <formula>NOT(ISERROR(SEARCH("Muy bajo",H90)))</formula>
    </cfRule>
    <cfRule type="containsText" dxfId="315" priority="56" operator="containsText" text="Muy Baja">
      <formula>NOT(ISERROR(SEARCH("Muy Baja",H90)))</formula>
    </cfRule>
    <cfRule type="containsText" dxfId="314" priority="55" operator="containsText" text="Baja">
      <formula>NOT(ISERROR(SEARCH("Baja",H90)))</formula>
    </cfRule>
    <cfRule type="containsText" dxfId="313" priority="54" operator="containsText" text="Muy Baja">
      <formula>NOT(ISERROR(SEARCH("Muy Baja",H90)))</formula>
    </cfRule>
    <cfRule type="containsText" dxfId="312" priority="53" operator="containsText" text="Media">
      <formula>NOT(ISERROR(SEARCH("Media",H90)))</formula>
    </cfRule>
    <cfRule type="containsText" dxfId="311" priority="51" operator="containsText" text="Media">
      <formula>NOT(ISERROR(SEARCH("Media",H90)))</formula>
    </cfRule>
    <cfRule type="containsText" dxfId="310" priority="50" operator="containsText" text="Alta">
      <formula>NOT(ISERROR(SEARCH("Alta",H90)))</formula>
    </cfRule>
    <cfRule type="containsText" dxfId="309" priority="59" operator="containsText" text="Muy Baja'Tabla probabilidad'!">
      <formula>NOT(ISERROR(SEARCH("Muy Baja'Tabla probabilidad'!",H90)))</formula>
    </cfRule>
    <cfRule type="containsText" dxfId="308" priority="48" operator="containsText" text="Baja">
      <formula>NOT(ISERROR(SEARCH("Baja",H90)))</formula>
    </cfRule>
    <cfRule type="containsText" dxfId="307" priority="47" operator="containsText" text="Muy Baja">
      <formula>NOT(ISERROR(SEARCH("Muy Baja",H90)))</formula>
    </cfRule>
    <cfRule type="containsText" dxfId="306" priority="58" operator="containsText" text="Muy Baja">
      <formula>NOT(ISERROR(SEARCH("Muy Baja",H90)))</formula>
    </cfRule>
    <cfRule type="containsText" dxfId="305" priority="57" operator="containsText" text="Muy Baja">
      <formula>NOT(ISERROR(SEARCH("Muy Baja",H90)))</formula>
    </cfRule>
    <cfRule type="containsText" dxfId="304" priority="63" operator="containsText" text="Baja">
      <formula>NOT(ISERROR(SEARCH("Baja",H90)))</formula>
    </cfRule>
    <cfRule type="containsText" dxfId="303" priority="52" operator="containsText" text="Media">
      <formula>NOT(ISERROR(SEARCH("Media",H90)))</formula>
    </cfRule>
    <cfRule type="cellIs" dxfId="302" priority="68" operator="between">
      <formula>0</formula>
      <formula>2</formula>
    </cfRule>
    <cfRule type="cellIs" dxfId="301" priority="67" operator="between">
      <formula>1</formula>
      <formula>2</formula>
    </cfRule>
  </conditionalFormatting>
  <conditionalFormatting sqref="H100 H110 H120">
    <cfRule type="containsText" dxfId="300" priority="28" operator="containsText" text="Muy Baja">
      <formula>NOT(ISERROR(SEARCH("Muy Baja",H100)))</formula>
    </cfRule>
    <cfRule type="containsText" dxfId="299" priority="20" operator="containsText" text="Baja">
      <formula>NOT(ISERROR(SEARCH("Baja",H100)))</formula>
    </cfRule>
    <cfRule type="containsText" dxfId="298" priority="19" operator="containsText" text="Muy Baja">
      <formula>NOT(ISERROR(SEARCH("Muy Baja",H100)))</formula>
    </cfRule>
    <cfRule type="containsText" dxfId="297" priority="27" operator="containsText" text="Baja">
      <formula>NOT(ISERROR(SEARCH("Baja",H100)))</formula>
    </cfRule>
    <cfRule type="containsText" dxfId="296" priority="31" operator="containsText" text="Muy Baja'Tabla probabilidad'!">
      <formula>NOT(ISERROR(SEARCH("Muy Baja'Tabla probabilidad'!",H100)))</formula>
    </cfRule>
    <cfRule type="cellIs" dxfId="295" priority="40" operator="between">
      <formula>0</formula>
      <formula>2</formula>
    </cfRule>
    <cfRule type="cellIs" dxfId="294" priority="39" operator="between">
      <formula>1</formula>
      <formula>2</formula>
    </cfRule>
    <cfRule type="containsText" dxfId="293" priority="36" operator="containsText" text="Muy baja">
      <formula>NOT(ISERROR(SEARCH("Muy baja",H100)))</formula>
    </cfRule>
    <cfRule type="containsText" dxfId="292" priority="35" operator="containsText" text="Baja">
      <formula>NOT(ISERROR(SEARCH("Baja",H100)))</formula>
    </cfRule>
    <cfRule type="containsText" dxfId="291" priority="34" operator="containsText" text="Media">
      <formula>NOT(ISERROR(SEARCH("Media",H100)))</formula>
    </cfRule>
    <cfRule type="containsText" dxfId="290" priority="33" operator="containsText" text="Alta">
      <formula>NOT(ISERROR(SEARCH("Alta",H100)))</formula>
    </cfRule>
    <cfRule type="containsText" dxfId="289" priority="32" operator="containsText" text="Muy bajo">
      <formula>NOT(ISERROR(SEARCH("Muy bajo",H100)))</formula>
    </cfRule>
    <cfRule type="containsText" dxfId="288" priority="26" operator="containsText" text="Muy Baja">
      <formula>NOT(ISERROR(SEARCH("Muy Baja",H100)))</formula>
    </cfRule>
    <cfRule type="containsText" dxfId="287" priority="30" operator="containsText" text="Muy Baja">
      <formula>NOT(ISERROR(SEARCH("Muy Baja",H100)))</formula>
    </cfRule>
    <cfRule type="containsText" dxfId="286" priority="29" operator="containsText" text="Muy Baja">
      <formula>NOT(ISERROR(SEARCH("Muy Baja",H100)))</formula>
    </cfRule>
    <cfRule type="containsText" dxfId="285" priority="24" operator="containsText" text="Media">
      <formula>NOT(ISERROR(SEARCH("Media",H100)))</formula>
    </cfRule>
    <cfRule type="containsText" dxfId="284" priority="25" operator="containsText" text="Media">
      <formula>NOT(ISERROR(SEARCH("Media",H100)))</formula>
    </cfRule>
    <cfRule type="containsText" dxfId="283" priority="23" operator="containsText" text="Media">
      <formula>NOT(ISERROR(SEARCH("Media",H100)))</formula>
    </cfRule>
    <cfRule type="containsText" dxfId="282" priority="22" operator="containsText" text="Alta">
      <formula>NOT(ISERROR(SEARCH("Alta",H100)))</formula>
    </cfRule>
    <cfRule type="containsText" dxfId="281" priority="21" operator="containsText" text="Muy Alta">
      <formula>NOT(ISERROR(SEARCH("Muy Alta",H100)))</formula>
    </cfRule>
  </conditionalFormatting>
  <conditionalFormatting sqref="K10:K68 K70:K78 K80:K88 K90:K98 K100:K108 K110:K118 K120:K128">
    <cfRule type="containsText" dxfId="280" priority="179" operator="containsText" text="Leve">
      <formula>NOT(ISERROR(SEARCH("Leve",K10)))</formula>
    </cfRule>
    <cfRule type="containsText" dxfId="279" priority="176" operator="containsText" text="Alta">
      <formula>NOT(ISERROR(SEARCH("Alta",K10)))</formula>
    </cfRule>
    <cfRule type="containsText" dxfId="278" priority="175" operator="containsText" text="Mayor">
      <formula>NOT(ISERROR(SEARCH("Mayor",K10)))</formula>
    </cfRule>
    <cfRule type="containsText" dxfId="277" priority="178" operator="containsText" text="Menor">
      <formula>NOT(ISERROR(SEARCH("Menor",K10)))</formula>
    </cfRule>
    <cfRule type="containsText" dxfId="276" priority="174" operator="containsText" text="Catastrófico">
      <formula>NOT(ISERROR(SEARCH("Catastrófico",K10)))</formula>
    </cfRule>
    <cfRule type="containsText" dxfId="275" priority="177" operator="containsText" text="Moderado">
      <formula>NOT(ISERROR(SEARCH("Moderado",K10)))</formula>
    </cfRule>
  </conditionalFormatting>
  <conditionalFormatting sqref="M10 M20">
    <cfRule type="containsText" dxfId="274" priority="909" operator="containsText" text="Menor">
      <formula>NOT(ISERROR(SEARCH("Menor",M10)))</formula>
    </cfRule>
    <cfRule type="containsText" dxfId="273" priority="908" operator="containsText" text="Moderado">
      <formula>NOT(ISERROR(SEARCH("Moderado",M10)))</formula>
    </cfRule>
    <cfRule type="containsText" dxfId="272" priority="907" operator="containsText" text="Alta">
      <formula>NOT(ISERROR(SEARCH("Alta",M10)))</formula>
    </cfRule>
    <cfRule type="containsText" dxfId="271" priority="906" operator="containsText" text="Mayor">
      <formula>NOT(ISERROR(SEARCH("Mayor",M10)))</formula>
    </cfRule>
    <cfRule type="containsText" dxfId="270" priority="905" operator="containsText" text="Catastrófico">
      <formula>NOT(ISERROR(SEARCH("Catastrófico",M10)))</formula>
    </cfRule>
    <cfRule type="containsText" dxfId="269" priority="910" operator="containsText" text="Leve">
      <formula>NOT(ISERROR(SEARCH("Leve",M10)))</formula>
    </cfRule>
  </conditionalFormatting>
  <conditionalFormatting sqref="M30 M40">
    <cfRule type="containsText" dxfId="268" priority="620" operator="containsText" text="Mayor">
      <formula>NOT(ISERROR(SEARCH("Mayor",M30)))</formula>
    </cfRule>
    <cfRule type="containsText" dxfId="267" priority="621" operator="containsText" text="Alta">
      <formula>NOT(ISERROR(SEARCH("Alta",M30)))</formula>
    </cfRule>
    <cfRule type="containsText" dxfId="266" priority="622" operator="containsText" text="Moderado">
      <formula>NOT(ISERROR(SEARCH("Moderado",M30)))</formula>
    </cfRule>
    <cfRule type="containsText" dxfId="265" priority="624" operator="containsText" text="Leve">
      <formula>NOT(ISERROR(SEARCH("Leve",M30)))</formula>
    </cfRule>
    <cfRule type="containsText" dxfId="264" priority="623" operator="containsText" text="Menor">
      <formula>NOT(ISERROR(SEARCH("Menor",M30)))</formula>
    </cfRule>
    <cfRule type="containsText" dxfId="263" priority="619" operator="containsText" text="Catastrófico">
      <formula>NOT(ISERROR(SEARCH("Catastrófico",M30)))</formula>
    </cfRule>
  </conditionalFormatting>
  <conditionalFormatting sqref="M50">
    <cfRule type="containsText" dxfId="262" priority="146" operator="containsText" text="Leve">
      <formula>NOT(ISERROR(SEARCH("Leve",M50)))</formula>
    </cfRule>
    <cfRule type="containsText" dxfId="261" priority="145" operator="containsText" text="Menor">
      <formula>NOT(ISERROR(SEARCH("Menor",M50)))</formula>
    </cfRule>
    <cfRule type="containsText" dxfId="260" priority="144" operator="containsText" text="Moderado">
      <formula>NOT(ISERROR(SEARCH("Moderado",M50)))</formula>
    </cfRule>
    <cfRule type="containsText" dxfId="259" priority="143" operator="containsText" text="Alta">
      <formula>NOT(ISERROR(SEARCH("Alta",M50)))</formula>
    </cfRule>
    <cfRule type="containsText" dxfId="258" priority="142" operator="containsText" text="Mayor">
      <formula>NOT(ISERROR(SEARCH("Mayor",M50)))</formula>
    </cfRule>
    <cfRule type="containsText" dxfId="257" priority="141" operator="containsText" text="Catastrófico">
      <formula>NOT(ISERROR(SEARCH("Catastrófico",M50)))</formula>
    </cfRule>
  </conditionalFormatting>
  <conditionalFormatting sqref="M60 M70 M80 M90 M100 M110 M120">
    <cfRule type="containsText" dxfId="256" priority="331" operator="containsText" text="Catastrófico">
      <formula>NOT(ISERROR(SEARCH("Catastrófico",M60)))</formula>
    </cfRule>
    <cfRule type="containsText" dxfId="255" priority="336" operator="containsText" text="Leve">
      <formula>NOT(ISERROR(SEARCH("Leve",M60)))</formula>
    </cfRule>
    <cfRule type="containsText" dxfId="254" priority="335" operator="containsText" text="Menor">
      <formula>NOT(ISERROR(SEARCH("Menor",M60)))</formula>
    </cfRule>
    <cfRule type="containsText" dxfId="253" priority="334" operator="containsText" text="Moderado">
      <formula>NOT(ISERROR(SEARCH("Moderado",M60)))</formula>
    </cfRule>
    <cfRule type="containsText" dxfId="252" priority="333" operator="containsText" text="Alta">
      <formula>NOT(ISERROR(SEARCH("Alta",M60)))</formula>
    </cfRule>
    <cfRule type="containsText" dxfId="251" priority="332" operator="containsText" text="Mayor">
      <formula>NOT(ISERROR(SEARCH("Mayor",M60)))</formula>
    </cfRule>
  </conditionalFormatting>
  <conditionalFormatting sqref="N50">
    <cfRule type="containsText" dxfId="250" priority="171" operator="containsText" text="Alto">
      <formula>NOT(ISERROR(SEARCH("Alto",N50)))</formula>
    </cfRule>
    <cfRule type="containsText" dxfId="249" priority="170" operator="containsText" text="Extremo">
      <formula>NOT(ISERROR(SEARCH("Extremo",N50)))</formula>
    </cfRule>
    <cfRule type="containsText" dxfId="248" priority="173" operator="containsText" text="Moderado">
      <formula>NOT(ISERROR(SEARCH("Moderado",N50)))</formula>
    </cfRule>
    <cfRule type="containsText" dxfId="247" priority="172" operator="containsText" text="Bajo">
      <formula>NOT(ISERROR(SEARCH("Bajo",N50)))</formula>
    </cfRule>
  </conditionalFormatting>
  <conditionalFormatting sqref="N60 N70 N80 N90 N100 N110 N120">
    <cfRule type="containsText" dxfId="246" priority="362" operator="containsText" text="Bajo">
      <formula>NOT(ISERROR(SEARCH("Bajo",N60)))</formula>
    </cfRule>
    <cfRule type="containsText" dxfId="245" priority="361" operator="containsText" text="Alto">
      <formula>NOT(ISERROR(SEARCH("Alto",N60)))</formula>
    </cfRule>
    <cfRule type="containsText" dxfId="244" priority="360" operator="containsText" text="Extremo">
      <formula>NOT(ISERROR(SEARCH("Extremo",N60)))</formula>
    </cfRule>
    <cfRule type="containsText" dxfId="243" priority="363" operator="containsText" text="Moderado">
      <formula>NOT(ISERROR(SEARCH("Moderado",N60)))</formula>
    </cfRule>
  </conditionalFormatting>
  <conditionalFormatting sqref="N8:O8">
    <cfRule type="containsText" dxfId="242" priority="180" operator="containsText" text="3- Moderado">
      <formula>NOT(ISERROR(SEARCH("3- Moderado",N8)))</formula>
    </cfRule>
    <cfRule type="containsText" dxfId="241" priority="181" operator="containsText" text="6- Moderado">
      <formula>NOT(ISERROR(SEARCH("6- Moderado",N8)))</formula>
    </cfRule>
    <cfRule type="containsText" dxfId="240" priority="182" operator="containsText" text="4- Moderado">
      <formula>NOT(ISERROR(SEARCH("4- Moderado",N8)))</formula>
    </cfRule>
    <cfRule type="containsText" dxfId="239" priority="183" operator="containsText" text="3- Bajo">
      <formula>NOT(ISERROR(SEARCH("3- Bajo",N8)))</formula>
    </cfRule>
    <cfRule type="containsText" dxfId="238" priority="184" operator="containsText" text="4- Bajo">
      <formula>NOT(ISERROR(SEARCH("4- Bajo",N8)))</formula>
    </cfRule>
    <cfRule type="containsText" dxfId="237" priority="185" operator="containsText" text="1- Bajo">
      <formula>NOT(ISERROR(SEARCH("1- Bajo",N8)))</formula>
    </cfRule>
  </conditionalFormatting>
  <conditionalFormatting sqref="N10:O10 N20:O20">
    <cfRule type="containsText" dxfId="236" priority="1495" operator="containsText" text="Moderado">
      <formula>NOT(ISERROR(SEARCH("Moderado",N10)))</formula>
    </cfRule>
    <cfRule type="containsText" dxfId="235" priority="1492" operator="containsText" text="Extremo">
      <formula>NOT(ISERROR(SEARCH("Extremo",N10)))</formula>
    </cfRule>
    <cfRule type="containsText" dxfId="234" priority="1493" operator="containsText" text="Alto">
      <formula>NOT(ISERROR(SEARCH("Alto",N10)))</formula>
    </cfRule>
    <cfRule type="containsText" dxfId="233" priority="1494" operator="containsText" text="Bajo">
      <formula>NOT(ISERROR(SEARCH("Bajo",N10)))</formula>
    </cfRule>
  </conditionalFormatting>
  <conditionalFormatting sqref="N30:O30 N40">
    <cfRule type="containsText" dxfId="232" priority="651" operator="containsText" text="Moderado">
      <formula>NOT(ISERROR(SEARCH("Moderado",N30)))</formula>
    </cfRule>
    <cfRule type="containsText" dxfId="231" priority="648" operator="containsText" text="Extremo">
      <formula>NOT(ISERROR(SEARCH("Extremo",N30)))</formula>
    </cfRule>
    <cfRule type="containsText" dxfId="230" priority="649" operator="containsText" text="Alto">
      <formula>NOT(ISERROR(SEARCH("Alto",N30)))</formula>
    </cfRule>
    <cfRule type="containsText" dxfId="229" priority="650" operator="containsText" text="Bajo">
      <formula>NOT(ISERROR(SEARCH("Bajo",N30)))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30"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931"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645" operator="containsText" id="{EF2F67A8-8347-4F31-93F7-2BB1AF3C13A8}">
            <xm:f>NOT(ISERROR(SEARCH('8- Políticas de Administración '!$B$5,H30)))</xm:f>
            <xm:f>'8- Políticas de Administración '!$B$5</xm:f>
            <x14:dxf>
              <font>
                <color rgb="FF9C0006"/>
              </font>
              <fill>
                <patternFill>
                  <bgColor rgb="FFFFC7CE"/>
                </patternFill>
              </fill>
            </x14:dxf>
          </x14:cfRule>
          <x14:cfRule type="containsText" priority="644" operator="containsText" id="{3021BAA8-747A-4B80-B6A0-AF1A14F7983E}">
            <xm:f>NOT(ISERROR(SEARCH('8- Políticas de Administración '!$B$5,H30)))</xm:f>
            <xm:f>'8- Políticas de Administración '!$B$5</xm:f>
            <x14:dxf>
              <font>
                <color rgb="FF006100"/>
              </font>
              <fill>
                <patternFill>
                  <bgColor rgb="FFC6EFCE"/>
                </patternFill>
              </fill>
            </x14:dxf>
          </x14:cfRule>
          <xm:sqref>H30 H40</xm:sqref>
        </x14:conditionalFormatting>
        <x14:conditionalFormatting xmlns:xm="http://schemas.microsoft.com/office/excel/2006/main">
          <x14:cfRule type="containsText" priority="167" operator="containsText" id="{4BB0CFDE-CF98-4C75-B350-900D02045E20}">
            <xm:f>NOT(ISERROR(SEARCH('8- Políticas de Administración '!$B$5,H50)))</xm:f>
            <xm:f>'8- Políticas de Administración '!$B$5</xm:f>
            <x14:dxf>
              <font>
                <color rgb="FF9C0006"/>
              </font>
              <fill>
                <patternFill>
                  <bgColor rgb="FFFFC7CE"/>
                </patternFill>
              </fill>
            </x14:dxf>
          </x14:cfRule>
          <x14:cfRule type="containsText" priority="166" operator="containsText" id="{6A0F235F-8361-465C-8AE6-0C9682E4F4D3}">
            <xm:f>NOT(ISERROR(SEARCH('8- Políticas de Administración '!$B$5,H50)))</xm:f>
            <xm:f>'8- Políticas de Administración '!$B$5</xm:f>
            <x14:dxf>
              <font>
                <color rgb="FF006100"/>
              </font>
              <fill>
                <patternFill>
                  <bgColor rgb="FFC6EFCE"/>
                </patternFill>
              </fill>
            </x14:dxf>
          </x14:cfRule>
          <xm:sqref>H50</xm:sqref>
        </x14:conditionalFormatting>
        <x14:conditionalFormatting xmlns:xm="http://schemas.microsoft.com/office/excel/2006/main">
          <x14:cfRule type="containsText" priority="356" operator="containsText" id="{11D1C3EE-87E8-41ED-9705-AB190DD1E190}">
            <xm:f>NOT(ISERROR(SEARCH('8- Políticas de Administración '!$B$5,H60)))</xm:f>
            <xm:f>'8- Políticas de Administración '!$B$5</xm:f>
            <x14:dxf>
              <font>
                <color rgb="FF006100"/>
              </font>
              <fill>
                <patternFill>
                  <bgColor rgb="FFC6EFCE"/>
                </patternFill>
              </fill>
            </x14:dxf>
          </x14:cfRule>
          <x14:cfRule type="containsText" priority="357" operator="containsText" id="{67565E7B-28B1-4A9A-831D-D3244E018B7D}">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121" operator="containsText" id="{CFDF689C-DB50-45D4-88F4-485615208F6C}">
            <xm:f>NOT(ISERROR(SEARCH(#REF!,H70)))</xm:f>
            <xm:f>#REF!</xm:f>
            <x14:dxf>
              <font>
                <color rgb="FF006100"/>
              </font>
              <fill>
                <patternFill>
                  <bgColor rgb="FFC6EFCE"/>
                </patternFill>
              </fill>
            </x14:dxf>
          </x14:cfRule>
          <x14:cfRule type="containsText" priority="122" operator="containsText" id="{0A12664C-0D24-4483-A4EA-AA589F7832E1}">
            <xm:f>NOT(ISERROR(SEARCH(#REF!,H70)))</xm:f>
            <xm:f>#REF!</xm:f>
            <x14:dxf>
              <font>
                <color rgb="FF9C0006"/>
              </font>
              <fill>
                <patternFill>
                  <bgColor rgb="FFFFC7CE"/>
                </patternFill>
              </fill>
            </x14:dxf>
          </x14:cfRule>
          <xm:sqref>H70</xm:sqref>
        </x14:conditionalFormatting>
        <x14:conditionalFormatting xmlns:xm="http://schemas.microsoft.com/office/excel/2006/main">
          <x14:cfRule type="containsText" priority="93" operator="containsText" id="{3B7EB96F-D489-4735-9262-1676DE49E5E8}">
            <xm:f>NOT(ISERROR(SEARCH(#REF!,H80)))</xm:f>
            <xm:f>#REF!</xm:f>
            <x14:dxf>
              <font>
                <color rgb="FF006100"/>
              </font>
              <fill>
                <patternFill>
                  <bgColor rgb="FFC6EFCE"/>
                </patternFill>
              </fill>
            </x14:dxf>
          </x14:cfRule>
          <x14:cfRule type="containsText" priority="94" operator="containsText" id="{68F110B8-E47C-4E8F-A377-38FABF2FD5E5}">
            <xm:f>NOT(ISERROR(SEARCH(#REF!,H80)))</xm:f>
            <xm:f>#REF!</xm:f>
            <x14:dxf>
              <font>
                <color rgb="FF9C0006"/>
              </font>
              <fill>
                <patternFill>
                  <bgColor rgb="FFFFC7CE"/>
                </patternFill>
              </fill>
            </x14:dxf>
          </x14:cfRule>
          <xm:sqref>H80</xm:sqref>
        </x14:conditionalFormatting>
        <x14:conditionalFormatting xmlns:xm="http://schemas.microsoft.com/office/excel/2006/main">
          <x14:cfRule type="containsText" priority="65" operator="containsText" id="{5E7FC39C-0602-4888-B854-BAA875F9795A}">
            <xm:f>NOT(ISERROR(SEARCH(#REF!,H90)))</xm:f>
            <xm:f>#REF!</xm:f>
            <x14:dxf>
              <font>
                <color rgb="FF006100"/>
              </font>
              <fill>
                <patternFill>
                  <bgColor rgb="FFC6EFCE"/>
                </patternFill>
              </fill>
            </x14:dxf>
          </x14:cfRule>
          <x14:cfRule type="containsText" priority="66" operator="containsText" id="{3831366C-BC9C-467D-898C-066AEE31B3C7}">
            <xm:f>NOT(ISERROR(SEARCH(#REF!,H90)))</xm:f>
            <xm:f>#REF!</xm:f>
            <x14:dxf>
              <font>
                <color rgb="FF9C0006"/>
              </font>
              <fill>
                <patternFill>
                  <bgColor rgb="FFFFC7CE"/>
                </patternFill>
              </fill>
            </x14:dxf>
          </x14:cfRule>
          <xm:sqref>H90</xm:sqref>
        </x14:conditionalFormatting>
        <x14:conditionalFormatting xmlns:xm="http://schemas.microsoft.com/office/excel/2006/main">
          <x14:cfRule type="containsText" priority="38" operator="containsText" id="{0613FC84-92A9-43FE-B402-7A5516482DB7}">
            <xm:f>NOT(ISERROR(SEARCH(#REF!,H100)))</xm:f>
            <xm:f>#REF!</xm:f>
            <x14:dxf>
              <font>
                <color rgb="FF9C0006"/>
              </font>
              <fill>
                <patternFill>
                  <bgColor rgb="FFFFC7CE"/>
                </patternFill>
              </fill>
            </x14:dxf>
          </x14:cfRule>
          <x14:cfRule type="containsText" priority="37" operator="containsText" id="{20C3D334-942F-4773-84EF-48EFD93F7448}">
            <xm:f>NOT(ISERROR(SEARCH(#REF!,H100)))</xm:f>
            <xm:f>#REF!</xm:f>
            <x14:dxf>
              <font>
                <color rgb="FF006100"/>
              </font>
              <fill>
                <patternFill>
                  <bgColor rgb="FFC6EFCE"/>
                </patternFill>
              </fill>
            </x14:dxf>
          </x14:cfRule>
          <xm:sqref>H100 H110 H120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I10:I129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29"/>
  <sheetViews>
    <sheetView showGridLines="0" zoomScale="80" zoomScaleNormal="80" zoomScalePageLayoutView="70" workbookViewId="0">
      <selection activeCell="B10" sqref="B10:B19"/>
    </sheetView>
  </sheetViews>
  <sheetFormatPr baseColWidth="10" defaultColWidth="11.42578125" defaultRowHeight="15"/>
  <cols>
    <col min="1" max="1" width="7" customWidth="1"/>
    <col min="2" max="2" width="35.85546875" customWidth="1"/>
    <col min="3" max="3" width="70.42578125" style="51" customWidth="1"/>
    <col min="4" max="4" width="5" hidden="1" customWidth="1"/>
    <col min="5" max="5" width="62.85546875" customWidth="1"/>
    <col min="7" max="7" width="12.28515625" bestFit="1" customWidth="1"/>
    <col min="8" max="8" width="14.7109375" bestFit="1" customWidth="1"/>
    <col min="9" max="9" width="13.5703125" customWidth="1"/>
    <col min="10" max="10" width="5" customWidth="1"/>
    <col min="11" max="11" width="11.7109375" customWidth="1"/>
    <col min="12" max="12" width="47.28515625" customWidth="1"/>
    <col min="13" max="13" width="48.5703125" customWidth="1"/>
    <col min="14" max="14" width="7.7109375" customWidth="1"/>
    <col min="15" max="15" width="12.42578125" customWidth="1"/>
    <col min="16" max="17" width="10" customWidth="1"/>
    <col min="18" max="18" width="5" customWidth="1"/>
    <col min="19" max="19" width="11.42578125" customWidth="1"/>
    <col min="20" max="20" width="26.28515625" style="37" customWidth="1"/>
    <col min="21" max="21" width="18.5703125" style="36" customWidth="1"/>
    <col min="22" max="22" width="22.5703125" style="38" customWidth="1"/>
    <col min="23" max="278" width="11.42578125" style="15"/>
    <col min="279" max="16384" width="11.42578125" style="20"/>
  </cols>
  <sheetData>
    <row r="1" spans="1:278" s="17" customFormat="1" ht="27.75" thickTop="1">
      <c r="A1" s="457"/>
      <c r="B1" s="458"/>
      <c r="C1" s="459"/>
      <c r="D1" s="44"/>
      <c r="E1" s="453" t="s">
        <v>286</v>
      </c>
      <c r="F1" s="454"/>
      <c r="G1" s="454"/>
      <c r="H1" s="454"/>
      <c r="I1" s="454"/>
      <c r="J1" s="454"/>
      <c r="K1" s="454"/>
      <c r="L1" s="454"/>
      <c r="M1" s="454"/>
      <c r="N1" s="454"/>
      <c r="O1" s="454"/>
      <c r="P1" s="454"/>
      <c r="Q1" s="454"/>
      <c r="R1" s="454"/>
      <c r="S1" s="454"/>
      <c r="T1" s="454"/>
      <c r="U1" s="454"/>
      <c r="V1" s="45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460"/>
      <c r="B2" s="427"/>
      <c r="C2" s="461"/>
      <c r="D2" s="44"/>
      <c r="E2" s="455"/>
      <c r="F2" s="456"/>
      <c r="G2" s="456"/>
      <c r="H2" s="456"/>
      <c r="I2" s="456"/>
      <c r="J2" s="456"/>
      <c r="K2" s="456"/>
      <c r="L2" s="456"/>
      <c r="M2" s="456"/>
      <c r="N2" s="456"/>
      <c r="O2" s="456"/>
      <c r="P2" s="456"/>
      <c r="Q2" s="456"/>
      <c r="R2" s="456"/>
      <c r="S2" s="456"/>
      <c r="T2" s="456"/>
      <c r="U2" s="456"/>
      <c r="V2" s="45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
      <c r="A3" s="460"/>
      <c r="B3" s="427"/>
      <c r="C3" s="461"/>
      <c r="D3" s="148"/>
      <c r="E3" s="455"/>
      <c r="F3" s="456"/>
      <c r="G3" s="456"/>
      <c r="H3" s="456"/>
      <c r="I3" s="456"/>
      <c r="J3" s="456"/>
      <c r="K3" s="456"/>
      <c r="L3" s="456"/>
      <c r="M3" s="456"/>
      <c r="N3" s="456"/>
      <c r="O3" s="456"/>
      <c r="P3" s="456"/>
      <c r="Q3" s="456"/>
      <c r="R3" s="456"/>
      <c r="S3" s="456"/>
      <c r="T3" s="456"/>
      <c r="U3" s="456"/>
      <c r="V3" s="45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8">
      <c r="A4" s="428" t="s">
        <v>247</v>
      </c>
      <c r="B4" s="428"/>
      <c r="C4" s="452" t="s">
        <v>436</v>
      </c>
      <c r="D4" s="452"/>
      <c r="E4" s="452"/>
      <c r="F4" s="452"/>
      <c r="G4" s="452"/>
      <c r="H4" s="452"/>
      <c r="I4" s="452"/>
      <c r="J4" s="452"/>
      <c r="K4" s="452"/>
      <c r="L4" s="452"/>
      <c r="M4" s="452"/>
      <c r="N4" s="452"/>
      <c r="O4" s="452"/>
      <c r="P4" s="452"/>
      <c r="Q4" s="452"/>
      <c r="R4" s="452"/>
      <c r="S4" s="452"/>
      <c r="T4" s="452"/>
      <c r="U4" s="452"/>
      <c r="V4" s="452"/>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38.450000000000003" customHeight="1">
      <c r="A5" s="428" t="s">
        <v>248</v>
      </c>
      <c r="B5" s="428"/>
      <c r="C5" s="451" t="s">
        <v>439</v>
      </c>
      <c r="D5" s="451"/>
      <c r="E5" s="451"/>
      <c r="F5" s="451"/>
      <c r="G5" s="451"/>
      <c r="H5" s="451"/>
      <c r="I5" s="451"/>
      <c r="J5" s="451"/>
      <c r="K5" s="451"/>
      <c r="L5" s="451"/>
      <c r="M5" s="451"/>
      <c r="N5" s="451"/>
      <c r="O5" s="451"/>
      <c r="P5" s="451"/>
      <c r="Q5" s="451"/>
      <c r="R5" s="451"/>
      <c r="S5" s="451"/>
      <c r="T5" s="451"/>
      <c r="U5" s="451"/>
      <c r="V5" s="451"/>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18">
      <c r="A6" s="428" t="s">
        <v>249</v>
      </c>
      <c r="B6" s="428"/>
      <c r="C6" s="452" t="s">
        <v>250</v>
      </c>
      <c r="D6" s="452"/>
      <c r="E6" s="452"/>
      <c r="F6" s="452"/>
      <c r="G6" s="452"/>
      <c r="H6" s="452"/>
      <c r="I6" s="452"/>
      <c r="J6" s="452"/>
      <c r="K6" s="452"/>
      <c r="L6" s="452"/>
      <c r="M6" s="452"/>
      <c r="N6" s="452"/>
      <c r="O6" s="452"/>
      <c r="P6" s="452"/>
      <c r="Q6" s="452"/>
      <c r="R6" s="452"/>
      <c r="S6" s="452"/>
      <c r="T6" s="452"/>
      <c r="U6" s="452"/>
      <c r="V6" s="452"/>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t="17.25" thickBot="1">
      <c r="A7" s="462" t="s">
        <v>251</v>
      </c>
      <c r="B7" s="462"/>
      <c r="C7" s="462"/>
      <c r="D7" s="463" t="s">
        <v>287</v>
      </c>
      <c r="E7" s="438"/>
      <c r="F7" s="438"/>
      <c r="G7" s="438"/>
      <c r="H7" s="438"/>
      <c r="I7" s="438"/>
      <c r="J7" s="438"/>
      <c r="K7" s="438"/>
      <c r="L7" s="438"/>
      <c r="M7" s="438"/>
      <c r="N7" s="438"/>
      <c r="O7" s="438"/>
      <c r="P7" s="438"/>
      <c r="Q7" s="438"/>
      <c r="R7" s="439"/>
      <c r="S7" s="126"/>
      <c r="T7" s="462" t="s">
        <v>288</v>
      </c>
      <c r="U7" s="462"/>
      <c r="V7" s="462"/>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30" customHeight="1" thickTop="1" thickBot="1">
      <c r="A8" s="464" t="s">
        <v>256</v>
      </c>
      <c r="B8" s="465" t="s">
        <v>289</v>
      </c>
      <c r="C8" s="467" t="s">
        <v>252</v>
      </c>
      <c r="D8" s="469" t="s">
        <v>290</v>
      </c>
      <c r="E8" s="471" t="s">
        <v>222</v>
      </c>
      <c r="F8" s="472" t="s">
        <v>291</v>
      </c>
      <c r="G8" s="473"/>
      <c r="H8" s="473"/>
      <c r="I8" s="473"/>
      <c r="J8" s="473"/>
      <c r="K8" s="474"/>
      <c r="L8" s="472" t="s">
        <v>292</v>
      </c>
      <c r="M8" s="473"/>
      <c r="N8" s="473"/>
      <c r="O8" s="473"/>
      <c r="P8" s="473"/>
      <c r="Q8" s="473"/>
      <c r="R8" s="473"/>
      <c r="S8" s="474"/>
      <c r="T8" s="58"/>
      <c r="U8" s="59"/>
      <c r="V8" s="87" t="s">
        <v>293</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96" customHeight="1" thickTop="1" thickBot="1">
      <c r="A9" s="429"/>
      <c r="B9" s="466"/>
      <c r="C9" s="468"/>
      <c r="D9" s="470"/>
      <c r="E9" s="416"/>
      <c r="F9" s="49" t="s">
        <v>224</v>
      </c>
      <c r="G9" s="49" t="s">
        <v>226</v>
      </c>
      <c r="H9" s="49" t="s">
        <v>294</v>
      </c>
      <c r="I9" s="49" t="s">
        <v>228</v>
      </c>
      <c r="J9" s="122" t="s">
        <v>295</v>
      </c>
      <c r="K9" s="49" t="s">
        <v>234</v>
      </c>
      <c r="L9" s="49" t="s">
        <v>296</v>
      </c>
      <c r="M9" s="119" t="s">
        <v>231</v>
      </c>
      <c r="N9" s="49" t="s">
        <v>297</v>
      </c>
      <c r="O9" s="49" t="s">
        <v>298</v>
      </c>
      <c r="P9" s="49" t="s">
        <v>299</v>
      </c>
      <c r="Q9" s="49" t="s">
        <v>300</v>
      </c>
      <c r="R9" s="122" t="s">
        <v>295</v>
      </c>
      <c r="S9" s="49" t="s">
        <v>301</v>
      </c>
      <c r="T9" s="52" t="s">
        <v>236</v>
      </c>
      <c r="U9" s="52" t="s">
        <v>238</v>
      </c>
      <c r="V9" s="53" t="s">
        <v>302</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30">
      <c r="A10" s="417">
        <f>'5- Identificación de Riesgos'!A10</f>
        <v>1</v>
      </c>
      <c r="B10" s="385" t="str">
        <f>'5- Identificación de Riesgos'!B10</f>
        <v xml:space="preserve">Posibilidad de registro y pago equivocado, tardío y sin el cumplimiento de requisitos  de las obligaciones de la Entidad </v>
      </c>
      <c r="C10" s="257" t="str">
        <f>'5- Identificación de Riesgos'!D10</f>
        <v>1. Revisión insuficiente de la información por parte de los Usuarios</v>
      </c>
      <c r="D10" s="255"/>
      <c r="E10" s="262" t="s">
        <v>529</v>
      </c>
      <c r="F10" s="208" t="s">
        <v>304</v>
      </c>
      <c r="G10" s="208" t="s">
        <v>304</v>
      </c>
      <c r="H10" s="208" t="s">
        <v>304</v>
      </c>
      <c r="I10" s="208" t="s">
        <v>304</v>
      </c>
      <c r="J10" s="154">
        <f>COUNTIF(F10:I10,"SI")/4</f>
        <v>1</v>
      </c>
      <c r="K10" s="448">
        <f>AVERAGE(J10:J19)</f>
        <v>0.4</v>
      </c>
      <c r="L10" s="159" t="str">
        <f>'5- Identificación de Riesgos'!I10</f>
        <v>Afectación de reputacion,imagén,  credibilidad, satisfacción de usuarios y PI</v>
      </c>
      <c r="M10" s="240" t="s">
        <v>533</v>
      </c>
      <c r="N10" s="149" t="s">
        <v>304</v>
      </c>
      <c r="O10" s="149" t="s">
        <v>304</v>
      </c>
      <c r="P10" s="149" t="s">
        <v>304</v>
      </c>
      <c r="Q10" s="149" t="s">
        <v>304</v>
      </c>
      <c r="R10" s="154">
        <f>SUM(COUNTIF(N10,"SI")*25%,COUNTIF(O10,"SI")*40%,COUNTIF(P10,"SI")*25%,COUNTIF(Q10,"SI")*10%)</f>
        <v>1</v>
      </c>
      <c r="S10" s="448">
        <f>AVERAGE(R10:R19)</f>
        <v>0.2</v>
      </c>
      <c r="T10" s="382"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38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388" t="str">
        <f>CONCATENATE(VLOOKUP((LEFT(T10,LEN(T10)-4)&amp;LEFT(U10,LEN(U10)-4)),'9- Matriz de Calor '!$D$18:$E$42,2,0)," - ",RIGHT(T10,1)*RIGHT(U10,1))</f>
        <v>Bajo - 2</v>
      </c>
    </row>
    <row r="11" spans="1:278" ht="30">
      <c r="A11" s="418"/>
      <c r="B11" s="386"/>
      <c r="C11" s="260" t="str">
        <f>'5- Identificación de Riesgos'!D11</f>
        <v>2. Desatender los pagos con un sistema dual, que significa que son revisados y lanzados por un usuario y verificados y aprobados por otro.</v>
      </c>
      <c r="D11" s="155"/>
      <c r="E11" s="241" t="s">
        <v>530</v>
      </c>
      <c r="F11" s="150" t="s">
        <v>304</v>
      </c>
      <c r="G11" s="150" t="s">
        <v>304</v>
      </c>
      <c r="H11" s="150" t="s">
        <v>304</v>
      </c>
      <c r="I11" s="150" t="s">
        <v>304</v>
      </c>
      <c r="J11" s="152">
        <f t="shared" ref="J11:J29" si="0">COUNTIF(F11:I11,"SI")/4</f>
        <v>1</v>
      </c>
      <c r="K11" s="449"/>
      <c r="L11" s="155" t="str">
        <f>'5- Identificación de Riesgos'!I11</f>
        <v>Afectación Económica</v>
      </c>
      <c r="M11" s="241" t="s">
        <v>534</v>
      </c>
      <c r="N11" s="150" t="s">
        <v>303</v>
      </c>
      <c r="O11" s="150" t="s">
        <v>303</v>
      </c>
      <c r="P11" s="150" t="s">
        <v>303</v>
      </c>
      <c r="Q11" s="150" t="s">
        <v>303</v>
      </c>
      <c r="R11" s="152">
        <f t="shared" ref="R11:R29" si="1">SUM(COUNTIF(N11,"SI")*25%,COUNTIF(O11,"SI")*40%,COUNTIF(P11,"SI")*25%,COUNTIF(Q11,"SI")*10%)</f>
        <v>0</v>
      </c>
      <c r="S11" s="449"/>
      <c r="T11" s="383"/>
      <c r="U11" s="386"/>
      <c r="V11" s="389"/>
    </row>
    <row r="12" spans="1:278" ht="45">
      <c r="A12" s="418"/>
      <c r="B12" s="386"/>
      <c r="C12" s="260" t="str">
        <f>'5- Identificación de Riesgos'!D12</f>
        <v xml:space="preserve">3. Revisión insuficiente de los documentos físicos por parte del perfil autorizador endoso            </v>
      </c>
      <c r="D12" s="155"/>
      <c r="E12" s="241" t="s">
        <v>531</v>
      </c>
      <c r="F12" s="150" t="s">
        <v>304</v>
      </c>
      <c r="G12" s="150" t="s">
        <v>304</v>
      </c>
      <c r="H12" s="150" t="s">
        <v>304</v>
      </c>
      <c r="I12" s="150" t="s">
        <v>304</v>
      </c>
      <c r="J12" s="152">
        <f t="shared" si="0"/>
        <v>1</v>
      </c>
      <c r="K12" s="449"/>
      <c r="L12" s="155" t="str">
        <f>'5- Identificación de Riesgos'!I12</f>
        <v>Incumplimiento de las metas establecidas</v>
      </c>
      <c r="M12" s="241" t="s">
        <v>535</v>
      </c>
      <c r="N12" s="150" t="s">
        <v>304</v>
      </c>
      <c r="O12" s="150" t="s">
        <v>304</v>
      </c>
      <c r="P12" s="150" t="s">
        <v>304</v>
      </c>
      <c r="Q12" s="150" t="s">
        <v>304</v>
      </c>
      <c r="R12" s="152">
        <f t="shared" si="1"/>
        <v>1</v>
      </c>
      <c r="S12" s="449"/>
      <c r="T12" s="383"/>
      <c r="U12" s="386"/>
      <c r="V12" s="389"/>
    </row>
    <row r="13" spans="1:278" ht="30">
      <c r="A13" s="418"/>
      <c r="B13" s="386"/>
      <c r="C13" s="260" t="str">
        <f>'5- Identificación de Riesgos'!D13</f>
        <v xml:space="preserve">4. Inconsistencia de la información en los actos administrativos </v>
      </c>
      <c r="D13" s="155"/>
      <c r="E13" s="241" t="s">
        <v>532</v>
      </c>
      <c r="F13" s="150" t="s">
        <v>304</v>
      </c>
      <c r="G13" s="150" t="s">
        <v>304</v>
      </c>
      <c r="H13" s="150" t="s">
        <v>304</v>
      </c>
      <c r="I13" s="150" t="s">
        <v>304</v>
      </c>
      <c r="J13" s="152">
        <f t="shared" si="0"/>
        <v>1</v>
      </c>
      <c r="K13" s="449"/>
      <c r="L13" s="155">
        <f>'5- Identificación de Riesgos'!I13</f>
        <v>0</v>
      </c>
      <c r="M13" s="241"/>
      <c r="N13" s="150"/>
      <c r="O13" s="150"/>
      <c r="P13" s="150"/>
      <c r="Q13" s="150"/>
      <c r="R13" s="152">
        <f t="shared" si="1"/>
        <v>0</v>
      </c>
      <c r="S13" s="449"/>
      <c r="T13" s="383"/>
      <c r="U13" s="386"/>
      <c r="V13" s="389"/>
    </row>
    <row r="14" spans="1:278" ht="6.75" customHeight="1">
      <c r="A14" s="418"/>
      <c r="B14" s="386"/>
      <c r="C14" s="260">
        <f>'5- Identificación de Riesgos'!D14</f>
        <v>0</v>
      </c>
      <c r="D14" s="155"/>
      <c r="E14" s="241"/>
      <c r="F14" s="150"/>
      <c r="G14" s="150"/>
      <c r="H14" s="150"/>
      <c r="I14" s="150"/>
      <c r="J14" s="152">
        <f t="shared" si="0"/>
        <v>0</v>
      </c>
      <c r="K14" s="449"/>
      <c r="L14" s="155">
        <f>'5- Identificación de Riesgos'!I14</f>
        <v>0</v>
      </c>
      <c r="M14" s="241"/>
      <c r="N14" s="150"/>
      <c r="O14" s="150"/>
      <c r="P14" s="150"/>
      <c r="Q14" s="150"/>
      <c r="R14" s="152">
        <f t="shared" si="1"/>
        <v>0</v>
      </c>
      <c r="S14" s="449"/>
      <c r="T14" s="383"/>
      <c r="U14" s="386"/>
      <c r="V14" s="389"/>
    </row>
    <row r="15" spans="1:278" ht="6.75" customHeight="1">
      <c r="A15" s="418"/>
      <c r="B15" s="386"/>
      <c r="C15" s="260">
        <f>'5- Identificación de Riesgos'!D15</f>
        <v>0</v>
      </c>
      <c r="D15" s="155"/>
      <c r="E15" s="241"/>
      <c r="F15" s="150"/>
      <c r="G15" s="150"/>
      <c r="H15" s="150"/>
      <c r="I15" s="150"/>
      <c r="J15" s="152">
        <f t="shared" si="0"/>
        <v>0</v>
      </c>
      <c r="K15" s="449"/>
      <c r="L15" s="155">
        <f>'5- Identificación de Riesgos'!I15</f>
        <v>0</v>
      </c>
      <c r="M15" s="161"/>
      <c r="N15" s="150"/>
      <c r="O15" s="150"/>
      <c r="P15" s="150"/>
      <c r="Q15" s="150"/>
      <c r="R15" s="152">
        <f t="shared" si="1"/>
        <v>0</v>
      </c>
      <c r="S15" s="449"/>
      <c r="T15" s="383"/>
      <c r="U15" s="386"/>
      <c r="V15" s="389"/>
    </row>
    <row r="16" spans="1:278" ht="6.75" customHeight="1">
      <c r="A16" s="418"/>
      <c r="B16" s="386"/>
      <c r="C16" s="260">
        <f>'5- Identificación de Riesgos'!D16</f>
        <v>0</v>
      </c>
      <c r="D16" s="155"/>
      <c r="E16" s="241"/>
      <c r="F16" s="150"/>
      <c r="G16" s="150"/>
      <c r="H16" s="150"/>
      <c r="I16" s="150"/>
      <c r="J16" s="152">
        <f t="shared" si="0"/>
        <v>0</v>
      </c>
      <c r="K16" s="449"/>
      <c r="L16" s="155">
        <f>'5- Identificación de Riesgos'!I16</f>
        <v>0</v>
      </c>
      <c r="M16" s="161"/>
      <c r="N16" s="150"/>
      <c r="O16" s="150"/>
      <c r="P16" s="150"/>
      <c r="Q16" s="150"/>
      <c r="R16" s="152">
        <f t="shared" si="1"/>
        <v>0</v>
      </c>
      <c r="S16" s="449"/>
      <c r="T16" s="383"/>
      <c r="U16" s="386"/>
      <c r="V16" s="389"/>
    </row>
    <row r="17" spans="1:22" ht="6.75" customHeight="1">
      <c r="A17" s="418"/>
      <c r="B17" s="386"/>
      <c r="C17" s="260">
        <f>'5- Identificación de Riesgos'!D17</f>
        <v>0</v>
      </c>
      <c r="D17" s="155"/>
      <c r="E17" s="241"/>
      <c r="F17" s="150"/>
      <c r="G17" s="150"/>
      <c r="H17" s="150"/>
      <c r="I17" s="150"/>
      <c r="J17" s="152">
        <f t="shared" si="0"/>
        <v>0</v>
      </c>
      <c r="K17" s="449"/>
      <c r="L17" s="155">
        <f>'5- Identificación de Riesgos'!I17</f>
        <v>0</v>
      </c>
      <c r="M17" s="161"/>
      <c r="N17" s="150"/>
      <c r="O17" s="150"/>
      <c r="P17" s="150"/>
      <c r="Q17" s="150"/>
      <c r="R17" s="152">
        <f t="shared" si="1"/>
        <v>0</v>
      </c>
      <c r="S17" s="449"/>
      <c r="T17" s="383"/>
      <c r="U17" s="386"/>
      <c r="V17" s="389"/>
    </row>
    <row r="18" spans="1:22" ht="6.75" customHeight="1">
      <c r="A18" s="418"/>
      <c r="B18" s="386"/>
      <c r="C18" s="260">
        <f>'5- Identificación de Riesgos'!D18</f>
        <v>0</v>
      </c>
      <c r="D18" s="155"/>
      <c r="E18" s="241"/>
      <c r="F18" s="150"/>
      <c r="G18" s="150"/>
      <c r="H18" s="150"/>
      <c r="I18" s="150"/>
      <c r="J18" s="152">
        <f t="shared" si="0"/>
        <v>0</v>
      </c>
      <c r="K18" s="449"/>
      <c r="L18" s="155">
        <f>'5- Identificación de Riesgos'!I18</f>
        <v>0</v>
      </c>
      <c r="M18" s="161"/>
      <c r="N18" s="150"/>
      <c r="O18" s="150"/>
      <c r="P18" s="150"/>
      <c r="Q18" s="150"/>
      <c r="R18" s="152">
        <f t="shared" si="1"/>
        <v>0</v>
      </c>
      <c r="S18" s="449"/>
      <c r="T18" s="383"/>
      <c r="U18" s="386"/>
      <c r="V18" s="389"/>
    </row>
    <row r="19" spans="1:22" ht="6.75" customHeight="1" thickBot="1">
      <c r="A19" s="419"/>
      <c r="B19" s="387"/>
      <c r="C19" s="258">
        <f>'5- Identificación de Riesgos'!D19</f>
        <v>0</v>
      </c>
      <c r="D19" s="253"/>
      <c r="E19" s="259"/>
      <c r="F19" s="209"/>
      <c r="G19" s="209"/>
      <c r="H19" s="209"/>
      <c r="I19" s="209"/>
      <c r="J19" s="153">
        <f t="shared" si="0"/>
        <v>0</v>
      </c>
      <c r="K19" s="450"/>
      <c r="L19" s="156">
        <f>'5- Identificación de Riesgos'!I19</f>
        <v>0</v>
      </c>
      <c r="M19" s="162"/>
      <c r="N19" s="151"/>
      <c r="O19" s="151"/>
      <c r="P19" s="151"/>
      <c r="Q19" s="151"/>
      <c r="R19" s="153">
        <f t="shared" si="1"/>
        <v>0</v>
      </c>
      <c r="S19" s="450"/>
      <c r="T19" s="384"/>
      <c r="U19" s="387"/>
      <c r="V19" s="390"/>
    </row>
    <row r="20" spans="1:22" ht="15" customHeight="1">
      <c r="A20" s="417">
        <f>'5- Identificación de Riesgos'!A20</f>
        <v>2</v>
      </c>
      <c r="B20" s="385" t="str">
        <f>'5- Identificación de Riesgos'!B20</f>
        <v xml:space="preserve">Registrar o emitir  CDP con rubro presupuestal diferente al indicado en la solicitud </v>
      </c>
      <c r="C20" s="257" t="str">
        <f>'5- Identificación de Riesgos'!D20</f>
        <v>1. Ausencia de la cuenta bancaria reportada por el beneficiario del pago</v>
      </c>
      <c r="D20" s="255"/>
      <c r="E20" s="262" t="s">
        <v>536</v>
      </c>
      <c r="F20" s="208" t="s">
        <v>304</v>
      </c>
      <c r="G20" s="208" t="s">
        <v>304</v>
      </c>
      <c r="H20" s="149" t="s">
        <v>304</v>
      </c>
      <c r="I20" s="149" t="s">
        <v>304</v>
      </c>
      <c r="J20" s="154">
        <f t="shared" si="0"/>
        <v>1</v>
      </c>
      <c r="K20" s="448">
        <f>AVERAGE(J20:J29)</f>
        <v>0.6</v>
      </c>
      <c r="L20" s="159" t="str">
        <f>'5- Identificación de Riesgos'!I20</f>
        <v>Afectación de reputacion,imagén,  credibilidad, satisfacción de usuarios y PI</v>
      </c>
      <c r="M20" s="163" t="s">
        <v>533</v>
      </c>
      <c r="N20" s="149" t="s">
        <v>303</v>
      </c>
      <c r="O20" s="149" t="s">
        <v>303</v>
      </c>
      <c r="P20" s="149" t="s">
        <v>304</v>
      </c>
      <c r="Q20" s="149" t="s">
        <v>304</v>
      </c>
      <c r="R20" s="154">
        <f t="shared" si="1"/>
        <v>0.35</v>
      </c>
      <c r="S20" s="448">
        <f t="shared" ref="S20" si="2">AVERAGE(R20:R29)</f>
        <v>0.23500000000000001</v>
      </c>
      <c r="T20" s="382"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385"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388" t="str">
        <f>CONCATENATE(VLOOKUP((LEFT(T20,LEN(T20)-4)&amp;LEFT(U20,LEN(U20)-4)),'9- Matriz de Calor '!$D$18:$E$42,2,0)," - ",RIGHT(T20,1)*RIGHT(U20,1))</f>
        <v>Bajo - 2</v>
      </c>
    </row>
    <row r="21" spans="1:22">
      <c r="A21" s="418"/>
      <c r="B21" s="386"/>
      <c r="C21" s="260" t="str">
        <f>'5- Identificación de Riesgos'!D21</f>
        <v xml:space="preserve">2. Fallas en los sistemas de información </v>
      </c>
      <c r="D21" s="155"/>
      <c r="E21" s="241" t="s">
        <v>537</v>
      </c>
      <c r="F21" s="150" t="s">
        <v>304</v>
      </c>
      <c r="G21" s="150" t="s">
        <v>304</v>
      </c>
      <c r="H21" s="150" t="s">
        <v>304</v>
      </c>
      <c r="I21" s="150" t="s">
        <v>304</v>
      </c>
      <c r="J21" s="152">
        <f t="shared" si="0"/>
        <v>1</v>
      </c>
      <c r="K21" s="449"/>
      <c r="L21" s="155" t="str">
        <f>'5- Identificación de Riesgos'!I21</f>
        <v>Afectación Económica</v>
      </c>
      <c r="M21" s="161" t="s">
        <v>534</v>
      </c>
      <c r="N21" s="150" t="s">
        <v>304</v>
      </c>
      <c r="O21" s="150" t="s">
        <v>304</v>
      </c>
      <c r="P21" s="150" t="s">
        <v>304</v>
      </c>
      <c r="Q21" s="150" t="s">
        <v>304</v>
      </c>
      <c r="R21" s="152">
        <f t="shared" si="1"/>
        <v>1</v>
      </c>
      <c r="S21" s="449"/>
      <c r="T21" s="383"/>
      <c r="U21" s="386"/>
      <c r="V21" s="389"/>
    </row>
    <row r="22" spans="1:22" ht="49.5" customHeight="1">
      <c r="A22" s="418"/>
      <c r="B22" s="386"/>
      <c r="C22" s="260" t="str">
        <f>'5- Identificación de Riesgos'!D22</f>
        <v xml:space="preserve">3. Incumplimiento de las Unidades Ejecutoras del presupuesto de los lineamientos definidos por el SIIF Nación en cuanto a que el pago debe realizarse a beneficiario final. </v>
      </c>
      <c r="D22" s="155"/>
      <c r="E22" s="241" t="s">
        <v>538</v>
      </c>
      <c r="F22" s="150" t="s">
        <v>304</v>
      </c>
      <c r="G22" s="150" t="s">
        <v>304</v>
      </c>
      <c r="H22" s="150" t="s">
        <v>304</v>
      </c>
      <c r="I22" s="150" t="s">
        <v>304</v>
      </c>
      <c r="J22" s="152">
        <f t="shared" si="0"/>
        <v>1</v>
      </c>
      <c r="K22" s="449"/>
      <c r="L22" s="155" t="str">
        <f>'5- Identificación de Riesgos'!I22</f>
        <v>Incumplimiento de las metas establecidas</v>
      </c>
      <c r="M22" s="161" t="s">
        <v>535</v>
      </c>
      <c r="N22" s="150" t="s">
        <v>304</v>
      </c>
      <c r="O22" s="150" t="s">
        <v>304</v>
      </c>
      <c r="P22" s="150" t="s">
        <v>304</v>
      </c>
      <c r="Q22" s="150" t="s">
        <v>304</v>
      </c>
      <c r="R22" s="152">
        <f t="shared" si="1"/>
        <v>1</v>
      </c>
      <c r="S22" s="449"/>
      <c r="T22" s="383"/>
      <c r="U22" s="386"/>
      <c r="V22" s="389"/>
    </row>
    <row r="23" spans="1:22" ht="45">
      <c r="A23" s="418"/>
      <c r="B23" s="386"/>
      <c r="C23" s="260" t="str">
        <f>'5- Identificación de Riesgos'!D23</f>
        <v>4. Tramite sin el lleno de los requisitos lo cual impide el pago y por ende afecta el resultado de los estándares.</v>
      </c>
      <c r="D23" s="155"/>
      <c r="E23" s="241" t="s">
        <v>539</v>
      </c>
      <c r="F23" s="150" t="s">
        <v>304</v>
      </c>
      <c r="G23" s="150" t="s">
        <v>304</v>
      </c>
      <c r="H23" s="150" t="s">
        <v>304</v>
      </c>
      <c r="I23" s="150" t="s">
        <v>304</v>
      </c>
      <c r="J23" s="152">
        <f t="shared" si="0"/>
        <v>1</v>
      </c>
      <c r="K23" s="449"/>
      <c r="L23" s="155">
        <f>'5- Identificación de Riesgos'!I23</f>
        <v>0</v>
      </c>
      <c r="M23" s="161"/>
      <c r="N23" s="150"/>
      <c r="O23" s="150"/>
      <c r="P23" s="150"/>
      <c r="Q23" s="150"/>
      <c r="R23" s="152">
        <f t="shared" si="1"/>
        <v>0</v>
      </c>
      <c r="S23" s="449"/>
      <c r="T23" s="383"/>
      <c r="U23" s="386"/>
      <c r="V23" s="389"/>
    </row>
    <row r="24" spans="1:22" ht="30">
      <c r="A24" s="418"/>
      <c r="B24" s="386"/>
      <c r="C24" s="260" t="str">
        <f>'5- Identificación de Riesgos'!D24</f>
        <v xml:space="preserve">5. Inconsistencia en la información de la  cuenta bancaria, despacho y/o número del proceso, reportada en el acto administrativo. </v>
      </c>
      <c r="D24" s="155"/>
      <c r="E24" s="155" t="s">
        <v>540</v>
      </c>
      <c r="F24" s="150" t="s">
        <v>304</v>
      </c>
      <c r="G24" s="150" t="s">
        <v>304</v>
      </c>
      <c r="H24" s="150" t="s">
        <v>304</v>
      </c>
      <c r="I24" s="150" t="s">
        <v>304</v>
      </c>
      <c r="J24" s="152">
        <f t="shared" si="0"/>
        <v>1</v>
      </c>
      <c r="K24" s="449"/>
      <c r="L24" s="155">
        <f>'5- Identificación de Riesgos'!I24</f>
        <v>0</v>
      </c>
      <c r="M24" s="161"/>
      <c r="N24" s="150"/>
      <c r="O24" s="150"/>
      <c r="P24" s="150"/>
      <c r="Q24" s="150"/>
      <c r="R24" s="152">
        <f t="shared" si="1"/>
        <v>0</v>
      </c>
      <c r="S24" s="449"/>
      <c r="T24" s="383"/>
      <c r="U24" s="386"/>
      <c r="V24" s="389"/>
    </row>
    <row r="25" spans="1:22" ht="60">
      <c r="A25" s="418"/>
      <c r="B25" s="386"/>
      <c r="C25" s="260" t="str">
        <f>'5- Identificación de Riesgos'!D25</f>
        <v xml:space="preserve">6. Incumplimiento en las directrices del Ministerio de Hacienda en el sentido que los pagos deben realizarse a beneficiario final por intermedio del SIIF Nación a la cuenta bancaria informada por el beneficiario y registrada por la entidad. </v>
      </c>
      <c r="D25" s="155"/>
      <c r="E25" s="241" t="s">
        <v>541</v>
      </c>
      <c r="F25" s="150" t="s">
        <v>304</v>
      </c>
      <c r="G25" s="150" t="s">
        <v>304</v>
      </c>
      <c r="H25" s="150" t="s">
        <v>304</v>
      </c>
      <c r="I25" s="150" t="s">
        <v>304</v>
      </c>
      <c r="J25" s="152">
        <f t="shared" si="0"/>
        <v>1</v>
      </c>
      <c r="K25" s="449"/>
      <c r="L25" s="155">
        <f>'5- Identificación de Riesgos'!I25</f>
        <v>0</v>
      </c>
      <c r="M25" s="161"/>
      <c r="N25" s="150"/>
      <c r="O25" s="150"/>
      <c r="P25" s="150"/>
      <c r="Q25" s="150"/>
      <c r="R25" s="152">
        <f t="shared" si="1"/>
        <v>0</v>
      </c>
      <c r="S25" s="449"/>
      <c r="T25" s="383"/>
      <c r="U25" s="386"/>
      <c r="V25" s="389"/>
    </row>
    <row r="26" spans="1:22" ht="4.5" customHeight="1">
      <c r="A26" s="418"/>
      <c r="B26" s="386"/>
      <c r="C26" s="260">
        <f>'5- Identificación de Riesgos'!D26</f>
        <v>0</v>
      </c>
      <c r="D26" s="155"/>
      <c r="E26" s="241"/>
      <c r="F26" s="150"/>
      <c r="G26" s="150"/>
      <c r="H26" s="150"/>
      <c r="I26" s="150"/>
      <c r="J26" s="152">
        <f t="shared" si="0"/>
        <v>0</v>
      </c>
      <c r="K26" s="449"/>
      <c r="L26" s="155">
        <f>'5- Identificación de Riesgos'!I26</f>
        <v>0</v>
      </c>
      <c r="M26" s="161"/>
      <c r="N26" s="150"/>
      <c r="O26" s="150"/>
      <c r="P26" s="150"/>
      <c r="Q26" s="150"/>
      <c r="R26" s="152">
        <f t="shared" si="1"/>
        <v>0</v>
      </c>
      <c r="S26" s="449"/>
      <c r="T26" s="383"/>
      <c r="U26" s="386"/>
      <c r="V26" s="389"/>
    </row>
    <row r="27" spans="1:22" ht="4.5" customHeight="1">
      <c r="A27" s="418"/>
      <c r="B27" s="386"/>
      <c r="C27" s="260">
        <f>'5- Identificación de Riesgos'!D27</f>
        <v>0</v>
      </c>
      <c r="D27" s="155"/>
      <c r="E27" s="241"/>
      <c r="F27" s="150"/>
      <c r="G27" s="150"/>
      <c r="H27" s="150"/>
      <c r="I27" s="150"/>
      <c r="J27" s="152">
        <f t="shared" si="0"/>
        <v>0</v>
      </c>
      <c r="K27" s="449"/>
      <c r="L27" s="155">
        <f>'5- Identificación de Riesgos'!I27</f>
        <v>0</v>
      </c>
      <c r="M27" s="161"/>
      <c r="N27" s="150"/>
      <c r="O27" s="150"/>
      <c r="P27" s="150"/>
      <c r="Q27" s="150"/>
      <c r="R27" s="152">
        <f t="shared" si="1"/>
        <v>0</v>
      </c>
      <c r="S27" s="449"/>
      <c r="T27" s="383"/>
      <c r="U27" s="386"/>
      <c r="V27" s="389"/>
    </row>
    <row r="28" spans="1:22" ht="4.5" customHeight="1">
      <c r="A28" s="418"/>
      <c r="B28" s="386"/>
      <c r="C28" s="260">
        <f>'5- Identificación de Riesgos'!D28</f>
        <v>0</v>
      </c>
      <c r="D28" s="155"/>
      <c r="E28" s="241"/>
      <c r="F28" s="150"/>
      <c r="G28" s="150"/>
      <c r="H28" s="150"/>
      <c r="I28" s="150"/>
      <c r="J28" s="152">
        <f t="shared" si="0"/>
        <v>0</v>
      </c>
      <c r="K28" s="449"/>
      <c r="L28" s="155">
        <f>'5- Identificación de Riesgos'!I28</f>
        <v>0</v>
      </c>
      <c r="M28" s="161"/>
      <c r="N28" s="150"/>
      <c r="O28" s="150"/>
      <c r="P28" s="150"/>
      <c r="Q28" s="150"/>
      <c r="R28" s="152">
        <f t="shared" si="1"/>
        <v>0</v>
      </c>
      <c r="S28" s="449"/>
      <c r="T28" s="383"/>
      <c r="U28" s="386"/>
      <c r="V28" s="389"/>
    </row>
    <row r="29" spans="1:22" ht="4.5" customHeight="1" thickBot="1">
      <c r="A29" s="419"/>
      <c r="B29" s="387"/>
      <c r="C29" s="258">
        <f>'5- Identificación de Riesgos'!D29</f>
        <v>0</v>
      </c>
      <c r="D29" s="253"/>
      <c r="E29" s="259"/>
      <c r="F29" s="209"/>
      <c r="G29" s="209"/>
      <c r="H29" s="151"/>
      <c r="I29" s="151"/>
      <c r="J29" s="153">
        <f t="shared" si="0"/>
        <v>0</v>
      </c>
      <c r="K29" s="450"/>
      <c r="L29" s="156">
        <f>'5- Identificación de Riesgos'!I29</f>
        <v>0</v>
      </c>
      <c r="M29" s="162"/>
      <c r="N29" s="151"/>
      <c r="O29" s="151"/>
      <c r="P29" s="151"/>
      <c r="Q29" s="151"/>
      <c r="R29" s="153">
        <f t="shared" si="1"/>
        <v>0</v>
      </c>
      <c r="S29" s="450"/>
      <c r="T29" s="384"/>
      <c r="U29" s="387"/>
      <c r="V29" s="390"/>
    </row>
    <row r="30" spans="1:22" ht="30">
      <c r="A30" s="417">
        <f>'5- Identificación de Riesgos'!A30</f>
        <v>3</v>
      </c>
      <c r="B30" s="385" t="str">
        <f>'5- Identificación de Riesgos'!B30</f>
        <v>Incumplimiento de obligaciones tributarias</v>
      </c>
      <c r="C30" s="257" t="str">
        <f>'5- Identificación de Riesgos'!D30</f>
        <v>1. Fallas en los sistemas de información</v>
      </c>
      <c r="D30" s="255"/>
      <c r="E30" s="262" t="s">
        <v>542</v>
      </c>
      <c r="F30" s="208" t="s">
        <v>304</v>
      </c>
      <c r="G30" s="208" t="s">
        <v>304</v>
      </c>
      <c r="H30" s="149" t="s">
        <v>304</v>
      </c>
      <c r="I30" s="149" t="s">
        <v>304</v>
      </c>
      <c r="J30" s="154">
        <f t="shared" ref="J30:J69" si="3">COUNTIF(F30:I30,"SI")/4</f>
        <v>1</v>
      </c>
      <c r="K30" s="448">
        <f>AVERAGE(J30:J39)</f>
        <v>0.27500000000000002</v>
      </c>
      <c r="L30" s="159" t="str">
        <f>'5- Identificación de Riesgos'!I30</f>
        <v>Afectación de reputacion,imagén,  credibilidad, satisfacción de usuarios y PI</v>
      </c>
      <c r="M30" s="163" t="s">
        <v>533</v>
      </c>
      <c r="N30" s="149" t="s">
        <v>303</v>
      </c>
      <c r="O30" s="149" t="s">
        <v>303</v>
      </c>
      <c r="P30" s="149" t="s">
        <v>304</v>
      </c>
      <c r="Q30" s="149" t="s">
        <v>304</v>
      </c>
      <c r="R30" s="154">
        <f t="shared" ref="R30:R69" si="4">SUM(COUNTIF(N30,"SI")*25%,COUNTIF(O30,"SI")*40%,COUNTIF(P30,"SI")*25%,COUNTIF(Q30,"SI")*10%)</f>
        <v>0.35</v>
      </c>
      <c r="S30" s="448">
        <f t="shared" ref="S30" si="5">AVERAGE(R30:R39)</f>
        <v>0.23500000000000001</v>
      </c>
      <c r="T30" s="382"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38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388" t="str">
        <f>CONCATENATE(VLOOKUP((LEFT(T30,LEN(T30)-4)&amp;LEFT(U30,LEN(U30)-4)),'9- Matriz de Calor '!$D$18:$E$42,2,0)," - ",RIGHT(T30,1)*RIGHT(U30,1))</f>
        <v>Bajo - 1</v>
      </c>
    </row>
    <row r="31" spans="1:22" ht="45">
      <c r="A31" s="418"/>
      <c r="B31" s="386"/>
      <c r="C31" s="260" t="str">
        <f>'5- Identificación de Riesgos'!D31</f>
        <v>2. Ausencia de programas de capacitación institucional en temas tributarios.</v>
      </c>
      <c r="D31" s="155"/>
      <c r="E31" s="241" t="s">
        <v>543</v>
      </c>
      <c r="F31" s="150" t="s">
        <v>303</v>
      </c>
      <c r="G31" s="150" t="s">
        <v>304</v>
      </c>
      <c r="H31" s="150" t="s">
        <v>304</v>
      </c>
      <c r="I31" s="150" t="s">
        <v>304</v>
      </c>
      <c r="J31" s="152">
        <f t="shared" si="3"/>
        <v>0.75</v>
      </c>
      <c r="K31" s="449"/>
      <c r="L31" s="155" t="str">
        <f>'5- Identificación de Riesgos'!I31</f>
        <v>Afectación Económica</v>
      </c>
      <c r="M31" s="161" t="s">
        <v>534</v>
      </c>
      <c r="N31" s="150" t="s">
        <v>304</v>
      </c>
      <c r="O31" s="150" t="s">
        <v>304</v>
      </c>
      <c r="P31" s="150" t="s">
        <v>304</v>
      </c>
      <c r="Q31" s="150" t="s">
        <v>304</v>
      </c>
      <c r="R31" s="152">
        <f t="shared" si="4"/>
        <v>1</v>
      </c>
      <c r="S31" s="449"/>
      <c r="T31" s="383"/>
      <c r="U31" s="386"/>
      <c r="V31" s="389"/>
    </row>
    <row r="32" spans="1:22" ht="45">
      <c r="A32" s="418"/>
      <c r="B32" s="386"/>
      <c r="C32" s="260" t="str">
        <f>'5- Identificación de Riesgos'!D32</f>
        <v>3. Rotación del personal o ausencia temporal por vacaciones y licencias.</v>
      </c>
      <c r="D32" s="155"/>
      <c r="E32" s="241" t="s">
        <v>544</v>
      </c>
      <c r="F32" s="150" t="s">
        <v>304</v>
      </c>
      <c r="G32" s="150" t="s">
        <v>304</v>
      </c>
      <c r="H32" s="150" t="s">
        <v>304</v>
      </c>
      <c r="I32" s="150" t="s">
        <v>304</v>
      </c>
      <c r="J32" s="152">
        <f t="shared" si="3"/>
        <v>1</v>
      </c>
      <c r="K32" s="449"/>
      <c r="L32" s="155" t="str">
        <f>'5- Identificación de Riesgos'!I32</f>
        <v>Incumplimiento de las metas establecidas</v>
      </c>
      <c r="M32" s="161" t="s">
        <v>535</v>
      </c>
      <c r="N32" s="150" t="s">
        <v>304</v>
      </c>
      <c r="O32" s="150" t="s">
        <v>304</v>
      </c>
      <c r="P32" s="150" t="s">
        <v>304</v>
      </c>
      <c r="Q32" s="150" t="s">
        <v>304</v>
      </c>
      <c r="R32" s="152">
        <f t="shared" si="4"/>
        <v>1</v>
      </c>
      <c r="S32" s="449"/>
      <c r="T32" s="383"/>
      <c r="U32" s="386"/>
      <c r="V32" s="389"/>
    </row>
    <row r="33" spans="1:22" ht="30">
      <c r="A33" s="418"/>
      <c r="B33" s="386"/>
      <c r="C33" s="260" t="str">
        <f>'5- Identificación de Riesgos'!D33</f>
        <v>4. No contar con otro empleado capacitado en el manejo de portales bancarios y aplicativos para el pago de impuestos o seguridad social</v>
      </c>
      <c r="D33" s="155"/>
      <c r="E33" s="241"/>
      <c r="F33" s="150"/>
      <c r="G33" s="150"/>
      <c r="H33" s="150"/>
      <c r="I33" s="150"/>
      <c r="J33" s="152">
        <f t="shared" si="3"/>
        <v>0</v>
      </c>
      <c r="K33" s="449"/>
      <c r="L33" s="155">
        <f>'5- Identificación de Riesgos'!I33</f>
        <v>0</v>
      </c>
      <c r="M33" s="161"/>
      <c r="N33" s="150"/>
      <c r="O33" s="150"/>
      <c r="P33" s="150"/>
      <c r="Q33" s="150"/>
      <c r="R33" s="152">
        <f t="shared" si="4"/>
        <v>0</v>
      </c>
      <c r="S33" s="449"/>
      <c r="T33" s="383"/>
      <c r="U33" s="386"/>
      <c r="V33" s="389"/>
    </row>
    <row r="34" spans="1:22" ht="30">
      <c r="A34" s="418"/>
      <c r="B34" s="386"/>
      <c r="C34" s="260" t="str">
        <f>'5- Identificación de Riesgos'!D34</f>
        <v xml:space="preserve">5. Entrega de los documentos por fuera de las fechas límites de pago fijadas los entes rectores. </v>
      </c>
      <c r="D34" s="155"/>
      <c r="E34" s="155"/>
      <c r="F34" s="150"/>
      <c r="G34" s="150"/>
      <c r="H34" s="150"/>
      <c r="I34" s="150"/>
      <c r="J34" s="152">
        <f t="shared" si="3"/>
        <v>0</v>
      </c>
      <c r="K34" s="449"/>
      <c r="L34" s="155">
        <f>'5- Identificación de Riesgos'!I34</f>
        <v>0</v>
      </c>
      <c r="M34" s="161"/>
      <c r="N34" s="150"/>
      <c r="O34" s="150"/>
      <c r="P34" s="150"/>
      <c r="Q34" s="150"/>
      <c r="R34" s="152">
        <f t="shared" si="4"/>
        <v>0</v>
      </c>
      <c r="S34" s="449"/>
      <c r="T34" s="383"/>
      <c r="U34" s="386"/>
      <c r="V34" s="389"/>
    </row>
    <row r="35" spans="1:22">
      <c r="A35" s="418"/>
      <c r="B35" s="386"/>
      <c r="C35" s="260">
        <f>'5- Identificación de Riesgos'!D35</f>
        <v>0</v>
      </c>
      <c r="D35" s="155"/>
      <c r="E35" s="241"/>
      <c r="F35" s="150"/>
      <c r="G35" s="150"/>
      <c r="H35" s="150"/>
      <c r="I35" s="150"/>
      <c r="J35" s="152">
        <f t="shared" si="3"/>
        <v>0</v>
      </c>
      <c r="K35" s="449"/>
      <c r="L35" s="155">
        <f>'5- Identificación de Riesgos'!I35</f>
        <v>0</v>
      </c>
      <c r="M35" s="161"/>
      <c r="N35" s="150"/>
      <c r="O35" s="150"/>
      <c r="P35" s="150"/>
      <c r="Q35" s="150"/>
      <c r="R35" s="152">
        <f t="shared" si="4"/>
        <v>0</v>
      </c>
      <c r="S35" s="449"/>
      <c r="T35" s="383"/>
      <c r="U35" s="386"/>
      <c r="V35" s="389"/>
    </row>
    <row r="36" spans="1:22">
      <c r="A36" s="418"/>
      <c r="B36" s="386"/>
      <c r="C36" s="260">
        <f>'5- Identificación de Riesgos'!D36</f>
        <v>0</v>
      </c>
      <c r="D36" s="155"/>
      <c r="E36" s="241"/>
      <c r="F36" s="150"/>
      <c r="G36" s="150"/>
      <c r="H36" s="150"/>
      <c r="I36" s="150"/>
      <c r="J36" s="152">
        <f t="shared" si="3"/>
        <v>0</v>
      </c>
      <c r="K36" s="449"/>
      <c r="L36" s="155">
        <f>'5- Identificación de Riesgos'!I36</f>
        <v>0</v>
      </c>
      <c r="M36" s="161"/>
      <c r="N36" s="150"/>
      <c r="O36" s="150"/>
      <c r="P36" s="150"/>
      <c r="Q36" s="150"/>
      <c r="R36" s="152">
        <f t="shared" si="4"/>
        <v>0</v>
      </c>
      <c r="S36" s="449"/>
      <c r="T36" s="383"/>
      <c r="U36" s="386"/>
      <c r="V36" s="389"/>
    </row>
    <row r="37" spans="1:22">
      <c r="A37" s="418"/>
      <c r="B37" s="386"/>
      <c r="C37" s="260">
        <f>'5- Identificación de Riesgos'!D37</f>
        <v>0</v>
      </c>
      <c r="D37" s="155"/>
      <c r="E37" s="241"/>
      <c r="F37" s="150"/>
      <c r="G37" s="150"/>
      <c r="H37" s="150"/>
      <c r="I37" s="150"/>
      <c r="J37" s="152">
        <f t="shared" si="3"/>
        <v>0</v>
      </c>
      <c r="K37" s="449"/>
      <c r="L37" s="155">
        <f>'5- Identificación de Riesgos'!I37</f>
        <v>0</v>
      </c>
      <c r="M37" s="161"/>
      <c r="N37" s="150"/>
      <c r="O37" s="150"/>
      <c r="P37" s="150"/>
      <c r="Q37" s="150"/>
      <c r="R37" s="152">
        <f t="shared" si="4"/>
        <v>0</v>
      </c>
      <c r="S37" s="449"/>
      <c r="T37" s="383"/>
      <c r="U37" s="386"/>
      <c r="V37" s="389"/>
    </row>
    <row r="38" spans="1:22">
      <c r="A38" s="418"/>
      <c r="B38" s="386"/>
      <c r="C38" s="260">
        <f>'5- Identificación de Riesgos'!D38</f>
        <v>0</v>
      </c>
      <c r="D38" s="155"/>
      <c r="E38" s="241"/>
      <c r="F38" s="150"/>
      <c r="G38" s="150"/>
      <c r="H38" s="150"/>
      <c r="I38" s="150"/>
      <c r="J38" s="152">
        <f t="shared" si="3"/>
        <v>0</v>
      </c>
      <c r="K38" s="449"/>
      <c r="L38" s="155">
        <f>'5- Identificación de Riesgos'!I38</f>
        <v>0</v>
      </c>
      <c r="M38" s="161"/>
      <c r="N38" s="150"/>
      <c r="O38" s="150"/>
      <c r="P38" s="150"/>
      <c r="Q38" s="150"/>
      <c r="R38" s="152">
        <f t="shared" si="4"/>
        <v>0</v>
      </c>
      <c r="S38" s="449"/>
      <c r="T38" s="383"/>
      <c r="U38" s="386"/>
      <c r="V38" s="389"/>
    </row>
    <row r="39" spans="1:22" ht="15.75" thickBot="1">
      <c r="A39" s="419"/>
      <c r="B39" s="387"/>
      <c r="C39" s="258">
        <f>'5- Identificación de Riesgos'!D39</f>
        <v>0</v>
      </c>
      <c r="D39" s="253"/>
      <c r="E39" s="259"/>
      <c r="F39" s="209"/>
      <c r="G39" s="209"/>
      <c r="H39" s="151"/>
      <c r="I39" s="151"/>
      <c r="J39" s="153">
        <f t="shared" si="3"/>
        <v>0</v>
      </c>
      <c r="K39" s="450"/>
      <c r="L39" s="156">
        <f>'5- Identificación de Riesgos'!I39</f>
        <v>0</v>
      </c>
      <c r="M39" s="162"/>
      <c r="N39" s="151"/>
      <c r="O39" s="151"/>
      <c r="P39" s="151"/>
      <c r="Q39" s="151"/>
      <c r="R39" s="153">
        <f t="shared" si="4"/>
        <v>0</v>
      </c>
      <c r="S39" s="450"/>
      <c r="T39" s="384"/>
      <c r="U39" s="387"/>
      <c r="V39" s="390"/>
    </row>
    <row r="40" spans="1:22" ht="30">
      <c r="A40" s="417">
        <f>'5- Identificación de Riesgos'!A40</f>
        <v>4</v>
      </c>
      <c r="B40" s="385" t="str">
        <f>'5- Identificación de Riesgos'!B40</f>
        <v>Iliquidez</v>
      </c>
      <c r="C40" s="257" t="str">
        <f>'5- Identificación de Riesgos'!D40</f>
        <v>1. Olvidar realizar el traslado de recursos entre libretas por parte del Grupo de Fondos Especiales</v>
      </c>
      <c r="D40" s="255"/>
      <c r="E40" s="262" t="s">
        <v>545</v>
      </c>
      <c r="F40" s="208" t="s">
        <v>304</v>
      </c>
      <c r="G40" s="208" t="s">
        <v>304</v>
      </c>
      <c r="H40" s="149" t="s">
        <v>304</v>
      </c>
      <c r="I40" s="149" t="s">
        <v>304</v>
      </c>
      <c r="J40" s="154">
        <f t="shared" si="3"/>
        <v>1</v>
      </c>
      <c r="K40" s="448">
        <f>AVERAGE(J40:J49)</f>
        <v>0.3</v>
      </c>
      <c r="L40" s="159" t="str">
        <f>'5- Identificación de Riesgos'!I40</f>
        <v>Afectación de reputacion,imagén,  credibilidad, satisfacción de usuarios y PI</v>
      </c>
      <c r="M40" s="163" t="s">
        <v>533</v>
      </c>
      <c r="N40" s="149" t="s">
        <v>303</v>
      </c>
      <c r="O40" s="149" t="s">
        <v>303</v>
      </c>
      <c r="P40" s="149" t="s">
        <v>304</v>
      </c>
      <c r="Q40" s="149" t="s">
        <v>304</v>
      </c>
      <c r="R40" s="154">
        <f t="shared" si="4"/>
        <v>0.35</v>
      </c>
      <c r="S40" s="448">
        <f t="shared" ref="S40" si="6">AVERAGE(R40:R49)</f>
        <v>0.23500000000000001</v>
      </c>
      <c r="T40" s="382"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385"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388" t="str">
        <f>CONCATENATE(VLOOKUP((LEFT(T40,LEN(T40)-4)&amp;LEFT(U40,LEN(U40)-4)),'9- Matriz de Calor '!$D$18:$E$42,2,0)," - ",RIGHT(T40,1)*RIGHT(U40,1))</f>
        <v>Bajo - 2</v>
      </c>
    </row>
    <row r="41" spans="1:22" ht="45">
      <c r="A41" s="418"/>
      <c r="B41" s="386"/>
      <c r="C41" s="260" t="str">
        <f>'5- Identificación de Riesgos'!D41</f>
        <v>2. No revisión oportuna  de las libretas de las diferentes unidades - recursos sin situación de fondos - en el SIIF NACCIÓN para verificar que los recursos hayan sido trasladados.</v>
      </c>
      <c r="D41" s="155"/>
      <c r="E41" s="241" t="s">
        <v>546</v>
      </c>
      <c r="F41" s="150" t="s">
        <v>304</v>
      </c>
      <c r="G41" s="150" t="s">
        <v>304</v>
      </c>
      <c r="H41" s="150" t="s">
        <v>304</v>
      </c>
      <c r="I41" s="150" t="s">
        <v>304</v>
      </c>
      <c r="J41" s="152">
        <f t="shared" si="3"/>
        <v>1</v>
      </c>
      <c r="K41" s="449"/>
      <c r="L41" s="155" t="str">
        <f>'5- Identificación de Riesgos'!I41</f>
        <v>Afectación Económica</v>
      </c>
      <c r="M41" s="161" t="s">
        <v>534</v>
      </c>
      <c r="N41" s="150" t="s">
        <v>304</v>
      </c>
      <c r="O41" s="150" t="s">
        <v>304</v>
      </c>
      <c r="P41" s="150" t="s">
        <v>304</v>
      </c>
      <c r="Q41" s="150" t="s">
        <v>304</v>
      </c>
      <c r="R41" s="152">
        <f t="shared" si="4"/>
        <v>1</v>
      </c>
      <c r="S41" s="449"/>
      <c r="T41" s="383"/>
      <c r="U41" s="386"/>
      <c r="V41" s="389"/>
    </row>
    <row r="42" spans="1:22" ht="30">
      <c r="A42" s="418"/>
      <c r="B42" s="386"/>
      <c r="C42" s="260" t="str">
        <f>'5- Identificación de Riesgos'!D42</f>
        <v xml:space="preserve">3. Plan de Caja no actualizado  </v>
      </c>
      <c r="D42" s="155"/>
      <c r="E42" s="241" t="s">
        <v>547</v>
      </c>
      <c r="F42" s="150" t="s">
        <v>304</v>
      </c>
      <c r="G42" s="150" t="s">
        <v>304</v>
      </c>
      <c r="H42" s="150" t="s">
        <v>304</v>
      </c>
      <c r="I42" s="150" t="s">
        <v>304</v>
      </c>
      <c r="J42" s="152">
        <f t="shared" si="3"/>
        <v>1</v>
      </c>
      <c r="K42" s="449"/>
      <c r="L42" s="155" t="str">
        <f>'5- Identificación de Riesgos'!I42</f>
        <v>Incumplimiento de las metas establecidas</v>
      </c>
      <c r="M42" s="161" t="s">
        <v>535</v>
      </c>
      <c r="N42" s="150" t="s">
        <v>304</v>
      </c>
      <c r="O42" s="150" t="s">
        <v>304</v>
      </c>
      <c r="P42" s="150" t="s">
        <v>304</v>
      </c>
      <c r="Q42" s="150" t="s">
        <v>304</v>
      </c>
      <c r="R42" s="152">
        <f t="shared" si="4"/>
        <v>1</v>
      </c>
      <c r="S42" s="449"/>
      <c r="T42" s="383"/>
      <c r="U42" s="386"/>
      <c r="V42" s="389"/>
    </row>
    <row r="43" spans="1:22" ht="6.75" customHeight="1">
      <c r="A43" s="418"/>
      <c r="B43" s="386"/>
      <c r="C43" s="260">
        <f>'5- Identificación de Riesgos'!D43</f>
        <v>0</v>
      </c>
      <c r="D43" s="155"/>
      <c r="E43" s="241"/>
      <c r="F43" s="150"/>
      <c r="G43" s="150"/>
      <c r="H43" s="150"/>
      <c r="I43" s="150"/>
      <c r="J43" s="152">
        <f t="shared" si="3"/>
        <v>0</v>
      </c>
      <c r="K43" s="449"/>
      <c r="L43" s="155">
        <f>'5- Identificación de Riesgos'!I43</f>
        <v>0</v>
      </c>
      <c r="M43" s="161"/>
      <c r="N43" s="150"/>
      <c r="O43" s="150"/>
      <c r="P43" s="150"/>
      <c r="Q43" s="150"/>
      <c r="R43" s="152">
        <f t="shared" si="4"/>
        <v>0</v>
      </c>
      <c r="S43" s="449"/>
      <c r="T43" s="383"/>
      <c r="U43" s="386"/>
      <c r="V43" s="389"/>
    </row>
    <row r="44" spans="1:22" ht="6.75" customHeight="1">
      <c r="A44" s="418"/>
      <c r="B44" s="386"/>
      <c r="C44" s="260">
        <f>'5- Identificación de Riesgos'!D44</f>
        <v>0</v>
      </c>
      <c r="D44" s="155"/>
      <c r="E44" s="155"/>
      <c r="F44" s="150"/>
      <c r="G44" s="150"/>
      <c r="H44" s="150"/>
      <c r="I44" s="150"/>
      <c r="J44" s="152">
        <f t="shared" si="3"/>
        <v>0</v>
      </c>
      <c r="K44" s="449"/>
      <c r="L44" s="155">
        <f>'5- Identificación de Riesgos'!I44</f>
        <v>0</v>
      </c>
      <c r="M44" s="161"/>
      <c r="N44" s="150"/>
      <c r="O44" s="150"/>
      <c r="P44" s="150"/>
      <c r="Q44" s="150"/>
      <c r="R44" s="152">
        <f t="shared" si="4"/>
        <v>0</v>
      </c>
      <c r="S44" s="449"/>
      <c r="T44" s="383"/>
      <c r="U44" s="386"/>
      <c r="V44" s="389"/>
    </row>
    <row r="45" spans="1:22" ht="6.75" customHeight="1">
      <c r="A45" s="418"/>
      <c r="B45" s="386"/>
      <c r="C45" s="260">
        <f>'5- Identificación de Riesgos'!D45</f>
        <v>0</v>
      </c>
      <c r="D45" s="155"/>
      <c r="E45" s="241"/>
      <c r="F45" s="150"/>
      <c r="G45" s="150"/>
      <c r="H45" s="150"/>
      <c r="I45" s="150"/>
      <c r="J45" s="152">
        <f t="shared" si="3"/>
        <v>0</v>
      </c>
      <c r="K45" s="449"/>
      <c r="L45" s="155">
        <f>'5- Identificación de Riesgos'!I45</f>
        <v>0</v>
      </c>
      <c r="M45" s="161"/>
      <c r="N45" s="150"/>
      <c r="O45" s="150"/>
      <c r="P45" s="150"/>
      <c r="Q45" s="150"/>
      <c r="R45" s="152">
        <f t="shared" si="4"/>
        <v>0</v>
      </c>
      <c r="S45" s="449"/>
      <c r="T45" s="383"/>
      <c r="U45" s="386"/>
      <c r="V45" s="389"/>
    </row>
    <row r="46" spans="1:22" ht="6.75" customHeight="1">
      <c r="A46" s="418"/>
      <c r="B46" s="386"/>
      <c r="C46" s="260">
        <f>'5- Identificación de Riesgos'!D46</f>
        <v>0</v>
      </c>
      <c r="D46" s="155"/>
      <c r="E46" s="241"/>
      <c r="F46" s="150"/>
      <c r="G46" s="150"/>
      <c r="H46" s="150"/>
      <c r="I46" s="150"/>
      <c r="J46" s="152">
        <f t="shared" si="3"/>
        <v>0</v>
      </c>
      <c r="K46" s="449"/>
      <c r="L46" s="155">
        <f>'5- Identificación de Riesgos'!I46</f>
        <v>0</v>
      </c>
      <c r="M46" s="161"/>
      <c r="N46" s="150"/>
      <c r="O46" s="150"/>
      <c r="P46" s="150"/>
      <c r="Q46" s="150"/>
      <c r="R46" s="152">
        <f t="shared" si="4"/>
        <v>0</v>
      </c>
      <c r="S46" s="449"/>
      <c r="T46" s="383"/>
      <c r="U46" s="386"/>
      <c r="V46" s="389"/>
    </row>
    <row r="47" spans="1:22" ht="6.75" customHeight="1">
      <c r="A47" s="418"/>
      <c r="B47" s="386"/>
      <c r="C47" s="260">
        <f>'5- Identificación de Riesgos'!D47</f>
        <v>0</v>
      </c>
      <c r="D47" s="155"/>
      <c r="E47" s="241"/>
      <c r="F47" s="150"/>
      <c r="G47" s="150"/>
      <c r="H47" s="150"/>
      <c r="I47" s="150"/>
      <c r="J47" s="152">
        <f t="shared" si="3"/>
        <v>0</v>
      </c>
      <c r="K47" s="449"/>
      <c r="L47" s="155">
        <f>'5- Identificación de Riesgos'!I47</f>
        <v>0</v>
      </c>
      <c r="M47" s="161"/>
      <c r="N47" s="150"/>
      <c r="O47" s="150"/>
      <c r="P47" s="150"/>
      <c r="Q47" s="150"/>
      <c r="R47" s="152">
        <f t="shared" si="4"/>
        <v>0</v>
      </c>
      <c r="S47" s="449"/>
      <c r="T47" s="383"/>
      <c r="U47" s="386"/>
      <c r="V47" s="389"/>
    </row>
    <row r="48" spans="1:22" ht="6.75" customHeight="1">
      <c r="A48" s="418"/>
      <c r="B48" s="386"/>
      <c r="C48" s="260">
        <f>'5- Identificación de Riesgos'!D48</f>
        <v>0</v>
      </c>
      <c r="D48" s="155"/>
      <c r="E48" s="241"/>
      <c r="F48" s="150"/>
      <c r="G48" s="150"/>
      <c r="H48" s="150"/>
      <c r="I48" s="150"/>
      <c r="J48" s="152">
        <f t="shared" si="3"/>
        <v>0</v>
      </c>
      <c r="K48" s="449"/>
      <c r="L48" s="155">
        <f>'5- Identificación de Riesgos'!I48</f>
        <v>0</v>
      </c>
      <c r="M48" s="161"/>
      <c r="N48" s="150"/>
      <c r="O48" s="150"/>
      <c r="P48" s="150"/>
      <c r="Q48" s="150"/>
      <c r="R48" s="152">
        <f t="shared" si="4"/>
        <v>0</v>
      </c>
      <c r="S48" s="449"/>
      <c r="T48" s="383"/>
      <c r="U48" s="386"/>
      <c r="V48" s="389"/>
    </row>
    <row r="49" spans="1:22" ht="6.75" customHeight="1" thickBot="1">
      <c r="A49" s="419"/>
      <c r="B49" s="387"/>
      <c r="C49" s="258">
        <f>'5- Identificación de Riesgos'!D49</f>
        <v>0</v>
      </c>
      <c r="D49" s="253"/>
      <c r="E49" s="259"/>
      <c r="F49" s="209"/>
      <c r="G49" s="209"/>
      <c r="H49" s="151"/>
      <c r="I49" s="151"/>
      <c r="J49" s="153">
        <f t="shared" si="3"/>
        <v>0</v>
      </c>
      <c r="K49" s="450"/>
      <c r="L49" s="156">
        <f>'5- Identificación de Riesgos'!I49</f>
        <v>0</v>
      </c>
      <c r="M49" s="162"/>
      <c r="N49" s="151"/>
      <c r="O49" s="151"/>
      <c r="P49" s="151"/>
      <c r="Q49" s="151"/>
      <c r="R49" s="153">
        <f t="shared" si="4"/>
        <v>0</v>
      </c>
      <c r="S49" s="450"/>
      <c r="T49" s="384"/>
      <c r="U49" s="387"/>
      <c r="V49" s="390"/>
    </row>
    <row r="50" spans="1:22" ht="30">
      <c r="A50" s="417">
        <f>'5- Identificación de Riesgos'!A50</f>
        <v>5</v>
      </c>
      <c r="B50" s="385" t="str">
        <f>'5- Identificación de Riesgos'!B50</f>
        <v>Perdida de rentabilidad o oportunidad de los recursos financieros</v>
      </c>
      <c r="C50" s="257" t="str">
        <f>'5- Identificación de Riesgos'!D50</f>
        <v>1. Causación de intereses de mora por obligaciones a cargo</v>
      </c>
      <c r="D50" s="255"/>
      <c r="E50" s="262" t="s">
        <v>548</v>
      </c>
      <c r="F50" s="208" t="s">
        <v>304</v>
      </c>
      <c r="G50" s="208" t="s">
        <v>304</v>
      </c>
      <c r="H50" s="149" t="s">
        <v>304</v>
      </c>
      <c r="I50" s="149" t="s">
        <v>304</v>
      </c>
      <c r="J50" s="154">
        <f t="shared" si="3"/>
        <v>1</v>
      </c>
      <c r="K50" s="448">
        <f>AVERAGE(J50:J59)</f>
        <v>0.3</v>
      </c>
      <c r="L50" s="251" t="str">
        <f>'5- Identificación de Riesgos'!I50</f>
        <v>Afectación de reputacion,imagén,  credibilidad, satisfacción de usuarios y PI</v>
      </c>
      <c r="M50" s="163" t="s">
        <v>533</v>
      </c>
      <c r="N50" s="149" t="s">
        <v>303</v>
      </c>
      <c r="O50" s="149" t="s">
        <v>303</v>
      </c>
      <c r="P50" s="149" t="s">
        <v>304</v>
      </c>
      <c r="Q50" s="149" t="s">
        <v>304</v>
      </c>
      <c r="R50" s="154">
        <f t="shared" si="4"/>
        <v>0.35</v>
      </c>
      <c r="S50" s="448">
        <f t="shared" ref="S50" si="7">AVERAGE(R50:R59)</f>
        <v>0.23500000000000001</v>
      </c>
      <c r="T50" s="382"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385"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388" t="str">
        <f>CONCATENATE(VLOOKUP((LEFT(T50,LEN(T50)-4)&amp;LEFT(U50,LEN(U50)-4)),'9- Matriz de Calor '!$D$18:$E$42,2,0)," - ",RIGHT(T50,1)*RIGHT(U50,1))</f>
        <v>Bajo - 1</v>
      </c>
    </row>
    <row r="51" spans="1:22">
      <c r="A51" s="418"/>
      <c r="B51" s="386"/>
      <c r="C51" s="260" t="str">
        <f>'5- Identificación de Riesgos'!D51</f>
        <v>2. Negociación de tasas  no acorde al mercado</v>
      </c>
      <c r="D51" s="155"/>
      <c r="E51" s="241" t="s">
        <v>549</v>
      </c>
      <c r="F51" s="150" t="s">
        <v>304</v>
      </c>
      <c r="G51" s="150" t="s">
        <v>304</v>
      </c>
      <c r="H51" s="150" t="s">
        <v>304</v>
      </c>
      <c r="I51" s="150" t="s">
        <v>304</v>
      </c>
      <c r="J51" s="152">
        <f t="shared" si="3"/>
        <v>1</v>
      </c>
      <c r="K51" s="449"/>
      <c r="L51" s="251" t="str">
        <f>'5- Identificación de Riesgos'!I51</f>
        <v>Afectación Económica</v>
      </c>
      <c r="M51" s="161" t="s">
        <v>534</v>
      </c>
      <c r="N51" s="150" t="s">
        <v>304</v>
      </c>
      <c r="O51" s="150" t="s">
        <v>304</v>
      </c>
      <c r="P51" s="150" t="s">
        <v>304</v>
      </c>
      <c r="Q51" s="150" t="s">
        <v>304</v>
      </c>
      <c r="R51" s="152">
        <f t="shared" si="4"/>
        <v>1</v>
      </c>
      <c r="S51" s="449"/>
      <c r="T51" s="383"/>
      <c r="U51" s="386"/>
      <c r="V51" s="389"/>
    </row>
    <row r="52" spans="1:22" ht="30">
      <c r="A52" s="418"/>
      <c r="B52" s="386"/>
      <c r="C52" s="260" t="str">
        <f>'5- Identificación de Riesgos'!D52</f>
        <v xml:space="preserve">3. Pago de sanciones por extemporaneidad </v>
      </c>
      <c r="D52" s="155"/>
      <c r="E52" s="241" t="s">
        <v>550</v>
      </c>
      <c r="F52" s="150" t="s">
        <v>304</v>
      </c>
      <c r="G52" s="150" t="s">
        <v>304</v>
      </c>
      <c r="H52" s="150" t="s">
        <v>304</v>
      </c>
      <c r="I52" s="150" t="s">
        <v>304</v>
      </c>
      <c r="J52" s="152">
        <f t="shared" si="3"/>
        <v>1</v>
      </c>
      <c r="K52" s="449"/>
      <c r="L52" s="251" t="str">
        <f>'5- Identificación de Riesgos'!I52</f>
        <v>Incumplimiento de las metas establecidas</v>
      </c>
      <c r="M52" s="161" t="s">
        <v>535</v>
      </c>
      <c r="N52" s="150" t="s">
        <v>304</v>
      </c>
      <c r="O52" s="150" t="s">
        <v>304</v>
      </c>
      <c r="P52" s="150" t="s">
        <v>304</v>
      </c>
      <c r="Q52" s="150" t="s">
        <v>304</v>
      </c>
      <c r="R52" s="152">
        <f t="shared" si="4"/>
        <v>1</v>
      </c>
      <c r="S52" s="449"/>
      <c r="T52" s="383"/>
      <c r="U52" s="386"/>
      <c r="V52" s="389"/>
    </row>
    <row r="53" spans="1:22" ht="9" customHeight="1">
      <c r="A53" s="418"/>
      <c r="B53" s="386"/>
      <c r="C53" s="260">
        <f>'5- Identificación de Riesgos'!D53</f>
        <v>0</v>
      </c>
      <c r="D53" s="155"/>
      <c r="E53" s="241"/>
      <c r="F53" s="150"/>
      <c r="G53" s="150"/>
      <c r="H53" s="150"/>
      <c r="I53" s="150"/>
      <c r="J53" s="152">
        <f t="shared" si="3"/>
        <v>0</v>
      </c>
      <c r="K53" s="449"/>
      <c r="L53" s="251">
        <f>'5- Identificación de Riesgos'!I53</f>
        <v>0</v>
      </c>
      <c r="M53" s="161"/>
      <c r="N53" s="150"/>
      <c r="O53" s="150"/>
      <c r="P53" s="150"/>
      <c r="Q53" s="150"/>
      <c r="R53" s="152">
        <f t="shared" si="4"/>
        <v>0</v>
      </c>
      <c r="S53" s="449"/>
      <c r="T53" s="383"/>
      <c r="U53" s="386"/>
      <c r="V53" s="389"/>
    </row>
    <row r="54" spans="1:22" ht="9" customHeight="1">
      <c r="A54" s="418"/>
      <c r="B54" s="386"/>
      <c r="C54" s="260">
        <f>'5- Identificación de Riesgos'!D54</f>
        <v>0</v>
      </c>
      <c r="D54" s="155"/>
      <c r="E54" s="155"/>
      <c r="F54" s="150"/>
      <c r="G54" s="150"/>
      <c r="H54" s="150"/>
      <c r="I54" s="150"/>
      <c r="J54" s="152">
        <f t="shared" si="3"/>
        <v>0</v>
      </c>
      <c r="K54" s="449"/>
      <c r="L54" s="251">
        <f>'5- Identificación de Riesgos'!I54</f>
        <v>0</v>
      </c>
      <c r="M54" s="161"/>
      <c r="N54" s="150"/>
      <c r="O54" s="150"/>
      <c r="P54" s="150"/>
      <c r="Q54" s="150"/>
      <c r="R54" s="152">
        <f t="shared" si="4"/>
        <v>0</v>
      </c>
      <c r="S54" s="449"/>
      <c r="T54" s="383"/>
      <c r="U54" s="386"/>
      <c r="V54" s="389"/>
    </row>
    <row r="55" spans="1:22" ht="9" customHeight="1">
      <c r="A55" s="418"/>
      <c r="B55" s="386"/>
      <c r="C55" s="260">
        <f>'5- Identificación de Riesgos'!D55</f>
        <v>0</v>
      </c>
      <c r="D55" s="155"/>
      <c r="E55" s="241"/>
      <c r="F55" s="150"/>
      <c r="G55" s="150"/>
      <c r="H55" s="150"/>
      <c r="I55" s="150"/>
      <c r="J55" s="152">
        <f t="shared" si="3"/>
        <v>0</v>
      </c>
      <c r="K55" s="449"/>
      <c r="L55" s="251">
        <f>'5- Identificación de Riesgos'!I55</f>
        <v>0</v>
      </c>
      <c r="M55" s="161"/>
      <c r="N55" s="150"/>
      <c r="O55" s="150"/>
      <c r="P55" s="150"/>
      <c r="Q55" s="150"/>
      <c r="R55" s="152">
        <f t="shared" si="4"/>
        <v>0</v>
      </c>
      <c r="S55" s="449"/>
      <c r="T55" s="383"/>
      <c r="U55" s="386"/>
      <c r="V55" s="389"/>
    </row>
    <row r="56" spans="1:22" ht="9" customHeight="1">
      <c r="A56" s="418"/>
      <c r="B56" s="386"/>
      <c r="C56" s="260">
        <f>'5- Identificación de Riesgos'!D56</f>
        <v>0</v>
      </c>
      <c r="D56" s="155"/>
      <c r="E56" s="241"/>
      <c r="F56" s="150"/>
      <c r="G56" s="150"/>
      <c r="H56" s="150"/>
      <c r="I56" s="150"/>
      <c r="J56" s="152">
        <f t="shared" si="3"/>
        <v>0</v>
      </c>
      <c r="K56" s="449"/>
      <c r="L56" s="251">
        <f>'5- Identificación de Riesgos'!I56</f>
        <v>0</v>
      </c>
      <c r="M56" s="161"/>
      <c r="N56" s="150"/>
      <c r="O56" s="150"/>
      <c r="P56" s="150"/>
      <c r="Q56" s="150"/>
      <c r="R56" s="152">
        <f t="shared" si="4"/>
        <v>0</v>
      </c>
      <c r="S56" s="449"/>
      <c r="T56" s="383"/>
      <c r="U56" s="386"/>
      <c r="V56" s="389"/>
    </row>
    <row r="57" spans="1:22" ht="9" customHeight="1">
      <c r="A57" s="418"/>
      <c r="B57" s="386"/>
      <c r="C57" s="260">
        <f>'5- Identificación de Riesgos'!D57</f>
        <v>0</v>
      </c>
      <c r="D57" s="155"/>
      <c r="E57" s="241"/>
      <c r="F57" s="150"/>
      <c r="G57" s="150"/>
      <c r="H57" s="150"/>
      <c r="I57" s="150"/>
      <c r="J57" s="152">
        <f t="shared" si="3"/>
        <v>0</v>
      </c>
      <c r="K57" s="449"/>
      <c r="L57" s="251">
        <f>'5- Identificación de Riesgos'!I57</f>
        <v>0</v>
      </c>
      <c r="M57" s="161"/>
      <c r="N57" s="150"/>
      <c r="O57" s="150"/>
      <c r="P57" s="150"/>
      <c r="Q57" s="150"/>
      <c r="R57" s="152">
        <f t="shared" si="4"/>
        <v>0</v>
      </c>
      <c r="S57" s="449"/>
      <c r="T57" s="383"/>
      <c r="U57" s="386"/>
      <c r="V57" s="389"/>
    </row>
    <row r="58" spans="1:22" ht="9" customHeight="1">
      <c r="A58" s="418"/>
      <c r="B58" s="386"/>
      <c r="C58" s="260">
        <f>'5- Identificación de Riesgos'!D58</f>
        <v>0</v>
      </c>
      <c r="D58" s="155"/>
      <c r="E58" s="241"/>
      <c r="F58" s="150"/>
      <c r="G58" s="150"/>
      <c r="H58" s="150"/>
      <c r="I58" s="150"/>
      <c r="J58" s="152">
        <f t="shared" si="3"/>
        <v>0</v>
      </c>
      <c r="K58" s="449"/>
      <c r="L58" s="251">
        <f>'5- Identificación de Riesgos'!I58</f>
        <v>0</v>
      </c>
      <c r="M58" s="161"/>
      <c r="N58" s="150"/>
      <c r="O58" s="150"/>
      <c r="P58" s="150"/>
      <c r="Q58" s="150"/>
      <c r="R58" s="152">
        <f t="shared" si="4"/>
        <v>0</v>
      </c>
      <c r="S58" s="449"/>
      <c r="T58" s="383"/>
      <c r="U58" s="386"/>
      <c r="V58" s="389"/>
    </row>
    <row r="59" spans="1:22" ht="9" customHeight="1" thickBot="1">
      <c r="A59" s="419"/>
      <c r="B59" s="387"/>
      <c r="C59" s="258">
        <f>'5- Identificación de Riesgos'!D59</f>
        <v>0</v>
      </c>
      <c r="D59" s="253"/>
      <c r="E59" s="259"/>
      <c r="F59" s="209"/>
      <c r="G59" s="209"/>
      <c r="H59" s="151"/>
      <c r="I59" s="151"/>
      <c r="J59" s="153">
        <f t="shared" si="3"/>
        <v>0</v>
      </c>
      <c r="K59" s="450"/>
      <c r="L59" s="251">
        <f>'5- Identificación de Riesgos'!I59</f>
        <v>0</v>
      </c>
      <c r="M59" s="162"/>
      <c r="N59" s="151"/>
      <c r="O59" s="151"/>
      <c r="P59" s="151"/>
      <c r="Q59" s="151"/>
      <c r="R59" s="153">
        <f t="shared" si="4"/>
        <v>0</v>
      </c>
      <c r="S59" s="450"/>
      <c r="T59" s="384"/>
      <c r="U59" s="387"/>
      <c r="V59" s="390"/>
    </row>
    <row r="60" spans="1:22" ht="45">
      <c r="A60" s="417">
        <f>'5- Identificación de Riesgos'!A60</f>
        <v>6</v>
      </c>
      <c r="B60" s="385" t="str">
        <f>'5- Identificación de Riesgos'!B60</f>
        <v xml:space="preserve">Emitir o presentar  en forma  errada o tardía  los  Balances de la entidad </v>
      </c>
      <c r="C60" s="257" t="str">
        <f>'5- Identificación de Riesgos'!D60</f>
        <v>1. Fallas en los controles</v>
      </c>
      <c r="D60" s="255"/>
      <c r="E60" s="262" t="s">
        <v>551</v>
      </c>
      <c r="F60" s="149" t="s">
        <v>304</v>
      </c>
      <c r="G60" s="149" t="s">
        <v>304</v>
      </c>
      <c r="H60" s="149" t="s">
        <v>304</v>
      </c>
      <c r="I60" s="149" t="s">
        <v>304</v>
      </c>
      <c r="J60" s="154">
        <f t="shared" si="3"/>
        <v>1</v>
      </c>
      <c r="K60" s="448">
        <f>AVERAGE(J60:J69)</f>
        <v>0.5</v>
      </c>
      <c r="L60" s="159" t="str">
        <f>'5- Identificación de Riesgos'!I60</f>
        <v>Afectación de reputacion,imagén,  credibilidad, satisfacción de usuarios y PI</v>
      </c>
      <c r="M60" s="163" t="s">
        <v>533</v>
      </c>
      <c r="N60" s="149" t="s">
        <v>303</v>
      </c>
      <c r="O60" s="149" t="s">
        <v>303</v>
      </c>
      <c r="P60" s="149" t="s">
        <v>304</v>
      </c>
      <c r="Q60" s="149" t="s">
        <v>304</v>
      </c>
      <c r="R60" s="154">
        <f t="shared" si="4"/>
        <v>0.35</v>
      </c>
      <c r="S60" s="448">
        <f t="shared" ref="S60" si="8">AVERAGE(R60:R69)</f>
        <v>0.13500000000000001</v>
      </c>
      <c r="T60" s="382"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385"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Mayor - 4</v>
      </c>
      <c r="V60" s="388" t="str">
        <f>CONCATENATE(VLOOKUP((LEFT(T60,LEN(T60)-4)&amp;LEFT(U60,LEN(U60)-4)),'9- Matriz de Calor '!$D$18:$E$42,2,0)," - ",RIGHT(T60,1)*RIGHT(U60,1))</f>
        <v>Alto  - 4</v>
      </c>
    </row>
    <row r="61" spans="1:22" ht="30">
      <c r="A61" s="418"/>
      <c r="B61" s="386"/>
      <c r="C61" s="260" t="str">
        <f>'5- Identificación de Riesgos'!D61</f>
        <v xml:space="preserve">2. Fallas en los sistemas de información </v>
      </c>
      <c r="D61" s="155"/>
      <c r="E61" s="241" t="s">
        <v>552</v>
      </c>
      <c r="F61" s="150" t="s">
        <v>304</v>
      </c>
      <c r="G61" s="150" t="s">
        <v>304</v>
      </c>
      <c r="H61" s="150" t="s">
        <v>304</v>
      </c>
      <c r="I61" s="150" t="s">
        <v>304</v>
      </c>
      <c r="J61" s="152">
        <f t="shared" si="3"/>
        <v>1</v>
      </c>
      <c r="K61" s="449"/>
      <c r="L61" s="155" t="str">
        <f>'5- Identificación de Riesgos'!I61</f>
        <v>Afectación Económica</v>
      </c>
      <c r="M61" s="161" t="s">
        <v>534</v>
      </c>
      <c r="N61" s="150" t="s">
        <v>304</v>
      </c>
      <c r="O61" s="150" t="s">
        <v>304</v>
      </c>
      <c r="P61" s="150" t="s">
        <v>304</v>
      </c>
      <c r="Q61" s="150" t="s">
        <v>304</v>
      </c>
      <c r="R61" s="152">
        <f t="shared" si="4"/>
        <v>1</v>
      </c>
      <c r="S61" s="449"/>
      <c r="T61" s="383"/>
      <c r="U61" s="386"/>
      <c r="V61" s="389"/>
    </row>
    <row r="62" spans="1:22" ht="45">
      <c r="A62" s="418"/>
      <c r="B62" s="386"/>
      <c r="C62" s="260" t="str">
        <f>'5- Identificación de Riesgos'!D62</f>
        <v>3. Recibo de información fuera de tiempo</v>
      </c>
      <c r="D62" s="155"/>
      <c r="E62" s="241" t="s">
        <v>553</v>
      </c>
      <c r="F62" s="150" t="s">
        <v>304</v>
      </c>
      <c r="G62" s="150" t="s">
        <v>304</v>
      </c>
      <c r="H62" s="150" t="s">
        <v>304</v>
      </c>
      <c r="I62" s="150" t="s">
        <v>304</v>
      </c>
      <c r="J62" s="152">
        <f t="shared" si="3"/>
        <v>1</v>
      </c>
      <c r="K62" s="449"/>
      <c r="L62" s="155">
        <f>'5- Identificación de Riesgos'!I62</f>
        <v>0</v>
      </c>
      <c r="M62" s="161"/>
      <c r="N62" s="150"/>
      <c r="O62" s="150"/>
      <c r="P62" s="150"/>
      <c r="Q62" s="150"/>
      <c r="R62" s="152">
        <f t="shared" si="4"/>
        <v>0</v>
      </c>
      <c r="S62" s="449"/>
      <c r="T62" s="383"/>
      <c r="U62" s="386"/>
      <c r="V62" s="389"/>
    </row>
    <row r="63" spans="1:22" ht="30">
      <c r="A63" s="418"/>
      <c r="B63" s="386"/>
      <c r="C63" s="260" t="str">
        <f>'5- Identificación de Riesgos'!D63</f>
        <v>4. Operaciones no registradas</v>
      </c>
      <c r="D63" s="155"/>
      <c r="E63" s="241" t="s">
        <v>554</v>
      </c>
      <c r="F63" s="150" t="s">
        <v>304</v>
      </c>
      <c r="G63" s="150" t="s">
        <v>304</v>
      </c>
      <c r="H63" s="150" t="s">
        <v>304</v>
      </c>
      <c r="I63" s="150" t="s">
        <v>304</v>
      </c>
      <c r="J63" s="152">
        <f t="shared" si="3"/>
        <v>1</v>
      </c>
      <c r="K63" s="449"/>
      <c r="L63" s="155">
        <f>'5- Identificación de Riesgos'!I63</f>
        <v>0</v>
      </c>
      <c r="M63" s="161"/>
      <c r="N63" s="150"/>
      <c r="O63" s="150"/>
      <c r="P63" s="150"/>
      <c r="Q63" s="150"/>
      <c r="R63" s="152">
        <f t="shared" si="4"/>
        <v>0</v>
      </c>
      <c r="S63" s="449"/>
      <c r="T63" s="383"/>
      <c r="U63" s="386"/>
      <c r="V63" s="389"/>
    </row>
    <row r="64" spans="1:22" ht="30">
      <c r="A64" s="418"/>
      <c r="B64" s="386"/>
      <c r="C64" s="260" t="str">
        <f>'5- Identificación de Riesgos'!D64</f>
        <v xml:space="preserve">5.Registros errados </v>
      </c>
      <c r="D64" s="155"/>
      <c r="E64" s="155" t="s">
        <v>555</v>
      </c>
      <c r="F64" s="150" t="s">
        <v>304</v>
      </c>
      <c r="G64" s="150" t="s">
        <v>304</v>
      </c>
      <c r="H64" s="150" t="s">
        <v>304</v>
      </c>
      <c r="I64" s="150" t="s">
        <v>304</v>
      </c>
      <c r="J64" s="152">
        <f t="shared" si="3"/>
        <v>1</v>
      </c>
      <c r="K64" s="449"/>
      <c r="L64" s="155">
        <f>'5- Identificación de Riesgos'!I64</f>
        <v>0</v>
      </c>
      <c r="M64" s="161"/>
      <c r="N64" s="150"/>
      <c r="O64" s="150"/>
      <c r="P64" s="150"/>
      <c r="Q64" s="150"/>
      <c r="R64" s="152">
        <f t="shared" si="4"/>
        <v>0</v>
      </c>
      <c r="S64" s="449"/>
      <c r="T64" s="383"/>
      <c r="U64" s="386"/>
      <c r="V64" s="389"/>
    </row>
    <row r="65" spans="1:22" ht="7.5" customHeight="1">
      <c r="A65" s="418"/>
      <c r="B65" s="386"/>
      <c r="C65" s="260">
        <f>'5- Identificación de Riesgos'!D65</f>
        <v>0</v>
      </c>
      <c r="D65" s="155"/>
      <c r="E65" s="241"/>
      <c r="F65" s="150"/>
      <c r="G65" s="150"/>
      <c r="H65" s="150"/>
      <c r="I65" s="150"/>
      <c r="J65" s="152">
        <f t="shared" si="3"/>
        <v>0</v>
      </c>
      <c r="K65" s="449"/>
      <c r="L65" s="155">
        <f>'5- Identificación de Riesgos'!I65</f>
        <v>0</v>
      </c>
      <c r="M65" s="161"/>
      <c r="N65" s="150"/>
      <c r="O65" s="150"/>
      <c r="P65" s="150"/>
      <c r="Q65" s="150"/>
      <c r="R65" s="152">
        <f t="shared" si="4"/>
        <v>0</v>
      </c>
      <c r="S65" s="449"/>
      <c r="T65" s="383"/>
      <c r="U65" s="386"/>
      <c r="V65" s="389"/>
    </row>
    <row r="66" spans="1:22" ht="7.5" customHeight="1">
      <c r="A66" s="418"/>
      <c r="B66" s="386"/>
      <c r="C66" s="260">
        <f>'5- Identificación de Riesgos'!D66</f>
        <v>0</v>
      </c>
      <c r="D66" s="155"/>
      <c r="E66" s="241"/>
      <c r="F66" s="150"/>
      <c r="G66" s="150"/>
      <c r="H66" s="150"/>
      <c r="I66" s="150"/>
      <c r="J66" s="152">
        <f t="shared" si="3"/>
        <v>0</v>
      </c>
      <c r="K66" s="449"/>
      <c r="L66" s="155">
        <f>'5- Identificación de Riesgos'!I66</f>
        <v>0</v>
      </c>
      <c r="M66" s="161"/>
      <c r="N66" s="150"/>
      <c r="O66" s="150"/>
      <c r="P66" s="150"/>
      <c r="Q66" s="150"/>
      <c r="R66" s="152">
        <f t="shared" si="4"/>
        <v>0</v>
      </c>
      <c r="S66" s="449"/>
      <c r="T66" s="383"/>
      <c r="U66" s="386"/>
      <c r="V66" s="389"/>
    </row>
    <row r="67" spans="1:22" ht="7.5" customHeight="1">
      <c r="A67" s="418"/>
      <c r="B67" s="386"/>
      <c r="C67" s="260">
        <f>'5- Identificación de Riesgos'!D67</f>
        <v>0</v>
      </c>
      <c r="D67" s="155"/>
      <c r="E67" s="241"/>
      <c r="F67" s="150"/>
      <c r="G67" s="150"/>
      <c r="H67" s="150"/>
      <c r="I67" s="150"/>
      <c r="J67" s="152">
        <f t="shared" si="3"/>
        <v>0</v>
      </c>
      <c r="K67" s="449"/>
      <c r="L67" s="155">
        <f>'5- Identificación de Riesgos'!I67</f>
        <v>0</v>
      </c>
      <c r="M67" s="161"/>
      <c r="N67" s="150"/>
      <c r="O67" s="150"/>
      <c r="P67" s="150"/>
      <c r="Q67" s="150"/>
      <c r="R67" s="152">
        <f t="shared" si="4"/>
        <v>0</v>
      </c>
      <c r="S67" s="449"/>
      <c r="T67" s="383"/>
      <c r="U67" s="386"/>
      <c r="V67" s="389"/>
    </row>
    <row r="68" spans="1:22" ht="7.5" customHeight="1">
      <c r="A68" s="418"/>
      <c r="B68" s="386"/>
      <c r="C68" s="260">
        <f>'5- Identificación de Riesgos'!D68</f>
        <v>0</v>
      </c>
      <c r="D68" s="155"/>
      <c r="E68" s="241"/>
      <c r="F68" s="150"/>
      <c r="G68" s="150"/>
      <c r="H68" s="150"/>
      <c r="I68" s="150"/>
      <c r="J68" s="152">
        <f t="shared" si="3"/>
        <v>0</v>
      </c>
      <c r="K68" s="449"/>
      <c r="L68" s="155">
        <f>'5- Identificación de Riesgos'!I68</f>
        <v>0</v>
      </c>
      <c r="M68" s="161"/>
      <c r="N68" s="150"/>
      <c r="O68" s="150"/>
      <c r="P68" s="150"/>
      <c r="Q68" s="150"/>
      <c r="R68" s="152">
        <f t="shared" si="4"/>
        <v>0</v>
      </c>
      <c r="S68" s="449"/>
      <c r="T68" s="383"/>
      <c r="U68" s="386"/>
      <c r="V68" s="389"/>
    </row>
    <row r="69" spans="1:22" ht="7.5" customHeight="1" thickBot="1">
      <c r="A69" s="419"/>
      <c r="B69" s="387"/>
      <c r="C69" s="258">
        <f>'5- Identificación de Riesgos'!D69</f>
        <v>0</v>
      </c>
      <c r="D69" s="253"/>
      <c r="E69" s="259"/>
      <c r="F69" s="151"/>
      <c r="G69" s="151"/>
      <c r="H69" s="151"/>
      <c r="I69" s="151"/>
      <c r="J69" s="153">
        <f t="shared" si="3"/>
        <v>0</v>
      </c>
      <c r="K69" s="450"/>
      <c r="L69" s="156">
        <f>'5- Identificación de Riesgos'!I69</f>
        <v>0</v>
      </c>
      <c r="M69" s="162"/>
      <c r="N69" s="151"/>
      <c r="O69" s="151"/>
      <c r="P69" s="151"/>
      <c r="Q69" s="151"/>
      <c r="R69" s="153">
        <f t="shared" si="4"/>
        <v>0</v>
      </c>
      <c r="S69" s="450"/>
      <c r="T69" s="384"/>
      <c r="U69" s="387"/>
      <c r="V69" s="390"/>
    </row>
    <row r="70" spans="1:22" ht="30">
      <c r="A70" s="445">
        <f>'5- Identificación de Riesgos'!A70</f>
        <v>7</v>
      </c>
      <c r="B70" s="385" t="str">
        <f>'5- Identificación de Riesgos'!B70</f>
        <v>Recibir dádivas o beneficios a nombre propio o de terceros para  afectar la seguridad o confidencialidad de la información</v>
      </c>
      <c r="C70" s="257" t="str">
        <f>'5- Identificación de Riesgos'!D70</f>
        <v>1. Falta de ética y valores.</v>
      </c>
      <c r="D70" s="159"/>
      <c r="E70" s="240" t="s">
        <v>556</v>
      </c>
      <c r="F70" s="149" t="s">
        <v>304</v>
      </c>
      <c r="G70" s="149" t="s">
        <v>304</v>
      </c>
      <c r="H70" s="149" t="s">
        <v>304</v>
      </c>
      <c r="I70" s="149" t="s">
        <v>304</v>
      </c>
      <c r="J70" s="154">
        <f t="shared" ref="J70:J109" si="9">COUNTIF(F70:I70,"SI")/4</f>
        <v>1</v>
      </c>
      <c r="K70" s="448">
        <f t="shared" ref="K70" si="10">AVERAGE(J70:J79)</f>
        <v>0.17499999999999999</v>
      </c>
      <c r="L70" s="159" t="str">
        <f>'5- Identificación de Riesgos'!I70</f>
        <v>Afectación de reputacion,imagén,  credibilidad, satisfacción de usuarios y PI</v>
      </c>
      <c r="M70" s="163" t="s">
        <v>533</v>
      </c>
      <c r="N70" s="149" t="s">
        <v>303</v>
      </c>
      <c r="O70" s="149" t="s">
        <v>303</v>
      </c>
      <c r="P70" s="149" t="s">
        <v>304</v>
      </c>
      <c r="Q70" s="149" t="s">
        <v>304</v>
      </c>
      <c r="R70" s="154">
        <f t="shared" ref="R70:R109" si="11">SUM(COUNTIF(N70,"SI")*25%,COUNTIF(O70,"SI")*40%,COUNTIF(P70,"SI")*25%,COUNTIF(Q70,"SI")*10%)</f>
        <v>0.35</v>
      </c>
      <c r="S70" s="448">
        <f t="shared" ref="S70" si="12">AVERAGE(R70:R79)</f>
        <v>0.13500000000000001</v>
      </c>
      <c r="T70" s="382"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385"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388" t="str">
        <f>CONCATENATE(VLOOKUP((LEFT(T70,LEN(T70)-4)&amp;LEFT(U70,LEN(U70)-4)),'9- Matriz de Calor '!$D$18:$E$42,2,0)," - ",RIGHT(T70,1)*RIGHT(U70,1))</f>
        <v>Bajo - 2</v>
      </c>
    </row>
    <row r="71" spans="1:22" ht="45" customHeight="1">
      <c r="A71" s="446"/>
      <c r="B71" s="386"/>
      <c r="C71" s="260" t="str">
        <f>'5- Identificación de Riesgos'!D71</f>
        <v>2. Insuficientes programas de capacitación para la toma de conciencia debido al desconocimiento de la ley antisoborno (ISO 37001:2016), Plan Anticorrupción y  de los  valores y principios propios de la entidad.</v>
      </c>
      <c r="D71" s="155"/>
      <c r="E71" s="241" t="s">
        <v>557</v>
      </c>
      <c r="F71" s="150" t="s">
        <v>303</v>
      </c>
      <c r="G71" s="150" t="s">
        <v>304</v>
      </c>
      <c r="H71" s="150" t="s">
        <v>304</v>
      </c>
      <c r="I71" s="150" t="s">
        <v>304</v>
      </c>
      <c r="J71" s="152">
        <f t="shared" si="9"/>
        <v>0.75</v>
      </c>
      <c r="K71" s="449"/>
      <c r="L71" s="155" t="str">
        <f>'5- Identificación de Riesgos'!I71</f>
        <v>Afectación Económica</v>
      </c>
      <c r="M71" s="161" t="s">
        <v>534</v>
      </c>
      <c r="N71" s="150" t="s">
        <v>304</v>
      </c>
      <c r="O71" s="150" t="s">
        <v>304</v>
      </c>
      <c r="P71" s="150" t="s">
        <v>304</v>
      </c>
      <c r="Q71" s="150" t="s">
        <v>304</v>
      </c>
      <c r="R71" s="152">
        <f t="shared" si="11"/>
        <v>1</v>
      </c>
      <c r="S71" s="449"/>
      <c r="T71" s="383"/>
      <c r="U71" s="386"/>
      <c r="V71" s="389"/>
    </row>
    <row r="72" spans="1:22" ht="15.75" customHeight="1">
      <c r="A72" s="446"/>
      <c r="B72" s="386"/>
      <c r="C72" s="260" t="str">
        <f>'5- Identificación de Riesgos'!D72</f>
        <v>3. Desconocimiento del Código de Ética y Buen Gobierno.</v>
      </c>
      <c r="D72" s="155"/>
      <c r="E72" s="241"/>
      <c r="F72" s="150"/>
      <c r="G72" s="150"/>
      <c r="H72" s="150"/>
      <c r="I72" s="150"/>
      <c r="J72" s="152">
        <f t="shared" si="9"/>
        <v>0</v>
      </c>
      <c r="K72" s="449"/>
      <c r="L72" s="155">
        <f>'5- Identificación de Riesgos'!I72</f>
        <v>0</v>
      </c>
      <c r="M72" s="161"/>
      <c r="N72" s="150"/>
      <c r="O72" s="150"/>
      <c r="P72" s="150"/>
      <c r="Q72" s="150"/>
      <c r="R72" s="152">
        <f t="shared" si="11"/>
        <v>0</v>
      </c>
      <c r="S72" s="449"/>
      <c r="T72" s="383"/>
      <c r="U72" s="386"/>
      <c r="V72" s="389"/>
    </row>
    <row r="73" spans="1:22" ht="30" customHeight="1">
      <c r="A73" s="446"/>
      <c r="B73" s="386"/>
      <c r="C73" s="260" t="str">
        <f>'5- Identificación de Riesgos'!D73</f>
        <v>4. Falta o inaplicación de controles.</v>
      </c>
      <c r="D73" s="155"/>
      <c r="E73" s="241"/>
      <c r="F73" s="150"/>
      <c r="G73" s="150"/>
      <c r="H73" s="150"/>
      <c r="I73" s="150"/>
      <c r="J73" s="152">
        <f t="shared" si="9"/>
        <v>0</v>
      </c>
      <c r="K73" s="449"/>
      <c r="L73" s="155">
        <f>'5- Identificación de Riesgos'!I73</f>
        <v>0</v>
      </c>
      <c r="M73" s="161"/>
      <c r="N73" s="150"/>
      <c r="O73" s="150"/>
      <c r="P73" s="150"/>
      <c r="Q73" s="150"/>
      <c r="R73" s="152">
        <f t="shared" si="11"/>
        <v>0</v>
      </c>
      <c r="S73" s="449"/>
      <c r="T73" s="383"/>
      <c r="U73" s="386"/>
      <c r="V73" s="389"/>
    </row>
    <row r="74" spans="1:22" ht="8.25" customHeight="1">
      <c r="A74" s="446"/>
      <c r="B74" s="386"/>
      <c r="C74" s="260">
        <f>'5- Identificación de Riesgos'!D74</f>
        <v>0</v>
      </c>
      <c r="D74" s="155"/>
      <c r="E74" s="155"/>
      <c r="F74" s="150"/>
      <c r="G74" s="150"/>
      <c r="H74" s="150"/>
      <c r="I74" s="150"/>
      <c r="J74" s="152">
        <f t="shared" si="9"/>
        <v>0</v>
      </c>
      <c r="K74" s="449"/>
      <c r="L74" s="155">
        <f>'5- Identificación de Riesgos'!I74</f>
        <v>0</v>
      </c>
      <c r="M74" s="161"/>
      <c r="N74" s="150"/>
      <c r="O74" s="150"/>
      <c r="P74" s="150"/>
      <c r="Q74" s="150"/>
      <c r="R74" s="152">
        <f t="shared" si="11"/>
        <v>0</v>
      </c>
      <c r="S74" s="449"/>
      <c r="T74" s="383"/>
      <c r="U74" s="386"/>
      <c r="V74" s="389"/>
    </row>
    <row r="75" spans="1:22" ht="8.25" customHeight="1">
      <c r="A75" s="446"/>
      <c r="B75" s="386"/>
      <c r="C75" s="260">
        <f>'5- Identificación de Riesgos'!D75</f>
        <v>0</v>
      </c>
      <c r="D75" s="155"/>
      <c r="E75" s="241"/>
      <c r="F75" s="150"/>
      <c r="G75" s="150"/>
      <c r="H75" s="150"/>
      <c r="I75" s="150"/>
      <c r="J75" s="152">
        <f t="shared" si="9"/>
        <v>0</v>
      </c>
      <c r="K75" s="449"/>
      <c r="L75" s="155">
        <f>'5- Identificación de Riesgos'!I75</f>
        <v>0</v>
      </c>
      <c r="M75" s="161"/>
      <c r="N75" s="150"/>
      <c r="O75" s="150"/>
      <c r="P75" s="150"/>
      <c r="Q75" s="150"/>
      <c r="R75" s="152">
        <f t="shared" si="11"/>
        <v>0</v>
      </c>
      <c r="S75" s="449"/>
      <c r="T75" s="383"/>
      <c r="U75" s="386"/>
      <c r="V75" s="389"/>
    </row>
    <row r="76" spans="1:22" ht="8.25" customHeight="1">
      <c r="A76" s="446"/>
      <c r="B76" s="386"/>
      <c r="C76" s="260">
        <f>'5- Identificación de Riesgos'!D76</f>
        <v>0</v>
      </c>
      <c r="D76" s="155"/>
      <c r="E76" s="241"/>
      <c r="F76" s="150"/>
      <c r="G76" s="150"/>
      <c r="H76" s="150"/>
      <c r="I76" s="150"/>
      <c r="J76" s="152">
        <f t="shared" si="9"/>
        <v>0</v>
      </c>
      <c r="K76" s="449"/>
      <c r="L76" s="155">
        <f>'5- Identificación de Riesgos'!I76</f>
        <v>0</v>
      </c>
      <c r="M76" s="161"/>
      <c r="N76" s="150"/>
      <c r="O76" s="150"/>
      <c r="P76" s="150"/>
      <c r="Q76" s="150"/>
      <c r="R76" s="152">
        <f t="shared" si="11"/>
        <v>0</v>
      </c>
      <c r="S76" s="449"/>
      <c r="T76" s="383"/>
      <c r="U76" s="386"/>
      <c r="V76" s="389"/>
    </row>
    <row r="77" spans="1:22" ht="8.25" customHeight="1">
      <c r="A77" s="446"/>
      <c r="B77" s="386"/>
      <c r="C77" s="260">
        <f>'5- Identificación de Riesgos'!D77</f>
        <v>0</v>
      </c>
      <c r="D77" s="155"/>
      <c r="E77" s="241"/>
      <c r="F77" s="150"/>
      <c r="G77" s="150"/>
      <c r="H77" s="150"/>
      <c r="I77" s="150"/>
      <c r="J77" s="152">
        <f t="shared" si="9"/>
        <v>0</v>
      </c>
      <c r="K77" s="449"/>
      <c r="L77" s="155">
        <f>'5- Identificación de Riesgos'!I77</f>
        <v>0</v>
      </c>
      <c r="M77" s="161"/>
      <c r="N77" s="150"/>
      <c r="O77" s="150"/>
      <c r="P77" s="150"/>
      <c r="Q77" s="150"/>
      <c r="R77" s="152">
        <f t="shared" si="11"/>
        <v>0</v>
      </c>
      <c r="S77" s="449"/>
      <c r="T77" s="383"/>
      <c r="U77" s="386"/>
      <c r="V77" s="389"/>
    </row>
    <row r="78" spans="1:22" ht="8.25" customHeight="1">
      <c r="A78" s="446"/>
      <c r="B78" s="386"/>
      <c r="C78" s="260">
        <f>'5- Identificación de Riesgos'!D78</f>
        <v>0</v>
      </c>
      <c r="D78" s="155"/>
      <c r="E78" s="241"/>
      <c r="F78" s="150"/>
      <c r="G78" s="150"/>
      <c r="H78" s="150"/>
      <c r="I78" s="150"/>
      <c r="J78" s="152">
        <f t="shared" si="9"/>
        <v>0</v>
      </c>
      <c r="K78" s="449"/>
      <c r="L78" s="155">
        <f>'5- Identificación de Riesgos'!I78</f>
        <v>0</v>
      </c>
      <c r="M78" s="161"/>
      <c r="N78" s="150"/>
      <c r="O78" s="150"/>
      <c r="P78" s="150"/>
      <c r="Q78" s="150"/>
      <c r="R78" s="152">
        <f t="shared" si="11"/>
        <v>0</v>
      </c>
      <c r="S78" s="449"/>
      <c r="T78" s="383"/>
      <c r="U78" s="386"/>
      <c r="V78" s="389"/>
    </row>
    <row r="79" spans="1:22" ht="8.25" customHeight="1" thickBot="1">
      <c r="A79" s="447"/>
      <c r="B79" s="387"/>
      <c r="C79" s="258">
        <f>'5- Identificación de Riesgos'!D79</f>
        <v>0</v>
      </c>
      <c r="D79" s="156"/>
      <c r="E79" s="160"/>
      <c r="F79" s="151"/>
      <c r="G79" s="151"/>
      <c r="H79" s="151"/>
      <c r="I79" s="151"/>
      <c r="J79" s="153">
        <f t="shared" si="9"/>
        <v>0</v>
      </c>
      <c r="K79" s="450"/>
      <c r="L79" s="156">
        <f>'5- Identificación de Riesgos'!I79</f>
        <v>0</v>
      </c>
      <c r="M79" s="162"/>
      <c r="N79" s="151"/>
      <c r="O79" s="151"/>
      <c r="P79" s="151"/>
      <c r="Q79" s="151"/>
      <c r="R79" s="153">
        <f t="shared" si="11"/>
        <v>0</v>
      </c>
      <c r="S79" s="450"/>
      <c r="T79" s="384"/>
      <c r="U79" s="387"/>
      <c r="V79" s="390"/>
    </row>
    <row r="80" spans="1:22" ht="75" customHeight="1">
      <c r="A80" s="445">
        <f>'5- Identificación de Riesgos'!A80</f>
        <v>8</v>
      </c>
      <c r="B80" s="385" t="str">
        <f>'5- Identificación de Riesgos'!B80</f>
        <v>Falta de información para elaborar el anteproyecto de presupuesto de la Rama Judicial</v>
      </c>
      <c r="C80" s="257" t="str">
        <f>'5- Identificación de Riesgos'!D80</f>
        <v>1. Falta de información necesaria para elaborar y proyectar oportunamente el anteproyecto de presupuesto, el plan operativo anual de Inversión POAI y el marco de gasto de mediano plazo MGMP.</v>
      </c>
      <c r="D80" s="159"/>
      <c r="E80" s="240" t="s">
        <v>558</v>
      </c>
      <c r="F80" s="149" t="s">
        <v>304</v>
      </c>
      <c r="G80" s="149" t="s">
        <v>304</v>
      </c>
      <c r="H80" s="149" t="s">
        <v>304</v>
      </c>
      <c r="I80" s="149" t="s">
        <v>304</v>
      </c>
      <c r="J80" s="154">
        <f t="shared" si="9"/>
        <v>1</v>
      </c>
      <c r="K80" s="448">
        <f t="shared" ref="K80" si="13">AVERAGE(J80:J89)</f>
        <v>0.2</v>
      </c>
      <c r="L80" s="159" t="str">
        <f>'5- Identificación de Riesgos'!I80</f>
        <v>Afectación Económica</v>
      </c>
      <c r="M80" s="163" t="s">
        <v>534</v>
      </c>
      <c r="N80" s="149" t="s">
        <v>304</v>
      </c>
      <c r="O80" s="149" t="s">
        <v>304</v>
      </c>
      <c r="P80" s="149" t="s">
        <v>304</v>
      </c>
      <c r="Q80" s="149" t="s">
        <v>304</v>
      </c>
      <c r="R80" s="154">
        <f t="shared" si="11"/>
        <v>1</v>
      </c>
      <c r="S80" s="448">
        <f t="shared" ref="S80" si="14">AVERAGE(R80:R89)</f>
        <v>0.2</v>
      </c>
      <c r="T80" s="382"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385"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Menor - 2</v>
      </c>
      <c r="V80" s="388" t="str">
        <f>CONCATENATE(VLOOKUP((LEFT(T80,LEN(T80)-4)&amp;LEFT(U80,LEN(U80)-4)),'9- Matriz de Calor '!$D$18:$E$42,2,0)," - ",RIGHT(T80,1)*RIGHT(U80,1))</f>
        <v>Bajo - 2</v>
      </c>
    </row>
    <row r="81" spans="1:22" ht="45" customHeight="1">
      <c r="A81" s="446"/>
      <c r="B81" s="386"/>
      <c r="C81" s="260" t="str">
        <f>'5- Identificación de Riesgos'!D81</f>
        <v>2. Falta de lineamientos e instrucciones claras y oportunas para el desarrollo del trabajo.</v>
      </c>
      <c r="D81" s="155"/>
      <c r="E81" s="241" t="s">
        <v>559</v>
      </c>
      <c r="F81" s="150" t="s">
        <v>304</v>
      </c>
      <c r="G81" s="150" t="s">
        <v>304</v>
      </c>
      <c r="H81" s="150" t="s">
        <v>304</v>
      </c>
      <c r="I81" s="150" t="s">
        <v>304</v>
      </c>
      <c r="J81" s="152">
        <f t="shared" si="9"/>
        <v>1</v>
      </c>
      <c r="K81" s="449"/>
      <c r="L81" s="155" t="str">
        <f>'5- Identificación de Riesgos'!I81</f>
        <v>Incumplimiento de las metas establecidas</v>
      </c>
      <c r="M81" s="161" t="s">
        <v>535</v>
      </c>
      <c r="N81" s="150" t="s">
        <v>304</v>
      </c>
      <c r="O81" s="150" t="s">
        <v>304</v>
      </c>
      <c r="P81" s="150" t="s">
        <v>304</v>
      </c>
      <c r="Q81" s="150" t="s">
        <v>304</v>
      </c>
      <c r="R81" s="152">
        <f t="shared" si="11"/>
        <v>1</v>
      </c>
      <c r="S81" s="449"/>
      <c r="T81" s="383"/>
      <c r="U81" s="386"/>
      <c r="V81" s="389"/>
    </row>
    <row r="82" spans="1:22" ht="8.25" customHeight="1">
      <c r="A82" s="446"/>
      <c r="B82" s="386"/>
      <c r="C82" s="260">
        <f>'5- Identificación de Riesgos'!D82</f>
        <v>0</v>
      </c>
      <c r="D82" s="155"/>
      <c r="E82" s="241"/>
      <c r="F82" s="150"/>
      <c r="G82" s="150"/>
      <c r="H82" s="150"/>
      <c r="I82" s="150"/>
      <c r="J82" s="152">
        <f t="shared" si="9"/>
        <v>0</v>
      </c>
      <c r="K82" s="449"/>
      <c r="L82" s="155">
        <f>'5- Identificación de Riesgos'!I82</f>
        <v>0</v>
      </c>
      <c r="M82" s="161"/>
      <c r="N82" s="150"/>
      <c r="O82" s="150"/>
      <c r="P82" s="150"/>
      <c r="Q82" s="150"/>
      <c r="R82" s="152">
        <f t="shared" si="11"/>
        <v>0</v>
      </c>
      <c r="S82" s="449"/>
      <c r="T82" s="383"/>
      <c r="U82" s="386"/>
      <c r="V82" s="389"/>
    </row>
    <row r="83" spans="1:22" ht="8.25" customHeight="1">
      <c r="A83" s="446"/>
      <c r="B83" s="386"/>
      <c r="C83" s="260">
        <f>'5- Identificación de Riesgos'!D83</f>
        <v>0</v>
      </c>
      <c r="D83" s="155"/>
      <c r="E83" s="241"/>
      <c r="F83" s="150"/>
      <c r="G83" s="150"/>
      <c r="H83" s="150"/>
      <c r="I83" s="150"/>
      <c r="J83" s="152">
        <f t="shared" si="9"/>
        <v>0</v>
      </c>
      <c r="K83" s="449"/>
      <c r="L83" s="155">
        <f>'5- Identificación de Riesgos'!I83</f>
        <v>0</v>
      </c>
      <c r="M83" s="161"/>
      <c r="N83" s="150"/>
      <c r="O83" s="150"/>
      <c r="P83" s="150"/>
      <c r="Q83" s="150"/>
      <c r="R83" s="152">
        <f t="shared" si="11"/>
        <v>0</v>
      </c>
      <c r="S83" s="449"/>
      <c r="T83" s="383"/>
      <c r="U83" s="386"/>
      <c r="V83" s="389"/>
    </row>
    <row r="84" spans="1:22" ht="8.25" customHeight="1">
      <c r="A84" s="446"/>
      <c r="B84" s="386"/>
      <c r="C84" s="260">
        <f>'5- Identificación de Riesgos'!D84</f>
        <v>0</v>
      </c>
      <c r="D84" s="155"/>
      <c r="E84" s="155"/>
      <c r="F84" s="150"/>
      <c r="G84" s="150"/>
      <c r="H84" s="150"/>
      <c r="I84" s="150"/>
      <c r="J84" s="152">
        <f t="shared" si="9"/>
        <v>0</v>
      </c>
      <c r="K84" s="449"/>
      <c r="L84" s="155">
        <f>'5- Identificación de Riesgos'!I84</f>
        <v>0</v>
      </c>
      <c r="M84" s="161"/>
      <c r="N84" s="150"/>
      <c r="O84" s="150"/>
      <c r="P84" s="150"/>
      <c r="Q84" s="150"/>
      <c r="R84" s="152">
        <f t="shared" si="11"/>
        <v>0</v>
      </c>
      <c r="S84" s="449"/>
      <c r="T84" s="383"/>
      <c r="U84" s="386"/>
      <c r="V84" s="389"/>
    </row>
    <row r="85" spans="1:22" ht="8.25" customHeight="1">
      <c r="A85" s="446"/>
      <c r="B85" s="386"/>
      <c r="C85" s="260">
        <f>'5- Identificación de Riesgos'!D85</f>
        <v>0</v>
      </c>
      <c r="D85" s="155"/>
      <c r="E85" s="241"/>
      <c r="F85" s="150"/>
      <c r="G85" s="150"/>
      <c r="H85" s="150"/>
      <c r="I85" s="150"/>
      <c r="J85" s="152">
        <f t="shared" si="9"/>
        <v>0</v>
      </c>
      <c r="K85" s="449"/>
      <c r="L85" s="155">
        <f>'5- Identificación de Riesgos'!I85</f>
        <v>0</v>
      </c>
      <c r="M85" s="161"/>
      <c r="N85" s="150"/>
      <c r="O85" s="150"/>
      <c r="P85" s="150"/>
      <c r="Q85" s="150"/>
      <c r="R85" s="152">
        <f t="shared" si="11"/>
        <v>0</v>
      </c>
      <c r="S85" s="449"/>
      <c r="T85" s="383"/>
      <c r="U85" s="386"/>
      <c r="V85" s="389"/>
    </row>
    <row r="86" spans="1:22" ht="8.25" customHeight="1">
      <c r="A86" s="446"/>
      <c r="B86" s="386"/>
      <c r="C86" s="260">
        <f>'5- Identificación de Riesgos'!D86</f>
        <v>0</v>
      </c>
      <c r="D86" s="155"/>
      <c r="E86" s="241"/>
      <c r="F86" s="150"/>
      <c r="G86" s="150"/>
      <c r="H86" s="150"/>
      <c r="I86" s="150"/>
      <c r="J86" s="152">
        <f t="shared" si="9"/>
        <v>0</v>
      </c>
      <c r="K86" s="449"/>
      <c r="L86" s="155">
        <f>'5- Identificación de Riesgos'!I86</f>
        <v>0</v>
      </c>
      <c r="M86" s="161"/>
      <c r="N86" s="150"/>
      <c r="O86" s="150"/>
      <c r="P86" s="150"/>
      <c r="Q86" s="150"/>
      <c r="R86" s="152">
        <f t="shared" si="11"/>
        <v>0</v>
      </c>
      <c r="S86" s="449"/>
      <c r="T86" s="383"/>
      <c r="U86" s="386"/>
      <c r="V86" s="389"/>
    </row>
    <row r="87" spans="1:22" ht="8.25" customHeight="1">
      <c r="A87" s="446"/>
      <c r="B87" s="386"/>
      <c r="C87" s="260">
        <f>'5- Identificación de Riesgos'!D87</f>
        <v>0</v>
      </c>
      <c r="D87" s="155"/>
      <c r="E87" s="241"/>
      <c r="F87" s="150"/>
      <c r="G87" s="150"/>
      <c r="H87" s="150"/>
      <c r="I87" s="150"/>
      <c r="J87" s="152">
        <f t="shared" si="9"/>
        <v>0</v>
      </c>
      <c r="K87" s="449"/>
      <c r="L87" s="155">
        <f>'5- Identificación de Riesgos'!I87</f>
        <v>0</v>
      </c>
      <c r="M87" s="161"/>
      <c r="N87" s="150"/>
      <c r="O87" s="150"/>
      <c r="P87" s="150"/>
      <c r="Q87" s="150"/>
      <c r="R87" s="152">
        <f t="shared" si="11"/>
        <v>0</v>
      </c>
      <c r="S87" s="449"/>
      <c r="T87" s="383"/>
      <c r="U87" s="386"/>
      <c r="V87" s="389"/>
    </row>
    <row r="88" spans="1:22" ht="8.25" customHeight="1">
      <c r="A88" s="446"/>
      <c r="B88" s="386"/>
      <c r="C88" s="260">
        <f>'5- Identificación de Riesgos'!D88</f>
        <v>0</v>
      </c>
      <c r="D88" s="155"/>
      <c r="E88" s="241"/>
      <c r="F88" s="150"/>
      <c r="G88" s="150"/>
      <c r="H88" s="150"/>
      <c r="I88" s="150"/>
      <c r="J88" s="152">
        <f t="shared" si="9"/>
        <v>0</v>
      </c>
      <c r="K88" s="449"/>
      <c r="L88" s="155">
        <f>'5- Identificación de Riesgos'!I88</f>
        <v>0</v>
      </c>
      <c r="M88" s="161"/>
      <c r="N88" s="150"/>
      <c r="O88" s="150"/>
      <c r="P88" s="150"/>
      <c r="Q88" s="150"/>
      <c r="R88" s="152">
        <f t="shared" si="11"/>
        <v>0</v>
      </c>
      <c r="S88" s="449"/>
      <c r="T88" s="383"/>
      <c r="U88" s="386"/>
      <c r="V88" s="389"/>
    </row>
    <row r="89" spans="1:22" ht="8.25" customHeight="1" thickBot="1">
      <c r="A89" s="447"/>
      <c r="B89" s="387"/>
      <c r="C89" s="258">
        <f>'5- Identificación de Riesgos'!D89</f>
        <v>0</v>
      </c>
      <c r="D89" s="156"/>
      <c r="E89" s="160"/>
      <c r="F89" s="151"/>
      <c r="G89" s="151"/>
      <c r="H89" s="151"/>
      <c r="I89" s="151"/>
      <c r="J89" s="153">
        <f t="shared" si="9"/>
        <v>0</v>
      </c>
      <c r="K89" s="450"/>
      <c r="L89" s="156">
        <f>'5- Identificación de Riesgos'!I89</f>
        <v>0</v>
      </c>
      <c r="M89" s="162"/>
      <c r="N89" s="151"/>
      <c r="O89" s="151"/>
      <c r="P89" s="151"/>
      <c r="Q89" s="151"/>
      <c r="R89" s="153">
        <f t="shared" si="11"/>
        <v>0</v>
      </c>
      <c r="S89" s="450"/>
      <c r="T89" s="384"/>
      <c r="U89" s="387"/>
      <c r="V89" s="390"/>
    </row>
    <row r="90" spans="1:22" ht="45">
      <c r="A90" s="445">
        <f>'5- Identificación de Riesgos'!A90</f>
        <v>9</v>
      </c>
      <c r="B90" s="385" t="str">
        <f>'5- Identificación de Riesgos'!B90</f>
        <v>Ofrecer, prometer, entregar, aceptar o solicitar una ventaja indebida para dar tramite de pago de devolución de sumas de dinero de competencia del Fondos Especiales.</v>
      </c>
      <c r="C90" s="257" t="str">
        <f>'5- Identificación de Riesgos'!D90</f>
        <v>1. Falta de ética de los servidores públicos (Debilidades en principios y valores)</v>
      </c>
      <c r="D90" s="159"/>
      <c r="E90" s="240" t="s">
        <v>560</v>
      </c>
      <c r="F90" s="149" t="s">
        <v>304</v>
      </c>
      <c r="G90" s="149" t="s">
        <v>304</v>
      </c>
      <c r="H90" s="149" t="s">
        <v>304</v>
      </c>
      <c r="I90" s="149" t="s">
        <v>304</v>
      </c>
      <c r="J90" s="154">
        <f t="shared" si="9"/>
        <v>1</v>
      </c>
      <c r="K90" s="448">
        <f t="shared" ref="K90" si="15">AVERAGE(J90:J99)</f>
        <v>0.4</v>
      </c>
      <c r="L90" s="159" t="str">
        <f>'5- Identificación de Riesgos'!I90</f>
        <v>Afectación de reputacion,imagén,  credibilidad, satisfacción de usuarios y PI</v>
      </c>
      <c r="M90" s="163" t="s">
        <v>533</v>
      </c>
      <c r="N90" s="149" t="s">
        <v>303</v>
      </c>
      <c r="O90" s="149" t="s">
        <v>303</v>
      </c>
      <c r="P90" s="149" t="s">
        <v>304</v>
      </c>
      <c r="Q90" s="149" t="s">
        <v>304</v>
      </c>
      <c r="R90" s="154">
        <f t="shared" si="11"/>
        <v>0.35</v>
      </c>
      <c r="S90" s="448">
        <f t="shared" ref="S90" si="16">AVERAGE(R90:R99)</f>
        <v>0.13500000000000001</v>
      </c>
      <c r="T90" s="382"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385"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Menor - 2</v>
      </c>
      <c r="V90" s="388" t="str">
        <f>CONCATENATE(VLOOKUP((LEFT(T90,LEN(T90)-4)&amp;LEFT(U90,LEN(U90)-4)),'9- Matriz de Calor '!$D$18:$E$42,2,0)," - ",RIGHT(T90,1)*RIGHT(U90,1))</f>
        <v>Bajo - 2</v>
      </c>
    </row>
    <row r="91" spans="1:22" ht="30">
      <c r="A91" s="446"/>
      <c r="B91" s="386"/>
      <c r="C91" s="260" t="str">
        <f>'5- Identificación de Riesgos'!D91</f>
        <v>2. Falta de ética de terceros interesados  (Debilidades principios y valores)</v>
      </c>
      <c r="D91" s="155"/>
      <c r="E91" s="241" t="s">
        <v>562</v>
      </c>
      <c r="F91" s="150" t="s">
        <v>304</v>
      </c>
      <c r="G91" s="150" t="s">
        <v>304</v>
      </c>
      <c r="H91" s="150" t="s">
        <v>304</v>
      </c>
      <c r="I91" s="150" t="s">
        <v>304</v>
      </c>
      <c r="J91" s="152">
        <f t="shared" si="9"/>
        <v>1</v>
      </c>
      <c r="K91" s="449"/>
      <c r="L91" s="155" t="str">
        <f>'5- Identificación de Riesgos'!I91</f>
        <v>Afectación Económica</v>
      </c>
      <c r="M91" s="161" t="s">
        <v>534</v>
      </c>
      <c r="N91" s="150" t="s">
        <v>304</v>
      </c>
      <c r="O91" s="150" t="s">
        <v>304</v>
      </c>
      <c r="P91" s="150" t="s">
        <v>304</v>
      </c>
      <c r="Q91" s="150" t="s">
        <v>304</v>
      </c>
      <c r="R91" s="152">
        <f t="shared" si="11"/>
        <v>1</v>
      </c>
      <c r="S91" s="449"/>
      <c r="T91" s="383"/>
      <c r="U91" s="386"/>
      <c r="V91" s="389"/>
    </row>
    <row r="92" spans="1:22" ht="30">
      <c r="A92" s="446"/>
      <c r="B92" s="386"/>
      <c r="C92" s="260" t="str">
        <f>'5- Identificación de Riesgos'!D92</f>
        <v>3. Debilidades en los controles del procedimiento de Devolución de sumas de dinero</v>
      </c>
      <c r="D92" s="155"/>
      <c r="E92" s="241" t="s">
        <v>561</v>
      </c>
      <c r="F92" s="150" t="s">
        <v>304</v>
      </c>
      <c r="G92" s="150" t="s">
        <v>304</v>
      </c>
      <c r="H92" s="150" t="s">
        <v>304</v>
      </c>
      <c r="I92" s="150" t="s">
        <v>304</v>
      </c>
      <c r="J92" s="152">
        <f t="shared" si="9"/>
        <v>1</v>
      </c>
      <c r="K92" s="449"/>
      <c r="L92" s="155">
        <f>'5- Identificación de Riesgos'!I92</f>
        <v>0</v>
      </c>
      <c r="M92" s="161"/>
      <c r="N92" s="150"/>
      <c r="O92" s="150"/>
      <c r="P92" s="150"/>
      <c r="Q92" s="150"/>
      <c r="R92" s="152">
        <f t="shared" si="11"/>
        <v>0</v>
      </c>
      <c r="S92" s="449"/>
      <c r="T92" s="383"/>
      <c r="U92" s="386"/>
      <c r="V92" s="389"/>
    </row>
    <row r="93" spans="1:22">
      <c r="A93" s="446"/>
      <c r="B93" s="386"/>
      <c r="C93" s="260" t="str">
        <f>'5- Identificación de Riesgos'!D93</f>
        <v>4. Concentración de funciones</v>
      </c>
      <c r="D93" s="155"/>
      <c r="E93" s="241" t="s">
        <v>563</v>
      </c>
      <c r="F93" s="150" t="s">
        <v>304</v>
      </c>
      <c r="G93" s="150" t="s">
        <v>304</v>
      </c>
      <c r="H93" s="150" t="s">
        <v>304</v>
      </c>
      <c r="I93" s="150" t="s">
        <v>304</v>
      </c>
      <c r="J93" s="152">
        <f t="shared" si="9"/>
        <v>1</v>
      </c>
      <c r="K93" s="449"/>
      <c r="L93" s="155">
        <f>'5- Identificación de Riesgos'!I93</f>
        <v>0</v>
      </c>
      <c r="M93" s="161"/>
      <c r="N93" s="150"/>
      <c r="O93" s="150"/>
      <c r="P93" s="150"/>
      <c r="Q93" s="150"/>
      <c r="R93" s="152">
        <f t="shared" si="11"/>
        <v>0</v>
      </c>
      <c r="S93" s="449"/>
      <c r="T93" s="383"/>
      <c r="U93" s="386"/>
      <c r="V93" s="389"/>
    </row>
    <row r="94" spans="1:22" ht="6.75" customHeight="1">
      <c r="A94" s="446"/>
      <c r="B94" s="386"/>
      <c r="C94" s="260">
        <f>'5- Identificación de Riesgos'!D94</f>
        <v>0</v>
      </c>
      <c r="D94" s="155"/>
      <c r="E94" s="155"/>
      <c r="F94" s="150"/>
      <c r="G94" s="150"/>
      <c r="H94" s="150"/>
      <c r="I94" s="150"/>
      <c r="J94" s="152">
        <f t="shared" si="9"/>
        <v>0</v>
      </c>
      <c r="K94" s="449"/>
      <c r="L94" s="155">
        <f>'5- Identificación de Riesgos'!I94</f>
        <v>0</v>
      </c>
      <c r="M94" s="161"/>
      <c r="N94" s="150"/>
      <c r="O94" s="150"/>
      <c r="P94" s="150"/>
      <c r="Q94" s="150"/>
      <c r="R94" s="152">
        <f t="shared" si="11"/>
        <v>0</v>
      </c>
      <c r="S94" s="449"/>
      <c r="T94" s="383"/>
      <c r="U94" s="386"/>
      <c r="V94" s="389"/>
    </row>
    <row r="95" spans="1:22" ht="6.75" customHeight="1">
      <c r="A95" s="446"/>
      <c r="B95" s="386"/>
      <c r="C95" s="260">
        <f>'5- Identificación de Riesgos'!D95</f>
        <v>0</v>
      </c>
      <c r="D95" s="155"/>
      <c r="E95" s="241"/>
      <c r="F95" s="150"/>
      <c r="G95" s="150"/>
      <c r="H95" s="150"/>
      <c r="I95" s="150"/>
      <c r="J95" s="152">
        <f t="shared" si="9"/>
        <v>0</v>
      </c>
      <c r="K95" s="449"/>
      <c r="L95" s="155">
        <f>'5- Identificación de Riesgos'!I95</f>
        <v>0</v>
      </c>
      <c r="M95" s="161"/>
      <c r="N95" s="150"/>
      <c r="O95" s="150"/>
      <c r="P95" s="150"/>
      <c r="Q95" s="150"/>
      <c r="R95" s="152">
        <f t="shared" si="11"/>
        <v>0</v>
      </c>
      <c r="S95" s="449"/>
      <c r="T95" s="383"/>
      <c r="U95" s="386"/>
      <c r="V95" s="389"/>
    </row>
    <row r="96" spans="1:22" ht="6.75" customHeight="1">
      <c r="A96" s="446"/>
      <c r="B96" s="386"/>
      <c r="C96" s="260">
        <f>'5- Identificación de Riesgos'!D96</f>
        <v>0</v>
      </c>
      <c r="D96" s="155"/>
      <c r="E96" s="241"/>
      <c r="F96" s="150"/>
      <c r="G96" s="150"/>
      <c r="H96" s="150"/>
      <c r="I96" s="150"/>
      <c r="J96" s="152">
        <f t="shared" si="9"/>
        <v>0</v>
      </c>
      <c r="K96" s="449"/>
      <c r="L96" s="155">
        <f>'5- Identificación de Riesgos'!I96</f>
        <v>0</v>
      </c>
      <c r="M96" s="161"/>
      <c r="N96" s="150"/>
      <c r="O96" s="150"/>
      <c r="P96" s="150"/>
      <c r="Q96" s="150"/>
      <c r="R96" s="152">
        <f t="shared" si="11"/>
        <v>0</v>
      </c>
      <c r="S96" s="449"/>
      <c r="T96" s="383"/>
      <c r="U96" s="386"/>
      <c r="V96" s="389"/>
    </row>
    <row r="97" spans="1:22" ht="6.75" customHeight="1">
      <c r="A97" s="446"/>
      <c r="B97" s="386"/>
      <c r="C97" s="260">
        <f>'5- Identificación de Riesgos'!D97</f>
        <v>0</v>
      </c>
      <c r="D97" s="155"/>
      <c r="E97" s="241"/>
      <c r="F97" s="150"/>
      <c r="G97" s="150"/>
      <c r="H97" s="150"/>
      <c r="I97" s="150"/>
      <c r="J97" s="152">
        <f t="shared" si="9"/>
        <v>0</v>
      </c>
      <c r="K97" s="449"/>
      <c r="L97" s="155">
        <f>'5- Identificación de Riesgos'!I97</f>
        <v>0</v>
      </c>
      <c r="M97" s="161"/>
      <c r="N97" s="150"/>
      <c r="O97" s="150"/>
      <c r="P97" s="150"/>
      <c r="Q97" s="150"/>
      <c r="R97" s="152">
        <f t="shared" si="11"/>
        <v>0</v>
      </c>
      <c r="S97" s="449"/>
      <c r="T97" s="383"/>
      <c r="U97" s="386"/>
      <c r="V97" s="389"/>
    </row>
    <row r="98" spans="1:22" ht="6.75" customHeight="1">
      <c r="A98" s="446"/>
      <c r="B98" s="386"/>
      <c r="C98" s="260">
        <f>'5- Identificación de Riesgos'!D98</f>
        <v>0</v>
      </c>
      <c r="D98" s="155"/>
      <c r="E98" s="241"/>
      <c r="F98" s="150"/>
      <c r="G98" s="150"/>
      <c r="H98" s="150"/>
      <c r="I98" s="150"/>
      <c r="J98" s="152">
        <f t="shared" si="9"/>
        <v>0</v>
      </c>
      <c r="K98" s="449"/>
      <c r="L98" s="155">
        <f>'5- Identificación de Riesgos'!I98</f>
        <v>0</v>
      </c>
      <c r="M98" s="161"/>
      <c r="N98" s="150"/>
      <c r="O98" s="150"/>
      <c r="P98" s="150"/>
      <c r="Q98" s="150"/>
      <c r="R98" s="152">
        <f t="shared" si="11"/>
        <v>0</v>
      </c>
      <c r="S98" s="449"/>
      <c r="T98" s="383"/>
      <c r="U98" s="386"/>
      <c r="V98" s="389"/>
    </row>
    <row r="99" spans="1:22" ht="6.75" customHeight="1" thickBot="1">
      <c r="A99" s="447"/>
      <c r="B99" s="387"/>
      <c r="C99" s="258">
        <f>'5- Identificación de Riesgos'!D99</f>
        <v>0</v>
      </c>
      <c r="D99" s="156"/>
      <c r="E99" s="160"/>
      <c r="F99" s="151"/>
      <c r="G99" s="151"/>
      <c r="H99" s="151"/>
      <c r="I99" s="151"/>
      <c r="J99" s="153">
        <f t="shared" si="9"/>
        <v>0</v>
      </c>
      <c r="K99" s="450"/>
      <c r="L99" s="156">
        <f>'5- Identificación de Riesgos'!I99</f>
        <v>0</v>
      </c>
      <c r="M99" s="162"/>
      <c r="N99" s="151"/>
      <c r="O99" s="151"/>
      <c r="P99" s="151"/>
      <c r="Q99" s="151"/>
      <c r="R99" s="153">
        <f t="shared" si="11"/>
        <v>0</v>
      </c>
      <c r="S99" s="450"/>
      <c r="T99" s="384"/>
      <c r="U99" s="387"/>
      <c r="V99" s="390"/>
    </row>
    <row r="100" spans="1:22" ht="45">
      <c r="A100" s="445">
        <f>'5- Identificación de Riesgos'!A100</f>
        <v>10</v>
      </c>
      <c r="B100" s="385" t="str">
        <f>'5- Identificación de Riesgos'!B100</f>
        <v>Ofrecer, prometer, entregar, aceptar o solicitar una ventaja indebida para efectuar la asignación presupuestal</v>
      </c>
      <c r="C100" s="257" t="str">
        <f>'5- Identificación de Riesgos'!D100</f>
        <v>1. Falta de ética de los servidores públicos (Debilidades en principios y valores)</v>
      </c>
      <c r="D100" s="159"/>
      <c r="E100" s="240" t="s">
        <v>560</v>
      </c>
      <c r="F100" s="149" t="s">
        <v>304</v>
      </c>
      <c r="G100" s="149" t="s">
        <v>304</v>
      </c>
      <c r="H100" s="149" t="s">
        <v>304</v>
      </c>
      <c r="I100" s="149" t="s">
        <v>304</v>
      </c>
      <c r="J100" s="154">
        <f t="shared" si="9"/>
        <v>1</v>
      </c>
      <c r="K100" s="448">
        <f t="shared" ref="K100" si="17">AVERAGE(J100:J109)</f>
        <v>0.3</v>
      </c>
      <c r="L100" s="159" t="str">
        <f>'5- Identificación de Riesgos'!I100</f>
        <v>Afectación de reputacion,imagén,  credibilidad, satisfacción de usuarios y PI</v>
      </c>
      <c r="M100" s="163" t="s">
        <v>533</v>
      </c>
      <c r="N100" s="149" t="s">
        <v>303</v>
      </c>
      <c r="O100" s="149" t="s">
        <v>303</v>
      </c>
      <c r="P100" s="149" t="s">
        <v>304</v>
      </c>
      <c r="Q100" s="149" t="s">
        <v>304</v>
      </c>
      <c r="R100" s="154">
        <f t="shared" si="11"/>
        <v>0.35</v>
      </c>
      <c r="S100" s="448">
        <f t="shared" ref="S100" si="18">AVERAGE(R100:R109)</f>
        <v>0.13500000000000001</v>
      </c>
      <c r="T100" s="382" t="str">
        <f>CONCATENATE(INDEX('8- Políticas de Administración '!$B$6:$F$10,MATCH(ROUND(IF((RIGHT('5- Identificación de Riesgos'!H100,1)-'6- Valoración Controles'!K100)&lt;1,1,(RIGHT('5- Identificación de Riesgos'!H100,1)-'6- Valoración Controles'!K100)),0),'8- Políticas de Administración '!$F$6:$F$10,0),1)," - ",ROUND(IF((RIGHT('5- Identificación de Riesgos'!H100,1)-'6- Valoración Controles'!K100)&lt;1,1,(RIGHT('5- Identificación de Riesgos'!H100,1)-'6- Valoración Controles'!K100)),0))</f>
        <v>Muy Baja - 1</v>
      </c>
      <c r="U100" s="385"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Menor - 2</v>
      </c>
      <c r="V100" s="388" t="str">
        <f>CONCATENATE(VLOOKUP((LEFT(T100,LEN(T100)-4)&amp;LEFT(U100,LEN(U100)-4)),'9- Matriz de Calor '!$D$18:$E$42,2,0)," - ",RIGHT(T100,1)*RIGHT(U100,1))</f>
        <v>Bajo - 2</v>
      </c>
    </row>
    <row r="101" spans="1:22" ht="30">
      <c r="A101" s="446"/>
      <c r="B101" s="386"/>
      <c r="C101" s="260" t="str">
        <f>'5- Identificación de Riesgos'!D101</f>
        <v>2. Falta de ética de terceros interesados  (Debilidades principios y valores)</v>
      </c>
      <c r="D101" s="155"/>
      <c r="E101" s="241" t="s">
        <v>562</v>
      </c>
      <c r="F101" s="150" t="s">
        <v>304</v>
      </c>
      <c r="G101" s="150" t="s">
        <v>304</v>
      </c>
      <c r="H101" s="150" t="s">
        <v>304</v>
      </c>
      <c r="I101" s="150" t="s">
        <v>304</v>
      </c>
      <c r="J101" s="152">
        <f t="shared" si="9"/>
        <v>1</v>
      </c>
      <c r="K101" s="449"/>
      <c r="L101" s="155" t="str">
        <f>'5- Identificación de Riesgos'!I101</f>
        <v>Afectación Económica</v>
      </c>
      <c r="M101" s="161" t="s">
        <v>534</v>
      </c>
      <c r="N101" s="150" t="s">
        <v>304</v>
      </c>
      <c r="O101" s="150" t="s">
        <v>304</v>
      </c>
      <c r="P101" s="150" t="s">
        <v>304</v>
      </c>
      <c r="Q101" s="150" t="s">
        <v>304</v>
      </c>
      <c r="R101" s="152">
        <f t="shared" si="11"/>
        <v>1</v>
      </c>
      <c r="S101" s="449"/>
      <c r="T101" s="383"/>
      <c r="U101" s="386"/>
      <c r="V101" s="389"/>
    </row>
    <row r="102" spans="1:22" ht="75">
      <c r="A102" s="446"/>
      <c r="B102" s="386"/>
      <c r="C102" s="260" t="str">
        <f>'5- Identificación de Riesgos'!D102</f>
        <v xml:space="preserve">3. La asignación presupuestal se tramita incumpliendo criterios técnicos y legales, está concentrada en un solo servidor y carece de controles administrativos. </v>
      </c>
      <c r="D102" s="155"/>
      <c r="E102" s="241" t="s">
        <v>564</v>
      </c>
      <c r="F102" s="150" t="s">
        <v>304</v>
      </c>
      <c r="G102" s="150" t="s">
        <v>304</v>
      </c>
      <c r="H102" s="150" t="s">
        <v>304</v>
      </c>
      <c r="I102" s="150" t="s">
        <v>304</v>
      </c>
      <c r="J102" s="152">
        <f t="shared" si="9"/>
        <v>1</v>
      </c>
      <c r="K102" s="449"/>
      <c r="L102" s="155">
        <f>'5- Identificación de Riesgos'!I102</f>
        <v>0</v>
      </c>
      <c r="M102" s="161"/>
      <c r="N102" s="150"/>
      <c r="O102" s="150"/>
      <c r="P102" s="150"/>
      <c r="Q102" s="150"/>
      <c r="R102" s="152">
        <f t="shared" si="11"/>
        <v>0</v>
      </c>
      <c r="S102" s="449"/>
      <c r="T102" s="383"/>
      <c r="U102" s="386"/>
      <c r="V102" s="389"/>
    </row>
    <row r="103" spans="1:22" ht="7.5" customHeight="1">
      <c r="A103" s="446"/>
      <c r="B103" s="386"/>
      <c r="C103" s="260">
        <f>'5- Identificación de Riesgos'!D103</f>
        <v>0</v>
      </c>
      <c r="D103" s="155"/>
      <c r="E103" s="241"/>
      <c r="F103" s="150"/>
      <c r="G103" s="150"/>
      <c r="H103" s="150"/>
      <c r="I103" s="150"/>
      <c r="J103" s="152">
        <f t="shared" si="9"/>
        <v>0</v>
      </c>
      <c r="K103" s="449"/>
      <c r="L103" s="155">
        <f>'5- Identificación de Riesgos'!I103</f>
        <v>0</v>
      </c>
      <c r="M103" s="161"/>
      <c r="N103" s="150"/>
      <c r="O103" s="150"/>
      <c r="P103" s="150"/>
      <c r="Q103" s="150"/>
      <c r="R103" s="152">
        <f t="shared" si="11"/>
        <v>0</v>
      </c>
      <c r="S103" s="449"/>
      <c r="T103" s="383"/>
      <c r="U103" s="386"/>
      <c r="V103" s="389"/>
    </row>
    <row r="104" spans="1:22" ht="7.5" customHeight="1">
      <c r="A104" s="446"/>
      <c r="B104" s="386"/>
      <c r="C104" s="260">
        <f>'5- Identificación de Riesgos'!D104</f>
        <v>0</v>
      </c>
      <c r="D104" s="155"/>
      <c r="E104" s="155"/>
      <c r="F104" s="150"/>
      <c r="G104" s="150"/>
      <c r="H104" s="150"/>
      <c r="I104" s="150"/>
      <c r="J104" s="152">
        <f t="shared" si="9"/>
        <v>0</v>
      </c>
      <c r="K104" s="449"/>
      <c r="L104" s="155">
        <f>'5- Identificación de Riesgos'!I104</f>
        <v>0</v>
      </c>
      <c r="M104" s="161"/>
      <c r="N104" s="150"/>
      <c r="O104" s="150"/>
      <c r="P104" s="150"/>
      <c r="Q104" s="150"/>
      <c r="R104" s="152">
        <f t="shared" si="11"/>
        <v>0</v>
      </c>
      <c r="S104" s="449"/>
      <c r="T104" s="383"/>
      <c r="U104" s="386"/>
      <c r="V104" s="389"/>
    </row>
    <row r="105" spans="1:22" ht="7.5" customHeight="1">
      <c r="A105" s="446"/>
      <c r="B105" s="386"/>
      <c r="C105" s="260">
        <f>'5- Identificación de Riesgos'!D105</f>
        <v>0</v>
      </c>
      <c r="D105" s="155"/>
      <c r="E105" s="241"/>
      <c r="F105" s="150"/>
      <c r="G105" s="150"/>
      <c r="H105" s="150"/>
      <c r="I105" s="150"/>
      <c r="J105" s="152">
        <f t="shared" si="9"/>
        <v>0</v>
      </c>
      <c r="K105" s="449"/>
      <c r="L105" s="155">
        <f>'5- Identificación de Riesgos'!I105</f>
        <v>0</v>
      </c>
      <c r="M105" s="161"/>
      <c r="N105" s="150"/>
      <c r="O105" s="150"/>
      <c r="P105" s="150"/>
      <c r="Q105" s="150"/>
      <c r="R105" s="152">
        <f t="shared" si="11"/>
        <v>0</v>
      </c>
      <c r="S105" s="449"/>
      <c r="T105" s="383"/>
      <c r="U105" s="386"/>
      <c r="V105" s="389"/>
    </row>
    <row r="106" spans="1:22" ht="7.5" customHeight="1">
      <c r="A106" s="446"/>
      <c r="B106" s="386"/>
      <c r="C106" s="260">
        <f>'5- Identificación de Riesgos'!D106</f>
        <v>0</v>
      </c>
      <c r="D106" s="155"/>
      <c r="E106" s="241"/>
      <c r="F106" s="150"/>
      <c r="G106" s="150"/>
      <c r="H106" s="150"/>
      <c r="I106" s="150"/>
      <c r="J106" s="152">
        <f t="shared" si="9"/>
        <v>0</v>
      </c>
      <c r="K106" s="449"/>
      <c r="L106" s="155">
        <f>'5- Identificación de Riesgos'!I106</f>
        <v>0</v>
      </c>
      <c r="M106" s="161"/>
      <c r="N106" s="150"/>
      <c r="O106" s="150"/>
      <c r="P106" s="150"/>
      <c r="Q106" s="150"/>
      <c r="R106" s="152">
        <f t="shared" si="11"/>
        <v>0</v>
      </c>
      <c r="S106" s="449"/>
      <c r="T106" s="383"/>
      <c r="U106" s="386"/>
      <c r="V106" s="389"/>
    </row>
    <row r="107" spans="1:22" ht="7.5" customHeight="1">
      <c r="A107" s="446"/>
      <c r="B107" s="386"/>
      <c r="C107" s="260">
        <f>'5- Identificación de Riesgos'!D107</f>
        <v>0</v>
      </c>
      <c r="D107" s="155"/>
      <c r="E107" s="241"/>
      <c r="F107" s="150"/>
      <c r="G107" s="150"/>
      <c r="H107" s="150"/>
      <c r="I107" s="150"/>
      <c r="J107" s="152">
        <f t="shared" si="9"/>
        <v>0</v>
      </c>
      <c r="K107" s="449"/>
      <c r="L107" s="155">
        <f>'5- Identificación de Riesgos'!I107</f>
        <v>0</v>
      </c>
      <c r="M107" s="161"/>
      <c r="N107" s="150"/>
      <c r="O107" s="150"/>
      <c r="P107" s="150"/>
      <c r="Q107" s="150"/>
      <c r="R107" s="152">
        <f t="shared" si="11"/>
        <v>0</v>
      </c>
      <c r="S107" s="449"/>
      <c r="T107" s="383"/>
      <c r="U107" s="386"/>
      <c r="V107" s="389"/>
    </row>
    <row r="108" spans="1:22" ht="7.5" customHeight="1">
      <c r="A108" s="446"/>
      <c r="B108" s="386"/>
      <c r="C108" s="260">
        <f>'5- Identificación de Riesgos'!D108</f>
        <v>0</v>
      </c>
      <c r="D108" s="155"/>
      <c r="E108" s="241"/>
      <c r="F108" s="150"/>
      <c r="G108" s="150"/>
      <c r="H108" s="150"/>
      <c r="I108" s="150"/>
      <c r="J108" s="152">
        <f t="shared" si="9"/>
        <v>0</v>
      </c>
      <c r="K108" s="449"/>
      <c r="L108" s="155">
        <f>'5- Identificación de Riesgos'!I108</f>
        <v>0</v>
      </c>
      <c r="M108" s="161"/>
      <c r="N108" s="150"/>
      <c r="O108" s="150"/>
      <c r="P108" s="150"/>
      <c r="Q108" s="150"/>
      <c r="R108" s="152">
        <f t="shared" si="11"/>
        <v>0</v>
      </c>
      <c r="S108" s="449"/>
      <c r="T108" s="383"/>
      <c r="U108" s="386"/>
      <c r="V108" s="389"/>
    </row>
    <row r="109" spans="1:22" ht="7.5" customHeight="1" thickBot="1">
      <c r="A109" s="447"/>
      <c r="B109" s="387"/>
      <c r="C109" s="258">
        <f>'5- Identificación de Riesgos'!D109</f>
        <v>0</v>
      </c>
      <c r="D109" s="156"/>
      <c r="E109" s="160"/>
      <c r="F109" s="151"/>
      <c r="G109" s="151"/>
      <c r="H109" s="151"/>
      <c r="I109" s="151"/>
      <c r="J109" s="153">
        <f t="shared" si="9"/>
        <v>0</v>
      </c>
      <c r="K109" s="450"/>
      <c r="L109" s="156">
        <f>'5- Identificación de Riesgos'!I109</f>
        <v>0</v>
      </c>
      <c r="M109" s="162"/>
      <c r="N109" s="151"/>
      <c r="O109" s="151"/>
      <c r="P109" s="151"/>
      <c r="Q109" s="151"/>
      <c r="R109" s="153">
        <f t="shared" si="11"/>
        <v>0</v>
      </c>
      <c r="S109" s="450"/>
      <c r="T109" s="384"/>
      <c r="U109" s="387"/>
      <c r="V109" s="390"/>
    </row>
    <row r="110" spans="1:22" ht="45">
      <c r="A110" s="445">
        <f>'5- Identificación de Riesgos'!A110</f>
        <v>11</v>
      </c>
      <c r="B110" s="385" t="str">
        <f>'5- Identificación de Riesgos'!B110</f>
        <v>Ofrecer, prometer, entregar, aceptar o solicitar una ventaja indebida para tramitar cuentas sin el lleno de requisitos contractuales o aplicar erradamente deducciones.</v>
      </c>
      <c r="C110" s="257" t="str">
        <f>'5- Identificación de Riesgos'!D110</f>
        <v>1. Falta de ética de los servidores públicos (Debilidades en principios y valores)</v>
      </c>
      <c r="D110" s="159"/>
      <c r="E110" s="240" t="s">
        <v>560</v>
      </c>
      <c r="F110" s="149" t="s">
        <v>304</v>
      </c>
      <c r="G110" s="149" t="s">
        <v>304</v>
      </c>
      <c r="H110" s="149" t="s">
        <v>304</v>
      </c>
      <c r="I110" s="149" t="s">
        <v>304</v>
      </c>
      <c r="J110" s="154">
        <f t="shared" ref="J110:J119" si="19">COUNTIF(F110:I110,"SI")/4</f>
        <v>1</v>
      </c>
      <c r="K110" s="448">
        <f t="shared" ref="K110" si="20">AVERAGE(J110:J119)</f>
        <v>0.6</v>
      </c>
      <c r="L110" s="159" t="str">
        <f>'5- Identificación de Riesgos'!I110</f>
        <v>Afectación de reputacion,imagén,  credibilidad, satisfacción de usuarios y PI</v>
      </c>
      <c r="M110" s="163" t="s">
        <v>533</v>
      </c>
      <c r="N110" s="149" t="s">
        <v>303</v>
      </c>
      <c r="O110" s="149" t="s">
        <v>303</v>
      </c>
      <c r="P110" s="149" t="s">
        <v>304</v>
      </c>
      <c r="Q110" s="149" t="s">
        <v>304</v>
      </c>
      <c r="R110" s="154">
        <f t="shared" ref="R110:R119" si="21">SUM(COUNTIF(N110,"SI")*25%,COUNTIF(O110,"SI")*40%,COUNTIF(P110,"SI")*25%,COUNTIF(Q110,"SI")*10%)</f>
        <v>0.35</v>
      </c>
      <c r="S110" s="448">
        <f t="shared" ref="S110" si="22">AVERAGE(R110:R119)</f>
        <v>0.13500000000000001</v>
      </c>
      <c r="T110" s="382" t="str">
        <f>CONCATENATE(INDEX('8- Políticas de Administración '!$B$6:$F$10,MATCH(ROUND(IF((RIGHT('5- Identificación de Riesgos'!H110,1)-'6- Valoración Controles'!K110)&lt;1,1,(RIGHT('5- Identificación de Riesgos'!H110,1)-'6- Valoración Controles'!K110)),0),'8- Políticas de Administración '!$F$6:$F$10,0),1)," - ",ROUND(IF((RIGHT('5- Identificación de Riesgos'!H110,1)-'6- Valoración Controles'!K110)&lt;1,1,(RIGHT('5- Identificación de Riesgos'!H110,1)-'6- Valoración Controles'!K110)),0))</f>
        <v>Muy Baja - 1</v>
      </c>
      <c r="U110" s="385"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Menor - 2</v>
      </c>
      <c r="V110" s="388" t="str">
        <f>CONCATENATE(VLOOKUP((LEFT(T110,LEN(T110)-4)&amp;LEFT(U110,LEN(U110)-4)),'9- Matriz de Calor '!$D$18:$E$42,2,0)," - ",RIGHT(T110,1)*RIGHT(U110,1))</f>
        <v>Bajo - 2</v>
      </c>
    </row>
    <row r="111" spans="1:22" ht="30">
      <c r="A111" s="446"/>
      <c r="B111" s="386"/>
      <c r="C111" s="260" t="str">
        <f>'5- Identificación de Riesgos'!D111</f>
        <v>2. Falta de ética de terceros interesados  (Debilidades principios y valores)</v>
      </c>
      <c r="D111" s="155"/>
      <c r="E111" s="241" t="s">
        <v>562</v>
      </c>
      <c r="F111" s="150" t="s">
        <v>304</v>
      </c>
      <c r="G111" s="150" t="s">
        <v>304</v>
      </c>
      <c r="H111" s="150" t="s">
        <v>304</v>
      </c>
      <c r="I111" s="150" t="s">
        <v>304</v>
      </c>
      <c r="J111" s="152">
        <f t="shared" si="19"/>
        <v>1</v>
      </c>
      <c r="K111" s="449"/>
      <c r="L111" s="155" t="str">
        <f>'5- Identificación de Riesgos'!I111</f>
        <v>Afectación Económica</v>
      </c>
      <c r="M111" s="161" t="s">
        <v>534</v>
      </c>
      <c r="N111" s="150" t="s">
        <v>304</v>
      </c>
      <c r="O111" s="150" t="s">
        <v>304</v>
      </c>
      <c r="P111" s="150" t="s">
        <v>304</v>
      </c>
      <c r="Q111" s="150" t="s">
        <v>304</v>
      </c>
      <c r="R111" s="152">
        <f t="shared" si="21"/>
        <v>1</v>
      </c>
      <c r="S111" s="449"/>
      <c r="T111" s="383"/>
      <c r="U111" s="386"/>
      <c r="V111" s="389"/>
    </row>
    <row r="112" spans="1:22" ht="60">
      <c r="A112" s="446"/>
      <c r="B112" s="386"/>
      <c r="C112" s="260" t="str">
        <f>'5- Identificación de Riesgos'!D112</f>
        <v>3. Falta de compromiso y sinergia administrativa para revisar la completitud de los soportes ordenados en el contrato, como requisito para trámite de pago o ausencia de verificación de su publicación en SECOPII</v>
      </c>
      <c r="D112" s="155"/>
      <c r="E112" s="241" t="s">
        <v>565</v>
      </c>
      <c r="F112" s="150" t="s">
        <v>304</v>
      </c>
      <c r="G112" s="150" t="s">
        <v>304</v>
      </c>
      <c r="H112" s="150" t="s">
        <v>304</v>
      </c>
      <c r="I112" s="150" t="s">
        <v>304</v>
      </c>
      <c r="J112" s="152">
        <f t="shared" si="19"/>
        <v>1</v>
      </c>
      <c r="K112" s="449"/>
      <c r="L112" s="155">
        <f>'5- Identificación de Riesgos'!I112</f>
        <v>0</v>
      </c>
      <c r="M112" s="161"/>
      <c r="N112" s="150"/>
      <c r="O112" s="150"/>
      <c r="P112" s="150"/>
      <c r="Q112" s="150"/>
      <c r="R112" s="152">
        <f t="shared" si="21"/>
        <v>0</v>
      </c>
      <c r="S112" s="449"/>
      <c r="T112" s="383"/>
      <c r="U112" s="386"/>
      <c r="V112" s="389"/>
    </row>
    <row r="113" spans="1:22" ht="30">
      <c r="A113" s="446"/>
      <c r="B113" s="386"/>
      <c r="C113" s="260" t="str">
        <f>'5- Identificación de Riesgos'!D113</f>
        <v>4. Desconocimiento de las normas tributarias que se aplican y que incluyen obligación de hacer retenciones en la fuente</v>
      </c>
      <c r="D113" s="155"/>
      <c r="E113" s="241" t="s">
        <v>566</v>
      </c>
      <c r="F113" s="150" t="s">
        <v>304</v>
      </c>
      <c r="G113" s="150" t="s">
        <v>304</v>
      </c>
      <c r="H113" s="150" t="s">
        <v>304</v>
      </c>
      <c r="I113" s="150" t="s">
        <v>304</v>
      </c>
      <c r="J113" s="152">
        <f t="shared" si="19"/>
        <v>1</v>
      </c>
      <c r="K113" s="449"/>
      <c r="L113" s="155">
        <f>'5- Identificación de Riesgos'!I113</f>
        <v>0</v>
      </c>
      <c r="M113" s="161"/>
      <c r="N113" s="150"/>
      <c r="O113" s="150"/>
      <c r="P113" s="150"/>
      <c r="Q113" s="150"/>
      <c r="R113" s="152">
        <f t="shared" si="21"/>
        <v>0</v>
      </c>
      <c r="S113" s="449"/>
      <c r="T113" s="383"/>
      <c r="U113" s="386"/>
      <c r="V113" s="389"/>
    </row>
    <row r="114" spans="1:22" ht="30">
      <c r="A114" s="446"/>
      <c r="B114" s="386"/>
      <c r="C114" s="260" t="str">
        <f>'5- Identificación de Riesgos'!D114</f>
        <v>5. Desidia administrativa en el trámite de las cuentas que generen perjuicios a beneficiarios de pagos por demoras injustificadas</v>
      </c>
      <c r="D114" s="155"/>
      <c r="E114" s="155" t="s">
        <v>567</v>
      </c>
      <c r="F114" s="150" t="s">
        <v>304</v>
      </c>
      <c r="G114" s="150" t="s">
        <v>304</v>
      </c>
      <c r="H114" s="150" t="s">
        <v>304</v>
      </c>
      <c r="I114" s="150" t="s">
        <v>304</v>
      </c>
      <c r="J114" s="152">
        <f t="shared" si="19"/>
        <v>1</v>
      </c>
      <c r="K114" s="449"/>
      <c r="L114" s="155">
        <f>'5- Identificación de Riesgos'!I114</f>
        <v>0</v>
      </c>
      <c r="M114" s="161"/>
      <c r="N114" s="150"/>
      <c r="O114" s="150"/>
      <c r="P114" s="150"/>
      <c r="Q114" s="150"/>
      <c r="R114" s="152">
        <f t="shared" si="21"/>
        <v>0</v>
      </c>
      <c r="S114" s="449"/>
      <c r="T114" s="383"/>
      <c r="U114" s="386"/>
      <c r="V114" s="389"/>
    </row>
    <row r="115" spans="1:22" ht="30">
      <c r="A115" s="446"/>
      <c r="B115" s="386"/>
      <c r="C115" s="260" t="str">
        <f>'5- Identificación de Riesgos'!D115</f>
        <v>6. Ausencia de controles que permitan la demora injustificada en el trámite de cuentas</v>
      </c>
      <c r="D115" s="155"/>
      <c r="E115" s="241" t="s">
        <v>568</v>
      </c>
      <c r="F115" s="150" t="s">
        <v>304</v>
      </c>
      <c r="G115" s="150" t="s">
        <v>304</v>
      </c>
      <c r="H115" s="150" t="s">
        <v>304</v>
      </c>
      <c r="I115" s="150" t="s">
        <v>304</v>
      </c>
      <c r="J115" s="152">
        <f t="shared" si="19"/>
        <v>1</v>
      </c>
      <c r="K115" s="449"/>
      <c r="L115" s="155">
        <f>'5- Identificación de Riesgos'!I115</f>
        <v>0</v>
      </c>
      <c r="M115" s="161"/>
      <c r="N115" s="150"/>
      <c r="O115" s="150"/>
      <c r="P115" s="150"/>
      <c r="Q115" s="150"/>
      <c r="R115" s="152">
        <f t="shared" si="21"/>
        <v>0</v>
      </c>
      <c r="S115" s="449"/>
      <c r="T115" s="383"/>
      <c r="U115" s="386"/>
      <c r="V115" s="389"/>
    </row>
    <row r="116" spans="1:22" ht="6.75" customHeight="1">
      <c r="A116" s="446"/>
      <c r="B116" s="386"/>
      <c r="C116" s="260">
        <f>'5- Identificación de Riesgos'!D116</f>
        <v>0</v>
      </c>
      <c r="D116" s="155"/>
      <c r="E116" s="241"/>
      <c r="F116" s="150"/>
      <c r="G116" s="150"/>
      <c r="H116" s="150"/>
      <c r="I116" s="150"/>
      <c r="J116" s="152">
        <f t="shared" si="19"/>
        <v>0</v>
      </c>
      <c r="K116" s="449"/>
      <c r="L116" s="155">
        <f>'5- Identificación de Riesgos'!I116</f>
        <v>0</v>
      </c>
      <c r="M116" s="161"/>
      <c r="N116" s="150"/>
      <c r="O116" s="150"/>
      <c r="P116" s="150"/>
      <c r="Q116" s="150"/>
      <c r="R116" s="152">
        <f t="shared" si="21"/>
        <v>0</v>
      </c>
      <c r="S116" s="449"/>
      <c r="T116" s="383"/>
      <c r="U116" s="386"/>
      <c r="V116" s="389"/>
    </row>
    <row r="117" spans="1:22" ht="6.75" customHeight="1">
      <c r="A117" s="446"/>
      <c r="B117" s="386"/>
      <c r="C117" s="260">
        <f>'5- Identificación de Riesgos'!D117</f>
        <v>0</v>
      </c>
      <c r="D117" s="155"/>
      <c r="E117" s="241"/>
      <c r="F117" s="150"/>
      <c r="G117" s="150"/>
      <c r="H117" s="150"/>
      <c r="I117" s="150"/>
      <c r="J117" s="152">
        <f t="shared" si="19"/>
        <v>0</v>
      </c>
      <c r="K117" s="449"/>
      <c r="L117" s="155">
        <f>'5- Identificación de Riesgos'!I117</f>
        <v>0</v>
      </c>
      <c r="M117" s="161"/>
      <c r="N117" s="150"/>
      <c r="O117" s="150"/>
      <c r="P117" s="150"/>
      <c r="Q117" s="150"/>
      <c r="R117" s="152">
        <f t="shared" si="21"/>
        <v>0</v>
      </c>
      <c r="S117" s="449"/>
      <c r="T117" s="383"/>
      <c r="U117" s="386"/>
      <c r="V117" s="389"/>
    </row>
    <row r="118" spans="1:22" ht="6.75" customHeight="1">
      <c r="A118" s="446"/>
      <c r="B118" s="386"/>
      <c r="C118" s="260">
        <f>'5- Identificación de Riesgos'!D118</f>
        <v>0</v>
      </c>
      <c r="D118" s="155"/>
      <c r="E118" s="241"/>
      <c r="F118" s="150"/>
      <c r="G118" s="150"/>
      <c r="H118" s="150"/>
      <c r="I118" s="150"/>
      <c r="J118" s="152">
        <f t="shared" si="19"/>
        <v>0</v>
      </c>
      <c r="K118" s="449"/>
      <c r="L118" s="155">
        <f>'5- Identificación de Riesgos'!I118</f>
        <v>0</v>
      </c>
      <c r="M118" s="161"/>
      <c r="N118" s="150"/>
      <c r="O118" s="150"/>
      <c r="P118" s="150"/>
      <c r="Q118" s="150"/>
      <c r="R118" s="152">
        <f t="shared" si="21"/>
        <v>0</v>
      </c>
      <c r="S118" s="449"/>
      <c r="T118" s="383"/>
      <c r="U118" s="386"/>
      <c r="V118" s="389"/>
    </row>
    <row r="119" spans="1:22" ht="6.75" customHeight="1" thickBot="1">
      <c r="A119" s="447"/>
      <c r="B119" s="387"/>
      <c r="C119" s="258">
        <f>'5- Identificación de Riesgos'!D119</f>
        <v>0</v>
      </c>
      <c r="D119" s="156"/>
      <c r="E119" s="160"/>
      <c r="F119" s="151"/>
      <c r="G119" s="151"/>
      <c r="H119" s="151"/>
      <c r="I119" s="151"/>
      <c r="J119" s="153">
        <f t="shared" si="19"/>
        <v>0</v>
      </c>
      <c r="K119" s="450"/>
      <c r="L119" s="156">
        <f>'5- Identificación de Riesgos'!I119</f>
        <v>0</v>
      </c>
      <c r="M119" s="162"/>
      <c r="N119" s="151"/>
      <c r="O119" s="151"/>
      <c r="P119" s="151"/>
      <c r="Q119" s="151"/>
      <c r="R119" s="153">
        <f t="shared" si="21"/>
        <v>0</v>
      </c>
      <c r="S119" s="450"/>
      <c r="T119" s="384"/>
      <c r="U119" s="387"/>
      <c r="V119" s="390"/>
    </row>
    <row r="120" spans="1:22" ht="45">
      <c r="A120" s="445">
        <f>'5- Identificación de Riesgos'!A120</f>
        <v>12</v>
      </c>
      <c r="B120" s="385" t="str">
        <f>'5- Identificación de Riesgos'!B120</f>
        <v>Ofrecer, prometer, entregar, aceptar o solicitar una ventaja indebida para girar un cheque a un beneficiario diferente al que corresponde.</v>
      </c>
      <c r="C120" s="257" t="str">
        <f>'5- Identificación de Riesgos'!D120</f>
        <v>1. Falta de ética de los servidores públicos (Debilidades en principios y valores)</v>
      </c>
      <c r="D120" s="159"/>
      <c r="E120" s="240" t="s">
        <v>560</v>
      </c>
      <c r="F120" s="149" t="s">
        <v>304</v>
      </c>
      <c r="G120" s="149" t="s">
        <v>304</v>
      </c>
      <c r="H120" s="149" t="s">
        <v>304</v>
      </c>
      <c r="I120" s="149" t="s">
        <v>304</v>
      </c>
      <c r="J120" s="154">
        <f t="shared" ref="J120:J129" si="23">COUNTIF(F120:I120,"SI")/4</f>
        <v>1</v>
      </c>
      <c r="K120" s="448">
        <f t="shared" ref="K120" si="24">AVERAGE(J120:J129)</f>
        <v>0.3</v>
      </c>
      <c r="L120" s="159" t="str">
        <f>'5- Identificación de Riesgos'!I120</f>
        <v>Afectación de reputacion,imagén,  credibilidad, satisfacción de usuarios y PI</v>
      </c>
      <c r="M120" s="163" t="s">
        <v>533</v>
      </c>
      <c r="N120" s="149" t="s">
        <v>303</v>
      </c>
      <c r="O120" s="149" t="s">
        <v>303</v>
      </c>
      <c r="P120" s="149" t="s">
        <v>304</v>
      </c>
      <c r="Q120" s="149" t="s">
        <v>304</v>
      </c>
      <c r="R120" s="154">
        <f t="shared" ref="R120:R129" si="25">SUM(COUNTIF(N120,"SI")*25%,COUNTIF(O120,"SI")*40%,COUNTIF(P120,"SI")*25%,COUNTIF(Q120,"SI")*10%)</f>
        <v>0.35</v>
      </c>
      <c r="S120" s="448">
        <f t="shared" ref="S120" si="26">AVERAGE(R120:R129)</f>
        <v>0.13500000000000001</v>
      </c>
      <c r="T120" s="382" t="str">
        <f>CONCATENATE(INDEX('8- Políticas de Administración '!$B$6:$F$10,MATCH(ROUND(IF((RIGHT('5- Identificación de Riesgos'!H120,1)-'6- Valoración Controles'!K120)&lt;1,1,(RIGHT('5- Identificación de Riesgos'!H120,1)-'6- Valoración Controles'!K120)),0),'8- Políticas de Administración '!$F$6:$F$10,0),1)," - ",ROUND(IF((RIGHT('5- Identificación de Riesgos'!H120,1)-'6- Valoración Controles'!K120)&lt;1,1,(RIGHT('5- Identificación de Riesgos'!H120,1)-'6- Valoración Controles'!K120)),0))</f>
        <v>Media - 3</v>
      </c>
      <c r="U120" s="385"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Menor - 2</v>
      </c>
      <c r="V120" s="388" t="str">
        <f>CONCATENATE(VLOOKUP((LEFT(T120,LEN(T120)-4)&amp;LEFT(U120,LEN(U120)-4)),'9- Matriz de Calor '!$D$18:$E$42,2,0)," - ",RIGHT(T120,1)*RIGHT(U120,1))</f>
        <v>Moderado - 6</v>
      </c>
    </row>
    <row r="121" spans="1:22" ht="30">
      <c r="A121" s="446"/>
      <c r="B121" s="386"/>
      <c r="C121" s="260" t="str">
        <f>'5- Identificación de Riesgos'!D121</f>
        <v>2. Falta de ética de terceros interesados  (Debilidades principios y valores)</v>
      </c>
      <c r="D121" s="155"/>
      <c r="E121" s="241" t="s">
        <v>562</v>
      </c>
      <c r="F121" s="150" t="s">
        <v>304</v>
      </c>
      <c r="G121" s="150" t="s">
        <v>304</v>
      </c>
      <c r="H121" s="150" t="s">
        <v>304</v>
      </c>
      <c r="I121" s="150" t="s">
        <v>304</v>
      </c>
      <c r="J121" s="152">
        <f t="shared" si="23"/>
        <v>1</v>
      </c>
      <c r="K121" s="449"/>
      <c r="L121" s="155" t="str">
        <f>'5- Identificación de Riesgos'!I121</f>
        <v>Afectación Económica</v>
      </c>
      <c r="M121" s="161" t="s">
        <v>534</v>
      </c>
      <c r="N121" s="150" t="s">
        <v>304</v>
      </c>
      <c r="O121" s="150" t="s">
        <v>304</v>
      </c>
      <c r="P121" s="150" t="s">
        <v>304</v>
      </c>
      <c r="Q121" s="150" t="s">
        <v>304</v>
      </c>
      <c r="R121" s="152">
        <f t="shared" si="25"/>
        <v>1</v>
      </c>
      <c r="S121" s="449"/>
      <c r="T121" s="383"/>
      <c r="U121" s="386"/>
      <c r="V121" s="389"/>
    </row>
    <row r="122" spans="1:22" ht="30">
      <c r="A122" s="446"/>
      <c r="B122" s="386"/>
      <c r="C122" s="260" t="str">
        <f>'5- Identificación de Riesgos'!D122</f>
        <v>3. Ausencia de Control dual en la revisión de los cheques girados</v>
      </c>
      <c r="D122" s="155"/>
      <c r="E122" s="241" t="s">
        <v>569</v>
      </c>
      <c r="F122" s="150" t="s">
        <v>304</v>
      </c>
      <c r="G122" s="150" t="s">
        <v>304</v>
      </c>
      <c r="H122" s="150" t="s">
        <v>304</v>
      </c>
      <c r="I122" s="150" t="s">
        <v>304</v>
      </c>
      <c r="J122" s="152">
        <f t="shared" si="23"/>
        <v>1</v>
      </c>
      <c r="K122" s="449"/>
      <c r="L122" s="155">
        <f>'5- Identificación de Riesgos'!I122</f>
        <v>0</v>
      </c>
      <c r="M122" s="161"/>
      <c r="N122" s="150"/>
      <c r="O122" s="150"/>
      <c r="P122" s="150"/>
      <c r="Q122" s="150"/>
      <c r="R122" s="152">
        <f t="shared" si="25"/>
        <v>0</v>
      </c>
      <c r="S122" s="449"/>
      <c r="T122" s="383"/>
      <c r="U122" s="386"/>
      <c r="V122" s="389"/>
    </row>
    <row r="123" spans="1:22" ht="5.25" customHeight="1">
      <c r="A123" s="446"/>
      <c r="B123" s="386"/>
      <c r="C123" s="260">
        <f>'5- Identificación de Riesgos'!D123</f>
        <v>0</v>
      </c>
      <c r="D123" s="155"/>
      <c r="E123" s="241"/>
      <c r="F123" s="150"/>
      <c r="G123" s="150"/>
      <c r="H123" s="150"/>
      <c r="I123" s="150"/>
      <c r="J123" s="152">
        <f t="shared" si="23"/>
        <v>0</v>
      </c>
      <c r="K123" s="449"/>
      <c r="L123" s="155">
        <f>'5- Identificación de Riesgos'!I123</f>
        <v>0</v>
      </c>
      <c r="M123" s="161"/>
      <c r="N123" s="150"/>
      <c r="O123" s="150"/>
      <c r="P123" s="150"/>
      <c r="Q123" s="150"/>
      <c r="R123" s="152">
        <f t="shared" si="25"/>
        <v>0</v>
      </c>
      <c r="S123" s="449"/>
      <c r="T123" s="383"/>
      <c r="U123" s="386"/>
      <c r="V123" s="389"/>
    </row>
    <row r="124" spans="1:22" ht="5.25" customHeight="1">
      <c r="A124" s="446"/>
      <c r="B124" s="386"/>
      <c r="C124" s="260">
        <f>'5- Identificación de Riesgos'!D124</f>
        <v>0</v>
      </c>
      <c r="D124" s="155"/>
      <c r="E124" s="155"/>
      <c r="F124" s="150"/>
      <c r="G124" s="150"/>
      <c r="H124" s="150"/>
      <c r="I124" s="150"/>
      <c r="J124" s="152">
        <f t="shared" si="23"/>
        <v>0</v>
      </c>
      <c r="K124" s="449"/>
      <c r="L124" s="155">
        <f>'5- Identificación de Riesgos'!I124</f>
        <v>0</v>
      </c>
      <c r="M124" s="161"/>
      <c r="N124" s="150"/>
      <c r="O124" s="150"/>
      <c r="P124" s="150"/>
      <c r="Q124" s="150"/>
      <c r="R124" s="152">
        <f t="shared" si="25"/>
        <v>0</v>
      </c>
      <c r="S124" s="449"/>
      <c r="T124" s="383"/>
      <c r="U124" s="386"/>
      <c r="V124" s="389"/>
    </row>
    <row r="125" spans="1:22" ht="5.25" customHeight="1">
      <c r="A125" s="446"/>
      <c r="B125" s="386"/>
      <c r="C125" s="260">
        <f>'5- Identificación de Riesgos'!D125</f>
        <v>0</v>
      </c>
      <c r="D125" s="155"/>
      <c r="E125" s="241"/>
      <c r="F125" s="150"/>
      <c r="G125" s="150"/>
      <c r="H125" s="150"/>
      <c r="I125" s="150"/>
      <c r="J125" s="152">
        <f t="shared" si="23"/>
        <v>0</v>
      </c>
      <c r="K125" s="449"/>
      <c r="L125" s="155">
        <f>'5- Identificación de Riesgos'!I125</f>
        <v>0</v>
      </c>
      <c r="M125" s="161"/>
      <c r="N125" s="150"/>
      <c r="O125" s="150"/>
      <c r="P125" s="150"/>
      <c r="Q125" s="150"/>
      <c r="R125" s="152">
        <f t="shared" si="25"/>
        <v>0</v>
      </c>
      <c r="S125" s="449"/>
      <c r="T125" s="383"/>
      <c r="U125" s="386"/>
      <c r="V125" s="389"/>
    </row>
    <row r="126" spans="1:22" ht="5.25" customHeight="1">
      <c r="A126" s="446"/>
      <c r="B126" s="386"/>
      <c r="C126" s="260">
        <f>'5- Identificación de Riesgos'!D126</f>
        <v>0</v>
      </c>
      <c r="D126" s="155"/>
      <c r="E126" s="241"/>
      <c r="F126" s="150"/>
      <c r="G126" s="150"/>
      <c r="H126" s="150"/>
      <c r="I126" s="150"/>
      <c r="J126" s="152">
        <f t="shared" si="23"/>
        <v>0</v>
      </c>
      <c r="K126" s="449"/>
      <c r="L126" s="155">
        <f>'5- Identificación de Riesgos'!I126</f>
        <v>0</v>
      </c>
      <c r="M126" s="161"/>
      <c r="N126" s="150"/>
      <c r="O126" s="150"/>
      <c r="P126" s="150"/>
      <c r="Q126" s="150"/>
      <c r="R126" s="152">
        <f t="shared" si="25"/>
        <v>0</v>
      </c>
      <c r="S126" s="449"/>
      <c r="T126" s="383"/>
      <c r="U126" s="386"/>
      <c r="V126" s="389"/>
    </row>
    <row r="127" spans="1:22" ht="5.25" customHeight="1">
      <c r="A127" s="446"/>
      <c r="B127" s="386"/>
      <c r="C127" s="260">
        <f>'5- Identificación de Riesgos'!D127</f>
        <v>0</v>
      </c>
      <c r="D127" s="155"/>
      <c r="E127" s="241"/>
      <c r="F127" s="150"/>
      <c r="G127" s="150"/>
      <c r="H127" s="150"/>
      <c r="I127" s="150"/>
      <c r="J127" s="152">
        <f t="shared" si="23"/>
        <v>0</v>
      </c>
      <c r="K127" s="449"/>
      <c r="L127" s="155">
        <f>'5- Identificación de Riesgos'!I127</f>
        <v>0</v>
      </c>
      <c r="M127" s="161"/>
      <c r="N127" s="150"/>
      <c r="O127" s="150"/>
      <c r="P127" s="150"/>
      <c r="Q127" s="150"/>
      <c r="R127" s="152">
        <f t="shared" si="25"/>
        <v>0</v>
      </c>
      <c r="S127" s="449"/>
      <c r="T127" s="383"/>
      <c r="U127" s="386"/>
      <c r="V127" s="389"/>
    </row>
    <row r="128" spans="1:22" ht="5.25" customHeight="1">
      <c r="A128" s="446"/>
      <c r="B128" s="386"/>
      <c r="C128" s="260">
        <f>'5- Identificación de Riesgos'!D128</f>
        <v>0</v>
      </c>
      <c r="D128" s="155"/>
      <c r="E128" s="241"/>
      <c r="F128" s="150"/>
      <c r="G128" s="150"/>
      <c r="H128" s="150"/>
      <c r="I128" s="150"/>
      <c r="J128" s="152">
        <f t="shared" si="23"/>
        <v>0</v>
      </c>
      <c r="K128" s="449"/>
      <c r="L128" s="155">
        <f>'5- Identificación de Riesgos'!I128</f>
        <v>0</v>
      </c>
      <c r="M128" s="161"/>
      <c r="N128" s="150"/>
      <c r="O128" s="150"/>
      <c r="P128" s="150"/>
      <c r="Q128" s="150"/>
      <c r="R128" s="152">
        <f t="shared" si="25"/>
        <v>0</v>
      </c>
      <c r="S128" s="449"/>
      <c r="T128" s="383"/>
      <c r="U128" s="386"/>
      <c r="V128" s="389"/>
    </row>
    <row r="129" spans="1:22" ht="5.25" customHeight="1" thickBot="1">
      <c r="A129" s="447"/>
      <c r="B129" s="387"/>
      <c r="C129" s="261">
        <f>'5- Identificación de Riesgos'!D129</f>
        <v>0</v>
      </c>
      <c r="D129" s="156"/>
      <c r="E129" s="160"/>
      <c r="F129" s="151"/>
      <c r="G129" s="151"/>
      <c r="H129" s="151"/>
      <c r="I129" s="151"/>
      <c r="J129" s="153">
        <f t="shared" si="23"/>
        <v>0</v>
      </c>
      <c r="K129" s="450"/>
      <c r="L129" s="156">
        <f>'5- Identificación de Riesgos'!I129</f>
        <v>0</v>
      </c>
      <c r="M129" s="162"/>
      <c r="N129" s="151"/>
      <c r="O129" s="151"/>
      <c r="P129" s="151"/>
      <c r="Q129" s="151"/>
      <c r="R129" s="153">
        <f t="shared" si="25"/>
        <v>0</v>
      </c>
      <c r="S129" s="450"/>
      <c r="T129" s="384"/>
      <c r="U129" s="387"/>
      <c r="V129" s="390"/>
    </row>
  </sheetData>
  <mergeCells count="102">
    <mergeCell ref="U110:U119"/>
    <mergeCell ref="V110:V119"/>
    <mergeCell ref="A120:A129"/>
    <mergeCell ref="B120:B129"/>
    <mergeCell ref="K120:K129"/>
    <mergeCell ref="S120:S129"/>
    <mergeCell ref="T120:T129"/>
    <mergeCell ref="U120:U129"/>
    <mergeCell ref="V120:V129"/>
    <mergeCell ref="A110:A119"/>
    <mergeCell ref="B110:B119"/>
    <mergeCell ref="K110:K119"/>
    <mergeCell ref="S110:S119"/>
    <mergeCell ref="T110:T119"/>
    <mergeCell ref="T60:T69"/>
    <mergeCell ref="U60:U69"/>
    <mergeCell ref="V60:V69"/>
    <mergeCell ref="A60:A69"/>
    <mergeCell ref="B60:B69"/>
    <mergeCell ref="K60:K69"/>
    <mergeCell ref="S60:S6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70:U79"/>
    <mergeCell ref="V70:V79"/>
    <mergeCell ref="A80:A89"/>
    <mergeCell ref="B80:B89"/>
    <mergeCell ref="K80:K89"/>
    <mergeCell ref="S80:S89"/>
    <mergeCell ref="T80:T89"/>
    <mergeCell ref="U80:U89"/>
    <mergeCell ref="V80:V89"/>
    <mergeCell ref="A70:A79"/>
    <mergeCell ref="B70:B79"/>
    <mergeCell ref="K70:K79"/>
    <mergeCell ref="S70:S79"/>
    <mergeCell ref="T70:T79"/>
    <mergeCell ref="U90:U99"/>
    <mergeCell ref="V90:V99"/>
    <mergeCell ref="A100:A109"/>
    <mergeCell ref="B100:B109"/>
    <mergeCell ref="K100:K109"/>
    <mergeCell ref="S100:S109"/>
    <mergeCell ref="T100:T109"/>
    <mergeCell ref="U100:U109"/>
    <mergeCell ref="V100:V109"/>
    <mergeCell ref="A90:A99"/>
    <mergeCell ref="B90:B99"/>
    <mergeCell ref="K90:K99"/>
    <mergeCell ref="S90:S99"/>
    <mergeCell ref="T90:T99"/>
  </mergeCells>
  <conditionalFormatting sqref="T10 T20 T30 T40 T50 T60 T70 T80 T90 T100 T110 T120">
    <cfRule type="containsText" dxfId="212" priority="406" operator="containsText" text="Muy Baja">
      <formula>NOT(ISERROR(SEARCH("Muy Baja",T10)))</formula>
    </cfRule>
    <cfRule type="containsText" dxfId="211" priority="407" operator="containsText" text="Baja">
      <formula>NOT(ISERROR(SEARCH("Baja",T10)))</formula>
    </cfRule>
    <cfRule type="containsText" dxfId="210" priority="408" operator="containsText" text="Muy Alta">
      <formula>NOT(ISERROR(SEARCH("Muy Alta",T10)))</formula>
    </cfRule>
    <cfRule type="containsText" dxfId="209" priority="410" operator="containsText" text="Alta">
      <formula>NOT(ISERROR(SEARCH("Alta",T10)))</formula>
    </cfRule>
    <cfRule type="containsText" dxfId="208" priority="411" operator="containsText" text="Media">
      <formula>NOT(ISERROR(SEARCH("Media",T10)))</formula>
    </cfRule>
    <cfRule type="containsText" dxfId="207" priority="412" operator="containsText" text="Media">
      <formula>NOT(ISERROR(SEARCH("Media",T10)))</formula>
    </cfRule>
    <cfRule type="containsText" dxfId="206" priority="413" operator="containsText" text="Media">
      <formula>NOT(ISERROR(SEARCH("Media",T10)))</formula>
    </cfRule>
    <cfRule type="containsText" dxfId="205" priority="414" operator="containsText" text="Muy Baja">
      <formula>NOT(ISERROR(SEARCH("Muy Baja",T10)))</formula>
    </cfRule>
    <cfRule type="containsText" dxfId="204" priority="415" operator="containsText" text="Baja">
      <formula>NOT(ISERROR(SEARCH("Baja",T10)))</formula>
    </cfRule>
    <cfRule type="containsText" dxfId="203" priority="416" operator="containsText" text="Muy Baja">
      <formula>NOT(ISERROR(SEARCH("Muy Baja",T10)))</formula>
    </cfRule>
    <cfRule type="containsText" dxfId="202" priority="417" operator="containsText" text="Muy Baja">
      <formula>NOT(ISERROR(SEARCH("Muy Baja",T10)))</formula>
    </cfRule>
    <cfRule type="containsText" dxfId="201" priority="418" operator="containsText" text="Muy Baja">
      <formula>NOT(ISERROR(SEARCH("Muy Baja",T10)))</formula>
    </cfRule>
    <cfRule type="containsText" dxfId="200" priority="419" operator="containsText" text="Muy Baja'Tabla probabilidad'!">
      <formula>NOT(ISERROR(SEARCH("Muy Baja'Tabla probabilidad'!",T10)))</formula>
    </cfRule>
    <cfRule type="containsText" dxfId="199" priority="420" operator="containsText" text="Muy bajo">
      <formula>NOT(ISERROR(SEARCH("Muy bajo",T10)))</formula>
    </cfRule>
    <cfRule type="containsText" dxfId="198" priority="421" operator="containsText" text="Alta">
      <formula>NOT(ISERROR(SEARCH("Alta",T10)))</formula>
    </cfRule>
    <cfRule type="containsText" dxfId="197" priority="422" operator="containsText" text="Media">
      <formula>NOT(ISERROR(SEARCH("Media",T10)))</formula>
    </cfRule>
    <cfRule type="containsText" dxfId="196" priority="423" operator="containsText" text="Baja">
      <formula>NOT(ISERROR(SEARCH("Baja",T10)))</formula>
    </cfRule>
    <cfRule type="containsText" dxfId="195" priority="424" operator="containsText" text="Muy baja">
      <formula>NOT(ISERROR(SEARCH("Muy baja",T10)))</formula>
    </cfRule>
    <cfRule type="cellIs" dxfId="194" priority="427" operator="between">
      <formula>1</formula>
      <formula>2</formula>
    </cfRule>
    <cfRule type="cellIs" dxfId="193" priority="428" operator="between">
      <formula>0</formula>
      <formula>2</formula>
    </cfRule>
  </conditionalFormatting>
  <conditionalFormatting sqref="U10 U20 U30 U40 U50 U60 U70 U80 U90 U100 U110 U120">
    <cfRule type="containsText" dxfId="192" priority="400" operator="containsText" text="Catastrófico">
      <formula>NOT(ISERROR(SEARCH("Catastrófico",U10)))</formula>
    </cfRule>
    <cfRule type="containsText" dxfId="191" priority="401" operator="containsText" text="Mayor">
      <formula>NOT(ISERROR(SEARCH("Mayor",U10)))</formula>
    </cfRule>
    <cfRule type="containsText" dxfId="190" priority="402" operator="containsText" text="Alta">
      <formula>NOT(ISERROR(SEARCH("Alta",U10)))</formula>
    </cfRule>
    <cfRule type="containsText" dxfId="189" priority="403" operator="containsText" text="Moderado">
      <formula>NOT(ISERROR(SEARCH("Moderado",U10)))</formula>
    </cfRule>
    <cfRule type="containsText" dxfId="188" priority="404" operator="containsText" text="Menor">
      <formula>NOT(ISERROR(SEARCH("Menor",U10)))</formula>
    </cfRule>
    <cfRule type="containsText" dxfId="187" priority="405" operator="containsText" text="Leve">
      <formula>NOT(ISERROR(SEARCH("Leve",U10)))</formula>
    </cfRule>
  </conditionalFormatting>
  <conditionalFormatting sqref="V10 V20 V30 V40 V50 V60 V70 V80 V90 V100 V110 V120">
    <cfRule type="containsText" dxfId="186" priority="364" operator="containsText" text="Extremo">
      <formula>NOT(ISERROR(SEARCH("Extremo",V10)))</formula>
    </cfRule>
    <cfRule type="containsText" dxfId="185" priority="365" operator="containsText" text="Alto">
      <formula>NOT(ISERROR(SEARCH("Alto",V10)))</formula>
    </cfRule>
    <cfRule type="containsText" dxfId="184" priority="366" operator="containsText" text="Bajo">
      <formula>NOT(ISERROR(SEARCH("Bajo",V10)))</formula>
    </cfRule>
    <cfRule type="containsText" dxfId="183" priority="367" operator="containsText" text="Moderado">
      <formula>NOT(ISERROR(SEARCH("Moderado",V10)))</formula>
    </cfRule>
  </conditionalFormatting>
  <dataValidations count="2">
    <dataValidation allowBlank="1" showInputMessage="1" showErrorMessage="1" prompt="Enunciar cuál es el control" sqref="E23 E25:E28 E60:E61 M10:M14 E33 E35:E38 E30:E31 E43 E45:E48 E40:E41 E53 E55:E58 E50:E51 E63 E65:E68 E10:E21 E70:E71 E80:E81 E90:E91 E100:E101 E73 E83 E93 E103 E75:E78 E85:E88 E95:E98 E105:E108 E110:E111 E113 E115:E118 E120:E121 E123 E125:E128" xr:uid="{00000000-0002-0000-0500-000000000000}"/>
    <dataValidation type="list" allowBlank="1" showInputMessage="1" showErrorMessage="1" sqref="N10:Q129 F10:I12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2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2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T90 T100 T110 T120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29"/>
  <sheetViews>
    <sheetView showGridLines="0" tabSelected="1" zoomScale="80" zoomScaleNormal="80" zoomScalePageLayoutView="70" workbookViewId="0">
      <selection activeCell="E8" sqref="E8:E9"/>
    </sheetView>
  </sheetViews>
  <sheetFormatPr baseColWidth="10" defaultColWidth="11.42578125" defaultRowHeight="15"/>
  <cols>
    <col min="1" max="1" width="5.42578125" customWidth="1"/>
    <col min="2" max="2" width="25.28515625" customWidth="1"/>
    <col min="3" max="3" width="25.5703125" customWidth="1"/>
    <col min="4" max="4" width="38.140625" customWidth="1"/>
    <col min="5" max="5" width="63.42578125"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9" hidden="1" customWidth="1"/>
    <col min="13" max="13" width="16.7109375" customWidth="1"/>
    <col min="14" max="14" width="17.42578125" customWidth="1"/>
    <col min="15" max="15" width="14.42578125" style="15" customWidth="1"/>
    <col min="16" max="16" width="17.42578125" style="15" customWidth="1"/>
    <col min="17" max="17" width="26.42578125" style="15" customWidth="1"/>
    <col min="18" max="269" width="11.42578125" style="15"/>
    <col min="270" max="16384" width="11.42578125" style="20"/>
  </cols>
  <sheetData>
    <row r="1" spans="1:269" ht="27.75" customHeight="1">
      <c r="A1" s="493"/>
      <c r="B1" s="493"/>
      <c r="C1" s="493"/>
      <c r="D1" s="493"/>
      <c r="E1" s="493"/>
      <c r="F1" s="487"/>
      <c r="G1" s="487"/>
      <c r="H1" s="487"/>
      <c r="I1" s="487"/>
      <c r="J1" s="487"/>
      <c r="K1" s="487"/>
      <c r="L1" s="487"/>
      <c r="M1" s="487"/>
      <c r="N1" s="487"/>
      <c r="O1" s="487"/>
      <c r="P1" s="487"/>
      <c r="Q1" s="487"/>
    </row>
    <row r="2" spans="1:269" ht="27" customHeight="1">
      <c r="A2" s="493"/>
      <c r="B2" s="493"/>
      <c r="C2" s="493"/>
      <c r="D2" s="493"/>
      <c r="E2" s="493"/>
      <c r="F2" s="487"/>
      <c r="G2" s="487"/>
      <c r="H2" s="487"/>
      <c r="I2" s="487"/>
      <c r="J2" s="487"/>
      <c r="K2" s="487"/>
      <c r="L2" s="487"/>
      <c r="M2" s="487"/>
      <c r="N2" s="487"/>
      <c r="O2" s="487"/>
      <c r="P2" s="487"/>
      <c r="Q2" s="487"/>
    </row>
    <row r="3" spans="1:269" ht="27" customHeight="1">
      <c r="A3" s="493"/>
      <c r="B3" s="493"/>
      <c r="C3" s="493"/>
      <c r="D3" s="493"/>
      <c r="E3" s="493"/>
      <c r="F3" s="487"/>
      <c r="G3" s="487"/>
      <c r="H3" s="487"/>
      <c r="I3" s="487"/>
      <c r="J3" s="487"/>
      <c r="K3" s="487"/>
      <c r="L3" s="487"/>
      <c r="M3" s="487"/>
      <c r="N3" s="487"/>
      <c r="O3" s="487"/>
      <c r="P3" s="487"/>
      <c r="Q3" s="487"/>
    </row>
    <row r="4" spans="1:269" ht="23.25" customHeight="1">
      <c r="A4" s="486" t="s">
        <v>247</v>
      </c>
      <c r="B4" s="486"/>
      <c r="C4" s="496" t="s">
        <v>582</v>
      </c>
      <c r="D4" s="496"/>
      <c r="E4" s="496"/>
      <c r="F4" s="496"/>
      <c r="G4" s="496"/>
      <c r="H4" s="496"/>
      <c r="I4" s="496"/>
      <c r="J4" s="496"/>
      <c r="K4" s="496"/>
      <c r="L4" s="496"/>
      <c r="M4" s="496"/>
      <c r="N4" s="496"/>
      <c r="O4" s="496"/>
      <c r="P4" s="496"/>
      <c r="Q4" s="496"/>
    </row>
    <row r="5" spans="1:269" ht="56.25" customHeight="1">
      <c r="A5" s="486" t="s">
        <v>248</v>
      </c>
      <c r="B5" s="486"/>
      <c r="C5" s="496" t="s">
        <v>439</v>
      </c>
      <c r="D5" s="496"/>
      <c r="E5" s="496"/>
      <c r="F5" s="496"/>
      <c r="G5" s="496"/>
      <c r="H5" s="496"/>
      <c r="I5" s="496"/>
      <c r="J5" s="496"/>
      <c r="K5" s="496"/>
      <c r="L5" s="496"/>
      <c r="M5" s="496"/>
      <c r="N5" s="496"/>
      <c r="O5" s="496"/>
      <c r="P5" s="496"/>
      <c r="Q5" s="496"/>
    </row>
    <row r="6" spans="1:269" ht="28.5" customHeight="1">
      <c r="A6" s="486" t="s">
        <v>249</v>
      </c>
      <c r="B6" s="486"/>
      <c r="C6" s="497" t="s">
        <v>250</v>
      </c>
      <c r="D6" s="497"/>
      <c r="E6" s="497"/>
      <c r="F6" s="497"/>
      <c r="G6" s="497"/>
      <c r="H6" s="497"/>
      <c r="I6" s="497"/>
      <c r="J6" s="497"/>
      <c r="K6" s="497"/>
      <c r="L6" s="497"/>
      <c r="M6" s="497"/>
      <c r="N6" s="497"/>
      <c r="O6" s="497"/>
      <c r="P6" s="497"/>
      <c r="Q6" s="497"/>
    </row>
    <row r="7" spans="1:269" ht="15.75" thickBot="1">
      <c r="A7" s="490" t="s">
        <v>305</v>
      </c>
      <c r="B7" s="490"/>
      <c r="C7" s="490"/>
      <c r="D7" s="490"/>
      <c r="E7" s="490"/>
      <c r="F7" s="490" t="s">
        <v>266</v>
      </c>
      <c r="G7" s="490"/>
      <c r="H7" s="490"/>
      <c r="I7" s="263"/>
      <c r="J7" s="491" t="s">
        <v>306</v>
      </c>
      <c r="K7" s="491"/>
      <c r="L7" s="491"/>
      <c r="M7" s="491"/>
      <c r="N7" s="492"/>
    </row>
    <row r="8" spans="1:269" ht="45.75" customHeight="1" thickTop="1" thickBot="1">
      <c r="A8" s="494" t="s">
        <v>256</v>
      </c>
      <c r="B8" s="504" t="s">
        <v>289</v>
      </c>
      <c r="C8" s="498" t="s">
        <v>258</v>
      </c>
      <c r="D8" s="500" t="s">
        <v>268</v>
      </c>
      <c r="E8" s="504" t="s">
        <v>252</v>
      </c>
      <c r="F8" s="488" t="s">
        <v>307</v>
      </c>
      <c r="G8" s="488" t="s">
        <v>308</v>
      </c>
      <c r="H8" s="488" t="s">
        <v>309</v>
      </c>
      <c r="I8" s="502"/>
      <c r="J8" s="488" t="s">
        <v>310</v>
      </c>
      <c r="K8" s="488" t="s">
        <v>311</v>
      </c>
      <c r="L8" s="488" t="s">
        <v>312</v>
      </c>
      <c r="M8" s="488" t="s">
        <v>313</v>
      </c>
      <c r="N8" s="488" t="s">
        <v>314</v>
      </c>
      <c r="O8" s="488" t="s">
        <v>315</v>
      </c>
      <c r="P8" s="488" t="s">
        <v>316</v>
      </c>
      <c r="Q8" s="488" t="s">
        <v>317</v>
      </c>
    </row>
    <row r="9" spans="1:269" s="265" customFormat="1" ht="58.5" customHeight="1" thickTop="1" thickBot="1">
      <c r="A9" s="495"/>
      <c r="B9" s="505"/>
      <c r="C9" s="499"/>
      <c r="D9" s="501"/>
      <c r="E9" s="505"/>
      <c r="F9" s="489"/>
      <c r="G9" s="489"/>
      <c r="H9" s="489"/>
      <c r="I9" s="503"/>
      <c r="J9" s="489"/>
      <c r="K9" s="489"/>
      <c r="L9" s="489"/>
      <c r="M9" s="489"/>
      <c r="N9" s="489"/>
      <c r="O9" s="489"/>
      <c r="P9" s="489"/>
      <c r="Q9" s="489"/>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64"/>
      <c r="CD9" s="264"/>
      <c r="CE9" s="264"/>
      <c r="CF9" s="264"/>
      <c r="CG9" s="264"/>
      <c r="CH9" s="264"/>
      <c r="CI9" s="264"/>
      <c r="CJ9" s="264"/>
      <c r="CK9" s="264"/>
      <c r="CL9" s="264"/>
      <c r="CM9" s="264"/>
      <c r="CN9" s="264"/>
      <c r="CO9" s="264"/>
      <c r="CP9" s="264"/>
      <c r="CQ9" s="264"/>
      <c r="CR9" s="264"/>
      <c r="CS9" s="264"/>
      <c r="CT9" s="264"/>
      <c r="CU9" s="264"/>
      <c r="CV9" s="264"/>
      <c r="CW9" s="264"/>
      <c r="CX9" s="264"/>
      <c r="CY9" s="264"/>
      <c r="CZ9" s="264"/>
      <c r="DA9" s="264"/>
      <c r="DB9" s="264"/>
      <c r="DC9" s="264"/>
      <c r="DD9" s="264"/>
      <c r="DE9" s="264"/>
      <c r="DF9" s="264"/>
      <c r="DG9" s="264"/>
      <c r="DH9" s="264"/>
      <c r="DI9" s="264"/>
      <c r="DJ9" s="264"/>
      <c r="DK9" s="264"/>
      <c r="DL9" s="264"/>
      <c r="DM9" s="264"/>
      <c r="DN9" s="264"/>
      <c r="DO9" s="264"/>
      <c r="DP9" s="264"/>
      <c r="DQ9" s="264"/>
      <c r="DR9" s="264"/>
      <c r="DS9" s="264"/>
      <c r="DT9" s="264"/>
      <c r="DU9" s="264"/>
      <c r="DV9" s="264"/>
      <c r="DW9" s="264"/>
      <c r="DX9" s="264"/>
      <c r="DY9" s="264"/>
      <c r="DZ9" s="264"/>
      <c r="EA9" s="264"/>
      <c r="EB9" s="264"/>
      <c r="EC9" s="264"/>
      <c r="ED9" s="264"/>
      <c r="EE9" s="264"/>
      <c r="EF9" s="264"/>
      <c r="EG9" s="264"/>
      <c r="EH9" s="264"/>
      <c r="EI9" s="264"/>
      <c r="EJ9" s="264"/>
      <c r="EK9" s="264"/>
      <c r="EL9" s="264"/>
      <c r="EM9" s="264"/>
      <c r="EN9" s="264"/>
      <c r="EO9" s="264"/>
      <c r="EP9" s="264"/>
      <c r="EQ9" s="264"/>
      <c r="ER9" s="264"/>
      <c r="ES9" s="264"/>
      <c r="ET9" s="264"/>
      <c r="EU9" s="264"/>
      <c r="EV9" s="264"/>
      <c r="EW9" s="264"/>
      <c r="EX9" s="264"/>
      <c r="EY9" s="264"/>
      <c r="EZ9" s="264"/>
      <c r="FA9" s="264"/>
      <c r="FB9" s="264"/>
      <c r="FC9" s="264"/>
      <c r="FD9" s="264"/>
      <c r="FE9" s="264"/>
      <c r="FF9" s="264"/>
      <c r="FG9" s="264"/>
      <c r="FH9" s="264"/>
      <c r="FI9" s="264"/>
      <c r="FJ9" s="264"/>
      <c r="FK9" s="264"/>
      <c r="FL9" s="264"/>
      <c r="FM9" s="264"/>
      <c r="FN9" s="264"/>
      <c r="FO9" s="264"/>
      <c r="FP9" s="264"/>
      <c r="FQ9" s="264"/>
      <c r="FR9" s="264"/>
      <c r="FS9" s="264"/>
      <c r="FT9" s="264"/>
      <c r="FU9" s="264"/>
      <c r="FV9" s="264"/>
      <c r="FW9" s="264"/>
      <c r="FX9" s="264"/>
      <c r="FY9" s="264"/>
      <c r="FZ9" s="264"/>
      <c r="GA9" s="264"/>
      <c r="GB9" s="264"/>
      <c r="GC9" s="264"/>
      <c r="GD9" s="264"/>
      <c r="GE9" s="264"/>
      <c r="GF9" s="264"/>
      <c r="GG9" s="264"/>
      <c r="GH9" s="264"/>
      <c r="GI9" s="264"/>
      <c r="GJ9" s="264"/>
      <c r="GK9" s="264"/>
      <c r="GL9" s="264"/>
      <c r="GM9" s="264"/>
      <c r="GN9" s="264"/>
      <c r="GO9" s="264"/>
      <c r="GP9" s="264"/>
      <c r="GQ9" s="264"/>
      <c r="GR9" s="264"/>
      <c r="GS9" s="264"/>
      <c r="GT9" s="264"/>
      <c r="GU9" s="264"/>
      <c r="GV9" s="264"/>
      <c r="GW9" s="264"/>
      <c r="GX9" s="264"/>
      <c r="GY9" s="264"/>
      <c r="GZ9" s="264"/>
      <c r="HA9" s="264"/>
      <c r="HB9" s="264"/>
      <c r="HC9" s="264"/>
      <c r="HD9" s="264"/>
      <c r="HE9" s="264"/>
      <c r="HF9" s="264"/>
      <c r="HG9" s="264"/>
      <c r="HH9" s="264"/>
      <c r="HI9" s="264"/>
      <c r="HJ9" s="264"/>
      <c r="HK9" s="264"/>
      <c r="HL9" s="264"/>
      <c r="HM9" s="264"/>
      <c r="HN9" s="264"/>
      <c r="HO9" s="264"/>
      <c r="HP9" s="264"/>
      <c r="HQ9" s="264"/>
      <c r="HR9" s="264"/>
      <c r="HS9" s="264"/>
      <c r="HT9" s="264"/>
      <c r="HU9" s="264"/>
      <c r="HV9" s="264"/>
      <c r="HW9" s="264"/>
      <c r="HX9" s="264"/>
      <c r="HY9" s="264"/>
      <c r="HZ9" s="264"/>
      <c r="IA9" s="264"/>
      <c r="IB9" s="264"/>
      <c r="IC9" s="264"/>
      <c r="ID9" s="264"/>
      <c r="IE9" s="264"/>
      <c r="IF9" s="264"/>
      <c r="IG9" s="264"/>
      <c r="IH9" s="264"/>
      <c r="II9" s="264"/>
      <c r="IJ9" s="264"/>
      <c r="IK9" s="264"/>
      <c r="IL9" s="264"/>
      <c r="IM9" s="264"/>
      <c r="IN9" s="264"/>
      <c r="IO9" s="264"/>
      <c r="IP9" s="264"/>
      <c r="IQ9" s="264"/>
      <c r="IR9" s="264"/>
      <c r="IS9" s="264"/>
      <c r="IT9" s="264"/>
      <c r="IU9" s="264"/>
      <c r="IV9" s="264"/>
      <c r="IW9" s="264"/>
      <c r="IX9" s="264"/>
      <c r="IY9" s="264"/>
      <c r="IZ9" s="264"/>
      <c r="JA9" s="264"/>
      <c r="JB9" s="264"/>
      <c r="JC9" s="264"/>
      <c r="JD9" s="264"/>
      <c r="JE9" s="264"/>
      <c r="JF9" s="264"/>
      <c r="JG9" s="264"/>
      <c r="JH9" s="264"/>
      <c r="JI9" s="264"/>
    </row>
    <row r="10" spans="1:269" ht="27" customHeight="1">
      <c r="A10" s="417">
        <f>'5- Identificación de Riesgos'!A10</f>
        <v>1</v>
      </c>
      <c r="B10" s="394" t="str">
        <f>'5- Identificación de Riesgos'!B10</f>
        <v xml:space="preserve">Posibilidad de registro y pago equivocado, tardío y sin el cumplimiento de requisitos  de las obligaciones de la Entidad </v>
      </c>
      <c r="C10" s="385" t="str">
        <f>'5- Identificación de Riesgos'!C10</f>
        <v>Se abonan menores o mayores valores o se abonan  a cuentas que no pertenecen a los destinatarios, o se abona incumpliendo los tiempos contractuales o legales  establecidos .</v>
      </c>
      <c r="D10" s="276" t="str">
        <f>'5- Identificación de Riesgos'!J10</f>
        <v xml:space="preserve">De la entidad y sector justicia a nivel nacional </v>
      </c>
      <c r="E10" s="277" t="str">
        <f>'5- Identificación de Riesgos'!D10</f>
        <v>1. Revisión insuficiente de la información por parte de los Usuarios</v>
      </c>
      <c r="F10" s="506" t="str">
        <f>'5- Identificación de Riesgos'!H10</f>
        <v>Muy Baja - 1</v>
      </c>
      <c r="G10" s="385" t="str">
        <f>'5- Identificación de Riesgos'!M10</f>
        <v>Menor - 2</v>
      </c>
      <c r="H10" s="385" t="str">
        <f>'5- Identificación de Riesgos'!N10</f>
        <v>Bajo - 2</v>
      </c>
      <c r="I10" s="266"/>
      <c r="J10" s="480" t="str">
        <f>'6- Valoración Controles'!T10</f>
        <v>Muy Baja - 1</v>
      </c>
      <c r="K10" s="480" t="str">
        <f>'6- Valoración Controles'!U10</f>
        <v>Menor - 2</v>
      </c>
      <c r="L10" s="483" t="e">
        <f>AVERAGE(#REF!)</f>
        <v>#REF!</v>
      </c>
      <c r="M10" s="394" t="str">
        <f>'6- Valoración Controles'!V10</f>
        <v>Bajo - 2</v>
      </c>
      <c r="N10" s="394" t="s">
        <v>318</v>
      </c>
      <c r="O10" s="164"/>
      <c r="P10" s="164"/>
      <c r="Q10" s="165"/>
    </row>
    <row r="11" spans="1:269" ht="27" customHeight="1">
      <c r="A11" s="418"/>
      <c r="B11" s="395"/>
      <c r="C11" s="386"/>
      <c r="D11" s="270" t="str">
        <f>'5- Identificación de Riesgos'!J11</f>
        <v>Afectación al presupuesto en un valor ≥0,5%.</v>
      </c>
      <c r="E11" s="271" t="str">
        <f>'5- Identificación de Riesgos'!D11</f>
        <v>2. Desatender los pagos con un sistema dual, que significa que son revisados y lanzados por un usuario y verificados y aprobados por otro.</v>
      </c>
      <c r="F11" s="507"/>
      <c r="G11" s="478"/>
      <c r="H11" s="386"/>
      <c r="I11" s="267"/>
      <c r="J11" s="481"/>
      <c r="K11" s="481"/>
      <c r="L11" s="484"/>
      <c r="M11" s="395"/>
      <c r="N11" s="395"/>
      <c r="O11" s="166"/>
      <c r="P11" s="166">
        <v>5</v>
      </c>
      <c r="Q11" s="167"/>
    </row>
    <row r="12" spans="1:269" ht="27" customHeight="1">
      <c r="A12" s="418"/>
      <c r="B12" s="395"/>
      <c r="C12" s="386"/>
      <c r="D12" s="270" t="str">
        <f>'5- Identificación de Riesgos'!J12</f>
        <v>Incumplimiento del 20% de los indicadores del proceso</v>
      </c>
      <c r="E12" s="271" t="str">
        <f>'5- Identificación de Riesgos'!D12</f>
        <v xml:space="preserve">3. Revisión insuficiente de los documentos físicos por parte del perfil autorizador endoso            </v>
      </c>
      <c r="F12" s="507"/>
      <c r="G12" s="478"/>
      <c r="H12" s="386"/>
      <c r="I12" s="267"/>
      <c r="J12" s="481"/>
      <c r="K12" s="481"/>
      <c r="L12" s="484"/>
      <c r="M12" s="395"/>
      <c r="N12" s="395"/>
      <c r="O12" s="166"/>
      <c r="P12" s="166"/>
      <c r="Q12" s="167"/>
    </row>
    <row r="13" spans="1:269" ht="13.5" customHeight="1">
      <c r="A13" s="418"/>
      <c r="B13" s="395"/>
      <c r="C13" s="386"/>
      <c r="D13" s="270">
        <f>'5- Identificación de Riesgos'!J13</f>
        <v>0</v>
      </c>
      <c r="E13" s="271" t="str">
        <f>'5- Identificación de Riesgos'!D13</f>
        <v xml:space="preserve">4. Inconsistencia de la información en los actos administrativos </v>
      </c>
      <c r="F13" s="507"/>
      <c r="G13" s="478"/>
      <c r="H13" s="386"/>
      <c r="I13" s="267"/>
      <c r="J13" s="481"/>
      <c r="K13" s="481"/>
      <c r="L13" s="484"/>
      <c r="M13" s="395"/>
      <c r="N13" s="395"/>
      <c r="O13" s="166"/>
      <c r="P13" s="166"/>
      <c r="Q13" s="167"/>
    </row>
    <row r="14" spans="1:269" ht="3.75" customHeight="1">
      <c r="A14" s="418"/>
      <c r="B14" s="395"/>
      <c r="C14" s="386"/>
      <c r="D14" s="270">
        <f>'5- Identificación de Riesgos'!J14</f>
        <v>0</v>
      </c>
      <c r="E14" s="271">
        <f>'5- Identificación de Riesgos'!D14</f>
        <v>0</v>
      </c>
      <c r="F14" s="507"/>
      <c r="G14" s="478"/>
      <c r="H14" s="386"/>
      <c r="I14" s="267"/>
      <c r="J14" s="481"/>
      <c r="K14" s="481"/>
      <c r="L14" s="484"/>
      <c r="M14" s="395"/>
      <c r="N14" s="395"/>
      <c r="O14" s="166"/>
      <c r="P14" s="166"/>
      <c r="Q14" s="167"/>
    </row>
    <row r="15" spans="1:269" ht="3.75" customHeight="1">
      <c r="A15" s="418"/>
      <c r="B15" s="395"/>
      <c r="C15" s="386"/>
      <c r="D15" s="270">
        <f>'5- Identificación de Riesgos'!J15</f>
        <v>0</v>
      </c>
      <c r="E15" s="271">
        <f>'5- Identificación de Riesgos'!D15</f>
        <v>0</v>
      </c>
      <c r="F15" s="507"/>
      <c r="G15" s="478"/>
      <c r="H15" s="386"/>
      <c r="I15" s="267"/>
      <c r="J15" s="481"/>
      <c r="K15" s="481"/>
      <c r="L15" s="484"/>
      <c r="M15" s="395"/>
      <c r="N15" s="395"/>
      <c r="O15" s="166"/>
      <c r="P15" s="166"/>
      <c r="Q15" s="167"/>
    </row>
    <row r="16" spans="1:269" ht="3.75" customHeight="1">
      <c r="A16" s="418"/>
      <c r="B16" s="395"/>
      <c r="C16" s="386"/>
      <c r="D16" s="270">
        <f>'5- Identificación de Riesgos'!J16</f>
        <v>0</v>
      </c>
      <c r="E16" s="271">
        <f>'5- Identificación de Riesgos'!D16</f>
        <v>0</v>
      </c>
      <c r="F16" s="507"/>
      <c r="G16" s="478"/>
      <c r="H16" s="386"/>
      <c r="I16" s="267"/>
      <c r="J16" s="481"/>
      <c r="K16" s="481"/>
      <c r="L16" s="484"/>
      <c r="M16" s="395"/>
      <c r="N16" s="395"/>
      <c r="O16" s="166"/>
      <c r="P16" s="166"/>
      <c r="Q16" s="167"/>
    </row>
    <row r="17" spans="1:17" ht="3.75" customHeight="1">
      <c r="A17" s="418"/>
      <c r="B17" s="395"/>
      <c r="C17" s="386"/>
      <c r="D17" s="270">
        <f>'5- Identificación de Riesgos'!J17</f>
        <v>0</v>
      </c>
      <c r="E17" s="271">
        <f>'5- Identificación de Riesgos'!D17</f>
        <v>0</v>
      </c>
      <c r="F17" s="507"/>
      <c r="G17" s="478"/>
      <c r="H17" s="386"/>
      <c r="I17" s="267"/>
      <c r="J17" s="481"/>
      <c r="K17" s="481"/>
      <c r="L17" s="484"/>
      <c r="M17" s="395"/>
      <c r="N17" s="395"/>
      <c r="O17" s="166"/>
      <c r="P17" s="166"/>
      <c r="Q17" s="167"/>
    </row>
    <row r="18" spans="1:17" ht="3.75" customHeight="1">
      <c r="A18" s="418"/>
      <c r="B18" s="395"/>
      <c r="C18" s="386"/>
      <c r="D18" s="270">
        <f>'5- Identificación de Riesgos'!J18</f>
        <v>0</v>
      </c>
      <c r="E18" s="271">
        <f>'5- Identificación de Riesgos'!D18</f>
        <v>0</v>
      </c>
      <c r="F18" s="507"/>
      <c r="G18" s="478"/>
      <c r="H18" s="386"/>
      <c r="I18" s="267"/>
      <c r="J18" s="481"/>
      <c r="K18" s="481"/>
      <c r="L18" s="484"/>
      <c r="M18" s="395"/>
      <c r="N18" s="395"/>
      <c r="O18" s="166"/>
      <c r="P18" s="166"/>
      <c r="Q18" s="167"/>
    </row>
    <row r="19" spans="1:17" ht="3.75" customHeight="1" thickBot="1">
      <c r="A19" s="419"/>
      <c r="B19" s="396"/>
      <c r="C19" s="387"/>
      <c r="D19" s="278">
        <f>'5- Identificación de Riesgos'!J19</f>
        <v>0</v>
      </c>
      <c r="E19" s="279">
        <f>'5- Identificación de Riesgos'!D19</f>
        <v>0</v>
      </c>
      <c r="F19" s="508"/>
      <c r="G19" s="479"/>
      <c r="H19" s="387"/>
      <c r="I19" s="268"/>
      <c r="J19" s="482"/>
      <c r="K19" s="482"/>
      <c r="L19" s="485"/>
      <c r="M19" s="396"/>
      <c r="N19" s="396"/>
      <c r="O19" s="168"/>
      <c r="P19" s="168"/>
      <c r="Q19" s="169"/>
    </row>
    <row r="20" spans="1:17" ht="25.5" customHeight="1">
      <c r="A20" s="417">
        <f>'5- Identificación de Riesgos'!A20</f>
        <v>2</v>
      </c>
      <c r="B20" s="394" t="str">
        <f>'5- Identificación de Riesgos'!B20</f>
        <v xml:space="preserve">Registrar o emitir  CDP con rubro presupuestal diferente al indicado en la solicitud </v>
      </c>
      <c r="C20" s="385" t="str">
        <f>'5- Identificación de Riesgos'!C20</f>
        <v>Emitir un CDP con información errónea de valor, destinación, cuenta a afectar.</v>
      </c>
      <c r="D20" s="275" t="str">
        <f>'5- Identificación de Riesgos'!J20</f>
        <v xml:space="preserve">De la entidad, seccional, despachos a nivel departamental </v>
      </c>
      <c r="E20" s="272" t="str">
        <f>'5- Identificación de Riesgos'!D20</f>
        <v>1. Ausencia de la cuenta bancaria reportada por el beneficiario del pago</v>
      </c>
      <c r="F20" s="475" t="str">
        <f>'5- Identificación de Riesgos'!H20</f>
        <v>Muy Baja - 1</v>
      </c>
      <c r="G20" s="385" t="str">
        <f>'5- Identificación de Riesgos'!M20</f>
        <v>Menor - 2</v>
      </c>
      <c r="H20" s="385" t="str">
        <f>'5- Identificación de Riesgos'!N20</f>
        <v>Bajo - 2</v>
      </c>
      <c r="I20" s="266"/>
      <c r="J20" s="480" t="str">
        <f>'6- Valoración Controles'!T20</f>
        <v>Muy Baja - 1</v>
      </c>
      <c r="K20" s="480" t="str">
        <f>'6- Valoración Controles'!U20</f>
        <v>Menor - 2</v>
      </c>
      <c r="L20" s="483" t="e">
        <f>AVERAGE(#REF!)</f>
        <v>#REF!</v>
      </c>
      <c r="M20" s="394" t="str">
        <f>'6- Valoración Controles'!V20</f>
        <v>Bajo - 2</v>
      </c>
      <c r="N20" s="394" t="s">
        <v>318</v>
      </c>
      <c r="O20" s="164"/>
      <c r="P20" s="164"/>
      <c r="Q20" s="165"/>
    </row>
    <row r="21" spans="1:17" ht="32.25" customHeight="1">
      <c r="A21" s="418"/>
      <c r="B21" s="395"/>
      <c r="C21" s="386"/>
      <c r="D21" s="245" t="str">
        <f>'5- Identificación de Riesgos'!J21</f>
        <v>Afectación al presupuesto en un valor ≥0,5%.</v>
      </c>
      <c r="E21" s="273" t="str">
        <f>'5- Identificación de Riesgos'!D21</f>
        <v xml:space="preserve">2. Fallas en los sistemas de información </v>
      </c>
      <c r="F21" s="476"/>
      <c r="G21" s="478"/>
      <c r="H21" s="386"/>
      <c r="I21" s="267"/>
      <c r="J21" s="481"/>
      <c r="K21" s="481"/>
      <c r="L21" s="484"/>
      <c r="M21" s="395"/>
      <c r="N21" s="395"/>
      <c r="O21" s="166"/>
      <c r="P21" s="166"/>
      <c r="Q21" s="167"/>
    </row>
    <row r="22" spans="1:17" ht="24.75" customHeight="1">
      <c r="A22" s="418"/>
      <c r="B22" s="395"/>
      <c r="C22" s="386"/>
      <c r="D22" s="245" t="str">
        <f>'5- Identificación de Riesgos'!J22</f>
        <v>Incumplimiento del 20% de los indicadores del proceso</v>
      </c>
      <c r="E22" s="273" t="str">
        <f>'5- Identificación de Riesgos'!D22</f>
        <v xml:space="preserve">3. Incumplimiento de las Unidades Ejecutoras del presupuesto de los lineamientos definidos por el SIIF Nación en cuanto a que el pago debe realizarse a beneficiario final. </v>
      </c>
      <c r="F22" s="476"/>
      <c r="G22" s="478"/>
      <c r="H22" s="386"/>
      <c r="I22" s="267"/>
      <c r="J22" s="481"/>
      <c r="K22" s="481"/>
      <c r="L22" s="484"/>
      <c r="M22" s="395"/>
      <c r="N22" s="395"/>
      <c r="O22" s="166"/>
      <c r="P22" s="166"/>
      <c r="Q22" s="167"/>
    </row>
    <row r="23" spans="1:17" ht="13.5" customHeight="1">
      <c r="A23" s="418"/>
      <c r="B23" s="395"/>
      <c r="C23" s="386"/>
      <c r="D23" s="245">
        <f>'5- Identificación de Riesgos'!J23</f>
        <v>0</v>
      </c>
      <c r="E23" s="273" t="str">
        <f>'5- Identificación de Riesgos'!D23</f>
        <v>4. Tramite sin el lleno de los requisitos lo cual impide el pago y por ende afecta el resultado de los estándares.</v>
      </c>
      <c r="F23" s="476"/>
      <c r="G23" s="478"/>
      <c r="H23" s="386"/>
      <c r="I23" s="267"/>
      <c r="J23" s="481"/>
      <c r="K23" s="481"/>
      <c r="L23" s="484"/>
      <c r="M23" s="395"/>
      <c r="N23" s="395"/>
      <c r="O23" s="166"/>
      <c r="P23" s="166"/>
      <c r="Q23" s="167"/>
    </row>
    <row r="24" spans="1:17" ht="13.5" customHeight="1">
      <c r="A24" s="418"/>
      <c r="B24" s="395"/>
      <c r="C24" s="386"/>
      <c r="D24" s="245">
        <f>'5- Identificación de Riesgos'!J24</f>
        <v>0</v>
      </c>
      <c r="E24" s="273" t="str">
        <f>'5- Identificación de Riesgos'!D24</f>
        <v xml:space="preserve">5. Inconsistencia en la información de la  cuenta bancaria, despacho y/o número del proceso, reportada en el acto administrativo. </v>
      </c>
      <c r="F24" s="476"/>
      <c r="G24" s="478"/>
      <c r="H24" s="386"/>
      <c r="I24" s="267"/>
      <c r="J24" s="481"/>
      <c r="K24" s="481"/>
      <c r="L24" s="484"/>
      <c r="M24" s="395"/>
      <c r="N24" s="395"/>
      <c r="O24" s="166"/>
      <c r="P24" s="166"/>
      <c r="Q24" s="167"/>
    </row>
    <row r="25" spans="1:17" ht="13.5" customHeight="1">
      <c r="A25" s="418"/>
      <c r="B25" s="395"/>
      <c r="C25" s="386"/>
      <c r="D25" s="245">
        <f>'5- Identificación de Riesgos'!J25</f>
        <v>0</v>
      </c>
      <c r="E25" s="273" t="str">
        <f>'5- Identificación de Riesgos'!D25</f>
        <v xml:space="preserve">6. Incumplimiento en las directrices del Ministerio de Hacienda en el sentido que los pagos deben realizarse a beneficiario final por intermedio del SIIF Nación a la cuenta bancaria informada por el beneficiario y registrada por la entidad. </v>
      </c>
      <c r="F25" s="476"/>
      <c r="G25" s="478"/>
      <c r="H25" s="386"/>
      <c r="I25" s="267"/>
      <c r="J25" s="481"/>
      <c r="K25" s="481"/>
      <c r="L25" s="484"/>
      <c r="M25" s="395"/>
      <c r="N25" s="395"/>
      <c r="O25" s="166"/>
      <c r="P25" s="166"/>
      <c r="Q25" s="167"/>
    </row>
    <row r="26" spans="1:17" ht="13.5" customHeight="1">
      <c r="A26" s="418"/>
      <c r="B26" s="395"/>
      <c r="C26" s="386"/>
      <c r="D26" s="245">
        <f>'5- Identificación de Riesgos'!J26</f>
        <v>0</v>
      </c>
      <c r="E26" s="273">
        <f>'5- Identificación de Riesgos'!D26</f>
        <v>0</v>
      </c>
      <c r="F26" s="476"/>
      <c r="G26" s="478"/>
      <c r="H26" s="386"/>
      <c r="I26" s="267"/>
      <c r="J26" s="481"/>
      <c r="K26" s="481"/>
      <c r="L26" s="484"/>
      <c r="M26" s="395"/>
      <c r="N26" s="395"/>
      <c r="O26" s="166"/>
      <c r="P26" s="166"/>
      <c r="Q26" s="167"/>
    </row>
    <row r="27" spans="1:17" ht="13.5" customHeight="1">
      <c r="A27" s="418"/>
      <c r="B27" s="395"/>
      <c r="C27" s="386"/>
      <c r="D27" s="245">
        <f>'5- Identificación de Riesgos'!J27</f>
        <v>0</v>
      </c>
      <c r="E27" s="273">
        <f>'5- Identificación de Riesgos'!D27</f>
        <v>0</v>
      </c>
      <c r="F27" s="476"/>
      <c r="G27" s="478"/>
      <c r="H27" s="386"/>
      <c r="I27" s="267"/>
      <c r="J27" s="481"/>
      <c r="K27" s="481"/>
      <c r="L27" s="484"/>
      <c r="M27" s="395"/>
      <c r="N27" s="395"/>
      <c r="O27" s="166"/>
      <c r="P27" s="166"/>
      <c r="Q27" s="167"/>
    </row>
    <row r="28" spans="1:17" ht="13.5" customHeight="1">
      <c r="A28" s="418"/>
      <c r="B28" s="395"/>
      <c r="C28" s="386"/>
      <c r="D28" s="245">
        <f>'5- Identificación de Riesgos'!J28</f>
        <v>0</v>
      </c>
      <c r="E28" s="273">
        <f>'5- Identificación de Riesgos'!D28</f>
        <v>0</v>
      </c>
      <c r="F28" s="476"/>
      <c r="G28" s="478"/>
      <c r="H28" s="386"/>
      <c r="I28" s="267"/>
      <c r="J28" s="481"/>
      <c r="K28" s="481"/>
      <c r="L28" s="484"/>
      <c r="M28" s="395"/>
      <c r="N28" s="395"/>
      <c r="O28" s="166"/>
      <c r="P28" s="166"/>
      <c r="Q28" s="167"/>
    </row>
    <row r="29" spans="1:17" ht="13.5" customHeight="1" thickBot="1">
      <c r="A29" s="419"/>
      <c r="B29" s="396"/>
      <c r="C29" s="387"/>
      <c r="D29" s="280">
        <f>'5- Identificación de Riesgos'!J29</f>
        <v>0</v>
      </c>
      <c r="E29" s="274">
        <f>'5- Identificación de Riesgos'!D29</f>
        <v>0</v>
      </c>
      <c r="F29" s="477"/>
      <c r="G29" s="479"/>
      <c r="H29" s="387"/>
      <c r="I29" s="268"/>
      <c r="J29" s="482"/>
      <c r="K29" s="482"/>
      <c r="L29" s="485"/>
      <c r="M29" s="396"/>
      <c r="N29" s="396"/>
      <c r="O29" s="168"/>
      <c r="P29" s="168"/>
      <c r="Q29" s="169"/>
    </row>
    <row r="30" spans="1:17" ht="27" customHeight="1">
      <c r="A30" s="417">
        <f>'5- Identificación de Riesgos'!A30</f>
        <v>3</v>
      </c>
      <c r="B30" s="394" t="str">
        <f>'5- Identificación de Riesgos'!B30</f>
        <v>Incumplimiento de obligaciones tributarias</v>
      </c>
      <c r="C30" s="385" t="str">
        <f>'5- Identificación de Riesgos'!C30</f>
        <v>No se  reconocen , o no se pagan  oportunamente , o no se pagan los valores correctos o en la administración de impuestos  correcta ,    las  obligaciones tributarias que le competen a la entidad</v>
      </c>
      <c r="D30" s="275" t="str">
        <f>'5- Identificación de Riesgos'!J30</f>
        <v xml:space="preserve">De la entidad, seccional, despachos a nivel local o municipal </v>
      </c>
      <c r="E30" s="272" t="str">
        <f>'5- Identificación de Riesgos'!D30</f>
        <v>1. Fallas en los sistemas de información</v>
      </c>
      <c r="F30" s="475" t="str">
        <f>'5- Identificación de Riesgos'!H30</f>
        <v>Muy Baja - 1</v>
      </c>
      <c r="G30" s="385" t="str">
        <f>'5- Identificación de Riesgos'!M30</f>
        <v>Leve - 1</v>
      </c>
      <c r="H30" s="385" t="str">
        <f>'5- Identificación de Riesgos'!N30</f>
        <v>Bajo - 1</v>
      </c>
      <c r="I30" s="266"/>
      <c r="J30" s="480" t="str">
        <f>'6- Valoración Controles'!T30</f>
        <v>Muy Baja - 1</v>
      </c>
      <c r="K30" s="480" t="str">
        <f>'6- Valoración Controles'!U30</f>
        <v>Leve - 1</v>
      </c>
      <c r="L30" s="483" t="e">
        <f>AVERAGE(#REF!)</f>
        <v>#REF!</v>
      </c>
      <c r="M30" s="394" t="str">
        <f>'6- Valoración Controles'!V30</f>
        <v>Bajo - 1</v>
      </c>
      <c r="N30" s="394" t="s">
        <v>318</v>
      </c>
      <c r="O30" s="164"/>
      <c r="P30" s="164"/>
      <c r="Q30" s="165"/>
    </row>
    <row r="31" spans="1:17" ht="13.5" customHeight="1">
      <c r="A31" s="418"/>
      <c r="B31" s="395"/>
      <c r="C31" s="386"/>
      <c r="D31" s="245" t="str">
        <f>'5- Identificación de Riesgos'!J31</f>
        <v>Afectación al presupuesto en un valor ≥0,5%.</v>
      </c>
      <c r="E31" s="273" t="str">
        <f>'5- Identificación de Riesgos'!D31</f>
        <v>2. Ausencia de programas de capacitación institucional en temas tributarios.</v>
      </c>
      <c r="F31" s="476"/>
      <c r="G31" s="478"/>
      <c r="H31" s="386"/>
      <c r="I31" s="267"/>
      <c r="J31" s="481"/>
      <c r="K31" s="481"/>
      <c r="L31" s="484"/>
      <c r="M31" s="395"/>
      <c r="N31" s="395"/>
      <c r="O31" s="166"/>
      <c r="P31" s="166"/>
      <c r="Q31" s="167"/>
    </row>
    <row r="32" spans="1:17" ht="13.5" customHeight="1">
      <c r="A32" s="418"/>
      <c r="B32" s="395"/>
      <c r="C32" s="386"/>
      <c r="D32" s="245" t="str">
        <f>'5- Identificación de Riesgos'!J32</f>
        <v>Incumplimiento del 20% de los indicadores del proceso</v>
      </c>
      <c r="E32" s="273" t="str">
        <f>'5- Identificación de Riesgos'!D32</f>
        <v>3. Rotación del personal o ausencia temporal por vacaciones y licencias.</v>
      </c>
      <c r="F32" s="476"/>
      <c r="G32" s="478"/>
      <c r="H32" s="386"/>
      <c r="I32" s="267"/>
      <c r="J32" s="481"/>
      <c r="K32" s="481"/>
      <c r="L32" s="484"/>
      <c r="M32" s="395"/>
      <c r="N32" s="395"/>
      <c r="O32" s="166"/>
      <c r="P32" s="166"/>
      <c r="Q32" s="167"/>
    </row>
    <row r="33" spans="1:17" ht="13.5" customHeight="1">
      <c r="A33" s="418"/>
      <c r="B33" s="395"/>
      <c r="C33" s="386"/>
      <c r="D33" s="245">
        <f>'5- Identificación de Riesgos'!J33</f>
        <v>0</v>
      </c>
      <c r="E33" s="273" t="str">
        <f>'5- Identificación de Riesgos'!D33</f>
        <v>4. No contar con otro empleado capacitado en el manejo de portales bancarios y aplicativos para el pago de impuestos o seguridad social</v>
      </c>
      <c r="F33" s="476"/>
      <c r="G33" s="478"/>
      <c r="H33" s="386"/>
      <c r="I33" s="267"/>
      <c r="J33" s="481"/>
      <c r="K33" s="481"/>
      <c r="L33" s="484"/>
      <c r="M33" s="395"/>
      <c r="N33" s="395"/>
      <c r="O33" s="166"/>
      <c r="P33" s="166"/>
      <c r="Q33" s="167"/>
    </row>
    <row r="34" spans="1:17" ht="13.5" customHeight="1">
      <c r="A34" s="418"/>
      <c r="B34" s="395"/>
      <c r="C34" s="386"/>
      <c r="D34" s="245">
        <f>'5- Identificación de Riesgos'!J34</f>
        <v>0</v>
      </c>
      <c r="E34" s="273" t="str">
        <f>'5- Identificación de Riesgos'!D34</f>
        <v xml:space="preserve">5. Entrega de los documentos por fuera de las fechas límites de pago fijadas los entes rectores. </v>
      </c>
      <c r="F34" s="476"/>
      <c r="G34" s="478"/>
      <c r="H34" s="386"/>
      <c r="I34" s="267"/>
      <c r="J34" s="481"/>
      <c r="K34" s="481"/>
      <c r="L34" s="484"/>
      <c r="M34" s="395"/>
      <c r="N34" s="395"/>
      <c r="O34" s="166"/>
      <c r="P34" s="166"/>
      <c r="Q34" s="167"/>
    </row>
    <row r="35" spans="1:17" ht="13.5" customHeight="1">
      <c r="A35" s="418"/>
      <c r="B35" s="395"/>
      <c r="C35" s="386"/>
      <c r="D35" s="245">
        <f>'5- Identificación de Riesgos'!J35</f>
        <v>0</v>
      </c>
      <c r="E35" s="273">
        <f>'5- Identificación de Riesgos'!D35</f>
        <v>0</v>
      </c>
      <c r="F35" s="476"/>
      <c r="G35" s="478"/>
      <c r="H35" s="386"/>
      <c r="I35" s="267"/>
      <c r="J35" s="481"/>
      <c r="K35" s="481"/>
      <c r="L35" s="484"/>
      <c r="M35" s="395"/>
      <c r="N35" s="395"/>
      <c r="O35" s="166"/>
      <c r="P35" s="166"/>
      <c r="Q35" s="167"/>
    </row>
    <row r="36" spans="1:17" ht="13.5" customHeight="1">
      <c r="A36" s="418"/>
      <c r="B36" s="395"/>
      <c r="C36" s="386"/>
      <c r="D36" s="245">
        <f>'5- Identificación de Riesgos'!J36</f>
        <v>0</v>
      </c>
      <c r="E36" s="273">
        <f>'5- Identificación de Riesgos'!D36</f>
        <v>0</v>
      </c>
      <c r="F36" s="476"/>
      <c r="G36" s="478"/>
      <c r="H36" s="386"/>
      <c r="I36" s="267"/>
      <c r="J36" s="481"/>
      <c r="K36" s="481"/>
      <c r="L36" s="484"/>
      <c r="M36" s="395"/>
      <c r="N36" s="395"/>
      <c r="O36" s="166"/>
      <c r="P36" s="166"/>
      <c r="Q36" s="167"/>
    </row>
    <row r="37" spans="1:17" ht="13.5" customHeight="1">
      <c r="A37" s="418"/>
      <c r="B37" s="395"/>
      <c r="C37" s="386"/>
      <c r="D37" s="245">
        <f>'5- Identificación de Riesgos'!J37</f>
        <v>0</v>
      </c>
      <c r="E37" s="273">
        <f>'5- Identificación de Riesgos'!D37</f>
        <v>0</v>
      </c>
      <c r="F37" s="476"/>
      <c r="G37" s="478"/>
      <c r="H37" s="386"/>
      <c r="I37" s="267"/>
      <c r="J37" s="481"/>
      <c r="K37" s="481"/>
      <c r="L37" s="484"/>
      <c r="M37" s="395"/>
      <c r="N37" s="395"/>
      <c r="O37" s="166"/>
      <c r="P37" s="166"/>
      <c r="Q37" s="167"/>
    </row>
    <row r="38" spans="1:17" ht="13.5" customHeight="1">
      <c r="A38" s="418"/>
      <c r="B38" s="395"/>
      <c r="C38" s="386"/>
      <c r="D38" s="245">
        <f>'5- Identificación de Riesgos'!J38</f>
        <v>0</v>
      </c>
      <c r="E38" s="273">
        <f>'5- Identificación de Riesgos'!D38</f>
        <v>0</v>
      </c>
      <c r="F38" s="476"/>
      <c r="G38" s="478"/>
      <c r="H38" s="386"/>
      <c r="I38" s="267"/>
      <c r="J38" s="481"/>
      <c r="K38" s="481"/>
      <c r="L38" s="484"/>
      <c r="M38" s="395"/>
      <c r="N38" s="395"/>
      <c r="O38" s="166"/>
      <c r="P38" s="166"/>
      <c r="Q38" s="167"/>
    </row>
    <row r="39" spans="1:17" ht="13.5" customHeight="1" thickBot="1">
      <c r="A39" s="419"/>
      <c r="B39" s="396"/>
      <c r="C39" s="387"/>
      <c r="D39" s="280">
        <f>'5- Identificación de Riesgos'!J39</f>
        <v>0</v>
      </c>
      <c r="E39" s="274">
        <f>'5- Identificación de Riesgos'!D39</f>
        <v>0</v>
      </c>
      <c r="F39" s="477"/>
      <c r="G39" s="479"/>
      <c r="H39" s="387"/>
      <c r="I39" s="268"/>
      <c r="J39" s="482"/>
      <c r="K39" s="482"/>
      <c r="L39" s="485"/>
      <c r="M39" s="396"/>
      <c r="N39" s="396"/>
      <c r="O39" s="168"/>
      <c r="P39" s="168"/>
      <c r="Q39" s="169"/>
    </row>
    <row r="40" spans="1:17" ht="30.75" customHeight="1">
      <c r="A40" s="417">
        <f>'5- Identificación de Riesgos'!A40</f>
        <v>4</v>
      </c>
      <c r="B40" s="394" t="str">
        <f>'5- Identificación de Riesgos'!B40</f>
        <v>Iliquidez</v>
      </c>
      <c r="C40" s="385" t="str">
        <f>'5- Identificación de Riesgos'!C40</f>
        <v>Posibilidad de que la Entidad no cuente con fondos para cumplir con sus compromisos</v>
      </c>
      <c r="D40" s="275" t="str">
        <f>'5- Identificación de Riesgos'!J40</f>
        <v xml:space="preserve">De la entidad, seccional, despachos a nivel departamental </v>
      </c>
      <c r="E40" s="272" t="str">
        <f>'5- Identificación de Riesgos'!D40</f>
        <v>1. Olvidar realizar el traslado de recursos entre libretas por parte del Grupo de Fondos Especiales</v>
      </c>
      <c r="F40" s="475" t="str">
        <f>'5- Identificación de Riesgos'!H40</f>
        <v>Muy Baja - 1</v>
      </c>
      <c r="G40" s="385" t="str">
        <f>'5- Identificación de Riesgos'!M40</f>
        <v>Menor - 2</v>
      </c>
      <c r="H40" s="385" t="str">
        <f>'5- Identificación de Riesgos'!N40</f>
        <v>Bajo - 2</v>
      </c>
      <c r="I40" s="266"/>
      <c r="J40" s="480" t="str">
        <f>'6- Valoración Controles'!T40</f>
        <v>Muy Baja - 1</v>
      </c>
      <c r="K40" s="480" t="str">
        <f>'6- Valoración Controles'!U40</f>
        <v>Menor - 2</v>
      </c>
      <c r="L40" s="483" t="e">
        <f>AVERAGE(#REF!)</f>
        <v>#REF!</v>
      </c>
      <c r="M40" s="394" t="str">
        <f>'6- Valoración Controles'!V40</f>
        <v>Bajo - 2</v>
      </c>
      <c r="N40" s="394" t="s">
        <v>318</v>
      </c>
      <c r="O40" s="164"/>
      <c r="P40" s="164"/>
      <c r="Q40" s="165"/>
    </row>
    <row r="41" spans="1:17" ht="45">
      <c r="A41" s="418"/>
      <c r="B41" s="395"/>
      <c r="C41" s="386"/>
      <c r="D41" s="245" t="str">
        <f>'5- Identificación de Riesgos'!J41</f>
        <v>Afectación al presupuesto en un valor ≥0,5%.</v>
      </c>
      <c r="E41" s="273" t="str">
        <f>'5- Identificación de Riesgos'!D41</f>
        <v>2. No revisión oportuna  de las libretas de las diferentes unidades - recursos sin situación de fondos - en el SIIF NACCIÓN para verificar que los recursos hayan sido trasladados.</v>
      </c>
      <c r="F41" s="476"/>
      <c r="G41" s="478"/>
      <c r="H41" s="386"/>
      <c r="I41" s="267"/>
      <c r="J41" s="481"/>
      <c r="K41" s="481"/>
      <c r="L41" s="484"/>
      <c r="M41" s="395"/>
      <c r="N41" s="395"/>
      <c r="O41" s="166"/>
      <c r="P41" s="166"/>
      <c r="Q41" s="167"/>
    </row>
    <row r="42" spans="1:17" ht="30">
      <c r="A42" s="418"/>
      <c r="B42" s="395"/>
      <c r="C42" s="386"/>
      <c r="D42" s="245" t="str">
        <f>'5- Identificación de Riesgos'!J42</f>
        <v>Incumplimiento del 20% de los indicadores del proceso</v>
      </c>
      <c r="E42" s="273" t="str">
        <f>'5- Identificación de Riesgos'!D42</f>
        <v xml:space="preserve">3. Plan de Caja no actualizado  </v>
      </c>
      <c r="F42" s="476"/>
      <c r="G42" s="478"/>
      <c r="H42" s="386"/>
      <c r="I42" s="267"/>
      <c r="J42" s="481"/>
      <c r="K42" s="481"/>
      <c r="L42" s="484"/>
      <c r="M42" s="395"/>
      <c r="N42" s="395"/>
      <c r="O42" s="166"/>
      <c r="P42" s="166"/>
      <c r="Q42" s="167"/>
    </row>
    <row r="43" spans="1:17">
      <c r="A43" s="418"/>
      <c r="B43" s="395"/>
      <c r="C43" s="386"/>
      <c r="D43" s="245">
        <f>'5- Identificación de Riesgos'!J43</f>
        <v>0</v>
      </c>
      <c r="E43" s="273">
        <f>'5- Identificación de Riesgos'!D43</f>
        <v>0</v>
      </c>
      <c r="F43" s="476"/>
      <c r="G43" s="478"/>
      <c r="H43" s="386"/>
      <c r="I43" s="267"/>
      <c r="J43" s="481"/>
      <c r="K43" s="481"/>
      <c r="L43" s="484"/>
      <c r="M43" s="395"/>
      <c r="N43" s="395"/>
      <c r="O43" s="166"/>
      <c r="P43" s="166"/>
      <c r="Q43" s="167"/>
    </row>
    <row r="44" spans="1:17">
      <c r="A44" s="418"/>
      <c r="B44" s="395"/>
      <c r="C44" s="386"/>
      <c r="D44" s="245">
        <f>'5- Identificación de Riesgos'!J44</f>
        <v>0</v>
      </c>
      <c r="E44" s="273">
        <f>'5- Identificación de Riesgos'!D44</f>
        <v>0</v>
      </c>
      <c r="F44" s="476"/>
      <c r="G44" s="478"/>
      <c r="H44" s="386"/>
      <c r="I44" s="267"/>
      <c r="J44" s="481"/>
      <c r="K44" s="481"/>
      <c r="L44" s="484"/>
      <c r="M44" s="395"/>
      <c r="N44" s="395"/>
      <c r="O44" s="166"/>
      <c r="P44" s="166"/>
      <c r="Q44" s="167"/>
    </row>
    <row r="45" spans="1:17">
      <c r="A45" s="418"/>
      <c r="B45" s="395"/>
      <c r="C45" s="386"/>
      <c r="D45" s="245">
        <f>'5- Identificación de Riesgos'!J45</f>
        <v>0</v>
      </c>
      <c r="E45" s="273">
        <f>'5- Identificación de Riesgos'!D45</f>
        <v>0</v>
      </c>
      <c r="F45" s="476"/>
      <c r="G45" s="478"/>
      <c r="H45" s="386"/>
      <c r="I45" s="267"/>
      <c r="J45" s="481"/>
      <c r="K45" s="481"/>
      <c r="L45" s="484"/>
      <c r="M45" s="395"/>
      <c r="N45" s="395"/>
      <c r="O45" s="166"/>
      <c r="P45" s="166"/>
      <c r="Q45" s="167"/>
    </row>
    <row r="46" spans="1:17">
      <c r="A46" s="418"/>
      <c r="B46" s="395"/>
      <c r="C46" s="386"/>
      <c r="D46" s="245">
        <f>'5- Identificación de Riesgos'!J46</f>
        <v>0</v>
      </c>
      <c r="E46" s="273">
        <f>'5- Identificación de Riesgos'!D46</f>
        <v>0</v>
      </c>
      <c r="F46" s="476"/>
      <c r="G46" s="478"/>
      <c r="H46" s="386"/>
      <c r="I46" s="267"/>
      <c r="J46" s="481"/>
      <c r="K46" s="481"/>
      <c r="L46" s="484"/>
      <c r="M46" s="395"/>
      <c r="N46" s="395"/>
      <c r="O46" s="166"/>
      <c r="P46" s="166"/>
      <c r="Q46" s="167"/>
    </row>
    <row r="47" spans="1:17">
      <c r="A47" s="418"/>
      <c r="B47" s="395"/>
      <c r="C47" s="386"/>
      <c r="D47" s="245">
        <f>'5- Identificación de Riesgos'!J47</f>
        <v>0</v>
      </c>
      <c r="E47" s="273">
        <f>'5- Identificación de Riesgos'!D47</f>
        <v>0</v>
      </c>
      <c r="F47" s="476"/>
      <c r="G47" s="478"/>
      <c r="H47" s="386"/>
      <c r="I47" s="267"/>
      <c r="J47" s="481"/>
      <c r="K47" s="481"/>
      <c r="L47" s="484"/>
      <c r="M47" s="395"/>
      <c r="N47" s="395"/>
      <c r="O47" s="166"/>
      <c r="P47" s="166"/>
      <c r="Q47" s="167"/>
    </row>
    <row r="48" spans="1:17">
      <c r="A48" s="418"/>
      <c r="B48" s="395"/>
      <c r="C48" s="386"/>
      <c r="D48" s="245">
        <f>'5- Identificación de Riesgos'!J48</f>
        <v>0</v>
      </c>
      <c r="E48" s="273">
        <f>'5- Identificación de Riesgos'!D48</f>
        <v>0</v>
      </c>
      <c r="F48" s="476"/>
      <c r="G48" s="478"/>
      <c r="H48" s="386"/>
      <c r="I48" s="267"/>
      <c r="J48" s="481"/>
      <c r="K48" s="481"/>
      <c r="L48" s="484"/>
      <c r="M48" s="395"/>
      <c r="N48" s="395"/>
      <c r="O48" s="166"/>
      <c r="P48" s="166"/>
      <c r="Q48" s="167"/>
    </row>
    <row r="49" spans="1:17" ht="15.75" thickBot="1">
      <c r="A49" s="419"/>
      <c r="B49" s="396"/>
      <c r="C49" s="387"/>
      <c r="D49" s="280">
        <f>'5- Identificación de Riesgos'!J49</f>
        <v>0</v>
      </c>
      <c r="E49" s="274">
        <f>'5- Identificación de Riesgos'!D49</f>
        <v>0</v>
      </c>
      <c r="F49" s="477"/>
      <c r="G49" s="479"/>
      <c r="H49" s="387"/>
      <c r="I49" s="268"/>
      <c r="J49" s="482"/>
      <c r="K49" s="482"/>
      <c r="L49" s="485"/>
      <c r="M49" s="396"/>
      <c r="N49" s="396"/>
      <c r="O49" s="168"/>
      <c r="P49" s="168"/>
      <c r="Q49" s="169"/>
    </row>
    <row r="50" spans="1:17" ht="30">
      <c r="A50" s="417">
        <f>'5- Identificación de Riesgos'!A50</f>
        <v>5</v>
      </c>
      <c r="B50" s="394" t="str">
        <f>'5- Identificación de Riesgos'!B50</f>
        <v>Perdida de rentabilidad o oportunidad de los recursos financieros</v>
      </c>
      <c r="C50" s="385" t="str">
        <f>'5- Identificación de Riesgos'!C50</f>
        <v>Los recursos del presupuesto tanto de inversión como de funcionamiento  permanecen en las cuentas bancarias sin  generar la rentabilidad esperada</v>
      </c>
      <c r="D50" s="275" t="str">
        <f>'5- Identificación de Riesgos'!J50</f>
        <v xml:space="preserve">De un área del nivel central, seccional o despacho judicial </v>
      </c>
      <c r="E50" s="272" t="str">
        <f>'5- Identificación de Riesgos'!D50</f>
        <v>1. Causación de intereses de mora por obligaciones a cargo</v>
      </c>
      <c r="F50" s="475" t="str">
        <f>'5- Identificación de Riesgos'!H50</f>
        <v>Muy Baja - 1</v>
      </c>
      <c r="G50" s="385" t="str">
        <f>'5- Identificación de Riesgos'!M50</f>
        <v>Leve - 1</v>
      </c>
      <c r="H50" s="385" t="str">
        <f>'5- Identificación de Riesgos'!N50</f>
        <v>Bajo - 1</v>
      </c>
      <c r="I50" s="266"/>
      <c r="J50" s="480" t="str">
        <f>'6- Valoración Controles'!T50</f>
        <v>Muy Baja - 1</v>
      </c>
      <c r="K50" s="480" t="str">
        <f>'6- Valoración Controles'!U50</f>
        <v>Leve - 1</v>
      </c>
      <c r="L50" s="483" t="e">
        <f>AVERAGE(#REF!)</f>
        <v>#REF!</v>
      </c>
      <c r="M50" s="394" t="str">
        <f>'6- Valoración Controles'!V50</f>
        <v>Bajo - 1</v>
      </c>
      <c r="N50" s="394" t="s">
        <v>318</v>
      </c>
      <c r="O50" s="164"/>
      <c r="P50" s="164"/>
      <c r="Q50" s="165"/>
    </row>
    <row r="51" spans="1:17" ht="30">
      <c r="A51" s="418"/>
      <c r="B51" s="395"/>
      <c r="C51" s="386"/>
      <c r="D51" s="245" t="str">
        <f>'5- Identificación de Riesgos'!J51</f>
        <v>Afectación al presupuesto en un valor ≥0,5%.</v>
      </c>
      <c r="E51" s="273" t="str">
        <f>'5- Identificación de Riesgos'!D51</f>
        <v>2. Negociación de tasas  no acorde al mercado</v>
      </c>
      <c r="F51" s="476"/>
      <c r="G51" s="478"/>
      <c r="H51" s="386"/>
      <c r="I51" s="267"/>
      <c r="J51" s="481"/>
      <c r="K51" s="481"/>
      <c r="L51" s="484"/>
      <c r="M51" s="395"/>
      <c r="N51" s="395"/>
      <c r="O51" s="166"/>
      <c r="P51" s="166"/>
      <c r="Q51" s="167"/>
    </row>
    <row r="52" spans="1:17" ht="30">
      <c r="A52" s="418"/>
      <c r="B52" s="395"/>
      <c r="C52" s="386"/>
      <c r="D52" s="245" t="str">
        <f>'5- Identificación de Riesgos'!J52</f>
        <v>Incumplimiento del 20% de los indicadores del proceso</v>
      </c>
      <c r="E52" s="273" t="str">
        <f>'5- Identificación de Riesgos'!D52</f>
        <v xml:space="preserve">3. Pago de sanciones por extemporaneidad </v>
      </c>
      <c r="F52" s="476"/>
      <c r="G52" s="478"/>
      <c r="H52" s="386"/>
      <c r="I52" s="267"/>
      <c r="J52" s="481"/>
      <c r="K52" s="481"/>
      <c r="L52" s="484"/>
      <c r="M52" s="395"/>
      <c r="N52" s="395"/>
      <c r="O52" s="166"/>
      <c r="P52" s="166"/>
      <c r="Q52" s="167"/>
    </row>
    <row r="53" spans="1:17">
      <c r="A53" s="418"/>
      <c r="B53" s="395"/>
      <c r="C53" s="386"/>
      <c r="D53" s="245">
        <f>'5- Identificación de Riesgos'!J53</f>
        <v>0</v>
      </c>
      <c r="E53" s="273">
        <f>'5- Identificación de Riesgos'!D53</f>
        <v>0</v>
      </c>
      <c r="F53" s="476"/>
      <c r="G53" s="478"/>
      <c r="H53" s="386"/>
      <c r="I53" s="267"/>
      <c r="J53" s="481"/>
      <c r="K53" s="481"/>
      <c r="L53" s="484"/>
      <c r="M53" s="395"/>
      <c r="N53" s="395"/>
      <c r="O53" s="166"/>
      <c r="P53" s="166"/>
      <c r="Q53" s="167"/>
    </row>
    <row r="54" spans="1:17" ht="14.45" customHeight="1">
      <c r="A54" s="418"/>
      <c r="B54" s="395"/>
      <c r="C54" s="386"/>
      <c r="D54" s="245">
        <f>'5- Identificación de Riesgos'!J54</f>
        <v>0</v>
      </c>
      <c r="E54" s="273">
        <f>'5- Identificación de Riesgos'!D54</f>
        <v>0</v>
      </c>
      <c r="F54" s="476"/>
      <c r="G54" s="478"/>
      <c r="H54" s="386"/>
      <c r="I54" s="267"/>
      <c r="J54" s="481"/>
      <c r="K54" s="481"/>
      <c r="L54" s="484"/>
      <c r="M54" s="395"/>
      <c r="N54" s="395"/>
      <c r="O54" s="166"/>
      <c r="P54" s="166"/>
      <c r="Q54" s="167"/>
    </row>
    <row r="55" spans="1:17">
      <c r="A55" s="418"/>
      <c r="B55" s="395"/>
      <c r="C55" s="386"/>
      <c r="D55" s="245">
        <f>'5- Identificación de Riesgos'!J55</f>
        <v>0</v>
      </c>
      <c r="E55" s="273">
        <f>'5- Identificación de Riesgos'!D55</f>
        <v>0</v>
      </c>
      <c r="F55" s="476"/>
      <c r="G55" s="478"/>
      <c r="H55" s="386"/>
      <c r="I55" s="267"/>
      <c r="J55" s="481"/>
      <c r="K55" s="481"/>
      <c r="L55" s="484"/>
      <c r="M55" s="395"/>
      <c r="N55" s="395"/>
      <c r="O55" s="166"/>
      <c r="P55" s="166"/>
      <c r="Q55" s="167"/>
    </row>
    <row r="56" spans="1:17" ht="14.45" customHeight="1">
      <c r="A56" s="418"/>
      <c r="B56" s="395"/>
      <c r="C56" s="386"/>
      <c r="D56" s="245">
        <f>'5- Identificación de Riesgos'!J56</f>
        <v>0</v>
      </c>
      <c r="E56" s="273">
        <f>'5- Identificación de Riesgos'!D56</f>
        <v>0</v>
      </c>
      <c r="F56" s="476"/>
      <c r="G56" s="478"/>
      <c r="H56" s="386"/>
      <c r="I56" s="267"/>
      <c r="J56" s="481"/>
      <c r="K56" s="481"/>
      <c r="L56" s="484"/>
      <c r="M56" s="395"/>
      <c r="N56" s="395"/>
      <c r="O56" s="166"/>
      <c r="P56" s="166"/>
      <c r="Q56" s="167"/>
    </row>
    <row r="57" spans="1:17">
      <c r="A57" s="418"/>
      <c r="B57" s="395"/>
      <c r="C57" s="386"/>
      <c r="D57" s="245">
        <f>'5- Identificación de Riesgos'!J57</f>
        <v>0</v>
      </c>
      <c r="E57" s="273">
        <f>'5- Identificación de Riesgos'!D57</f>
        <v>0</v>
      </c>
      <c r="F57" s="476"/>
      <c r="G57" s="478"/>
      <c r="H57" s="386"/>
      <c r="I57" s="267"/>
      <c r="J57" s="481"/>
      <c r="K57" s="481"/>
      <c r="L57" s="484"/>
      <c r="M57" s="395"/>
      <c r="N57" s="395"/>
      <c r="O57" s="166"/>
      <c r="P57" s="166"/>
      <c r="Q57" s="167"/>
    </row>
    <row r="58" spans="1:17">
      <c r="A58" s="418"/>
      <c r="B58" s="395"/>
      <c r="C58" s="386"/>
      <c r="D58" s="245">
        <f>'5- Identificación de Riesgos'!J58</f>
        <v>0</v>
      </c>
      <c r="E58" s="273">
        <f>'5- Identificación de Riesgos'!D58</f>
        <v>0</v>
      </c>
      <c r="F58" s="476"/>
      <c r="G58" s="478"/>
      <c r="H58" s="386"/>
      <c r="I58" s="267"/>
      <c r="J58" s="481"/>
      <c r="K58" s="481"/>
      <c r="L58" s="484"/>
      <c r="M58" s="395"/>
      <c r="N58" s="395"/>
      <c r="O58" s="166"/>
      <c r="P58" s="166"/>
      <c r="Q58" s="167"/>
    </row>
    <row r="59" spans="1:17" ht="15.75" thickBot="1">
      <c r="A59" s="419"/>
      <c r="B59" s="396"/>
      <c r="C59" s="387"/>
      <c r="D59" s="280">
        <f>'5- Identificación de Riesgos'!J59</f>
        <v>0</v>
      </c>
      <c r="E59" s="274">
        <f>'5- Identificación de Riesgos'!D59</f>
        <v>0</v>
      </c>
      <c r="F59" s="477"/>
      <c r="G59" s="479"/>
      <c r="H59" s="387"/>
      <c r="I59" s="268"/>
      <c r="J59" s="482"/>
      <c r="K59" s="482"/>
      <c r="L59" s="485"/>
      <c r="M59" s="396"/>
      <c r="N59" s="396"/>
      <c r="O59" s="168"/>
      <c r="P59" s="168"/>
      <c r="Q59" s="169"/>
    </row>
    <row r="60" spans="1:17" ht="30">
      <c r="A60" s="417">
        <f>'5- Identificación de Riesgos'!A60</f>
        <v>6</v>
      </c>
      <c r="B60" s="394" t="str">
        <f>'5- Identificación de Riesgos'!B60</f>
        <v xml:space="preserve">Emitir o presentar  en forma  errada o tardía  los  Balances de la entidad </v>
      </c>
      <c r="C60" s="385" t="str">
        <f>'5- Identificación de Riesgos'!C60</f>
        <v>Se incumple con los tiempos y condiciones establecidas por la Contaduría General de la Nación para la presentación de los Estados Financieros</v>
      </c>
      <c r="D60" s="275" t="str">
        <f>'5- Identificación de Riesgos'!J60</f>
        <v xml:space="preserve">De la entidad y sector justicia a nivel internacional </v>
      </c>
      <c r="E60" s="272" t="str">
        <f>'5- Identificación de Riesgos'!D60</f>
        <v>1. Fallas en los controles</v>
      </c>
      <c r="F60" s="475" t="str">
        <f>'5- Identificación de Riesgos'!H60</f>
        <v>Muy Baja - 1</v>
      </c>
      <c r="G60" s="385" t="str">
        <f>'5- Identificación de Riesgos'!M60</f>
        <v>Mayor - 4</v>
      </c>
      <c r="H60" s="385" t="str">
        <f>'5- Identificación de Riesgos'!N60</f>
        <v>Alto  - 4</v>
      </c>
      <c r="I60" s="266"/>
      <c r="J60" s="480" t="str">
        <f>'6- Valoración Controles'!T60</f>
        <v>Muy Baja - 1</v>
      </c>
      <c r="K60" s="480" t="str">
        <f>'6- Valoración Controles'!U60</f>
        <v>Mayor - 4</v>
      </c>
      <c r="L60" s="483" t="e">
        <f>AVERAGE(#REF!)</f>
        <v>#REF!</v>
      </c>
      <c r="M60" s="394" t="str">
        <f>'6- Valoración Controles'!V60</f>
        <v>Alto  - 4</v>
      </c>
      <c r="N60" s="394" t="s">
        <v>319</v>
      </c>
      <c r="O60" s="164"/>
      <c r="P60" s="164"/>
      <c r="Q60" s="165"/>
    </row>
    <row r="61" spans="1:17" ht="30">
      <c r="A61" s="418"/>
      <c r="B61" s="395"/>
      <c r="C61" s="386"/>
      <c r="D61" s="245" t="str">
        <f>'5- Identificación de Riesgos'!J61</f>
        <v>Afectación al presupuesto  en un valor  &lt;1% y ≥5%.</v>
      </c>
      <c r="E61" s="273" t="str">
        <f>'5- Identificación de Riesgos'!D61</f>
        <v xml:space="preserve">2. Fallas en los sistemas de información </v>
      </c>
      <c r="F61" s="476"/>
      <c r="G61" s="478"/>
      <c r="H61" s="386"/>
      <c r="I61" s="267"/>
      <c r="J61" s="481"/>
      <c r="K61" s="481"/>
      <c r="L61" s="484"/>
      <c r="M61" s="395"/>
      <c r="N61" s="395"/>
      <c r="O61" s="166"/>
      <c r="P61" s="166"/>
      <c r="Q61" s="167"/>
    </row>
    <row r="62" spans="1:17">
      <c r="A62" s="418"/>
      <c r="B62" s="395"/>
      <c r="C62" s="386"/>
      <c r="D62" s="245">
        <f>'5- Identificación de Riesgos'!J62</f>
        <v>0</v>
      </c>
      <c r="E62" s="273" t="str">
        <f>'5- Identificación de Riesgos'!D62</f>
        <v>3. Recibo de información fuera de tiempo</v>
      </c>
      <c r="F62" s="476"/>
      <c r="G62" s="478"/>
      <c r="H62" s="386"/>
      <c r="I62" s="267"/>
      <c r="J62" s="481"/>
      <c r="K62" s="481"/>
      <c r="L62" s="484"/>
      <c r="M62" s="395"/>
      <c r="N62" s="395"/>
      <c r="O62" s="166"/>
      <c r="P62" s="166"/>
      <c r="Q62" s="167"/>
    </row>
    <row r="63" spans="1:17">
      <c r="A63" s="418"/>
      <c r="B63" s="395"/>
      <c r="C63" s="386"/>
      <c r="D63" s="245">
        <f>'5- Identificación de Riesgos'!J63</f>
        <v>0</v>
      </c>
      <c r="E63" s="273" t="str">
        <f>'5- Identificación de Riesgos'!D63</f>
        <v>4. Operaciones no registradas</v>
      </c>
      <c r="F63" s="476"/>
      <c r="G63" s="478"/>
      <c r="H63" s="386"/>
      <c r="I63" s="267"/>
      <c r="J63" s="481"/>
      <c r="K63" s="481"/>
      <c r="L63" s="484"/>
      <c r="M63" s="395"/>
      <c r="N63" s="395"/>
      <c r="O63" s="166"/>
      <c r="P63" s="166"/>
      <c r="Q63" s="167"/>
    </row>
    <row r="64" spans="1:17">
      <c r="A64" s="418"/>
      <c r="B64" s="395"/>
      <c r="C64" s="386"/>
      <c r="D64" s="245">
        <f>'5- Identificación de Riesgos'!J64</f>
        <v>0</v>
      </c>
      <c r="E64" s="273" t="str">
        <f>'5- Identificación de Riesgos'!D64</f>
        <v xml:space="preserve">5.Registros errados </v>
      </c>
      <c r="F64" s="476"/>
      <c r="G64" s="478"/>
      <c r="H64" s="386"/>
      <c r="I64" s="267"/>
      <c r="J64" s="481"/>
      <c r="K64" s="481"/>
      <c r="L64" s="484"/>
      <c r="M64" s="395"/>
      <c r="N64" s="395"/>
      <c r="O64" s="166"/>
      <c r="P64" s="166"/>
      <c r="Q64" s="167"/>
    </row>
    <row r="65" spans="1:17">
      <c r="A65" s="418"/>
      <c r="B65" s="395"/>
      <c r="C65" s="386"/>
      <c r="D65" s="245">
        <f>'5- Identificación de Riesgos'!J65</f>
        <v>0</v>
      </c>
      <c r="E65" s="273">
        <f>'5- Identificación de Riesgos'!D65</f>
        <v>0</v>
      </c>
      <c r="F65" s="476"/>
      <c r="G65" s="478"/>
      <c r="H65" s="386"/>
      <c r="I65" s="267"/>
      <c r="J65" s="481"/>
      <c r="K65" s="481"/>
      <c r="L65" s="484"/>
      <c r="M65" s="395"/>
      <c r="N65" s="395"/>
      <c r="O65" s="166"/>
      <c r="P65" s="166"/>
      <c r="Q65" s="167"/>
    </row>
    <row r="66" spans="1:17">
      <c r="A66" s="418"/>
      <c r="B66" s="395"/>
      <c r="C66" s="386"/>
      <c r="D66" s="245">
        <f>'5- Identificación de Riesgos'!J66</f>
        <v>0</v>
      </c>
      <c r="E66" s="273">
        <f>'5- Identificación de Riesgos'!D66</f>
        <v>0</v>
      </c>
      <c r="F66" s="476"/>
      <c r="G66" s="478"/>
      <c r="H66" s="386"/>
      <c r="I66" s="267"/>
      <c r="J66" s="481"/>
      <c r="K66" s="481"/>
      <c r="L66" s="484"/>
      <c r="M66" s="395"/>
      <c r="N66" s="395"/>
      <c r="O66" s="166"/>
      <c r="P66" s="166"/>
      <c r="Q66" s="167"/>
    </row>
    <row r="67" spans="1:17">
      <c r="A67" s="418"/>
      <c r="B67" s="395"/>
      <c r="C67" s="386"/>
      <c r="D67" s="245">
        <f>'5- Identificación de Riesgos'!J67</f>
        <v>0</v>
      </c>
      <c r="E67" s="273">
        <f>'5- Identificación de Riesgos'!D67</f>
        <v>0</v>
      </c>
      <c r="F67" s="476"/>
      <c r="G67" s="478"/>
      <c r="H67" s="386"/>
      <c r="I67" s="267"/>
      <c r="J67" s="481"/>
      <c r="K67" s="481"/>
      <c r="L67" s="484"/>
      <c r="M67" s="395"/>
      <c r="N67" s="395"/>
      <c r="O67" s="166"/>
      <c r="P67" s="166"/>
      <c r="Q67" s="167"/>
    </row>
    <row r="68" spans="1:17">
      <c r="A68" s="418"/>
      <c r="B68" s="395"/>
      <c r="C68" s="386"/>
      <c r="D68" s="245">
        <f>'5- Identificación de Riesgos'!J68</f>
        <v>0</v>
      </c>
      <c r="E68" s="273">
        <f>'5- Identificación de Riesgos'!D68</f>
        <v>0</v>
      </c>
      <c r="F68" s="476"/>
      <c r="G68" s="478"/>
      <c r="H68" s="386"/>
      <c r="I68" s="267"/>
      <c r="J68" s="481"/>
      <c r="K68" s="481"/>
      <c r="L68" s="484"/>
      <c r="M68" s="395"/>
      <c r="N68" s="395"/>
      <c r="O68" s="166"/>
      <c r="P68" s="166"/>
      <c r="Q68" s="167"/>
    </row>
    <row r="69" spans="1:17" ht="15.75" thickBot="1">
      <c r="A69" s="419"/>
      <c r="B69" s="396"/>
      <c r="C69" s="387"/>
      <c r="D69" s="280">
        <f>'5- Identificación de Riesgos'!J69</f>
        <v>0</v>
      </c>
      <c r="E69" s="274">
        <f>'5- Identificación de Riesgos'!D69</f>
        <v>0</v>
      </c>
      <c r="F69" s="477"/>
      <c r="G69" s="479"/>
      <c r="H69" s="387"/>
      <c r="I69" s="268"/>
      <c r="J69" s="482"/>
      <c r="K69" s="482"/>
      <c r="L69" s="485"/>
      <c r="M69" s="396"/>
      <c r="N69" s="396"/>
      <c r="O69" s="168"/>
      <c r="P69" s="168"/>
      <c r="Q69" s="169"/>
    </row>
    <row r="70" spans="1:17" ht="30">
      <c r="A70" s="417">
        <f>'5- Identificación de Riesgos'!A70</f>
        <v>7</v>
      </c>
      <c r="B70" s="394" t="str">
        <f>'5- Identificación de Riesgos'!B70</f>
        <v>Recibir dádivas o beneficios a nombre propio o de terceros para  afectar la seguridad o confidencialidad de la información</v>
      </c>
      <c r="C70" s="385" t="str">
        <f>'5- Identificación de Riesgos'!C70</f>
        <v>Recibir dádivas o beneficios a nombre propio o de terceros por   revelar información confidencial,  alterar, retener o no publicar información</v>
      </c>
      <c r="D70" s="275" t="str">
        <f>'5- Identificación de Riesgos'!J70</f>
        <v xml:space="preserve">De la entidad, seccional, despachos a nivel local o municipal </v>
      </c>
      <c r="E70" s="272" t="str">
        <f>'5- Identificación de Riesgos'!D70</f>
        <v>1. Falta de ética y valores.</v>
      </c>
      <c r="F70" s="475" t="str">
        <f>'5- Identificación de Riesgos'!H70</f>
        <v>Muy Baja - 1</v>
      </c>
      <c r="G70" s="385" t="str">
        <f>'5- Identificación de Riesgos'!M70</f>
        <v>Menor - 2</v>
      </c>
      <c r="H70" s="385" t="str">
        <f>'5- Identificación de Riesgos'!N70</f>
        <v>Bajo - 2</v>
      </c>
      <c r="I70" s="266"/>
      <c r="J70" s="480" t="str">
        <f>'6- Valoración Controles'!T70</f>
        <v>Muy Baja - 1</v>
      </c>
      <c r="K70" s="480" t="str">
        <f>'6- Valoración Controles'!U70</f>
        <v>Menor - 2</v>
      </c>
      <c r="L70" s="483" t="e">
        <f>AVERAGE(#REF!)</f>
        <v>#REF!</v>
      </c>
      <c r="M70" s="394" t="str">
        <f>'6- Valoración Controles'!V70</f>
        <v>Bajo - 2</v>
      </c>
      <c r="N70" s="394" t="s">
        <v>319</v>
      </c>
      <c r="O70" s="164"/>
      <c r="P70" s="164"/>
      <c r="Q70" s="165"/>
    </row>
    <row r="71" spans="1:17" ht="60">
      <c r="A71" s="418"/>
      <c r="B71" s="395"/>
      <c r="C71" s="386"/>
      <c r="D71" s="245" t="str">
        <f>'5- Identificación de Riesgos'!J71</f>
        <v>Afectación al presupuesto en un valor &lt;0,5% y ≥1%.</v>
      </c>
      <c r="E71" s="273" t="str">
        <f>'5- Identificación de Riesgos'!D71</f>
        <v>2. Insuficientes programas de capacitación para la toma de conciencia debido al desconocimiento de la ley antisoborno (ISO 37001:2016), Plan Anticorrupción y  de los  valores y principios propios de la entidad.</v>
      </c>
      <c r="F71" s="476"/>
      <c r="G71" s="478"/>
      <c r="H71" s="386"/>
      <c r="I71" s="267"/>
      <c r="J71" s="481"/>
      <c r="K71" s="481"/>
      <c r="L71" s="484"/>
      <c r="M71" s="395"/>
      <c r="N71" s="395"/>
      <c r="O71" s="166"/>
      <c r="P71" s="166"/>
      <c r="Q71" s="167"/>
    </row>
    <row r="72" spans="1:17">
      <c r="A72" s="418"/>
      <c r="B72" s="395"/>
      <c r="C72" s="386"/>
      <c r="D72" s="245">
        <f>'5- Identificación de Riesgos'!J72</f>
        <v>0</v>
      </c>
      <c r="E72" s="273" t="str">
        <f>'5- Identificación de Riesgos'!D72</f>
        <v>3. Desconocimiento del Código de Ética y Buen Gobierno.</v>
      </c>
      <c r="F72" s="476"/>
      <c r="G72" s="478"/>
      <c r="H72" s="386"/>
      <c r="I72" s="267"/>
      <c r="J72" s="481"/>
      <c r="K72" s="481"/>
      <c r="L72" s="484"/>
      <c r="M72" s="395"/>
      <c r="N72" s="395"/>
      <c r="O72" s="166"/>
      <c r="P72" s="166"/>
      <c r="Q72" s="167"/>
    </row>
    <row r="73" spans="1:17">
      <c r="A73" s="418"/>
      <c r="B73" s="395"/>
      <c r="C73" s="386"/>
      <c r="D73" s="245">
        <f>'5- Identificación de Riesgos'!J73</f>
        <v>0</v>
      </c>
      <c r="E73" s="273" t="str">
        <f>'5- Identificación de Riesgos'!D73</f>
        <v>4. Falta o inaplicación de controles.</v>
      </c>
      <c r="F73" s="476"/>
      <c r="G73" s="478"/>
      <c r="H73" s="386"/>
      <c r="I73" s="267"/>
      <c r="J73" s="481"/>
      <c r="K73" s="481"/>
      <c r="L73" s="484"/>
      <c r="M73" s="395"/>
      <c r="N73" s="395"/>
      <c r="O73" s="166"/>
      <c r="P73" s="166"/>
      <c r="Q73" s="167"/>
    </row>
    <row r="74" spans="1:17">
      <c r="A74" s="418"/>
      <c r="B74" s="395"/>
      <c r="C74" s="386"/>
      <c r="D74" s="245">
        <f>'5- Identificación de Riesgos'!J74</f>
        <v>0</v>
      </c>
      <c r="E74" s="273">
        <f>'5- Identificación de Riesgos'!D74</f>
        <v>0</v>
      </c>
      <c r="F74" s="476"/>
      <c r="G74" s="478"/>
      <c r="H74" s="386"/>
      <c r="I74" s="267"/>
      <c r="J74" s="481"/>
      <c r="K74" s="481"/>
      <c r="L74" s="484"/>
      <c r="M74" s="395"/>
      <c r="N74" s="395"/>
      <c r="O74" s="166"/>
      <c r="P74" s="166"/>
      <c r="Q74" s="167"/>
    </row>
    <row r="75" spans="1:17">
      <c r="A75" s="418"/>
      <c r="B75" s="395"/>
      <c r="C75" s="386"/>
      <c r="D75" s="245">
        <f>'5- Identificación de Riesgos'!J75</f>
        <v>0</v>
      </c>
      <c r="E75" s="273">
        <f>'5- Identificación de Riesgos'!D75</f>
        <v>0</v>
      </c>
      <c r="F75" s="476"/>
      <c r="G75" s="478"/>
      <c r="H75" s="386"/>
      <c r="I75" s="267"/>
      <c r="J75" s="481"/>
      <c r="K75" s="481"/>
      <c r="L75" s="484"/>
      <c r="M75" s="395"/>
      <c r="N75" s="395"/>
      <c r="O75" s="166"/>
      <c r="P75" s="166"/>
      <c r="Q75" s="167"/>
    </row>
    <row r="76" spans="1:17">
      <c r="A76" s="418"/>
      <c r="B76" s="395"/>
      <c r="C76" s="386"/>
      <c r="D76" s="245">
        <f>'5- Identificación de Riesgos'!J76</f>
        <v>0</v>
      </c>
      <c r="E76" s="273">
        <f>'5- Identificación de Riesgos'!D76</f>
        <v>0</v>
      </c>
      <c r="F76" s="476"/>
      <c r="G76" s="478"/>
      <c r="H76" s="386"/>
      <c r="I76" s="267"/>
      <c r="J76" s="481"/>
      <c r="K76" s="481"/>
      <c r="L76" s="484"/>
      <c r="M76" s="395"/>
      <c r="N76" s="395"/>
      <c r="O76" s="166"/>
      <c r="P76" s="166"/>
      <c r="Q76" s="167"/>
    </row>
    <row r="77" spans="1:17">
      <c r="A77" s="418"/>
      <c r="B77" s="395"/>
      <c r="C77" s="386"/>
      <c r="D77" s="245">
        <f>'5- Identificación de Riesgos'!J77</f>
        <v>0</v>
      </c>
      <c r="E77" s="273">
        <f>'5- Identificación de Riesgos'!D77</f>
        <v>0</v>
      </c>
      <c r="F77" s="476"/>
      <c r="G77" s="478"/>
      <c r="H77" s="386"/>
      <c r="I77" s="267"/>
      <c r="J77" s="481"/>
      <c r="K77" s="481"/>
      <c r="L77" s="484"/>
      <c r="M77" s="395"/>
      <c r="N77" s="395"/>
      <c r="O77" s="166"/>
      <c r="P77" s="166"/>
      <c r="Q77" s="167"/>
    </row>
    <row r="78" spans="1:17">
      <c r="A78" s="418"/>
      <c r="B78" s="395"/>
      <c r="C78" s="386"/>
      <c r="D78" s="245">
        <f>'5- Identificación de Riesgos'!J78</f>
        <v>0</v>
      </c>
      <c r="E78" s="273">
        <f>'5- Identificación de Riesgos'!D78</f>
        <v>0</v>
      </c>
      <c r="F78" s="476"/>
      <c r="G78" s="478"/>
      <c r="H78" s="386"/>
      <c r="I78" s="267"/>
      <c r="J78" s="481"/>
      <c r="K78" s="481"/>
      <c r="L78" s="484"/>
      <c r="M78" s="395"/>
      <c r="N78" s="395"/>
      <c r="O78" s="166"/>
      <c r="P78" s="166"/>
      <c r="Q78" s="167"/>
    </row>
    <row r="79" spans="1:17" ht="15.75" thickBot="1">
      <c r="A79" s="419"/>
      <c r="B79" s="396"/>
      <c r="C79" s="387"/>
      <c r="D79" s="280">
        <f>'5- Identificación de Riesgos'!J79</f>
        <v>0</v>
      </c>
      <c r="E79" s="274">
        <f>'5- Identificación de Riesgos'!D79</f>
        <v>0</v>
      </c>
      <c r="F79" s="477"/>
      <c r="G79" s="479"/>
      <c r="H79" s="387"/>
      <c r="I79" s="268"/>
      <c r="J79" s="482"/>
      <c r="K79" s="482"/>
      <c r="L79" s="485"/>
      <c r="M79" s="396"/>
      <c r="N79" s="396"/>
      <c r="O79" s="168"/>
      <c r="P79" s="168"/>
      <c r="Q79" s="169"/>
    </row>
    <row r="80" spans="1:17" ht="60">
      <c r="A80" s="417">
        <f>'5- Identificación de Riesgos'!A80</f>
        <v>8</v>
      </c>
      <c r="B80" s="394" t="str">
        <f>'5- Identificación de Riesgos'!B80</f>
        <v>Falta de información para elaborar el anteproyecto de presupuesto de la Rama Judicial</v>
      </c>
      <c r="C80" s="385" t="str">
        <f>'5- Identificación de Riesgos'!C80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80" s="275" t="str">
        <f>'5- Identificación de Riesgos'!J80</f>
        <v>Afectación al presupuesto en un valor &lt;0,5% y ≥1%.</v>
      </c>
      <c r="E80" s="272" t="str">
        <f>'5- Identificación de Riesgos'!D80</f>
        <v>1. Falta de información necesaria para elaborar y proyectar oportunamente el anteproyecto de presupuesto, el plan operativo anual de Inversión POAI y el marco de gasto de mediano plazo MGMP.</v>
      </c>
      <c r="F80" s="475" t="str">
        <f>'5- Identificación de Riesgos'!H80</f>
        <v>Muy Baja - 1</v>
      </c>
      <c r="G80" s="385" t="str">
        <f>'5- Identificación de Riesgos'!M80</f>
        <v>Menor - 2</v>
      </c>
      <c r="H80" s="385" t="str">
        <f>'5- Identificación de Riesgos'!N80</f>
        <v>Bajo - 2</v>
      </c>
      <c r="I80" s="266"/>
      <c r="J80" s="480" t="str">
        <f>'6- Valoración Controles'!T80</f>
        <v>Muy Baja - 1</v>
      </c>
      <c r="K80" s="480" t="str">
        <f>'6- Valoración Controles'!U80</f>
        <v>Menor - 2</v>
      </c>
      <c r="L80" s="483" t="e">
        <f>AVERAGE(#REF!)</f>
        <v>#REF!</v>
      </c>
      <c r="M80" s="394" t="str">
        <f>'6- Valoración Controles'!V80</f>
        <v>Bajo - 2</v>
      </c>
      <c r="N80" s="394" t="s">
        <v>319</v>
      </c>
      <c r="O80" s="164"/>
      <c r="P80" s="164"/>
      <c r="Q80" s="165"/>
    </row>
    <row r="81" spans="1:17" ht="30">
      <c r="A81" s="418"/>
      <c r="B81" s="395"/>
      <c r="C81" s="386"/>
      <c r="D81" s="245" t="str">
        <f>'5- Identificación de Riesgos'!J81</f>
        <v>Incumplimiento del 20% de los indicadores del proceso</v>
      </c>
      <c r="E81" s="273" t="str">
        <f>'5- Identificación de Riesgos'!D81</f>
        <v>2. Falta de lineamientos e instrucciones claras y oportunas para el desarrollo del trabajo.</v>
      </c>
      <c r="F81" s="476"/>
      <c r="G81" s="478"/>
      <c r="H81" s="386"/>
      <c r="I81" s="267"/>
      <c r="J81" s="481"/>
      <c r="K81" s="481"/>
      <c r="L81" s="484"/>
      <c r="M81" s="395"/>
      <c r="N81" s="395"/>
      <c r="O81" s="166"/>
      <c r="P81" s="166"/>
      <c r="Q81" s="167"/>
    </row>
    <row r="82" spans="1:17">
      <c r="A82" s="418"/>
      <c r="B82" s="395"/>
      <c r="C82" s="386"/>
      <c r="D82" s="245">
        <f>'5- Identificación de Riesgos'!J82</f>
        <v>0</v>
      </c>
      <c r="E82" s="273">
        <f>'5- Identificación de Riesgos'!D82</f>
        <v>0</v>
      </c>
      <c r="F82" s="476"/>
      <c r="G82" s="478"/>
      <c r="H82" s="386"/>
      <c r="I82" s="267"/>
      <c r="J82" s="481"/>
      <c r="K82" s="481"/>
      <c r="L82" s="484"/>
      <c r="M82" s="395"/>
      <c r="N82" s="395"/>
      <c r="O82" s="166"/>
      <c r="P82" s="166"/>
      <c r="Q82" s="167"/>
    </row>
    <row r="83" spans="1:17">
      <c r="A83" s="418"/>
      <c r="B83" s="395"/>
      <c r="C83" s="386"/>
      <c r="D83" s="245">
        <f>'5- Identificación de Riesgos'!J83</f>
        <v>0</v>
      </c>
      <c r="E83" s="273">
        <f>'5- Identificación de Riesgos'!D83</f>
        <v>0</v>
      </c>
      <c r="F83" s="476"/>
      <c r="G83" s="478"/>
      <c r="H83" s="386"/>
      <c r="I83" s="267"/>
      <c r="J83" s="481"/>
      <c r="K83" s="481"/>
      <c r="L83" s="484"/>
      <c r="M83" s="395"/>
      <c r="N83" s="395"/>
      <c r="O83" s="166"/>
      <c r="P83" s="166"/>
      <c r="Q83" s="167"/>
    </row>
    <row r="84" spans="1:17">
      <c r="A84" s="418"/>
      <c r="B84" s="395"/>
      <c r="C84" s="386"/>
      <c r="D84" s="245">
        <f>'5- Identificación de Riesgos'!J84</f>
        <v>0</v>
      </c>
      <c r="E84" s="273">
        <f>'5- Identificación de Riesgos'!D84</f>
        <v>0</v>
      </c>
      <c r="F84" s="476"/>
      <c r="G84" s="478"/>
      <c r="H84" s="386"/>
      <c r="I84" s="267"/>
      <c r="J84" s="481"/>
      <c r="K84" s="481"/>
      <c r="L84" s="484"/>
      <c r="M84" s="395"/>
      <c r="N84" s="395"/>
      <c r="O84" s="166"/>
      <c r="P84" s="166"/>
      <c r="Q84" s="167"/>
    </row>
    <row r="85" spans="1:17">
      <c r="A85" s="418"/>
      <c r="B85" s="395"/>
      <c r="C85" s="386"/>
      <c r="D85" s="245">
        <f>'5- Identificación de Riesgos'!J85</f>
        <v>0</v>
      </c>
      <c r="E85" s="273">
        <f>'5- Identificación de Riesgos'!D85</f>
        <v>0</v>
      </c>
      <c r="F85" s="476"/>
      <c r="G85" s="478"/>
      <c r="H85" s="386"/>
      <c r="I85" s="267"/>
      <c r="J85" s="481"/>
      <c r="K85" s="481"/>
      <c r="L85" s="484"/>
      <c r="M85" s="395"/>
      <c r="N85" s="395"/>
      <c r="O85" s="166"/>
      <c r="P85" s="166"/>
      <c r="Q85" s="167"/>
    </row>
    <row r="86" spans="1:17">
      <c r="A86" s="418"/>
      <c r="B86" s="395"/>
      <c r="C86" s="386"/>
      <c r="D86" s="245">
        <f>'5- Identificación de Riesgos'!J86</f>
        <v>0</v>
      </c>
      <c r="E86" s="273">
        <f>'5- Identificación de Riesgos'!D86</f>
        <v>0</v>
      </c>
      <c r="F86" s="476"/>
      <c r="G86" s="478"/>
      <c r="H86" s="386"/>
      <c r="I86" s="267"/>
      <c r="J86" s="481"/>
      <c r="K86" s="481"/>
      <c r="L86" s="484"/>
      <c r="M86" s="395"/>
      <c r="N86" s="395"/>
      <c r="O86" s="166"/>
      <c r="P86" s="166"/>
      <c r="Q86" s="167"/>
    </row>
    <row r="87" spans="1:17">
      <c r="A87" s="418"/>
      <c r="B87" s="395"/>
      <c r="C87" s="386"/>
      <c r="D87" s="245">
        <f>'5- Identificación de Riesgos'!J87</f>
        <v>0</v>
      </c>
      <c r="E87" s="273">
        <f>'5- Identificación de Riesgos'!D87</f>
        <v>0</v>
      </c>
      <c r="F87" s="476"/>
      <c r="G87" s="478"/>
      <c r="H87" s="386"/>
      <c r="I87" s="267"/>
      <c r="J87" s="481"/>
      <c r="K87" s="481"/>
      <c r="L87" s="484"/>
      <c r="M87" s="395"/>
      <c r="N87" s="395"/>
      <c r="O87" s="166"/>
      <c r="P87" s="166"/>
      <c r="Q87" s="167"/>
    </row>
    <row r="88" spans="1:17">
      <c r="A88" s="418"/>
      <c r="B88" s="395"/>
      <c r="C88" s="386"/>
      <c r="D88" s="245">
        <f>'5- Identificación de Riesgos'!J88</f>
        <v>0</v>
      </c>
      <c r="E88" s="273">
        <f>'5- Identificación de Riesgos'!D88</f>
        <v>0</v>
      </c>
      <c r="F88" s="476"/>
      <c r="G88" s="478"/>
      <c r="H88" s="386"/>
      <c r="I88" s="267"/>
      <c r="J88" s="481"/>
      <c r="K88" s="481"/>
      <c r="L88" s="484"/>
      <c r="M88" s="395"/>
      <c r="N88" s="395"/>
      <c r="O88" s="166"/>
      <c r="P88" s="166"/>
      <c r="Q88" s="167"/>
    </row>
    <row r="89" spans="1:17" ht="15.75" thickBot="1">
      <c r="A89" s="419"/>
      <c r="B89" s="396"/>
      <c r="C89" s="387"/>
      <c r="D89" s="280">
        <f>'5- Identificación de Riesgos'!J89</f>
        <v>0</v>
      </c>
      <c r="E89" s="274">
        <f>'5- Identificación de Riesgos'!D89</f>
        <v>0</v>
      </c>
      <c r="F89" s="477"/>
      <c r="G89" s="479"/>
      <c r="H89" s="387"/>
      <c r="I89" s="268"/>
      <c r="J89" s="482"/>
      <c r="K89" s="482"/>
      <c r="L89" s="485"/>
      <c r="M89" s="396"/>
      <c r="N89" s="396"/>
      <c r="O89" s="168"/>
      <c r="P89" s="168"/>
      <c r="Q89" s="169"/>
    </row>
    <row r="90" spans="1:17" ht="45.75" customHeight="1">
      <c r="A90" s="417">
        <f>'5- Identificación de Riesgos'!A90</f>
        <v>9</v>
      </c>
      <c r="B90" s="394" t="str">
        <f>'5- Identificación de Riesgos'!B90</f>
        <v>Ofrecer, prometer, entregar, aceptar o solicitar una ventaja indebida para dar tramite de pago de devolución de sumas de dinero de competencia del Fondos Especiales.</v>
      </c>
      <c r="C90" s="385" t="str">
        <f>'5- Identificación de Riesgos'!C90</f>
        <v>Cuando se solicita y se tramita la solicitud de devolución de sumas de dinero de los Fondos Especiales sin el lleno de los requisitos legales, se falsifican documentos soporte para el pago.</v>
      </c>
      <c r="D90" s="275" t="str">
        <f>'5- Identificación de Riesgos'!J90</f>
        <v xml:space="preserve">De la entidad, seccional, despachos a nivel local o municipal </v>
      </c>
      <c r="E90" s="272" t="str">
        <f>'5- Identificación de Riesgos'!D90</f>
        <v>1. Falta de ética de los servidores públicos (Debilidades en principios y valores)</v>
      </c>
      <c r="F90" s="475" t="str">
        <f>'5- Identificación de Riesgos'!H90</f>
        <v>Muy Baja - 1</v>
      </c>
      <c r="G90" s="385" t="str">
        <f>'5- Identificación de Riesgos'!M90</f>
        <v>Menor - 2</v>
      </c>
      <c r="H90" s="385" t="str">
        <f>'5- Identificación de Riesgos'!N90</f>
        <v>Bajo - 2</v>
      </c>
      <c r="I90" s="266"/>
      <c r="J90" s="480" t="str">
        <f>'6- Valoración Controles'!T90</f>
        <v>Muy Baja - 1</v>
      </c>
      <c r="K90" s="480" t="str">
        <f>'6- Valoración Controles'!U90</f>
        <v>Menor - 2</v>
      </c>
      <c r="L90" s="483" t="e">
        <f>AVERAGE(#REF!)</f>
        <v>#REF!</v>
      </c>
      <c r="M90" s="394" t="str">
        <f>'6- Valoración Controles'!V90</f>
        <v>Bajo - 2</v>
      </c>
      <c r="N90" s="394" t="s">
        <v>319</v>
      </c>
      <c r="O90" s="164"/>
      <c r="P90" s="164"/>
      <c r="Q90" s="165"/>
    </row>
    <row r="91" spans="1:17" ht="30">
      <c r="A91" s="418"/>
      <c r="B91" s="395"/>
      <c r="C91" s="386"/>
      <c r="D91" s="245" t="str">
        <f>'5- Identificación de Riesgos'!J91</f>
        <v>Afectación al presupuesto en un valor ≥0,5%.</v>
      </c>
      <c r="E91" s="273" t="str">
        <f>'5- Identificación de Riesgos'!D91</f>
        <v>2. Falta de ética de terceros interesados  (Debilidades principios y valores)</v>
      </c>
      <c r="F91" s="476"/>
      <c r="G91" s="478"/>
      <c r="H91" s="386"/>
      <c r="I91" s="267"/>
      <c r="J91" s="481"/>
      <c r="K91" s="481"/>
      <c r="L91" s="484"/>
      <c r="M91" s="395"/>
      <c r="N91" s="395"/>
      <c r="O91" s="166"/>
      <c r="P91" s="166"/>
      <c r="Q91" s="167"/>
    </row>
    <row r="92" spans="1:17" ht="30">
      <c r="A92" s="418"/>
      <c r="B92" s="395"/>
      <c r="C92" s="386"/>
      <c r="D92" s="245">
        <f>'5- Identificación de Riesgos'!J92</f>
        <v>0</v>
      </c>
      <c r="E92" s="273" t="str">
        <f>'5- Identificación de Riesgos'!D92</f>
        <v>3. Debilidades en los controles del procedimiento de Devolución de sumas de dinero</v>
      </c>
      <c r="F92" s="476"/>
      <c r="G92" s="478"/>
      <c r="H92" s="386"/>
      <c r="I92" s="267"/>
      <c r="J92" s="481"/>
      <c r="K92" s="481"/>
      <c r="L92" s="484"/>
      <c r="M92" s="395"/>
      <c r="N92" s="395"/>
      <c r="O92" s="166"/>
      <c r="P92" s="166"/>
      <c r="Q92" s="167"/>
    </row>
    <row r="93" spans="1:17">
      <c r="A93" s="418"/>
      <c r="B93" s="395"/>
      <c r="C93" s="386"/>
      <c r="D93" s="245">
        <f>'5- Identificación de Riesgos'!J93</f>
        <v>0</v>
      </c>
      <c r="E93" s="273" t="str">
        <f>'5- Identificación de Riesgos'!D93</f>
        <v>4. Concentración de funciones</v>
      </c>
      <c r="F93" s="476"/>
      <c r="G93" s="478"/>
      <c r="H93" s="386"/>
      <c r="I93" s="267"/>
      <c r="J93" s="481"/>
      <c r="K93" s="481"/>
      <c r="L93" s="484"/>
      <c r="M93" s="395"/>
      <c r="N93" s="395"/>
      <c r="O93" s="166"/>
      <c r="P93" s="166"/>
      <c r="Q93" s="167"/>
    </row>
    <row r="94" spans="1:17">
      <c r="A94" s="418"/>
      <c r="B94" s="395"/>
      <c r="C94" s="386"/>
      <c r="D94" s="245">
        <f>'5- Identificación de Riesgos'!J94</f>
        <v>0</v>
      </c>
      <c r="E94" s="273">
        <f>'5- Identificación de Riesgos'!D94</f>
        <v>0</v>
      </c>
      <c r="F94" s="476"/>
      <c r="G94" s="478"/>
      <c r="H94" s="386"/>
      <c r="I94" s="267"/>
      <c r="J94" s="481"/>
      <c r="K94" s="481"/>
      <c r="L94" s="484"/>
      <c r="M94" s="395"/>
      <c r="N94" s="395"/>
      <c r="O94" s="166"/>
      <c r="P94" s="166"/>
      <c r="Q94" s="167"/>
    </row>
    <row r="95" spans="1:17">
      <c r="A95" s="418"/>
      <c r="B95" s="395"/>
      <c r="C95" s="386"/>
      <c r="D95" s="245">
        <f>'5- Identificación de Riesgos'!J95</f>
        <v>0</v>
      </c>
      <c r="E95" s="273">
        <f>'5- Identificación de Riesgos'!D95</f>
        <v>0</v>
      </c>
      <c r="F95" s="476"/>
      <c r="G95" s="478"/>
      <c r="H95" s="386"/>
      <c r="I95" s="267"/>
      <c r="J95" s="481"/>
      <c r="K95" s="481"/>
      <c r="L95" s="484"/>
      <c r="M95" s="395"/>
      <c r="N95" s="395"/>
      <c r="O95" s="166"/>
      <c r="P95" s="166"/>
      <c r="Q95" s="167"/>
    </row>
    <row r="96" spans="1:17">
      <c r="A96" s="418"/>
      <c r="B96" s="395"/>
      <c r="C96" s="386"/>
      <c r="D96" s="245">
        <f>'5- Identificación de Riesgos'!J96</f>
        <v>0</v>
      </c>
      <c r="E96" s="273">
        <f>'5- Identificación de Riesgos'!D96</f>
        <v>0</v>
      </c>
      <c r="F96" s="476"/>
      <c r="G96" s="478"/>
      <c r="H96" s="386"/>
      <c r="I96" s="267"/>
      <c r="J96" s="481"/>
      <c r="K96" s="481"/>
      <c r="L96" s="484"/>
      <c r="M96" s="395"/>
      <c r="N96" s="395"/>
      <c r="O96" s="166"/>
      <c r="P96" s="166"/>
      <c r="Q96" s="167"/>
    </row>
    <row r="97" spans="1:17">
      <c r="A97" s="418"/>
      <c r="B97" s="395"/>
      <c r="C97" s="386"/>
      <c r="D97" s="245">
        <f>'5- Identificación de Riesgos'!J97</f>
        <v>0</v>
      </c>
      <c r="E97" s="273">
        <f>'5- Identificación de Riesgos'!D97</f>
        <v>0</v>
      </c>
      <c r="F97" s="476"/>
      <c r="G97" s="478"/>
      <c r="H97" s="386"/>
      <c r="I97" s="267"/>
      <c r="J97" s="481"/>
      <c r="K97" s="481"/>
      <c r="L97" s="484"/>
      <c r="M97" s="395"/>
      <c r="N97" s="395"/>
      <c r="O97" s="166"/>
      <c r="P97" s="166"/>
      <c r="Q97" s="167"/>
    </row>
    <row r="98" spans="1:17">
      <c r="A98" s="418"/>
      <c r="B98" s="395"/>
      <c r="C98" s="386"/>
      <c r="D98" s="245">
        <f>'5- Identificación de Riesgos'!J98</f>
        <v>0</v>
      </c>
      <c r="E98" s="273">
        <f>'5- Identificación de Riesgos'!D98</f>
        <v>0</v>
      </c>
      <c r="F98" s="476"/>
      <c r="G98" s="478"/>
      <c r="H98" s="386"/>
      <c r="I98" s="267"/>
      <c r="J98" s="481"/>
      <c r="K98" s="481"/>
      <c r="L98" s="484"/>
      <c r="M98" s="395"/>
      <c r="N98" s="395"/>
      <c r="O98" s="166"/>
      <c r="P98" s="166"/>
      <c r="Q98" s="167"/>
    </row>
    <row r="99" spans="1:17" ht="15.75" thickBot="1">
      <c r="A99" s="419"/>
      <c r="B99" s="396"/>
      <c r="C99" s="387"/>
      <c r="D99" s="280">
        <f>'5- Identificación de Riesgos'!J99</f>
        <v>0</v>
      </c>
      <c r="E99" s="274">
        <f>'5- Identificación de Riesgos'!D99</f>
        <v>0</v>
      </c>
      <c r="F99" s="477"/>
      <c r="G99" s="479"/>
      <c r="H99" s="387"/>
      <c r="I99" s="268"/>
      <c r="J99" s="482"/>
      <c r="K99" s="482"/>
      <c r="L99" s="485"/>
      <c r="M99" s="396"/>
      <c r="N99" s="396"/>
      <c r="O99" s="168"/>
      <c r="P99" s="168"/>
      <c r="Q99" s="169"/>
    </row>
    <row r="100" spans="1:17" ht="30" customHeight="1">
      <c r="A100" s="417">
        <f>'5- Identificación de Riesgos'!A100</f>
        <v>10</v>
      </c>
      <c r="B100" s="394" t="str">
        <f>'5- Identificación de Riesgos'!B100</f>
        <v>Ofrecer, prometer, entregar, aceptar o solicitar una ventaja indebida para efectuar la asignación presupuestal</v>
      </c>
      <c r="C100" s="385" t="str">
        <f>'5- Identificación de Riesgos'!C100</f>
        <v>La asignación presupuestal se realiza con criterios subjetivos para satisfacer beneficios particulares evitando la aplicación de los objetivos institucionales para la distribución del presupuesto.</v>
      </c>
      <c r="D100" s="275" t="str">
        <f>'5- Identificación de Riesgos'!J100</f>
        <v xml:space="preserve">De la entidad, seccional, despachos a nivel local o municipal </v>
      </c>
      <c r="E100" s="272" t="str">
        <f>'5- Identificación de Riesgos'!D100</f>
        <v>1. Falta de ética de los servidores públicos (Debilidades en principios y valores)</v>
      </c>
      <c r="F100" s="475" t="str">
        <f>'5- Identificación de Riesgos'!H100</f>
        <v>Muy Baja - 1</v>
      </c>
      <c r="G100" s="385" t="str">
        <f>'5- Identificación de Riesgos'!M100</f>
        <v>Menor - 2</v>
      </c>
      <c r="H100" s="385" t="str">
        <f>'5- Identificación de Riesgos'!N100</f>
        <v>Bajo - 2</v>
      </c>
      <c r="I100" s="266"/>
      <c r="J100" s="480" t="str">
        <f>'6- Valoración Controles'!T100</f>
        <v>Muy Baja - 1</v>
      </c>
      <c r="K100" s="480" t="str">
        <f>'6- Valoración Controles'!U100</f>
        <v>Menor - 2</v>
      </c>
      <c r="L100" s="483" t="e">
        <f>AVERAGE(#REF!)</f>
        <v>#REF!</v>
      </c>
      <c r="M100" s="394" t="str">
        <f>'6- Valoración Controles'!V100</f>
        <v>Bajo - 2</v>
      </c>
      <c r="N100" s="394" t="s">
        <v>319</v>
      </c>
      <c r="O100" s="164"/>
      <c r="P100" s="164"/>
      <c r="Q100" s="165"/>
    </row>
    <row r="101" spans="1:17" ht="30">
      <c r="A101" s="418"/>
      <c r="B101" s="395"/>
      <c r="C101" s="386"/>
      <c r="D101" s="245" t="str">
        <f>'5- Identificación de Riesgos'!J101</f>
        <v>Afectación al presupuesto en un valor ≥0,5%.</v>
      </c>
      <c r="E101" s="273" t="str">
        <f>'5- Identificación de Riesgos'!D101</f>
        <v>2. Falta de ética de terceros interesados  (Debilidades principios y valores)</v>
      </c>
      <c r="F101" s="476"/>
      <c r="G101" s="478"/>
      <c r="H101" s="386"/>
      <c r="I101" s="267"/>
      <c r="J101" s="481"/>
      <c r="K101" s="481"/>
      <c r="L101" s="484"/>
      <c r="M101" s="395"/>
      <c r="N101" s="395"/>
      <c r="O101" s="166"/>
      <c r="P101" s="166"/>
      <c r="Q101" s="167"/>
    </row>
    <row r="102" spans="1:17" ht="45">
      <c r="A102" s="418"/>
      <c r="B102" s="395"/>
      <c r="C102" s="386"/>
      <c r="D102" s="245">
        <f>'5- Identificación de Riesgos'!J102</f>
        <v>0</v>
      </c>
      <c r="E102" s="273" t="str">
        <f>'5- Identificación de Riesgos'!D102</f>
        <v xml:space="preserve">3. La asignación presupuestal se tramita incumpliendo criterios técnicos y legales, está concentrada en un solo servidor y carece de controles administrativos. </v>
      </c>
      <c r="F102" s="476"/>
      <c r="G102" s="478"/>
      <c r="H102" s="386"/>
      <c r="I102" s="267"/>
      <c r="J102" s="481"/>
      <c r="K102" s="481"/>
      <c r="L102" s="484"/>
      <c r="M102" s="395"/>
      <c r="N102" s="395"/>
      <c r="O102" s="166"/>
      <c r="P102" s="166"/>
      <c r="Q102" s="167"/>
    </row>
    <row r="103" spans="1:17">
      <c r="A103" s="418"/>
      <c r="B103" s="395"/>
      <c r="C103" s="386"/>
      <c r="D103" s="245">
        <f>'5- Identificación de Riesgos'!J103</f>
        <v>0</v>
      </c>
      <c r="E103" s="273">
        <f>'5- Identificación de Riesgos'!D103</f>
        <v>0</v>
      </c>
      <c r="F103" s="476"/>
      <c r="G103" s="478"/>
      <c r="H103" s="386"/>
      <c r="I103" s="267"/>
      <c r="J103" s="481"/>
      <c r="K103" s="481"/>
      <c r="L103" s="484"/>
      <c r="M103" s="395"/>
      <c r="N103" s="395"/>
      <c r="O103" s="166"/>
      <c r="P103" s="166"/>
      <c r="Q103" s="167"/>
    </row>
    <row r="104" spans="1:17">
      <c r="A104" s="418"/>
      <c r="B104" s="395"/>
      <c r="C104" s="386"/>
      <c r="D104" s="245">
        <f>'5- Identificación de Riesgos'!J104</f>
        <v>0</v>
      </c>
      <c r="E104" s="273">
        <f>'5- Identificación de Riesgos'!D104</f>
        <v>0</v>
      </c>
      <c r="F104" s="476"/>
      <c r="G104" s="478"/>
      <c r="H104" s="386"/>
      <c r="I104" s="267"/>
      <c r="J104" s="481"/>
      <c r="K104" s="481"/>
      <c r="L104" s="484"/>
      <c r="M104" s="395"/>
      <c r="N104" s="395"/>
      <c r="O104" s="166"/>
      <c r="P104" s="166"/>
      <c r="Q104" s="167"/>
    </row>
    <row r="105" spans="1:17">
      <c r="A105" s="418"/>
      <c r="B105" s="395"/>
      <c r="C105" s="386"/>
      <c r="D105" s="245">
        <f>'5- Identificación de Riesgos'!J105</f>
        <v>0</v>
      </c>
      <c r="E105" s="273">
        <f>'5- Identificación de Riesgos'!D105</f>
        <v>0</v>
      </c>
      <c r="F105" s="476"/>
      <c r="G105" s="478"/>
      <c r="H105" s="386"/>
      <c r="I105" s="267"/>
      <c r="J105" s="481"/>
      <c r="K105" s="481"/>
      <c r="L105" s="484"/>
      <c r="M105" s="395"/>
      <c r="N105" s="395"/>
      <c r="O105" s="166"/>
      <c r="P105" s="166"/>
      <c r="Q105" s="167"/>
    </row>
    <row r="106" spans="1:17">
      <c r="A106" s="418"/>
      <c r="B106" s="395"/>
      <c r="C106" s="386"/>
      <c r="D106" s="245">
        <f>'5- Identificación de Riesgos'!J106</f>
        <v>0</v>
      </c>
      <c r="E106" s="273">
        <f>'5- Identificación de Riesgos'!D106</f>
        <v>0</v>
      </c>
      <c r="F106" s="476"/>
      <c r="G106" s="478"/>
      <c r="H106" s="386"/>
      <c r="I106" s="267"/>
      <c r="J106" s="481"/>
      <c r="K106" s="481"/>
      <c r="L106" s="484"/>
      <c r="M106" s="395"/>
      <c r="N106" s="395"/>
      <c r="O106" s="166"/>
      <c r="P106" s="166"/>
      <c r="Q106" s="167"/>
    </row>
    <row r="107" spans="1:17">
      <c r="A107" s="418"/>
      <c r="B107" s="395"/>
      <c r="C107" s="386"/>
      <c r="D107" s="245">
        <f>'5- Identificación de Riesgos'!J107</f>
        <v>0</v>
      </c>
      <c r="E107" s="273">
        <f>'5- Identificación de Riesgos'!D107</f>
        <v>0</v>
      </c>
      <c r="F107" s="476"/>
      <c r="G107" s="478"/>
      <c r="H107" s="386"/>
      <c r="I107" s="267"/>
      <c r="J107" s="481"/>
      <c r="K107" s="481"/>
      <c r="L107" s="484"/>
      <c r="M107" s="395"/>
      <c r="N107" s="395"/>
      <c r="O107" s="166"/>
      <c r="P107" s="166"/>
      <c r="Q107" s="167"/>
    </row>
    <row r="108" spans="1:17">
      <c r="A108" s="418"/>
      <c r="B108" s="395"/>
      <c r="C108" s="386"/>
      <c r="D108" s="245">
        <f>'5- Identificación de Riesgos'!J108</f>
        <v>0</v>
      </c>
      <c r="E108" s="273">
        <f>'5- Identificación de Riesgos'!D108</f>
        <v>0</v>
      </c>
      <c r="F108" s="476"/>
      <c r="G108" s="478"/>
      <c r="H108" s="386"/>
      <c r="I108" s="267"/>
      <c r="J108" s="481"/>
      <c r="K108" s="481"/>
      <c r="L108" s="484"/>
      <c r="M108" s="395"/>
      <c r="N108" s="395"/>
      <c r="O108" s="166"/>
      <c r="P108" s="166"/>
      <c r="Q108" s="167"/>
    </row>
    <row r="109" spans="1:17" ht="15.75" thickBot="1">
      <c r="A109" s="419"/>
      <c r="B109" s="396"/>
      <c r="C109" s="387"/>
      <c r="D109" s="280">
        <f>'5- Identificación de Riesgos'!J109</f>
        <v>0</v>
      </c>
      <c r="E109" s="274">
        <f>'5- Identificación de Riesgos'!D109</f>
        <v>0</v>
      </c>
      <c r="F109" s="477"/>
      <c r="G109" s="479"/>
      <c r="H109" s="387"/>
      <c r="I109" s="268"/>
      <c r="J109" s="482"/>
      <c r="K109" s="482"/>
      <c r="L109" s="485"/>
      <c r="M109" s="396"/>
      <c r="N109" s="396"/>
      <c r="O109" s="168"/>
      <c r="P109" s="168"/>
      <c r="Q109" s="169"/>
    </row>
    <row r="110" spans="1:17" ht="30">
      <c r="A110" s="417">
        <f>'5- Identificación de Riesgos'!A110</f>
        <v>11</v>
      </c>
      <c r="B110" s="394" t="str">
        <f>'5- Identificación de Riesgos'!B110</f>
        <v>Ofrecer, prometer, entregar, aceptar o solicitar una ventaja indebida para tramitar cuentas sin el lleno de requisitos contractuales o aplicar erradamente deducciones.</v>
      </c>
      <c r="C110" s="385" t="str">
        <f>'5- Identificación de Riesgos'!C110</f>
        <v>Omitir la verificación de los documentos requeridos para tramitar la obligación, o elaborar la obligación sin los descuentos establecidos en la ley, o demorar la elaboración del documento de manera injustificada</v>
      </c>
      <c r="D110" s="275" t="str">
        <f>'5- Identificación de Riesgos'!J110</f>
        <v xml:space="preserve">De la entidad, seccional, despachos a nivel local o municipal </v>
      </c>
      <c r="E110" s="272" t="str">
        <f>'5- Identificación de Riesgos'!D110</f>
        <v>1. Falta de ética de los servidores públicos (Debilidades en principios y valores)</v>
      </c>
      <c r="F110" s="475" t="str">
        <f>'5- Identificación de Riesgos'!H110</f>
        <v>Muy Baja - 2</v>
      </c>
      <c r="G110" s="385" t="str">
        <f>'5- Identificación de Riesgos'!M110</f>
        <v>Menor - 2</v>
      </c>
      <c r="H110" s="385" t="str">
        <f>'5- Identificación de Riesgos'!N110</f>
        <v>Bajo - 4</v>
      </c>
      <c r="I110" s="266"/>
      <c r="J110" s="480" t="str">
        <f>'6- Valoración Controles'!T110</f>
        <v>Muy Baja - 1</v>
      </c>
      <c r="K110" s="480" t="str">
        <f>'6- Valoración Controles'!U110</f>
        <v>Menor - 2</v>
      </c>
      <c r="L110" s="483" t="e">
        <f>AVERAGE(#REF!)</f>
        <v>#REF!</v>
      </c>
      <c r="M110" s="394" t="str">
        <f>'6- Valoración Controles'!V110</f>
        <v>Bajo - 2</v>
      </c>
      <c r="N110" s="394" t="s">
        <v>319</v>
      </c>
      <c r="O110" s="164"/>
      <c r="P110" s="164"/>
      <c r="Q110" s="165"/>
    </row>
    <row r="111" spans="1:17" ht="30">
      <c r="A111" s="418"/>
      <c r="B111" s="395"/>
      <c r="C111" s="386"/>
      <c r="D111" s="245" t="str">
        <f>'5- Identificación de Riesgos'!J111</f>
        <v>Afectación al presupuesto en un valor &lt;0,5% y ≥1%.</v>
      </c>
      <c r="E111" s="273" t="str">
        <f>'5- Identificación de Riesgos'!D111</f>
        <v>2. Falta de ética de terceros interesados  (Debilidades principios y valores)</v>
      </c>
      <c r="F111" s="476"/>
      <c r="G111" s="478"/>
      <c r="H111" s="386"/>
      <c r="I111" s="267"/>
      <c r="J111" s="481"/>
      <c r="K111" s="481"/>
      <c r="L111" s="484"/>
      <c r="M111" s="395"/>
      <c r="N111" s="395"/>
      <c r="O111" s="166"/>
      <c r="P111" s="166"/>
      <c r="Q111" s="167"/>
    </row>
    <row r="112" spans="1:17" ht="60">
      <c r="A112" s="418"/>
      <c r="B112" s="395"/>
      <c r="C112" s="386"/>
      <c r="D112" s="245">
        <f>'5- Identificación de Riesgos'!J112</f>
        <v>0</v>
      </c>
      <c r="E112" s="273" t="str">
        <f>'5- Identificación de Riesgos'!D112</f>
        <v>3. Falta de compromiso y sinergia administrativa para revisar la completitud de los soportes ordenados en el contrato, como requisito para trámite de pago o ausencia de verificación de su publicación en SECOPII</v>
      </c>
      <c r="F112" s="476"/>
      <c r="G112" s="478"/>
      <c r="H112" s="386"/>
      <c r="I112" s="267"/>
      <c r="J112" s="481"/>
      <c r="K112" s="481"/>
      <c r="L112" s="484"/>
      <c r="M112" s="395"/>
      <c r="N112" s="395"/>
      <c r="O112" s="166"/>
      <c r="P112" s="166"/>
      <c r="Q112" s="167"/>
    </row>
    <row r="113" spans="1:17" ht="30">
      <c r="A113" s="418"/>
      <c r="B113" s="395"/>
      <c r="C113" s="386"/>
      <c r="D113" s="245">
        <f>'5- Identificación de Riesgos'!J113</f>
        <v>0</v>
      </c>
      <c r="E113" s="273" t="str">
        <f>'5- Identificación de Riesgos'!D113</f>
        <v>4. Desconocimiento de las normas tributarias que se aplican y que incluyen obligación de hacer retenciones en la fuente</v>
      </c>
      <c r="F113" s="476"/>
      <c r="G113" s="478"/>
      <c r="H113" s="386"/>
      <c r="I113" s="267"/>
      <c r="J113" s="481"/>
      <c r="K113" s="481"/>
      <c r="L113" s="484"/>
      <c r="M113" s="395"/>
      <c r="N113" s="395"/>
      <c r="O113" s="166"/>
      <c r="P113" s="166"/>
      <c r="Q113" s="167"/>
    </row>
    <row r="114" spans="1:17" ht="30">
      <c r="A114" s="418"/>
      <c r="B114" s="395"/>
      <c r="C114" s="386"/>
      <c r="D114" s="245">
        <f>'5- Identificación de Riesgos'!J114</f>
        <v>0</v>
      </c>
      <c r="E114" s="273" t="str">
        <f>'5- Identificación de Riesgos'!D114</f>
        <v>5. Desidia administrativa en el trámite de las cuentas que generen perjuicios a beneficiarios de pagos por demoras injustificadas</v>
      </c>
      <c r="F114" s="476"/>
      <c r="G114" s="478"/>
      <c r="H114" s="386"/>
      <c r="I114" s="267"/>
      <c r="J114" s="481"/>
      <c r="K114" s="481"/>
      <c r="L114" s="484"/>
      <c r="M114" s="395"/>
      <c r="N114" s="395"/>
      <c r="O114" s="166"/>
      <c r="P114" s="166"/>
      <c r="Q114" s="167"/>
    </row>
    <row r="115" spans="1:17" ht="30">
      <c r="A115" s="418"/>
      <c r="B115" s="395"/>
      <c r="C115" s="386"/>
      <c r="D115" s="245">
        <f>'5- Identificación de Riesgos'!J115</f>
        <v>0</v>
      </c>
      <c r="E115" s="273" t="str">
        <f>'5- Identificación de Riesgos'!D115</f>
        <v>6. Ausencia de controles que permitan la demora injustificada en el trámite de cuentas</v>
      </c>
      <c r="F115" s="476"/>
      <c r="G115" s="478"/>
      <c r="H115" s="386"/>
      <c r="I115" s="267"/>
      <c r="J115" s="481"/>
      <c r="K115" s="481"/>
      <c r="L115" s="484"/>
      <c r="M115" s="395"/>
      <c r="N115" s="395"/>
      <c r="O115" s="166"/>
      <c r="P115" s="166"/>
      <c r="Q115" s="167"/>
    </row>
    <row r="116" spans="1:17">
      <c r="A116" s="418"/>
      <c r="B116" s="395"/>
      <c r="C116" s="386"/>
      <c r="D116" s="245">
        <f>'5- Identificación de Riesgos'!J116</f>
        <v>0</v>
      </c>
      <c r="E116" s="273">
        <f>'5- Identificación de Riesgos'!D116</f>
        <v>0</v>
      </c>
      <c r="F116" s="476"/>
      <c r="G116" s="478"/>
      <c r="H116" s="386"/>
      <c r="I116" s="267"/>
      <c r="J116" s="481"/>
      <c r="K116" s="481"/>
      <c r="L116" s="484"/>
      <c r="M116" s="395"/>
      <c r="N116" s="395"/>
      <c r="O116" s="166"/>
      <c r="P116" s="166"/>
      <c r="Q116" s="167"/>
    </row>
    <row r="117" spans="1:17">
      <c r="A117" s="418"/>
      <c r="B117" s="395"/>
      <c r="C117" s="386"/>
      <c r="D117" s="245">
        <f>'5- Identificación de Riesgos'!J117</f>
        <v>0</v>
      </c>
      <c r="E117" s="273">
        <f>'5- Identificación de Riesgos'!D117</f>
        <v>0</v>
      </c>
      <c r="F117" s="476"/>
      <c r="G117" s="478"/>
      <c r="H117" s="386"/>
      <c r="I117" s="267"/>
      <c r="J117" s="481"/>
      <c r="K117" s="481"/>
      <c r="L117" s="484"/>
      <c r="M117" s="395"/>
      <c r="N117" s="395"/>
      <c r="O117" s="166"/>
      <c r="P117" s="166"/>
      <c r="Q117" s="167"/>
    </row>
    <row r="118" spans="1:17">
      <c r="A118" s="418"/>
      <c r="B118" s="395"/>
      <c r="C118" s="386"/>
      <c r="D118" s="245">
        <f>'5- Identificación de Riesgos'!J118</f>
        <v>0</v>
      </c>
      <c r="E118" s="273">
        <f>'5- Identificación de Riesgos'!D118</f>
        <v>0</v>
      </c>
      <c r="F118" s="476"/>
      <c r="G118" s="478"/>
      <c r="H118" s="386"/>
      <c r="I118" s="267"/>
      <c r="J118" s="481"/>
      <c r="K118" s="481"/>
      <c r="L118" s="484"/>
      <c r="M118" s="395"/>
      <c r="N118" s="395"/>
      <c r="O118" s="166"/>
      <c r="P118" s="166"/>
      <c r="Q118" s="167"/>
    </row>
    <row r="119" spans="1:17" ht="15.75" thickBot="1">
      <c r="A119" s="419"/>
      <c r="B119" s="396"/>
      <c r="C119" s="387"/>
      <c r="D119" s="280">
        <f>'5- Identificación de Riesgos'!J119</f>
        <v>0</v>
      </c>
      <c r="E119" s="274">
        <f>'5- Identificación de Riesgos'!D119</f>
        <v>0</v>
      </c>
      <c r="F119" s="477"/>
      <c r="G119" s="479"/>
      <c r="H119" s="387"/>
      <c r="I119" s="268"/>
      <c r="J119" s="482"/>
      <c r="K119" s="482"/>
      <c r="L119" s="485"/>
      <c r="M119" s="396"/>
      <c r="N119" s="396"/>
      <c r="O119" s="168"/>
      <c r="P119" s="168"/>
      <c r="Q119" s="169"/>
    </row>
    <row r="120" spans="1:17" ht="30">
      <c r="A120" s="417">
        <f>'5- Identificación de Riesgos'!A120</f>
        <v>12</v>
      </c>
      <c r="B120" s="394" t="str">
        <f>'5- Identificación de Riesgos'!B120</f>
        <v>Ofrecer, prometer, entregar, aceptar o solicitar una ventaja indebida para girar un cheque a un beneficiario diferente al que corresponde.</v>
      </c>
      <c r="C120" s="385" t="str">
        <f>'5- Identificación de Riesgos'!C120</f>
        <v xml:space="preserve">Utilizar los giros recibidos del Ministerio de Hacienda para beneficiar a un tercero. </v>
      </c>
      <c r="D120" s="275" t="str">
        <f>'5- Identificación de Riesgos'!J120</f>
        <v xml:space="preserve">De la entidad, seccional, despachos a nivel local o municipal </v>
      </c>
      <c r="E120" s="272" t="str">
        <f>'5- Identificación de Riesgos'!D120</f>
        <v>1. Falta de ética de los servidores públicos (Debilidades en principios y valores)</v>
      </c>
      <c r="F120" s="475" t="str">
        <f>'5- Identificación de Riesgos'!H120</f>
        <v>Muy Baja - 3</v>
      </c>
      <c r="G120" s="385" t="str">
        <f>'5- Identificación de Riesgos'!M120</f>
        <v>Menor - 2</v>
      </c>
      <c r="H120" s="385" t="str">
        <f>'5- Identificación de Riesgos'!N120</f>
        <v>Bajo - 6</v>
      </c>
      <c r="I120" s="266"/>
      <c r="J120" s="480" t="str">
        <f>'6- Valoración Controles'!T120</f>
        <v>Media - 3</v>
      </c>
      <c r="K120" s="480" t="str">
        <f>'6- Valoración Controles'!U120</f>
        <v>Menor - 2</v>
      </c>
      <c r="L120" s="483" t="e">
        <f>AVERAGE(#REF!)</f>
        <v>#REF!</v>
      </c>
      <c r="M120" s="394" t="str">
        <f>'6- Valoración Controles'!V120</f>
        <v>Moderado - 6</v>
      </c>
      <c r="N120" s="394" t="s">
        <v>319</v>
      </c>
      <c r="O120" s="164"/>
      <c r="P120" s="164"/>
      <c r="Q120" s="165"/>
    </row>
    <row r="121" spans="1:17" ht="30">
      <c r="A121" s="418"/>
      <c r="B121" s="395"/>
      <c r="C121" s="386"/>
      <c r="D121" s="245" t="str">
        <f>'5- Identificación de Riesgos'!J121</f>
        <v>Afectación al presupuesto en un valor &lt;0,5% y ≥1%.</v>
      </c>
      <c r="E121" s="273" t="str">
        <f>'5- Identificación de Riesgos'!D121</f>
        <v>2. Falta de ética de terceros interesados  (Debilidades principios y valores)</v>
      </c>
      <c r="F121" s="476"/>
      <c r="G121" s="478"/>
      <c r="H121" s="386"/>
      <c r="I121" s="267"/>
      <c r="J121" s="481"/>
      <c r="K121" s="481"/>
      <c r="L121" s="484"/>
      <c r="M121" s="395"/>
      <c r="N121" s="395"/>
      <c r="O121" s="166"/>
      <c r="P121" s="166"/>
      <c r="Q121" s="167"/>
    </row>
    <row r="122" spans="1:17">
      <c r="A122" s="418"/>
      <c r="B122" s="395"/>
      <c r="C122" s="386"/>
      <c r="D122" s="245">
        <f>'5- Identificación de Riesgos'!J122</f>
        <v>0</v>
      </c>
      <c r="E122" s="273" t="str">
        <f>'5- Identificación de Riesgos'!D122</f>
        <v>3. Ausencia de Control dual en la revisión de los cheques girados</v>
      </c>
      <c r="F122" s="476"/>
      <c r="G122" s="478"/>
      <c r="H122" s="386"/>
      <c r="I122" s="267"/>
      <c r="J122" s="481"/>
      <c r="K122" s="481"/>
      <c r="L122" s="484"/>
      <c r="M122" s="395"/>
      <c r="N122" s="395"/>
      <c r="O122" s="166"/>
      <c r="P122" s="166"/>
      <c r="Q122" s="167"/>
    </row>
    <row r="123" spans="1:17">
      <c r="A123" s="418"/>
      <c r="B123" s="395"/>
      <c r="C123" s="386"/>
      <c r="D123" s="245">
        <f>'5- Identificación de Riesgos'!J123</f>
        <v>0</v>
      </c>
      <c r="E123" s="273">
        <f>'5- Identificación de Riesgos'!D123</f>
        <v>0</v>
      </c>
      <c r="F123" s="476"/>
      <c r="G123" s="478"/>
      <c r="H123" s="386"/>
      <c r="I123" s="267"/>
      <c r="J123" s="481"/>
      <c r="K123" s="481"/>
      <c r="L123" s="484"/>
      <c r="M123" s="395"/>
      <c r="N123" s="395"/>
      <c r="O123" s="166"/>
      <c r="P123" s="166"/>
      <c r="Q123" s="167"/>
    </row>
    <row r="124" spans="1:17">
      <c r="A124" s="418"/>
      <c r="B124" s="395"/>
      <c r="C124" s="386"/>
      <c r="D124" s="245">
        <f>'5- Identificación de Riesgos'!J124</f>
        <v>0</v>
      </c>
      <c r="E124" s="273">
        <f>'5- Identificación de Riesgos'!D124</f>
        <v>0</v>
      </c>
      <c r="F124" s="476"/>
      <c r="G124" s="478"/>
      <c r="H124" s="386"/>
      <c r="I124" s="267"/>
      <c r="J124" s="481"/>
      <c r="K124" s="481"/>
      <c r="L124" s="484"/>
      <c r="M124" s="395"/>
      <c r="N124" s="395"/>
      <c r="O124" s="166"/>
      <c r="P124" s="166"/>
      <c r="Q124" s="167"/>
    </row>
    <row r="125" spans="1:17">
      <c r="A125" s="418"/>
      <c r="B125" s="395"/>
      <c r="C125" s="386"/>
      <c r="D125" s="245">
        <f>'5- Identificación de Riesgos'!J125</f>
        <v>0</v>
      </c>
      <c r="E125" s="273">
        <f>'5- Identificación de Riesgos'!D125</f>
        <v>0</v>
      </c>
      <c r="F125" s="476"/>
      <c r="G125" s="478"/>
      <c r="H125" s="386"/>
      <c r="I125" s="267"/>
      <c r="J125" s="481"/>
      <c r="K125" s="481"/>
      <c r="L125" s="484"/>
      <c r="M125" s="395"/>
      <c r="N125" s="395"/>
      <c r="O125" s="166"/>
      <c r="P125" s="166"/>
      <c r="Q125" s="167"/>
    </row>
    <row r="126" spans="1:17">
      <c r="A126" s="418"/>
      <c r="B126" s="395"/>
      <c r="C126" s="386"/>
      <c r="D126" s="245">
        <f>'5- Identificación de Riesgos'!J126</f>
        <v>0</v>
      </c>
      <c r="E126" s="273">
        <f>'5- Identificación de Riesgos'!D126</f>
        <v>0</v>
      </c>
      <c r="F126" s="476"/>
      <c r="G126" s="478"/>
      <c r="H126" s="386"/>
      <c r="I126" s="267"/>
      <c r="J126" s="481"/>
      <c r="K126" s="481"/>
      <c r="L126" s="484"/>
      <c r="M126" s="395"/>
      <c r="N126" s="395"/>
      <c r="O126" s="166"/>
      <c r="P126" s="166"/>
      <c r="Q126" s="167"/>
    </row>
    <row r="127" spans="1:17">
      <c r="A127" s="418"/>
      <c r="B127" s="395"/>
      <c r="C127" s="386"/>
      <c r="D127" s="245">
        <f>'5- Identificación de Riesgos'!J127</f>
        <v>0</v>
      </c>
      <c r="E127" s="273">
        <f>'5- Identificación de Riesgos'!D127</f>
        <v>0</v>
      </c>
      <c r="F127" s="476"/>
      <c r="G127" s="478"/>
      <c r="H127" s="386"/>
      <c r="I127" s="267"/>
      <c r="J127" s="481"/>
      <c r="K127" s="481"/>
      <c r="L127" s="484"/>
      <c r="M127" s="395"/>
      <c r="N127" s="395"/>
      <c r="O127" s="166"/>
      <c r="P127" s="166"/>
      <c r="Q127" s="167"/>
    </row>
    <row r="128" spans="1:17">
      <c r="A128" s="418"/>
      <c r="B128" s="395"/>
      <c r="C128" s="386"/>
      <c r="D128" s="245">
        <f>'5- Identificación de Riesgos'!J128</f>
        <v>0</v>
      </c>
      <c r="E128" s="273">
        <f>'5- Identificación de Riesgos'!D128</f>
        <v>0</v>
      </c>
      <c r="F128" s="476"/>
      <c r="G128" s="478"/>
      <c r="H128" s="386"/>
      <c r="I128" s="267"/>
      <c r="J128" s="481"/>
      <c r="K128" s="481"/>
      <c r="L128" s="484"/>
      <c r="M128" s="395"/>
      <c r="N128" s="395"/>
      <c r="O128" s="166"/>
      <c r="P128" s="166"/>
      <c r="Q128" s="167"/>
    </row>
    <row r="129" spans="1:17" ht="15.75" thickBot="1">
      <c r="A129" s="419"/>
      <c r="B129" s="396"/>
      <c r="C129" s="387"/>
      <c r="D129" s="246">
        <f>'5- Identificación de Riesgos'!J129</f>
        <v>0</v>
      </c>
      <c r="E129" s="274">
        <f>'5- Identificación de Riesgos'!D129</f>
        <v>0</v>
      </c>
      <c r="F129" s="477"/>
      <c r="G129" s="479"/>
      <c r="H129" s="387"/>
      <c r="I129" s="268"/>
      <c r="J129" s="482"/>
      <c r="K129" s="482"/>
      <c r="L129" s="485"/>
      <c r="M129" s="396"/>
      <c r="N129" s="396"/>
      <c r="O129" s="168"/>
      <c r="P129" s="168"/>
      <c r="Q129" s="169"/>
    </row>
  </sheetData>
  <dataConsolidate/>
  <mergeCells count="160">
    <mergeCell ref="M110:M119"/>
    <mergeCell ref="N110:N119"/>
    <mergeCell ref="A120:A129"/>
    <mergeCell ref="B120:B129"/>
    <mergeCell ref="C120:C129"/>
    <mergeCell ref="F120:F129"/>
    <mergeCell ref="G120:G129"/>
    <mergeCell ref="H120:H129"/>
    <mergeCell ref="J120:J129"/>
    <mergeCell ref="K120:K129"/>
    <mergeCell ref="L120:L129"/>
    <mergeCell ref="M120:M129"/>
    <mergeCell ref="N120:N129"/>
    <mergeCell ref="A110:A119"/>
    <mergeCell ref="B110:B119"/>
    <mergeCell ref="C110:C119"/>
    <mergeCell ref="F110:F119"/>
    <mergeCell ref="G110:G119"/>
    <mergeCell ref="H110:H119"/>
    <mergeCell ref="J110:J119"/>
    <mergeCell ref="K110:K119"/>
    <mergeCell ref="L110:L119"/>
    <mergeCell ref="M60:M69"/>
    <mergeCell ref="N60:N69"/>
    <mergeCell ref="G60:G69"/>
    <mergeCell ref="H60:H69"/>
    <mergeCell ref="J60:J69"/>
    <mergeCell ref="K60:K69"/>
    <mergeCell ref="L60:L69"/>
    <mergeCell ref="A60:A69"/>
    <mergeCell ref="B60:B69"/>
    <mergeCell ref="C60:C69"/>
    <mergeCell ref="F60:F69"/>
    <mergeCell ref="H20:H29"/>
    <mergeCell ref="M40:M49"/>
    <mergeCell ref="N40:N49"/>
    <mergeCell ref="G50:G59"/>
    <mergeCell ref="H50:H59"/>
    <mergeCell ref="J50:J59"/>
    <mergeCell ref="K50:K59"/>
    <mergeCell ref="L50:L59"/>
    <mergeCell ref="A50:A59"/>
    <mergeCell ref="B50:B59"/>
    <mergeCell ref="C50:C59"/>
    <mergeCell ref="F50:F59"/>
    <mergeCell ref="M50:M59"/>
    <mergeCell ref="N50:N59"/>
    <mergeCell ref="G40:G49"/>
    <mergeCell ref="H40:H49"/>
    <mergeCell ref="J40:J49"/>
    <mergeCell ref="K40:K49"/>
    <mergeCell ref="L40:L49"/>
    <mergeCell ref="A40:A49"/>
    <mergeCell ref="B40:B49"/>
    <mergeCell ref="C40:C49"/>
    <mergeCell ref="F40:F49"/>
    <mergeCell ref="N20:N29"/>
    <mergeCell ref="M10:M19"/>
    <mergeCell ref="N10:N19"/>
    <mergeCell ref="J20:J29"/>
    <mergeCell ref="L20:L29"/>
    <mergeCell ref="J10:J19"/>
    <mergeCell ref="K10:K19"/>
    <mergeCell ref="J30:J39"/>
    <mergeCell ref="K30:K39"/>
    <mergeCell ref="L30:L39"/>
    <mergeCell ref="M30:M39"/>
    <mergeCell ref="N30:N39"/>
    <mergeCell ref="I8:I9"/>
    <mergeCell ref="A30:A39"/>
    <mergeCell ref="B30:B39"/>
    <mergeCell ref="C30:C39"/>
    <mergeCell ref="F30:F39"/>
    <mergeCell ref="M20:M29"/>
    <mergeCell ref="L10:L19"/>
    <mergeCell ref="B8:B9"/>
    <mergeCell ref="A10:A19"/>
    <mergeCell ref="B10:B19"/>
    <mergeCell ref="F10:F19"/>
    <mergeCell ref="K8:K9"/>
    <mergeCell ref="E8:E9"/>
    <mergeCell ref="C10:C19"/>
    <mergeCell ref="F20:F29"/>
    <mergeCell ref="G20:G29"/>
    <mergeCell ref="C20:C29"/>
    <mergeCell ref="A20:A29"/>
    <mergeCell ref="B20:B29"/>
    <mergeCell ref="K20:K29"/>
    <mergeCell ref="G30:G39"/>
    <mergeCell ref="G10:G19"/>
    <mergeCell ref="H10:H19"/>
    <mergeCell ref="H30:H3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M70:M79"/>
    <mergeCell ref="N70:N79"/>
    <mergeCell ref="A80:A89"/>
    <mergeCell ref="B80:B89"/>
    <mergeCell ref="C80:C89"/>
    <mergeCell ref="F80:F89"/>
    <mergeCell ref="G80:G89"/>
    <mergeCell ref="H80:H89"/>
    <mergeCell ref="J80:J89"/>
    <mergeCell ref="K80:K89"/>
    <mergeCell ref="L80:L89"/>
    <mergeCell ref="M80:M89"/>
    <mergeCell ref="N80:N89"/>
    <mergeCell ref="G70:G79"/>
    <mergeCell ref="H70:H79"/>
    <mergeCell ref="J70:J79"/>
    <mergeCell ref="K70:K79"/>
    <mergeCell ref="L70:L79"/>
    <mergeCell ref="A70:A79"/>
    <mergeCell ref="B70:B79"/>
    <mergeCell ref="C70:C79"/>
    <mergeCell ref="F70:F79"/>
    <mergeCell ref="M90:M99"/>
    <mergeCell ref="N90:N99"/>
    <mergeCell ref="A100:A109"/>
    <mergeCell ref="B100:B109"/>
    <mergeCell ref="C100:C109"/>
    <mergeCell ref="F100:F109"/>
    <mergeCell ref="G100:G109"/>
    <mergeCell ref="H100:H109"/>
    <mergeCell ref="J100:J109"/>
    <mergeCell ref="K100:K109"/>
    <mergeCell ref="L100:L109"/>
    <mergeCell ref="M100:M109"/>
    <mergeCell ref="N100:N109"/>
    <mergeCell ref="G90:G99"/>
    <mergeCell ref="H90:H99"/>
    <mergeCell ref="J90:J99"/>
    <mergeCell ref="K90:K99"/>
    <mergeCell ref="L90:L99"/>
    <mergeCell ref="A90:A99"/>
    <mergeCell ref="B90:B99"/>
    <mergeCell ref="C90:C99"/>
    <mergeCell ref="F90:F99"/>
  </mergeCells>
  <conditionalFormatting sqref="F10 F20 F30 F40 F50 F60 F70 F80 F90 F100 F110 F120">
    <cfRule type="containsText" dxfId="180" priority="319" operator="containsText" text="Alta">
      <formula>NOT(ISERROR(SEARCH("Alta",F10)))</formula>
    </cfRule>
    <cfRule type="containsText" dxfId="179" priority="317" operator="containsText" text="Muy Alta">
      <formula>NOT(ISERROR(SEARCH("Muy Alta",F10)))</formula>
    </cfRule>
    <cfRule type="containsText" dxfId="178" priority="315" operator="containsText" text="Muy Baja">
      <formula>NOT(ISERROR(SEARCH("Muy Baja",F10)))</formula>
    </cfRule>
    <cfRule type="cellIs" dxfId="177" priority="337" operator="between">
      <formula>0</formula>
      <formula>2</formula>
    </cfRule>
    <cfRule type="cellIs" dxfId="176" priority="336" operator="between">
      <formula>1</formula>
      <formula>2</formula>
    </cfRule>
    <cfRule type="containsText" dxfId="175" priority="331" operator="containsText" text="Media">
      <formula>NOT(ISERROR(SEARCH("Media",F10)))</formula>
    </cfRule>
    <cfRule type="containsText" dxfId="174" priority="333" operator="containsText" text="Muy baja">
      <formula>NOT(ISERROR(SEARCH("Muy baja",F10)))</formula>
    </cfRule>
    <cfRule type="containsText" dxfId="173" priority="332" operator="containsText" text="Baja">
      <formula>NOT(ISERROR(SEARCH("Baja",F10)))</formula>
    </cfRule>
    <cfRule type="containsText" dxfId="172" priority="330" operator="containsText" text="Alta">
      <formula>NOT(ISERROR(SEARCH("Alta",F10)))</formula>
    </cfRule>
    <cfRule type="containsText" dxfId="171" priority="329" operator="containsText" text="Muy bajo">
      <formula>NOT(ISERROR(SEARCH("Muy bajo",F10)))</formula>
    </cfRule>
    <cfRule type="containsText" dxfId="170" priority="328" operator="containsText" text="Muy Baja'Tabla probabilidad'!">
      <formula>NOT(ISERROR(SEARCH("Muy Baja'Tabla probabilidad'!",F10)))</formula>
    </cfRule>
    <cfRule type="containsText" dxfId="169" priority="327" operator="containsText" text="Muy Baja">
      <formula>NOT(ISERROR(SEARCH("Muy Baja",F10)))</formula>
    </cfRule>
    <cfRule type="containsText" dxfId="168" priority="326" operator="containsText" text="Muy Baja">
      <formula>NOT(ISERROR(SEARCH("Muy Baja",F10)))</formula>
    </cfRule>
    <cfRule type="containsText" dxfId="167" priority="325" operator="containsText" text="Muy Baja">
      <formula>NOT(ISERROR(SEARCH("Muy Baja",F10)))</formula>
    </cfRule>
    <cfRule type="containsText" dxfId="166" priority="324" operator="containsText" text="Baja">
      <formula>NOT(ISERROR(SEARCH("Baja",F10)))</formula>
    </cfRule>
    <cfRule type="containsText" dxfId="165" priority="323" operator="containsText" text="Muy Baja">
      <formula>NOT(ISERROR(SEARCH("Muy Baja",F10)))</formula>
    </cfRule>
    <cfRule type="containsText" dxfId="164" priority="322" operator="containsText" text="Media">
      <formula>NOT(ISERROR(SEARCH("Media",F10)))</formula>
    </cfRule>
    <cfRule type="containsText" dxfId="163" priority="321" operator="containsText" text="Media">
      <formula>NOT(ISERROR(SEARCH("Media",F10)))</formula>
    </cfRule>
    <cfRule type="containsText" dxfId="162" priority="316" operator="containsText" text="Baja">
      <formula>NOT(ISERROR(SEARCH("Baja",F10)))</formula>
    </cfRule>
    <cfRule type="containsText" dxfId="161" priority="320" operator="containsText" text="Media">
      <formula>NOT(ISERROR(SEARCH("Media",F10)))</formula>
    </cfRule>
  </conditionalFormatting>
  <conditionalFormatting sqref="G10 G20 G30 G40 G50 G60 G70 G80 G90 G100 G110 G120">
    <cfRule type="containsText" dxfId="160" priority="312" operator="containsText" text="Moderado">
      <formula>NOT(ISERROR(SEARCH("Moderado",G10)))</formula>
    </cfRule>
    <cfRule type="containsText" dxfId="159" priority="313" operator="containsText" text="Menor">
      <formula>NOT(ISERROR(SEARCH("Menor",G10)))</formula>
    </cfRule>
    <cfRule type="containsText" dxfId="158" priority="314" operator="containsText" text="Leve">
      <formula>NOT(ISERROR(SEARCH("Leve",G10)))</formula>
    </cfRule>
    <cfRule type="containsText" dxfId="157" priority="309" operator="containsText" text="Catastrófico">
      <formula>NOT(ISERROR(SEARCH("Catastrófico",G10)))</formula>
    </cfRule>
    <cfRule type="containsText" dxfId="156" priority="310" operator="containsText" text="Mayor">
      <formula>NOT(ISERROR(SEARCH("Mayor",G10)))</formula>
    </cfRule>
    <cfRule type="containsText" dxfId="155" priority="311" operator="containsText" text="Alta">
      <formula>NOT(ISERROR(SEARCH("Alta",G10)))</formula>
    </cfRule>
  </conditionalFormatting>
  <conditionalFormatting sqref="H10:I10 H20:I20 H30:I30 H40:I40 H50:I50 H60:I60 H70:I70 H80:I80 H90:I90 H100:I100 H110:I110 H120:I120">
    <cfRule type="containsText" dxfId="154" priority="308" operator="containsText" text="Extremo">
      <formula>NOT(ISERROR(SEARCH("Extremo",H10)))</formula>
    </cfRule>
    <cfRule type="containsText" dxfId="153" priority="304" operator="containsText" text="Extremo">
      <formula>NOT(ISERROR(SEARCH("Extremo",H10)))</formula>
    </cfRule>
    <cfRule type="containsText" dxfId="152" priority="307" operator="containsText" text="Moderado">
      <formula>NOT(ISERROR(SEARCH("Moderado",H10)))</formula>
    </cfRule>
    <cfRule type="containsText" dxfId="151" priority="306" operator="containsText" text="Bajo">
      <formula>NOT(ISERROR(SEARCH("Bajo",H10)))</formula>
    </cfRule>
    <cfRule type="containsText" dxfId="150" priority="305" operator="containsText" text="Alto">
      <formula>NOT(ISERROR(SEARCH("Alto",H10)))</formula>
    </cfRule>
  </conditionalFormatting>
  <conditionalFormatting sqref="J10:J129">
    <cfRule type="containsText" dxfId="149" priority="6" operator="containsText" text="Muy Baja">
      <formula>NOT(ISERROR(SEARCH("Muy Baja",J10)))</formula>
    </cfRule>
    <cfRule type="containsText" dxfId="148" priority="277" operator="containsText" text="Muy Baja">
      <formula>NOT(ISERROR(SEARCH("Muy Baja",J10)))</formula>
    </cfRule>
    <cfRule type="containsText" dxfId="147" priority="273" operator="containsText" text="Muy Alta">
      <formula>NOT(ISERROR(SEARCH("Muy Alta",J10)))</formula>
    </cfRule>
    <cfRule type="containsText" dxfId="146" priority="276" operator="containsText" text="Baja">
      <formula>NOT(ISERROR(SEARCH("Baja",J10)))</formula>
    </cfRule>
    <cfRule type="containsText" dxfId="145" priority="275" operator="containsText" text="Media">
      <formula>NOT(ISERROR(SEARCH("Media",J10)))</formula>
    </cfRule>
    <cfRule type="containsText" dxfId="144" priority="274" operator="containsText" text="Alta">
      <formula>NOT(ISERROR(SEARCH("Alta",J10)))</formula>
    </cfRule>
  </conditionalFormatting>
  <conditionalFormatting sqref="K10:K129">
    <cfRule type="containsText" dxfId="143" priority="268" operator="containsText" text="Catastrófico">
      <formula>NOT(ISERROR(SEARCH("Catastrófico",K10)))</formula>
    </cfRule>
    <cfRule type="containsText" dxfId="142" priority="269" operator="containsText" text="Moderado">
      <formula>NOT(ISERROR(SEARCH("Moderado",K10)))</formula>
    </cfRule>
    <cfRule type="containsText" dxfId="141" priority="272" operator="containsText" text="Mayor">
      <formula>NOT(ISERROR(SEARCH("Mayor",K10)))</formula>
    </cfRule>
    <cfRule type="containsText" dxfId="140" priority="271" operator="containsText" text="Leve">
      <formula>NOT(ISERROR(SEARCH("Leve",K10)))</formula>
    </cfRule>
    <cfRule type="containsText" dxfId="139" priority="270" operator="containsText" text="Menor">
      <formula>NOT(ISERROR(SEARCH("Menor",K10)))</formula>
    </cfRule>
  </conditionalFormatting>
  <conditionalFormatting sqref="M10 M20 M30 M40 M50 M60 M70 M80 M90 M100 M110 M120">
    <cfRule type="containsText" dxfId="138" priority="286" operator="containsText" text="Alto">
      <formula>NOT(ISERROR(SEARCH("Alto",M10)))</formula>
    </cfRule>
    <cfRule type="containsText" dxfId="137" priority="285" operator="containsText" text="Baja">
      <formula>NOT(ISERROR(SEARCH("Baja",M10)))</formula>
    </cfRule>
    <cfRule type="containsText" dxfId="136" priority="284" operator="containsText" text="Extremo">
      <formula>NOT(ISERROR(SEARCH("Extremo",M10)))</formula>
    </cfRule>
    <cfRule type="containsText" dxfId="135" priority="283" operator="containsText" text="Moderado">
      <formula>NOT(ISERROR(SEARCH("Moderado",M10)))</formula>
    </cfRule>
    <cfRule type="containsText" dxfId="134" priority="282" operator="containsText" text="Bajo">
      <formula>NOT(ISERROR(SEARCH("Bajo",M10)))</formula>
    </cfRule>
    <cfRule type="containsText" dxfId="133" priority="281" operator="containsText" text="Menor">
      <formula>NOT(ISERROR(SEARCH("Menor",M10)))</formula>
    </cfRule>
    <cfRule type="containsText" dxfId="132" priority="280" operator="containsText" text="Moderado">
      <formula>NOT(ISERROR(SEARCH("Moderado",M10)))</formula>
    </cfRule>
    <cfRule type="containsText" dxfId="131" priority="279" operator="containsText" text="Alto">
      <formula>NOT(ISERROR(SEARCH("Alto",M10)))</formula>
    </cfRule>
    <cfRule type="containsText" dxfId="130" priority="278" operator="containsText" text="Extremo">
      <formula>NOT(ISERROR(SEARCH("Extremo",M10)))</formula>
    </cfRule>
  </conditionalFormatting>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 F100 F110 F120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A13" zoomScale="70" zoomScaleNormal="70" workbookViewId="0">
      <selection activeCell="N28" sqref="N28"/>
    </sheetView>
  </sheetViews>
  <sheetFormatPr baseColWidth="10" defaultColWidth="11.42578125" defaultRowHeight="15"/>
  <cols>
    <col min="2" max="2" width="24.28515625" customWidth="1"/>
    <col min="3" max="3" width="62.85546875" customWidth="1"/>
    <col min="4" max="4" width="10.28515625" bestFit="1" customWidth="1"/>
    <col min="5" max="5" width="84.28515625" style="48"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5"/>
    </row>
    <row r="2" spans="1:137" ht="24" thickBot="1">
      <c r="A2" s="2"/>
      <c r="B2" s="509" t="s">
        <v>320</v>
      </c>
      <c r="C2" s="509"/>
      <c r="D2" s="509"/>
      <c r="E2" s="509"/>
      <c r="F2" s="86"/>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4"/>
      <c r="C3" s="14"/>
      <c r="D3" s="14"/>
      <c r="E3" s="46"/>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1"/>
      <c r="C4" s="62" t="s">
        <v>321</v>
      </c>
      <c r="D4" s="62"/>
      <c r="E4" s="62" t="s">
        <v>322</v>
      </c>
      <c r="F4" s="63"/>
      <c r="G4" s="2"/>
      <c r="H4" s="2"/>
      <c r="I4" s="2"/>
      <c r="J4" s="2"/>
      <c r="K4" s="2"/>
      <c r="L4" s="2"/>
      <c r="M4" s="2"/>
      <c r="N4" s="2"/>
      <c r="O4" s="2"/>
      <c r="P4" s="2"/>
      <c r="Q4" s="2"/>
      <c r="R4" s="2"/>
      <c r="S4" s="2"/>
      <c r="T4" s="2"/>
      <c r="U4" s="2"/>
      <c r="V4" s="2"/>
      <c r="W4" s="2"/>
      <c r="X4" s="2"/>
      <c r="Y4" s="2"/>
      <c r="Z4" s="2"/>
      <c r="AA4" s="2"/>
      <c r="AB4" s="2"/>
      <c r="AC4" s="2"/>
      <c r="AD4" s="2"/>
      <c r="AE4" s="2"/>
    </row>
    <row r="5" spans="1:137" ht="40.5">
      <c r="A5" s="2"/>
      <c r="B5" s="61"/>
      <c r="C5" s="62" t="s">
        <v>323</v>
      </c>
      <c r="D5" s="62"/>
      <c r="E5" s="64" t="s">
        <v>324</v>
      </c>
      <c r="F5" s="62" t="s">
        <v>322</v>
      </c>
      <c r="G5" s="2"/>
      <c r="H5" s="2"/>
      <c r="I5" s="2"/>
      <c r="J5" s="2"/>
      <c r="K5" s="2"/>
      <c r="L5" s="2"/>
      <c r="M5" s="2"/>
      <c r="N5" s="2"/>
      <c r="O5" s="2"/>
      <c r="P5" s="2"/>
      <c r="Q5" s="2"/>
      <c r="R5" s="2"/>
      <c r="S5" s="2"/>
      <c r="T5" s="2"/>
      <c r="U5" s="2"/>
      <c r="V5" s="2"/>
      <c r="W5" s="2"/>
      <c r="X5" s="2"/>
      <c r="Y5" s="2"/>
      <c r="Z5" s="2"/>
      <c r="AA5" s="2"/>
      <c r="AB5" s="2"/>
      <c r="AC5" s="2"/>
      <c r="AD5" s="2"/>
      <c r="AE5" s="2"/>
    </row>
    <row r="6" spans="1:137" ht="20.25">
      <c r="A6" s="2"/>
      <c r="B6" s="65" t="s">
        <v>325</v>
      </c>
      <c r="C6" s="105" t="s">
        <v>326</v>
      </c>
      <c r="D6" s="66">
        <v>0.04</v>
      </c>
      <c r="E6" s="67" t="s">
        <v>327</v>
      </c>
      <c r="F6" s="68">
        <v>1</v>
      </c>
      <c r="G6" s="2"/>
      <c r="H6" s="50"/>
      <c r="I6" s="2"/>
      <c r="J6" s="2"/>
      <c r="K6" s="2"/>
      <c r="L6" s="2"/>
      <c r="M6" s="2"/>
      <c r="N6" s="2"/>
      <c r="O6" s="2"/>
      <c r="P6" s="2"/>
      <c r="Q6" s="2"/>
      <c r="R6" s="2"/>
      <c r="S6" s="2"/>
      <c r="T6" s="2"/>
      <c r="U6" s="2"/>
      <c r="V6" s="2"/>
      <c r="W6" s="2"/>
      <c r="X6" s="2"/>
      <c r="Y6" s="2"/>
      <c r="Z6" s="2"/>
      <c r="AA6" s="2"/>
      <c r="AB6" s="2"/>
      <c r="AC6" s="2"/>
      <c r="AD6" s="2"/>
      <c r="AE6" s="2"/>
    </row>
    <row r="7" spans="1:137" ht="20.25">
      <c r="A7" s="2"/>
      <c r="B7" s="69" t="s">
        <v>328</v>
      </c>
      <c r="C7" s="105" t="s">
        <v>329</v>
      </c>
      <c r="D7" s="66">
        <v>0.09</v>
      </c>
      <c r="E7" s="67" t="s">
        <v>330</v>
      </c>
      <c r="F7" s="68">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0" t="s">
        <v>331</v>
      </c>
      <c r="C8" s="105" t="s">
        <v>332</v>
      </c>
      <c r="D8" s="66">
        <v>0.28999999999999998</v>
      </c>
      <c r="E8" s="67" t="s">
        <v>333</v>
      </c>
      <c r="F8" s="68">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1" t="s">
        <v>334</v>
      </c>
      <c r="C9" s="105" t="s">
        <v>335</v>
      </c>
      <c r="D9" s="66">
        <v>0.49</v>
      </c>
      <c r="E9" s="67" t="s">
        <v>336</v>
      </c>
      <c r="F9" s="68">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2" t="s">
        <v>337</v>
      </c>
      <c r="C10" s="105" t="s">
        <v>338</v>
      </c>
      <c r="D10" s="66">
        <v>1</v>
      </c>
      <c r="E10" s="67" t="s">
        <v>339</v>
      </c>
      <c r="F10" s="68">
        <v>5</v>
      </c>
      <c r="G10" s="2"/>
      <c r="H10" s="2"/>
      <c r="I10" s="88" t="s">
        <v>340</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7"/>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5"/>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5"/>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10" t="s">
        <v>341</v>
      </c>
      <c r="C14" s="510"/>
      <c r="D14" s="510"/>
      <c r="E14" s="510"/>
      <c r="F14" s="94"/>
      <c r="G14" s="60"/>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3"/>
      <c r="C15" s="93"/>
      <c r="D15" s="93"/>
      <c r="E15" s="93"/>
      <c r="F15" s="95"/>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6" customFormat="1" ht="20.25">
      <c r="A16" s="74"/>
      <c r="B16" s="96"/>
      <c r="C16" s="512" t="s">
        <v>274</v>
      </c>
      <c r="D16" s="512"/>
      <c r="E16" s="512"/>
      <c r="F16" s="97"/>
      <c r="G16" s="74"/>
      <c r="H16" s="74"/>
      <c r="I16" s="89" t="s">
        <v>268</v>
      </c>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row>
    <row r="17" spans="1:137" s="76" customFormat="1" ht="40.5" customHeight="1">
      <c r="A17" s="74"/>
      <c r="B17" s="65" t="s">
        <v>342</v>
      </c>
      <c r="C17" s="511" t="s">
        <v>275</v>
      </c>
      <c r="D17" s="511"/>
      <c r="E17" s="511"/>
      <c r="F17" s="98">
        <v>1</v>
      </c>
      <c r="G17" s="74"/>
      <c r="H17" s="74"/>
      <c r="I17" s="88" t="s">
        <v>274</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row>
    <row r="18" spans="1:137" s="76" customFormat="1" ht="20.25">
      <c r="A18" s="74"/>
      <c r="B18" s="69" t="s">
        <v>343</v>
      </c>
      <c r="C18" s="511" t="s">
        <v>277</v>
      </c>
      <c r="D18" s="511"/>
      <c r="E18" s="511"/>
      <c r="F18" s="98">
        <v>2</v>
      </c>
      <c r="G18" s="74"/>
      <c r="H18" s="74"/>
      <c r="I18" s="88" t="s">
        <v>270</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row>
    <row r="19" spans="1:137" s="76" customFormat="1" ht="30">
      <c r="A19" s="74"/>
      <c r="B19" s="70" t="s">
        <v>344</v>
      </c>
      <c r="C19" s="511" t="s">
        <v>278</v>
      </c>
      <c r="D19" s="511"/>
      <c r="E19" s="511"/>
      <c r="F19" s="98">
        <v>3</v>
      </c>
      <c r="G19" s="74"/>
      <c r="H19" s="74"/>
      <c r="I19" s="88" t="s">
        <v>272</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row>
    <row r="20" spans="1:137" s="76" customFormat="1" ht="30">
      <c r="A20" s="74"/>
      <c r="B20" s="71" t="s">
        <v>345</v>
      </c>
      <c r="C20" s="511" t="s">
        <v>283</v>
      </c>
      <c r="D20" s="511"/>
      <c r="E20" s="511"/>
      <c r="F20" s="98">
        <v>4</v>
      </c>
      <c r="G20" s="74"/>
      <c r="H20" s="74"/>
      <c r="I20" s="88" t="s">
        <v>346</v>
      </c>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row>
    <row r="21" spans="1:137" s="76" customFormat="1" ht="60.6" customHeight="1">
      <c r="A21" s="74"/>
      <c r="B21" s="72" t="s">
        <v>347</v>
      </c>
      <c r="C21" s="511" t="s">
        <v>279</v>
      </c>
      <c r="D21" s="511"/>
      <c r="E21" s="511"/>
      <c r="F21" s="98">
        <v>5</v>
      </c>
      <c r="G21" s="74"/>
      <c r="H21" s="74"/>
      <c r="I21" s="88" t="str">
        <f>C48</f>
        <v>Interrupción o afectación en la prestación del servicio administrativo</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row>
    <row r="22" spans="1:137" s="76" customFormat="1" ht="20.25">
      <c r="A22" s="74"/>
      <c r="B22" s="82"/>
      <c r="C22" s="73"/>
      <c r="D22" s="73"/>
      <c r="E22" s="73"/>
      <c r="F22" s="83"/>
      <c r="G22" s="74"/>
      <c r="H22" s="74"/>
      <c r="I22" s="88" t="str">
        <f>C56</f>
        <v>Afectación Ambiental</v>
      </c>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row>
    <row r="23" spans="1:137" s="76" customFormat="1" ht="20.25">
      <c r="A23" s="74"/>
      <c r="B23" s="82"/>
      <c r="C23" s="73"/>
      <c r="D23" s="73"/>
      <c r="E23" s="73"/>
      <c r="F23" s="83"/>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row>
    <row r="24" spans="1:137" s="76" customFormat="1" ht="20.25">
      <c r="A24" s="74"/>
      <c r="B24" s="75"/>
      <c r="C24" s="513" t="s">
        <v>270</v>
      </c>
      <c r="D24" s="513"/>
      <c r="E24" s="513"/>
      <c r="F24" s="83"/>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row>
    <row r="25" spans="1:137" s="76" customFormat="1" ht="20.25">
      <c r="A25" s="74"/>
      <c r="B25" s="77" t="s">
        <v>342</v>
      </c>
      <c r="C25" s="511" t="s">
        <v>271</v>
      </c>
      <c r="D25" s="511"/>
      <c r="E25" s="511"/>
      <c r="F25" s="98">
        <v>1</v>
      </c>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row>
    <row r="26" spans="1:137" s="76" customFormat="1" ht="20.25">
      <c r="A26" s="74"/>
      <c r="B26" s="78" t="s">
        <v>343</v>
      </c>
      <c r="C26" s="511" t="s">
        <v>348</v>
      </c>
      <c r="D26" s="511"/>
      <c r="E26" s="511"/>
      <c r="F26" s="98">
        <v>2</v>
      </c>
      <c r="G26" s="74"/>
      <c r="H26" s="74"/>
      <c r="I26" s="82"/>
      <c r="J26" s="82"/>
      <c r="K26" s="82"/>
      <c r="L26" s="82"/>
      <c r="M26" s="82"/>
      <c r="N26" s="82"/>
      <c r="O26" s="82"/>
      <c r="P26" s="82"/>
      <c r="Q26" s="82"/>
      <c r="R26" s="82"/>
      <c r="S26" s="82"/>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row>
    <row r="27" spans="1:137" s="76" customFormat="1" ht="20.25">
      <c r="A27" s="74"/>
      <c r="B27" s="79" t="s">
        <v>344</v>
      </c>
      <c r="C27" s="511" t="s">
        <v>349</v>
      </c>
      <c r="D27" s="511"/>
      <c r="E27" s="511"/>
      <c r="F27" s="98">
        <v>3</v>
      </c>
      <c r="G27" s="74"/>
      <c r="H27" s="74"/>
      <c r="I27" s="82"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2"/>
      <c r="K27" s="82"/>
      <c r="L27" s="82"/>
      <c r="M27" s="82"/>
      <c r="N27" s="82"/>
      <c r="O27" s="82"/>
      <c r="P27" s="82"/>
      <c r="Q27" s="82"/>
      <c r="R27" s="82"/>
      <c r="S27" s="82"/>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row>
    <row r="28" spans="1:137" s="76" customFormat="1" ht="20.25">
      <c r="A28" s="74"/>
      <c r="B28" s="80" t="s">
        <v>345</v>
      </c>
      <c r="C28" s="511" t="s">
        <v>350</v>
      </c>
      <c r="D28" s="511"/>
      <c r="E28" s="511"/>
      <c r="F28" s="98">
        <v>4</v>
      </c>
      <c r="G28" s="74"/>
      <c r="H28" s="74"/>
      <c r="I28" s="82" t="str">
        <v xml:space="preserve">Si el hecho llegara a presentarse, tendría bajo impacto o efecto sobre la entidad.
</v>
      </c>
      <c r="J28" s="82"/>
      <c r="K28" s="82"/>
      <c r="L28" s="82"/>
      <c r="M28" s="82"/>
      <c r="N28" s="82"/>
      <c r="O28" s="82"/>
      <c r="P28" s="82"/>
      <c r="Q28" s="82"/>
      <c r="R28" s="82"/>
      <c r="S28" s="82"/>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row>
    <row r="29" spans="1:137" s="76" customFormat="1" ht="20.25">
      <c r="A29" s="74"/>
      <c r="B29" s="81" t="s">
        <v>347</v>
      </c>
      <c r="C29" s="511" t="s">
        <v>285</v>
      </c>
      <c r="D29" s="511"/>
      <c r="E29" s="511"/>
      <c r="F29" s="98">
        <v>5</v>
      </c>
      <c r="G29" s="74"/>
      <c r="H29" s="74"/>
      <c r="I29" s="82" t="str">
        <v xml:space="preserve">Si el hecho llegara a presentarse, tendría medianas consecuencias o efectos sobre la entidad.
</v>
      </c>
      <c r="J29" s="82"/>
      <c r="K29" s="82"/>
      <c r="L29" s="82"/>
      <c r="M29" s="82"/>
      <c r="N29" s="82"/>
      <c r="O29" s="82"/>
      <c r="P29" s="82"/>
      <c r="Q29" s="82"/>
      <c r="R29" s="82"/>
      <c r="S29" s="82"/>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row>
    <row r="30" spans="1:137" s="76" customFormat="1" ht="20.25">
      <c r="A30" s="74"/>
      <c r="B30" s="82"/>
      <c r="C30" s="73"/>
      <c r="D30" s="73"/>
      <c r="E30" s="73"/>
      <c r="F30" s="83"/>
      <c r="G30" s="74"/>
      <c r="H30" s="74"/>
      <c r="I30" s="82" t="str">
        <v xml:space="preserve">Si el hecho llegara a presentarse, tendría altas consecuencias o efectos sobre la entidad
</v>
      </c>
      <c r="J30" s="82"/>
      <c r="K30" s="82"/>
      <c r="L30" s="82"/>
      <c r="M30" s="82"/>
      <c r="N30" s="82"/>
      <c r="O30" s="82"/>
      <c r="P30" s="82"/>
      <c r="Q30" s="82"/>
      <c r="R30" s="82"/>
      <c r="S30" s="82"/>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row>
    <row r="31" spans="1:137" s="74" customFormat="1" ht="20.25">
      <c r="B31" s="84"/>
      <c r="C31" s="84"/>
      <c r="D31" s="84"/>
      <c r="E31" s="84"/>
      <c r="F31" s="83"/>
      <c r="I31" s="82" t="str">
        <v xml:space="preserve">Si el hecho llegara a presentarse, tendría desastrosas consecuencias o efectos sobre la entidad.
</v>
      </c>
      <c r="J31" s="82"/>
      <c r="K31" s="82"/>
      <c r="L31" s="82"/>
      <c r="M31" s="82"/>
      <c r="N31" s="82"/>
      <c r="O31" s="82"/>
      <c r="P31" s="82"/>
      <c r="Q31" s="82"/>
      <c r="R31" s="82"/>
      <c r="S31" s="82"/>
    </row>
    <row r="32" spans="1:137" s="74" customFormat="1" ht="20.25">
      <c r="B32" s="96"/>
      <c r="C32" s="512" t="s">
        <v>272</v>
      </c>
      <c r="D32" s="512"/>
      <c r="E32" s="512"/>
      <c r="F32" s="83"/>
      <c r="I32" s="82"/>
      <c r="J32" s="82"/>
      <c r="K32" s="82"/>
      <c r="L32" s="82"/>
      <c r="M32" s="82"/>
      <c r="N32" s="82"/>
      <c r="O32" s="82"/>
      <c r="P32" s="82"/>
      <c r="Q32" s="82"/>
      <c r="R32" s="82"/>
      <c r="S32" s="82"/>
    </row>
    <row r="33" spans="2:19" s="74" customFormat="1" ht="20.25">
      <c r="B33" s="65" t="s">
        <v>342</v>
      </c>
      <c r="C33" s="511" t="s">
        <v>276</v>
      </c>
      <c r="D33" s="511"/>
      <c r="E33" s="511"/>
      <c r="F33" s="99">
        <v>1</v>
      </c>
      <c r="I33" s="82"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2"/>
      <c r="K33" s="82"/>
      <c r="L33" s="82"/>
      <c r="M33" s="82"/>
      <c r="N33" s="82"/>
      <c r="O33" s="82"/>
      <c r="P33" s="82"/>
      <c r="Q33" s="82"/>
      <c r="R33" s="82"/>
      <c r="S33" s="82"/>
    </row>
    <row r="34" spans="2:19" s="74" customFormat="1" ht="20.25">
      <c r="B34" s="69" t="s">
        <v>343</v>
      </c>
      <c r="C34" s="511" t="s">
        <v>273</v>
      </c>
      <c r="D34" s="511"/>
      <c r="E34" s="511"/>
      <c r="F34" s="99">
        <v>2</v>
      </c>
      <c r="I34" s="82" t="str">
        <v xml:space="preserve">Si el hecho llegara a presentarse, tendría bajo impacto o efecto sobre la entidad.
</v>
      </c>
      <c r="J34" s="82"/>
      <c r="K34" s="82"/>
      <c r="L34" s="82"/>
      <c r="M34" s="82"/>
      <c r="N34" s="82"/>
      <c r="O34" s="82"/>
      <c r="P34" s="82"/>
      <c r="Q34" s="82"/>
      <c r="R34" s="82"/>
      <c r="S34" s="82"/>
    </row>
    <row r="35" spans="2:19" s="74" customFormat="1" ht="20.25">
      <c r="B35" s="70" t="s">
        <v>344</v>
      </c>
      <c r="C35" s="511" t="s">
        <v>351</v>
      </c>
      <c r="D35" s="511"/>
      <c r="E35" s="511"/>
      <c r="F35" s="99">
        <v>3</v>
      </c>
      <c r="I35" s="82" t="str">
        <v xml:space="preserve">Si el hecho llegara a presentarse, tendría medianas consecuencias o efectos sobre la entidad.
</v>
      </c>
      <c r="J35" s="82"/>
      <c r="K35" s="82"/>
      <c r="L35" s="82"/>
      <c r="M35" s="82"/>
      <c r="N35" s="82"/>
      <c r="O35" s="82"/>
      <c r="P35" s="82"/>
      <c r="Q35" s="82"/>
      <c r="R35" s="82"/>
      <c r="S35" s="82"/>
    </row>
    <row r="36" spans="2:19" s="74" customFormat="1" ht="20.25">
      <c r="B36" s="71" t="s">
        <v>345</v>
      </c>
      <c r="C36" s="511" t="s">
        <v>352</v>
      </c>
      <c r="D36" s="511"/>
      <c r="E36" s="511"/>
      <c r="F36" s="99">
        <v>4</v>
      </c>
      <c r="I36" s="82" t="str">
        <v xml:space="preserve">Si el hecho llegara a presentarse, tendría altas consecuencias o efectos sobre la entidad
</v>
      </c>
      <c r="J36" s="82"/>
      <c r="K36" s="82"/>
      <c r="L36" s="82"/>
      <c r="M36" s="82"/>
      <c r="N36" s="82"/>
      <c r="O36" s="82"/>
      <c r="P36" s="82"/>
      <c r="Q36" s="82"/>
      <c r="R36" s="82"/>
      <c r="S36" s="82"/>
    </row>
    <row r="37" spans="2:19" s="74" customFormat="1" ht="20.25">
      <c r="B37" s="72" t="s">
        <v>347</v>
      </c>
      <c r="C37" s="511" t="s">
        <v>353</v>
      </c>
      <c r="D37" s="511"/>
      <c r="E37" s="511"/>
      <c r="F37" s="99">
        <v>5</v>
      </c>
      <c r="I37" s="82" t="str">
        <v xml:space="preserve">Si el hecho llegara a presentarse, tendría desastrosas consecuencias o efectos sobre la entidad.
</v>
      </c>
      <c r="J37" s="82"/>
      <c r="K37" s="82"/>
      <c r="L37" s="82"/>
      <c r="M37" s="82"/>
      <c r="N37" s="82"/>
      <c r="O37" s="82"/>
      <c r="P37" s="82"/>
      <c r="Q37" s="82"/>
      <c r="R37" s="82"/>
      <c r="S37" s="82"/>
    </row>
    <row r="38" spans="2:19" s="74" customFormat="1" ht="20.25">
      <c r="B38" s="84"/>
      <c r="C38" s="84"/>
      <c r="D38" s="84"/>
      <c r="E38" s="84"/>
      <c r="F38" s="83"/>
      <c r="I38" s="82"/>
      <c r="J38" s="82"/>
      <c r="K38" s="82"/>
      <c r="L38" s="82"/>
      <c r="M38" s="82"/>
      <c r="N38" s="82"/>
      <c r="O38" s="82"/>
      <c r="P38" s="82"/>
      <c r="Q38" s="82"/>
      <c r="R38" s="82"/>
      <c r="S38" s="82"/>
    </row>
    <row r="39" spans="2:19" s="74" customFormat="1" ht="20.25">
      <c r="B39" s="84"/>
      <c r="C39" s="84"/>
      <c r="D39" s="84"/>
      <c r="E39" s="84"/>
      <c r="F39" s="83"/>
    </row>
    <row r="40" spans="2:19" s="74" customFormat="1" ht="20.25">
      <c r="B40" s="75"/>
      <c r="C40" s="512" t="s">
        <v>346</v>
      </c>
      <c r="D40" s="512"/>
      <c r="E40" s="512"/>
      <c r="F40" s="83"/>
    </row>
    <row r="41" spans="2:19" s="74" customFormat="1" ht="20.25">
      <c r="B41" s="100" t="s">
        <v>342</v>
      </c>
      <c r="C41" s="511" t="s">
        <v>354</v>
      </c>
      <c r="D41" s="511"/>
      <c r="E41" s="511"/>
      <c r="F41" s="99">
        <v>1</v>
      </c>
    </row>
    <row r="42" spans="2:19" s="74" customFormat="1" ht="20.25">
      <c r="B42" s="101" t="s">
        <v>343</v>
      </c>
      <c r="C42" s="511" t="s">
        <v>355</v>
      </c>
      <c r="D42" s="511"/>
      <c r="E42" s="511"/>
      <c r="F42" s="99">
        <v>2</v>
      </c>
    </row>
    <row r="43" spans="2:19" s="74" customFormat="1" ht="20.25">
      <c r="B43" s="102" t="s">
        <v>344</v>
      </c>
      <c r="C43" s="511" t="s">
        <v>356</v>
      </c>
      <c r="D43" s="511"/>
      <c r="E43" s="511"/>
      <c r="F43" s="99">
        <v>3</v>
      </c>
    </row>
    <row r="44" spans="2:19" s="74" customFormat="1" ht="20.25">
      <c r="B44" s="103" t="s">
        <v>345</v>
      </c>
      <c r="C44" s="511" t="s">
        <v>357</v>
      </c>
      <c r="D44" s="511"/>
      <c r="E44" s="511"/>
      <c r="F44" s="99">
        <v>4</v>
      </c>
    </row>
    <row r="45" spans="2:19" s="74" customFormat="1" ht="20.25">
      <c r="B45" s="104" t="s">
        <v>347</v>
      </c>
      <c r="C45" s="511" t="s">
        <v>358</v>
      </c>
      <c r="D45" s="511"/>
      <c r="E45" s="511"/>
      <c r="F45" s="99">
        <v>5</v>
      </c>
    </row>
    <row r="46" spans="2:19" s="74" customFormat="1" ht="20.25">
      <c r="B46" s="82"/>
      <c r="C46" s="82" t="s">
        <v>359</v>
      </c>
      <c r="D46" s="82"/>
      <c r="F46" s="83"/>
    </row>
    <row r="47" spans="2:19" s="74" customFormat="1" ht="20.25">
      <c r="B47" s="82"/>
      <c r="C47" s="82"/>
      <c r="D47" s="82"/>
      <c r="F47" s="83"/>
    </row>
    <row r="48" spans="2:19" s="74" customFormat="1" ht="20.25">
      <c r="B48" s="75"/>
      <c r="C48" s="513" t="s">
        <v>360</v>
      </c>
      <c r="D48" s="513"/>
      <c r="E48" s="513"/>
      <c r="F48" s="83"/>
    </row>
    <row r="49" spans="2:6" s="74" customFormat="1" ht="20.25" customHeight="1">
      <c r="B49" s="77" t="s">
        <v>342</v>
      </c>
      <c r="C49" s="514" t="s">
        <v>361</v>
      </c>
      <c r="D49" s="515"/>
      <c r="E49" s="516"/>
      <c r="F49" s="68">
        <v>1</v>
      </c>
    </row>
    <row r="50" spans="2:6" s="74" customFormat="1" ht="20.25" customHeight="1">
      <c r="B50" s="78" t="s">
        <v>343</v>
      </c>
      <c r="C50" s="514" t="s">
        <v>362</v>
      </c>
      <c r="D50" s="515"/>
      <c r="E50" s="516"/>
      <c r="F50" s="68">
        <v>2</v>
      </c>
    </row>
    <row r="51" spans="2:6" s="74" customFormat="1" ht="20.25" customHeight="1">
      <c r="B51" s="79" t="s">
        <v>344</v>
      </c>
      <c r="C51" s="514" t="s">
        <v>363</v>
      </c>
      <c r="D51" s="515"/>
      <c r="E51" s="516"/>
      <c r="F51" s="68">
        <v>3</v>
      </c>
    </row>
    <row r="52" spans="2:6" s="74" customFormat="1" ht="20.25" customHeight="1">
      <c r="B52" s="80" t="s">
        <v>345</v>
      </c>
      <c r="C52" s="514" t="s">
        <v>364</v>
      </c>
      <c r="D52" s="515"/>
      <c r="E52" s="516"/>
      <c r="F52" s="68">
        <v>4</v>
      </c>
    </row>
    <row r="53" spans="2:6" s="74" customFormat="1" ht="20.25" customHeight="1">
      <c r="B53" s="81" t="s">
        <v>347</v>
      </c>
      <c r="C53" s="514" t="s">
        <v>365</v>
      </c>
      <c r="D53" s="515"/>
      <c r="E53" s="516"/>
      <c r="F53" s="68">
        <v>5</v>
      </c>
    </row>
    <row r="54" spans="2:6" s="74" customFormat="1" ht="20.25">
      <c r="B54" s="82"/>
      <c r="C54" s="82"/>
      <c r="D54" s="82"/>
      <c r="E54" s="82"/>
      <c r="F54" s="83"/>
    </row>
    <row r="55" spans="2:6" s="74" customFormat="1" ht="20.25"/>
    <row r="56" spans="2:6" s="74" customFormat="1" ht="20.25" customHeight="1">
      <c r="B56" s="75"/>
      <c r="C56" s="91" t="s">
        <v>340</v>
      </c>
      <c r="D56" s="91"/>
      <c r="E56" s="91"/>
      <c r="F56" s="83"/>
    </row>
    <row r="57" spans="2:6" s="74" customFormat="1" ht="20.25" customHeight="1">
      <c r="B57" s="77" t="s">
        <v>342</v>
      </c>
      <c r="C57" s="517" t="s">
        <v>366</v>
      </c>
      <c r="D57" s="518"/>
      <c r="E57" s="519"/>
      <c r="F57" s="68">
        <v>1</v>
      </c>
    </row>
    <row r="58" spans="2:6" s="74" customFormat="1" ht="20.25" customHeight="1">
      <c r="B58" s="78" t="s">
        <v>343</v>
      </c>
      <c r="C58" s="517" t="s">
        <v>367</v>
      </c>
      <c r="D58" s="518"/>
      <c r="E58" s="519"/>
      <c r="F58" s="68">
        <v>2</v>
      </c>
    </row>
    <row r="59" spans="2:6" s="74" customFormat="1" ht="20.25" customHeight="1">
      <c r="B59" s="79" t="s">
        <v>344</v>
      </c>
      <c r="C59" s="517" t="s">
        <v>368</v>
      </c>
      <c r="D59" s="518"/>
      <c r="E59" s="519"/>
      <c r="F59" s="68">
        <v>3</v>
      </c>
    </row>
    <row r="60" spans="2:6" s="74" customFormat="1" ht="20.25" customHeight="1">
      <c r="B60" s="80" t="s">
        <v>345</v>
      </c>
      <c r="C60" s="517" t="s">
        <v>369</v>
      </c>
      <c r="D60" s="518"/>
      <c r="E60" s="519"/>
      <c r="F60" s="68">
        <v>4</v>
      </c>
    </row>
    <row r="61" spans="2:6" s="74" customFormat="1" ht="20.25" customHeight="1">
      <c r="B61" s="81" t="s">
        <v>347</v>
      </c>
      <c r="C61" s="517" t="s">
        <v>370</v>
      </c>
      <c r="D61" s="518"/>
      <c r="E61" s="519"/>
      <c r="F61" s="68">
        <v>5</v>
      </c>
    </row>
    <row r="62" spans="2:6" s="74" customFormat="1" ht="20.25">
      <c r="E62" s="85"/>
    </row>
    <row r="63" spans="2:6" s="74" customFormat="1" ht="20.25">
      <c r="E63" s="85"/>
    </row>
    <row r="64" spans="2:6" s="74" customFormat="1" ht="20.25">
      <c r="E64" s="85"/>
    </row>
    <row r="65" spans="5:5" s="74" customFormat="1" ht="20.25">
      <c r="E65" s="85"/>
    </row>
    <row r="66" spans="5:5" s="74" customFormat="1" ht="20.25">
      <c r="E66" s="85"/>
    </row>
    <row r="67" spans="5:5" s="74" customFormat="1" ht="20.25">
      <c r="E67" s="85"/>
    </row>
    <row r="68" spans="5:5" s="74" customFormat="1" ht="20.25">
      <c r="E68" s="85"/>
    </row>
    <row r="69" spans="5:5" s="74" customFormat="1" ht="20.25">
      <c r="E69" s="85"/>
    </row>
    <row r="70" spans="5:5" s="74" customFormat="1" ht="20.25">
      <c r="E70" s="85"/>
    </row>
    <row r="71" spans="5:5" s="74" customFormat="1" ht="20.25">
      <c r="E71" s="85"/>
    </row>
    <row r="72" spans="5:5" s="74" customFormat="1" ht="20.25">
      <c r="E72" s="85"/>
    </row>
    <row r="73" spans="5:5" s="74" customFormat="1" ht="20.25">
      <c r="E73" s="85"/>
    </row>
    <row r="74" spans="5:5" s="74" customFormat="1" ht="20.25">
      <c r="E74" s="85"/>
    </row>
    <row r="75" spans="5:5" s="74" customFormat="1" ht="20.25">
      <c r="E75" s="85"/>
    </row>
    <row r="76" spans="5:5" s="74" customFormat="1" ht="20.25">
      <c r="E76" s="85"/>
    </row>
    <row r="77" spans="5:5" s="74" customFormat="1" ht="20.25">
      <c r="E77" s="85"/>
    </row>
    <row r="78" spans="5:5" s="74" customFormat="1" ht="20.25">
      <c r="E78" s="85"/>
    </row>
    <row r="79" spans="5:5" s="74" customFormat="1" ht="20.25">
      <c r="E79" s="85"/>
    </row>
    <row r="80" spans="5:5" s="74" customFormat="1" ht="20.25">
      <c r="E80" s="85"/>
    </row>
    <row r="81" spans="5:5" s="74" customFormat="1" ht="20.25">
      <c r="E81" s="85"/>
    </row>
    <row r="82" spans="5:5" s="74" customFormat="1" ht="20.25">
      <c r="E82" s="85"/>
    </row>
    <row r="83" spans="5:5" s="74" customFormat="1" ht="20.25">
      <c r="E83" s="85"/>
    </row>
    <row r="84" spans="5:5" s="74" customFormat="1" ht="20.25">
      <c r="E84" s="85"/>
    </row>
    <row r="85" spans="5:5" s="74" customFormat="1" ht="20.25">
      <c r="E85" s="85"/>
    </row>
    <row r="86" spans="5:5" s="74" customFormat="1" ht="20.25">
      <c r="E86" s="85"/>
    </row>
    <row r="87" spans="5:5" s="74" customFormat="1" ht="20.25">
      <c r="E87" s="85"/>
    </row>
    <row r="88" spans="5:5" s="74" customFormat="1" ht="20.25">
      <c r="E88" s="85"/>
    </row>
    <row r="89" spans="5:5" s="74" customFormat="1" ht="20.25">
      <c r="E89" s="85"/>
    </row>
    <row r="90" spans="5:5" s="74" customFormat="1" ht="20.25">
      <c r="E90" s="85"/>
    </row>
    <row r="91" spans="5:5" s="74" customFormat="1" ht="20.25">
      <c r="E91" s="85"/>
    </row>
    <row r="92" spans="5:5" s="74" customFormat="1" ht="20.25">
      <c r="E92" s="85"/>
    </row>
    <row r="93" spans="5:5" s="74" customFormat="1" ht="20.25">
      <c r="E93" s="85"/>
    </row>
    <row r="94" spans="5:5" s="74" customFormat="1" ht="20.25">
      <c r="E94" s="85"/>
    </row>
    <row r="95" spans="5:5" s="74" customFormat="1" ht="20.25">
      <c r="E95" s="85"/>
    </row>
    <row r="96" spans="5:5" s="74" customFormat="1" ht="20.25">
      <c r="E96" s="85"/>
    </row>
    <row r="97" spans="5:5" s="74" customFormat="1" ht="20.25">
      <c r="E97" s="85"/>
    </row>
    <row r="98" spans="5:5" s="74" customFormat="1" ht="20.25">
      <c r="E98" s="85"/>
    </row>
    <row r="99" spans="5:5" s="74" customFormat="1" ht="20.25">
      <c r="E99" s="85"/>
    </row>
    <row r="100" spans="5:5" s="74" customFormat="1" ht="20.25">
      <c r="E100" s="85"/>
    </row>
    <row r="101" spans="5:5" s="74" customFormat="1" ht="20.25">
      <c r="E101" s="85"/>
    </row>
    <row r="102" spans="5:5" s="74" customFormat="1" ht="20.25">
      <c r="E102" s="85"/>
    </row>
    <row r="103" spans="5:5" s="74" customFormat="1" ht="20.25">
      <c r="E103" s="85"/>
    </row>
    <row r="104" spans="5:5" s="74" customFormat="1" ht="20.25">
      <c r="E104" s="85"/>
    </row>
    <row r="105" spans="5:5" s="74" customFormat="1" ht="20.25">
      <c r="E105" s="85"/>
    </row>
    <row r="106" spans="5:5" s="74" customFormat="1" ht="20.25">
      <c r="E106" s="85"/>
    </row>
    <row r="107" spans="5:5" s="74" customFormat="1" ht="20.25">
      <c r="E107" s="85"/>
    </row>
    <row r="108" spans="5:5" s="74" customFormat="1" ht="20.25">
      <c r="E108" s="85"/>
    </row>
    <row r="109" spans="5:5" s="74" customFormat="1" ht="20.25">
      <c r="E109" s="85"/>
    </row>
    <row r="110" spans="5:5" s="74" customFormat="1" ht="20.25">
      <c r="E110" s="85"/>
    </row>
    <row r="111" spans="5:5" s="74" customFormat="1" ht="20.25">
      <c r="E111" s="85"/>
    </row>
    <row r="112" spans="5:5" s="74" customFormat="1" ht="20.25">
      <c r="E112" s="85"/>
    </row>
    <row r="113" spans="5:5" s="74" customFormat="1" ht="20.25">
      <c r="E113" s="85"/>
    </row>
    <row r="114" spans="5:5" s="74" customFormat="1" ht="20.25">
      <c r="E114" s="85"/>
    </row>
    <row r="115" spans="5:5" s="74" customFormat="1" ht="20.25">
      <c r="E115" s="85"/>
    </row>
    <row r="116" spans="5:5" s="74" customFormat="1" ht="20.25">
      <c r="E116" s="85"/>
    </row>
    <row r="117" spans="5:5" s="74" customFormat="1" ht="20.25">
      <c r="E117" s="85"/>
    </row>
    <row r="118" spans="5:5" s="74" customFormat="1" ht="20.25">
      <c r="E118" s="85"/>
    </row>
    <row r="119" spans="5:5" s="74" customFormat="1" ht="20.25">
      <c r="E119" s="85"/>
    </row>
    <row r="120" spans="5:5" s="74" customFormat="1" ht="20.25">
      <c r="E120" s="85"/>
    </row>
    <row r="121" spans="5:5" s="74" customFormat="1" ht="20.25">
      <c r="E121" s="85"/>
    </row>
    <row r="122" spans="5:5" s="74" customFormat="1" ht="20.25">
      <c r="E122" s="85"/>
    </row>
    <row r="123" spans="5:5" s="74" customFormat="1" ht="20.25">
      <c r="E123" s="85"/>
    </row>
    <row r="124" spans="5:5" s="74" customFormat="1" ht="20.25">
      <c r="E124" s="85"/>
    </row>
    <row r="125" spans="5:5" s="74" customFormat="1" ht="20.25">
      <c r="E125" s="85"/>
    </row>
    <row r="126" spans="5:5" s="74" customFormat="1" ht="20.25">
      <c r="E126" s="85"/>
    </row>
    <row r="127" spans="5:5" s="74" customFormat="1" ht="20.25">
      <c r="E127" s="85"/>
    </row>
    <row r="128" spans="5:5" s="74" customFormat="1" ht="20.25">
      <c r="E128" s="85"/>
    </row>
    <row r="129" spans="5:5" s="74" customFormat="1" ht="20.25">
      <c r="E129" s="85"/>
    </row>
    <row r="130" spans="5:5" s="74" customFormat="1" ht="20.25">
      <c r="E130" s="85"/>
    </row>
    <row r="131" spans="5:5" s="74" customFormat="1" ht="20.25">
      <c r="E131" s="85"/>
    </row>
    <row r="132" spans="5:5" s="74" customFormat="1" ht="20.25">
      <c r="E132" s="85"/>
    </row>
    <row r="133" spans="5:5" s="74" customFormat="1" ht="20.25">
      <c r="E133" s="85"/>
    </row>
    <row r="134" spans="5:5" s="74" customFormat="1" ht="20.25">
      <c r="E134" s="85"/>
    </row>
    <row r="135" spans="5:5" s="74" customFormat="1" ht="20.25">
      <c r="E135" s="85"/>
    </row>
    <row r="136" spans="5:5" s="74" customFormat="1" ht="20.25">
      <c r="E136" s="85"/>
    </row>
    <row r="137" spans="5:5" s="74" customFormat="1" ht="20.25">
      <c r="E137" s="85"/>
    </row>
    <row r="138" spans="5:5" s="74" customFormat="1" ht="20.25">
      <c r="E138" s="85"/>
    </row>
    <row r="139" spans="5:5" s="74" customFormat="1" ht="20.25">
      <c r="E139" s="85"/>
    </row>
    <row r="140" spans="5:5" s="74" customFormat="1" ht="20.25">
      <c r="E140" s="85"/>
    </row>
    <row r="141" spans="5:5" s="74" customFormat="1" ht="20.25">
      <c r="E141" s="85"/>
    </row>
    <row r="142" spans="5:5" s="74" customFormat="1" ht="20.25">
      <c r="E142" s="85"/>
    </row>
    <row r="143" spans="5:5" s="74" customFormat="1" ht="20.25">
      <c r="E143" s="85"/>
    </row>
    <row r="144" spans="5:5" s="74" customFormat="1" ht="20.25">
      <c r="E144" s="85"/>
    </row>
    <row r="145" spans="5:5" s="74" customFormat="1" ht="20.25">
      <c r="E145" s="85"/>
    </row>
    <row r="146" spans="5:5" s="74" customFormat="1" ht="20.25">
      <c r="E146" s="85"/>
    </row>
    <row r="147" spans="5:5" s="74" customFormat="1" ht="20.25">
      <c r="E147" s="85"/>
    </row>
    <row r="148" spans="5:5" s="74" customFormat="1" ht="20.25">
      <c r="E148" s="85"/>
    </row>
    <row r="149" spans="5:5" s="74" customFormat="1" ht="20.25">
      <c r="E149" s="85"/>
    </row>
    <row r="150" spans="5:5" s="74" customFormat="1" ht="20.25">
      <c r="E150" s="85"/>
    </row>
    <row r="151" spans="5:5" s="74" customFormat="1" ht="20.25">
      <c r="E151" s="85"/>
    </row>
    <row r="152" spans="5:5" s="74" customFormat="1" ht="20.25">
      <c r="E152" s="85"/>
    </row>
    <row r="153" spans="5:5" s="74" customFormat="1" ht="20.25">
      <c r="E153" s="85"/>
    </row>
    <row r="154" spans="5:5" s="74" customFormat="1" ht="20.25">
      <c r="E154" s="85"/>
    </row>
    <row r="155" spans="5:5" s="74" customFormat="1" ht="20.25">
      <c r="E155" s="85"/>
    </row>
    <row r="156" spans="5:5" s="74" customFormat="1" ht="20.25">
      <c r="E156" s="85"/>
    </row>
    <row r="157" spans="5:5" s="74" customFormat="1" ht="20.25">
      <c r="E157" s="85"/>
    </row>
    <row r="158" spans="5:5" s="74" customFormat="1" ht="20.25">
      <c r="E158" s="85"/>
    </row>
    <row r="159" spans="5:5" s="74" customFormat="1" ht="20.25">
      <c r="E159" s="85"/>
    </row>
    <row r="160" spans="5:5" s="74" customFormat="1" ht="20.25">
      <c r="E160" s="85"/>
    </row>
    <row r="161" spans="5:5" s="74" customFormat="1" ht="20.25">
      <c r="E161" s="85"/>
    </row>
    <row r="162" spans="5:5" s="74" customFormat="1" ht="20.25">
      <c r="E162" s="85"/>
    </row>
    <row r="163" spans="5:5" s="74" customFormat="1" ht="20.25">
      <c r="E163" s="85"/>
    </row>
    <row r="164" spans="5:5" s="74" customFormat="1" ht="20.25">
      <c r="E164" s="85"/>
    </row>
    <row r="165" spans="5:5" s="74" customFormat="1" ht="20.25">
      <c r="E165" s="85"/>
    </row>
    <row r="166" spans="5:5" s="74" customFormat="1" ht="20.25">
      <c r="E166" s="85"/>
    </row>
    <row r="167" spans="5:5" s="74" customFormat="1" ht="20.25">
      <c r="E167" s="85"/>
    </row>
    <row r="168" spans="5:5" s="74" customFormat="1" ht="20.25">
      <c r="E168" s="85"/>
    </row>
    <row r="169" spans="5:5" s="74" customFormat="1" ht="20.25">
      <c r="E169" s="85"/>
    </row>
    <row r="170" spans="5:5" s="74" customFormat="1" ht="20.25">
      <c r="E170" s="85"/>
    </row>
    <row r="171" spans="5:5" s="74" customFormat="1" ht="20.25">
      <c r="E171" s="85"/>
    </row>
    <row r="172" spans="5:5" s="74" customFormat="1" ht="20.25">
      <c r="E172" s="85"/>
    </row>
    <row r="173" spans="5:5" s="74" customFormat="1" ht="20.25">
      <c r="E173" s="85"/>
    </row>
    <row r="174" spans="5:5" s="74" customFormat="1" ht="20.25">
      <c r="E174" s="85"/>
    </row>
    <row r="175" spans="5:5" s="74" customFormat="1" ht="20.25">
      <c r="E175" s="85"/>
    </row>
    <row r="176" spans="5:5" s="74" customFormat="1" ht="20.25">
      <c r="E176" s="85"/>
    </row>
    <row r="177" spans="5:5" s="74" customFormat="1" ht="20.25">
      <c r="E177" s="85"/>
    </row>
    <row r="178" spans="5:5" s="74" customFormat="1" ht="20.25">
      <c r="E178" s="85"/>
    </row>
    <row r="179" spans="5:5" s="74" customFormat="1" ht="20.25">
      <c r="E179" s="85"/>
    </row>
    <row r="180" spans="5:5" s="74" customFormat="1" ht="20.25">
      <c r="E180" s="85"/>
    </row>
    <row r="181" spans="5:5" s="74" customFormat="1" ht="20.25">
      <c r="E181" s="85"/>
    </row>
    <row r="182" spans="5:5" s="74" customFormat="1" ht="20.25">
      <c r="E182" s="85"/>
    </row>
    <row r="183" spans="5:5" s="74" customFormat="1" ht="20.25">
      <c r="E183" s="85"/>
    </row>
    <row r="184" spans="5:5" s="74" customFormat="1" ht="20.25">
      <c r="E184" s="85"/>
    </row>
    <row r="185" spans="5:5" s="74" customFormat="1" ht="20.25">
      <c r="E185" s="85"/>
    </row>
    <row r="186" spans="5:5" s="74" customFormat="1" ht="20.25">
      <c r="E186" s="85"/>
    </row>
    <row r="187" spans="5:5" s="74" customFormat="1" ht="20.25">
      <c r="E187" s="85"/>
    </row>
    <row r="188" spans="5:5" s="74" customFormat="1" ht="20.25">
      <c r="E188" s="85"/>
    </row>
    <row r="189" spans="5:5" s="74" customFormat="1" ht="20.25">
      <c r="E189" s="85"/>
    </row>
    <row r="190" spans="5:5" s="74" customFormat="1" ht="20.25">
      <c r="E190" s="85"/>
    </row>
    <row r="191" spans="5:5" s="74" customFormat="1" ht="20.25">
      <c r="E191" s="85"/>
    </row>
    <row r="192" spans="5:5" s="74" customFormat="1" ht="20.25">
      <c r="E192" s="85"/>
    </row>
    <row r="193" spans="5:5" s="74" customFormat="1" ht="20.25">
      <c r="E193" s="85"/>
    </row>
    <row r="194" spans="5:5" s="74" customFormat="1" ht="20.25">
      <c r="E194" s="85"/>
    </row>
    <row r="195" spans="5:5" s="74" customFormat="1" ht="20.25">
      <c r="E195" s="85"/>
    </row>
    <row r="196" spans="5:5" s="74" customFormat="1" ht="20.25">
      <c r="E196" s="85"/>
    </row>
    <row r="197" spans="5:5" s="74" customFormat="1" ht="20.25">
      <c r="E197" s="85"/>
    </row>
    <row r="198" spans="5:5" s="74" customFormat="1" ht="20.25">
      <c r="E198" s="85"/>
    </row>
    <row r="199" spans="5:5" s="2" customFormat="1">
      <c r="E199" s="45"/>
    </row>
    <row r="200" spans="5:5" s="2" customFormat="1">
      <c r="E200" s="45"/>
    </row>
    <row r="201" spans="5:5" s="2" customFormat="1">
      <c r="E201" s="45"/>
    </row>
    <row r="202" spans="5:5" s="2" customFormat="1">
      <c r="E202" s="45"/>
    </row>
    <row r="203" spans="5:5" s="2" customFormat="1">
      <c r="E203" s="45"/>
    </row>
    <row r="204" spans="5:5" s="2" customFormat="1">
      <c r="E204" s="45"/>
    </row>
    <row r="205" spans="5:5" s="2" customFormat="1">
      <c r="E205" s="45"/>
    </row>
    <row r="206" spans="5:5" s="2" customFormat="1">
      <c r="E206" s="45"/>
    </row>
    <row r="207" spans="5:5" s="2" customFormat="1">
      <c r="E207" s="45"/>
    </row>
    <row r="208" spans="5:5" s="2" customFormat="1">
      <c r="E208" s="45"/>
    </row>
    <row r="209" spans="5:5" s="2" customFormat="1">
      <c r="E209" s="45"/>
    </row>
    <row r="210" spans="5:5" s="2" customFormat="1">
      <c r="E210" s="45"/>
    </row>
    <row r="211" spans="5:5" s="2" customFormat="1">
      <c r="E211" s="45"/>
    </row>
    <row r="212" spans="5:5" s="2" customFormat="1">
      <c r="E212" s="45"/>
    </row>
    <row r="213" spans="5:5" s="2" customFormat="1">
      <c r="E213" s="45"/>
    </row>
    <row r="214" spans="5:5" s="2" customFormat="1">
      <c r="E214" s="45"/>
    </row>
    <row r="215" spans="5:5" s="2" customFormat="1">
      <c r="E215" s="45"/>
    </row>
    <row r="216" spans="5:5" s="2" customFormat="1">
      <c r="E216" s="45"/>
    </row>
    <row r="217" spans="5:5" s="2" customFormat="1">
      <c r="E217" s="45"/>
    </row>
    <row r="218" spans="5:5" s="2" customFormat="1">
      <c r="E218" s="45"/>
    </row>
    <row r="219" spans="5:5" s="2" customFormat="1">
      <c r="E219" s="45"/>
    </row>
    <row r="220" spans="5:5" s="2" customFormat="1">
      <c r="E220" s="45"/>
    </row>
    <row r="221" spans="5:5" s="2" customFormat="1">
      <c r="E221" s="45"/>
    </row>
    <row r="222" spans="5:5" s="2" customFormat="1">
      <c r="E222" s="45"/>
    </row>
    <row r="223" spans="5:5" s="2" customFormat="1">
      <c r="E223" s="45"/>
    </row>
    <row r="224" spans="5:5" s="2" customFormat="1">
      <c r="E224" s="45"/>
    </row>
    <row r="225" spans="5:5" s="2" customFormat="1">
      <c r="E225" s="45"/>
    </row>
    <row r="226" spans="5:5" s="2" customFormat="1">
      <c r="E226" s="45"/>
    </row>
    <row r="227" spans="5:5" s="2" customFormat="1">
      <c r="E227" s="45"/>
    </row>
    <row r="228" spans="5:5" s="2" customFormat="1">
      <c r="E228" s="45"/>
    </row>
    <row r="229" spans="5:5" s="2" customFormat="1">
      <c r="E229" s="45"/>
    </row>
    <row r="230" spans="5:5" s="2" customFormat="1">
      <c r="E230" s="45"/>
    </row>
    <row r="231" spans="5:5" s="2" customFormat="1">
      <c r="E231" s="45"/>
    </row>
    <row r="232" spans="5:5" s="2" customFormat="1">
      <c r="E232" s="45"/>
    </row>
    <row r="233" spans="5:5" s="2" customFormat="1">
      <c r="E233" s="45"/>
    </row>
    <row r="234" spans="5:5" s="2" customFormat="1">
      <c r="E234" s="45"/>
    </row>
    <row r="235" spans="5:5" s="2" customFormat="1">
      <c r="E235" s="45"/>
    </row>
    <row r="236" spans="5:5" s="2" customFormat="1">
      <c r="E236" s="45"/>
    </row>
    <row r="237" spans="5:5" s="2" customFormat="1">
      <c r="E237" s="45"/>
    </row>
    <row r="238" spans="5:5" s="2" customFormat="1">
      <c r="E238" s="45"/>
    </row>
    <row r="239" spans="5:5" s="2" customFormat="1">
      <c r="E239" s="45"/>
    </row>
    <row r="240" spans="5:5" s="2" customFormat="1">
      <c r="E240" s="45"/>
    </row>
    <row r="241" spans="5:5" s="2" customFormat="1">
      <c r="E241" s="45"/>
    </row>
    <row r="242" spans="5:5" s="2" customFormat="1">
      <c r="E242" s="45"/>
    </row>
    <row r="243" spans="5:5" s="2" customFormat="1">
      <c r="E243" s="45"/>
    </row>
    <row r="244" spans="5:5" s="2" customFormat="1">
      <c r="E244" s="45"/>
    </row>
    <row r="245" spans="5:5" s="2" customFormat="1">
      <c r="E245" s="45"/>
    </row>
    <row r="246" spans="5:5" s="2" customFormat="1">
      <c r="E246" s="45"/>
    </row>
    <row r="247" spans="5:5" s="2" customFormat="1">
      <c r="E247" s="45"/>
    </row>
    <row r="248" spans="5:5" s="2" customFormat="1">
      <c r="E248" s="45"/>
    </row>
    <row r="249" spans="5:5" s="2" customFormat="1">
      <c r="E249" s="45"/>
    </row>
    <row r="250" spans="5:5" s="2" customFormat="1">
      <c r="E250" s="45"/>
    </row>
    <row r="251" spans="5:5" s="2" customFormat="1">
      <c r="E251" s="45"/>
    </row>
    <row r="252" spans="5:5" s="2" customFormat="1">
      <c r="E252" s="45"/>
    </row>
    <row r="253" spans="5:5" s="2" customFormat="1">
      <c r="E253" s="45"/>
    </row>
    <row r="254" spans="5:5" s="2" customFormat="1">
      <c r="E254" s="45"/>
    </row>
    <row r="255" spans="5:5" s="2" customFormat="1">
      <c r="E255" s="45"/>
    </row>
    <row r="256" spans="5:5" s="2" customFormat="1">
      <c r="E256" s="45"/>
    </row>
    <row r="257" spans="5:5" s="2" customFormat="1">
      <c r="E257" s="45"/>
    </row>
    <row r="258" spans="5:5" s="2" customFormat="1">
      <c r="E258" s="45"/>
    </row>
    <row r="259" spans="5:5" s="2" customFormat="1">
      <c r="E259" s="45"/>
    </row>
    <row r="260" spans="5:5" s="2" customFormat="1">
      <c r="E260" s="45"/>
    </row>
    <row r="261" spans="5:5" s="2" customFormat="1">
      <c r="E261" s="45"/>
    </row>
    <row r="262" spans="5:5" s="2" customFormat="1">
      <c r="E262" s="45"/>
    </row>
    <row r="263" spans="5:5" s="2" customFormat="1">
      <c r="E263" s="45"/>
    </row>
    <row r="264" spans="5:5" s="2" customFormat="1">
      <c r="E264" s="45"/>
    </row>
    <row r="265" spans="5:5" s="2" customFormat="1">
      <c r="E265" s="45"/>
    </row>
    <row r="266" spans="5:5" s="2" customFormat="1">
      <c r="E266" s="45"/>
    </row>
    <row r="267" spans="5:5" s="2" customFormat="1">
      <c r="E267" s="45"/>
    </row>
    <row r="268" spans="5:5" s="2" customFormat="1">
      <c r="E268" s="45"/>
    </row>
    <row r="269" spans="5:5" s="2" customFormat="1">
      <c r="E269" s="45"/>
    </row>
    <row r="270" spans="5:5" s="2" customFormat="1">
      <c r="E270" s="45"/>
    </row>
    <row r="271" spans="5:5" s="2" customFormat="1">
      <c r="E271" s="45"/>
    </row>
    <row r="272" spans="5:5" s="2" customFormat="1">
      <c r="E272" s="45"/>
    </row>
    <row r="273" spans="5:5" s="2" customFormat="1">
      <c r="E273" s="45"/>
    </row>
    <row r="274" spans="5:5" s="2" customFormat="1">
      <c r="E274" s="45"/>
    </row>
    <row r="275" spans="5:5" s="2" customFormat="1">
      <c r="E275" s="45"/>
    </row>
    <row r="276" spans="5:5" s="2" customFormat="1">
      <c r="E276" s="45"/>
    </row>
    <row r="277" spans="5:5" s="2" customFormat="1">
      <c r="E277" s="45"/>
    </row>
    <row r="278" spans="5:5" s="2" customFormat="1">
      <c r="E278" s="45"/>
    </row>
    <row r="279" spans="5:5" s="2" customFormat="1">
      <c r="E279" s="45"/>
    </row>
    <row r="280" spans="5:5" s="2" customFormat="1">
      <c r="E280" s="45"/>
    </row>
    <row r="281" spans="5:5" s="2" customFormat="1">
      <c r="E281" s="45"/>
    </row>
    <row r="282" spans="5:5" s="2" customFormat="1">
      <c r="E282" s="45"/>
    </row>
    <row r="283" spans="5:5" s="2" customFormat="1">
      <c r="E283" s="45"/>
    </row>
    <row r="284" spans="5:5" s="2" customFormat="1">
      <c r="E284" s="45"/>
    </row>
    <row r="285" spans="5:5" s="2" customFormat="1">
      <c r="E285" s="45"/>
    </row>
    <row r="286" spans="5:5" s="2" customFormat="1">
      <c r="E286" s="45"/>
    </row>
    <row r="287" spans="5:5" s="2" customFormat="1">
      <c r="E287" s="45"/>
    </row>
    <row r="288" spans="5:5" s="2" customFormat="1">
      <c r="E288" s="45"/>
    </row>
    <row r="289" spans="5:5" s="2" customFormat="1">
      <c r="E289" s="45"/>
    </row>
    <row r="290" spans="5:5" s="2" customFormat="1">
      <c r="E290" s="45"/>
    </row>
    <row r="291" spans="5:5" s="2" customFormat="1">
      <c r="E291" s="45"/>
    </row>
    <row r="292" spans="5:5" s="2" customFormat="1">
      <c r="E292" s="45"/>
    </row>
    <row r="293" spans="5:5" s="2" customFormat="1">
      <c r="E293" s="45"/>
    </row>
    <row r="294" spans="5:5" s="2" customFormat="1">
      <c r="E294" s="45"/>
    </row>
    <row r="295" spans="5:5" s="2" customFormat="1">
      <c r="E295" s="45"/>
    </row>
    <row r="296" spans="5:5" s="2" customFormat="1">
      <c r="E296" s="45"/>
    </row>
    <row r="297" spans="5:5" s="2" customFormat="1">
      <c r="E297" s="45"/>
    </row>
    <row r="298" spans="5:5" s="2" customFormat="1">
      <c r="E298" s="45"/>
    </row>
    <row r="299" spans="5:5" s="2" customFormat="1">
      <c r="E299" s="45"/>
    </row>
    <row r="300" spans="5:5" s="2" customFormat="1">
      <c r="E300" s="45"/>
    </row>
    <row r="301" spans="5:5" s="2" customFormat="1">
      <c r="E301" s="45"/>
    </row>
    <row r="302" spans="5:5" s="2" customFormat="1">
      <c r="E302" s="45"/>
    </row>
    <row r="303" spans="5:5" s="2" customFormat="1">
      <c r="E303" s="45"/>
    </row>
    <row r="304" spans="5:5" s="2" customFormat="1">
      <c r="E304" s="45"/>
    </row>
    <row r="305" spans="5:5" s="2" customFormat="1">
      <c r="E305" s="45"/>
    </row>
    <row r="306" spans="5:5" s="2" customFormat="1">
      <c r="E306" s="45"/>
    </row>
    <row r="307" spans="5:5" s="2" customFormat="1">
      <c r="E307" s="45"/>
    </row>
    <row r="308" spans="5:5" s="2" customFormat="1">
      <c r="E308" s="45"/>
    </row>
    <row r="309" spans="5:5" s="2" customFormat="1">
      <c r="E309" s="45"/>
    </row>
    <row r="310" spans="5:5" s="2" customFormat="1">
      <c r="E310" s="45"/>
    </row>
    <row r="311" spans="5:5" s="2" customFormat="1">
      <c r="E311" s="45"/>
    </row>
    <row r="312" spans="5:5" s="2" customFormat="1">
      <c r="E312" s="45"/>
    </row>
    <row r="313" spans="5:5" s="2" customFormat="1">
      <c r="E313" s="45"/>
    </row>
    <row r="314" spans="5:5" s="2" customFormat="1">
      <c r="E314" s="45"/>
    </row>
    <row r="315" spans="5:5" s="2" customFormat="1">
      <c r="E315" s="45"/>
    </row>
    <row r="316" spans="5:5" s="2" customFormat="1">
      <c r="E316" s="45"/>
    </row>
    <row r="317" spans="5:5" s="2" customFormat="1">
      <c r="E317" s="45"/>
    </row>
    <row r="318" spans="5:5" s="2" customFormat="1">
      <c r="E318" s="45"/>
    </row>
    <row r="319" spans="5:5" s="2" customFormat="1">
      <c r="E319" s="45"/>
    </row>
    <row r="320" spans="5:5" s="2" customFormat="1">
      <c r="E320" s="45"/>
    </row>
    <row r="321" spans="5:5" s="2" customFormat="1">
      <c r="E321" s="45"/>
    </row>
    <row r="322" spans="5:5" s="2" customFormat="1">
      <c r="E322" s="45"/>
    </row>
    <row r="323" spans="5:5" s="2" customFormat="1">
      <c r="E323" s="45"/>
    </row>
    <row r="324" spans="5:5" s="2" customFormat="1">
      <c r="E324" s="45"/>
    </row>
    <row r="325" spans="5:5" s="2" customFormat="1">
      <c r="E325" s="45"/>
    </row>
    <row r="326" spans="5:5" s="2" customFormat="1">
      <c r="E326" s="45"/>
    </row>
    <row r="327" spans="5:5" s="2" customFormat="1">
      <c r="E327" s="45"/>
    </row>
    <row r="328" spans="5:5" s="2" customFormat="1">
      <c r="E328" s="45"/>
    </row>
    <row r="329" spans="5:5" s="2" customFormat="1">
      <c r="E329" s="45"/>
    </row>
    <row r="330" spans="5:5" s="2" customFormat="1">
      <c r="E330" s="45"/>
    </row>
    <row r="331" spans="5:5" s="2" customFormat="1">
      <c r="E331" s="45"/>
    </row>
    <row r="332" spans="5:5" s="2" customFormat="1">
      <c r="E332" s="45"/>
    </row>
    <row r="333" spans="5:5" s="2" customFormat="1">
      <c r="E333" s="45"/>
    </row>
    <row r="334" spans="5:5" s="2" customFormat="1">
      <c r="E334" s="45"/>
    </row>
    <row r="335" spans="5:5" s="2" customFormat="1">
      <c r="E335" s="45"/>
    </row>
    <row r="336" spans="5:5" s="2" customFormat="1">
      <c r="E336" s="45"/>
    </row>
    <row r="337" spans="5:5" s="2" customFormat="1">
      <c r="E337" s="45"/>
    </row>
    <row r="338" spans="5:5" s="2" customFormat="1">
      <c r="E338" s="45"/>
    </row>
    <row r="339" spans="5:5" s="2" customFormat="1">
      <c r="E339" s="45"/>
    </row>
    <row r="340" spans="5:5" s="2" customFormat="1">
      <c r="E340" s="45"/>
    </row>
    <row r="341" spans="5:5" s="2" customFormat="1">
      <c r="E341" s="45"/>
    </row>
    <row r="342" spans="5:5" s="2" customFormat="1">
      <c r="E342" s="45"/>
    </row>
    <row r="343" spans="5:5" s="2" customFormat="1">
      <c r="E343" s="45"/>
    </row>
    <row r="344" spans="5:5" s="2" customFormat="1">
      <c r="E344" s="45"/>
    </row>
    <row r="345" spans="5:5" s="2" customFormat="1">
      <c r="E345" s="45"/>
    </row>
    <row r="346" spans="5:5" s="2" customFormat="1">
      <c r="E346" s="45"/>
    </row>
    <row r="347" spans="5:5" s="2" customFormat="1">
      <c r="E347" s="45"/>
    </row>
    <row r="348" spans="5:5" s="2" customFormat="1">
      <c r="E348" s="45"/>
    </row>
    <row r="349" spans="5:5" s="2" customFormat="1">
      <c r="E349" s="45"/>
    </row>
    <row r="350" spans="5:5" s="2" customFormat="1">
      <c r="E350" s="45"/>
    </row>
    <row r="351" spans="5:5" s="2" customFormat="1">
      <c r="E351" s="45"/>
    </row>
    <row r="352" spans="5:5" s="2" customFormat="1">
      <c r="E352" s="45"/>
    </row>
    <row r="353" spans="5:5" s="2" customFormat="1">
      <c r="E353" s="45"/>
    </row>
    <row r="354" spans="5:5" s="2" customFormat="1">
      <c r="E354" s="45"/>
    </row>
    <row r="355" spans="5:5" s="2" customFormat="1">
      <c r="E355" s="45"/>
    </row>
    <row r="356" spans="5:5" s="2" customFormat="1">
      <c r="E356" s="45"/>
    </row>
    <row r="357" spans="5:5" s="2" customFormat="1">
      <c r="E357" s="45"/>
    </row>
    <row r="358" spans="5:5" s="2" customFormat="1">
      <c r="E358" s="45"/>
    </row>
    <row r="359" spans="5:5" s="2" customFormat="1">
      <c r="E359" s="45"/>
    </row>
    <row r="360" spans="5:5" s="2" customFormat="1">
      <c r="E360" s="45"/>
    </row>
    <row r="361" spans="5:5" s="2" customFormat="1">
      <c r="E361" s="45"/>
    </row>
    <row r="362" spans="5:5" s="2" customFormat="1">
      <c r="E362" s="45"/>
    </row>
    <row r="363" spans="5:5" s="2" customFormat="1">
      <c r="E363" s="45"/>
    </row>
    <row r="364" spans="5:5" s="2" customFormat="1">
      <c r="E364" s="45"/>
    </row>
    <row r="365" spans="5:5" s="2" customFormat="1">
      <c r="E365" s="45"/>
    </row>
    <row r="366" spans="5:5" s="2" customFormat="1">
      <c r="E366" s="45"/>
    </row>
    <row r="367" spans="5:5" s="2" customFormat="1">
      <c r="E367" s="45"/>
    </row>
    <row r="368" spans="5:5" s="2" customFormat="1">
      <c r="E368" s="45"/>
    </row>
    <row r="369" spans="5:5" s="2" customFormat="1">
      <c r="E369" s="45"/>
    </row>
    <row r="370" spans="5:5" s="2" customFormat="1">
      <c r="E370" s="45"/>
    </row>
    <row r="371" spans="5:5" s="2" customFormat="1">
      <c r="E371" s="45"/>
    </row>
    <row r="372" spans="5:5" s="2" customFormat="1">
      <c r="E372" s="45"/>
    </row>
    <row r="373" spans="5:5" s="2" customFormat="1">
      <c r="E373" s="45"/>
    </row>
    <row r="374" spans="5:5" s="2" customFormat="1">
      <c r="E374" s="45"/>
    </row>
    <row r="375" spans="5:5" s="2" customFormat="1">
      <c r="E375" s="45"/>
    </row>
    <row r="376" spans="5:5" s="2" customFormat="1">
      <c r="E376" s="45"/>
    </row>
    <row r="377" spans="5:5" s="2" customFormat="1">
      <c r="E377" s="45"/>
    </row>
    <row r="378" spans="5:5" s="2" customFormat="1">
      <c r="E378" s="45"/>
    </row>
    <row r="379" spans="5:5" s="2" customFormat="1">
      <c r="E379" s="45"/>
    </row>
    <row r="380" spans="5:5" s="2" customFormat="1">
      <c r="E380" s="45"/>
    </row>
    <row r="381" spans="5:5" s="2" customFormat="1">
      <c r="E381" s="45"/>
    </row>
    <row r="382" spans="5:5" s="2" customFormat="1">
      <c r="E382" s="45"/>
    </row>
    <row r="383" spans="5:5" s="2" customFormat="1">
      <c r="E383" s="45"/>
    </row>
    <row r="384" spans="5:5" s="2" customFormat="1">
      <c r="E384" s="45"/>
    </row>
    <row r="385" spans="5:5" s="2" customFormat="1">
      <c r="E385" s="45"/>
    </row>
    <row r="386" spans="5:5" s="2" customFormat="1">
      <c r="E386" s="45"/>
    </row>
    <row r="387" spans="5:5" s="2" customFormat="1">
      <c r="E387" s="45"/>
    </row>
    <row r="388" spans="5:5" s="2" customFormat="1">
      <c r="E388" s="45"/>
    </row>
    <row r="389" spans="5:5" s="2" customFormat="1">
      <c r="E389" s="45"/>
    </row>
    <row r="390" spans="5:5" s="2" customFormat="1">
      <c r="E390" s="45"/>
    </row>
    <row r="391" spans="5:5" s="2" customFormat="1">
      <c r="E391" s="45"/>
    </row>
    <row r="392" spans="5:5" s="2" customFormat="1">
      <c r="E392" s="45"/>
    </row>
    <row r="393" spans="5:5" s="2" customFormat="1">
      <c r="E393" s="45"/>
    </row>
    <row r="394" spans="5:5" s="2" customFormat="1">
      <c r="E394" s="45"/>
    </row>
    <row r="395" spans="5:5" s="2" customFormat="1">
      <c r="E395" s="45"/>
    </row>
    <row r="396" spans="5:5" s="2" customFormat="1">
      <c r="E396" s="45"/>
    </row>
    <row r="397" spans="5:5" s="2" customFormat="1">
      <c r="E397" s="45"/>
    </row>
    <row r="398" spans="5:5" s="2" customFormat="1">
      <c r="E398" s="45"/>
    </row>
    <row r="399" spans="5:5" s="2" customFormat="1">
      <c r="E399" s="45"/>
    </row>
    <row r="400" spans="5:5" s="2" customFormat="1">
      <c r="E400" s="45"/>
    </row>
    <row r="401" spans="5:5" s="2" customFormat="1">
      <c r="E401" s="45"/>
    </row>
    <row r="402" spans="5:5" s="2" customFormat="1">
      <c r="E402" s="45"/>
    </row>
    <row r="403" spans="5:5" s="2" customFormat="1">
      <c r="E403" s="45"/>
    </row>
    <row r="404" spans="5:5" s="2" customFormat="1">
      <c r="E404" s="45"/>
    </row>
    <row r="405" spans="5:5" s="2" customFormat="1">
      <c r="E405" s="45"/>
    </row>
    <row r="406" spans="5:5" s="2" customFormat="1">
      <c r="E406" s="45"/>
    </row>
    <row r="407" spans="5:5" s="2" customFormat="1">
      <c r="E407" s="45"/>
    </row>
    <row r="408" spans="5:5" s="2" customFormat="1">
      <c r="E408" s="45"/>
    </row>
    <row r="409" spans="5:5" s="2" customFormat="1">
      <c r="E409" s="45"/>
    </row>
    <row r="410" spans="5:5" s="2" customFormat="1">
      <c r="E410" s="45"/>
    </row>
    <row r="411" spans="5:5" s="2" customFormat="1">
      <c r="E411" s="45"/>
    </row>
    <row r="412" spans="5:5" s="2" customFormat="1">
      <c r="E412" s="45"/>
    </row>
    <row r="413" spans="5:5" s="2" customFormat="1">
      <c r="E413" s="45"/>
    </row>
    <row r="414" spans="5:5" s="2" customFormat="1">
      <c r="E414" s="45"/>
    </row>
    <row r="415" spans="5:5" s="2" customFormat="1">
      <c r="E415" s="45"/>
    </row>
    <row r="416" spans="5:5" s="2" customFormat="1">
      <c r="E416" s="45"/>
    </row>
    <row r="417" spans="5:5" s="2" customFormat="1">
      <c r="E417" s="45"/>
    </row>
    <row r="418" spans="5:5" s="2" customFormat="1">
      <c r="E418" s="45"/>
    </row>
    <row r="419" spans="5:5" s="2" customFormat="1">
      <c r="E419" s="45"/>
    </row>
    <row r="420" spans="5:5" s="2" customFormat="1">
      <c r="E420" s="45"/>
    </row>
    <row r="421" spans="5:5" s="2" customFormat="1">
      <c r="E421" s="45"/>
    </row>
    <row r="422" spans="5:5" s="2" customFormat="1">
      <c r="E422" s="45"/>
    </row>
    <row r="423" spans="5:5" s="2" customFormat="1">
      <c r="E423" s="45"/>
    </row>
    <row r="424" spans="5:5" s="2" customFormat="1">
      <c r="E424" s="45"/>
    </row>
    <row r="425" spans="5:5" s="2" customFormat="1">
      <c r="E425" s="45"/>
    </row>
    <row r="426" spans="5:5" s="2" customFormat="1">
      <c r="E426" s="45"/>
    </row>
    <row r="427" spans="5:5" s="2" customFormat="1">
      <c r="E427" s="45"/>
    </row>
    <row r="428" spans="5:5" s="2" customFormat="1">
      <c r="E428" s="45"/>
    </row>
    <row r="429" spans="5:5" s="2" customFormat="1">
      <c r="E429" s="45"/>
    </row>
    <row r="430" spans="5:5" s="2" customFormat="1">
      <c r="E430" s="45"/>
    </row>
    <row r="431" spans="5:5" s="2" customFormat="1">
      <c r="E431" s="45"/>
    </row>
    <row r="432" spans="5:5" s="2" customFormat="1">
      <c r="E432" s="45"/>
    </row>
    <row r="433" spans="5:5" s="2" customFormat="1">
      <c r="E433" s="45"/>
    </row>
    <row r="434" spans="5:5" s="2" customFormat="1">
      <c r="E434" s="45"/>
    </row>
    <row r="435" spans="5:5" s="2" customFormat="1">
      <c r="E435" s="45"/>
    </row>
    <row r="436" spans="5:5" s="2" customFormat="1">
      <c r="E436" s="45"/>
    </row>
    <row r="437" spans="5:5" s="2" customFormat="1">
      <c r="E437" s="45"/>
    </row>
    <row r="438" spans="5:5" s="2" customFormat="1">
      <c r="E438" s="45"/>
    </row>
    <row r="439" spans="5:5" s="2" customFormat="1">
      <c r="E439" s="45"/>
    </row>
    <row r="440" spans="5:5" s="2" customFormat="1">
      <c r="E440" s="45"/>
    </row>
    <row r="441" spans="5:5" s="2" customFormat="1">
      <c r="E441" s="45"/>
    </row>
    <row r="442" spans="5:5" s="2" customFormat="1">
      <c r="E442" s="45"/>
    </row>
    <row r="443" spans="5:5" s="2" customFormat="1">
      <c r="E443" s="45"/>
    </row>
    <row r="444" spans="5:5" s="2" customFormat="1">
      <c r="E444" s="45"/>
    </row>
    <row r="445" spans="5:5" s="2" customFormat="1">
      <c r="E445" s="45"/>
    </row>
    <row r="446" spans="5:5" s="2" customFormat="1">
      <c r="E446" s="45"/>
    </row>
    <row r="447" spans="5:5" s="2" customFormat="1">
      <c r="E447" s="45"/>
    </row>
    <row r="448" spans="5:5" s="2" customFormat="1">
      <c r="E448" s="45"/>
    </row>
    <row r="449" spans="5:5" s="2" customFormat="1">
      <c r="E449" s="45"/>
    </row>
    <row r="450" spans="5:5" s="2" customFormat="1">
      <c r="E450" s="45"/>
    </row>
    <row r="451" spans="5:5" s="2" customFormat="1">
      <c r="E451" s="45"/>
    </row>
    <row r="452" spans="5:5" s="2" customFormat="1">
      <c r="E452" s="45"/>
    </row>
    <row r="453" spans="5:5" s="2" customFormat="1">
      <c r="E453" s="45"/>
    </row>
    <row r="454" spans="5:5" s="2" customFormat="1">
      <c r="E454" s="45"/>
    </row>
    <row r="455" spans="5:5" s="2" customFormat="1">
      <c r="E455" s="45"/>
    </row>
    <row r="456" spans="5:5" s="2" customFormat="1">
      <c r="E456" s="45"/>
    </row>
    <row r="457" spans="5:5" s="2" customFormat="1">
      <c r="E457" s="45"/>
    </row>
    <row r="458" spans="5:5" s="2" customFormat="1">
      <c r="E458" s="45"/>
    </row>
    <row r="459" spans="5:5" s="2" customFormat="1">
      <c r="E459" s="45"/>
    </row>
    <row r="460" spans="5:5" s="2" customFormat="1">
      <c r="E460" s="45"/>
    </row>
    <row r="461" spans="5:5" s="2" customFormat="1">
      <c r="E461" s="45"/>
    </row>
    <row r="462" spans="5:5" s="2" customFormat="1">
      <c r="E462" s="45"/>
    </row>
    <row r="463" spans="5:5" s="2" customFormat="1">
      <c r="E463" s="45"/>
    </row>
    <row r="464" spans="5:5" s="2" customFormat="1">
      <c r="E464" s="45"/>
    </row>
    <row r="465" spans="5:5" s="2" customFormat="1">
      <c r="E465" s="45"/>
    </row>
    <row r="466" spans="5:5" s="2" customFormat="1">
      <c r="E466" s="45"/>
    </row>
    <row r="467" spans="5:5" s="2" customFormat="1">
      <c r="E467" s="45"/>
    </row>
    <row r="468" spans="5:5" s="2" customFormat="1">
      <c r="E468" s="45"/>
    </row>
    <row r="469" spans="5:5" s="2" customFormat="1">
      <c r="E469" s="45"/>
    </row>
    <row r="470" spans="5:5" s="2" customFormat="1">
      <c r="E470" s="45"/>
    </row>
    <row r="471" spans="5:5" s="2" customFormat="1">
      <c r="E471" s="45"/>
    </row>
    <row r="472" spans="5:5" s="2" customFormat="1">
      <c r="E472" s="45"/>
    </row>
    <row r="473" spans="5:5" s="2" customFormat="1">
      <c r="E473" s="45"/>
    </row>
    <row r="474" spans="5:5" s="2" customFormat="1">
      <c r="E474" s="45"/>
    </row>
    <row r="475" spans="5:5" s="2" customFormat="1">
      <c r="E475" s="45"/>
    </row>
    <row r="476" spans="5:5" s="2" customFormat="1">
      <c r="E476" s="45"/>
    </row>
    <row r="477" spans="5:5" s="2" customFormat="1">
      <c r="E477" s="45"/>
    </row>
    <row r="478" spans="5:5" s="2" customFormat="1">
      <c r="E478" s="45"/>
    </row>
    <row r="479" spans="5:5" s="2" customFormat="1">
      <c r="E479" s="45"/>
    </row>
    <row r="480" spans="5:5" s="2" customFormat="1">
      <c r="E480" s="45"/>
    </row>
    <row r="481" spans="5:5" s="2" customFormat="1">
      <c r="E481" s="45"/>
    </row>
    <row r="482" spans="5:5" s="2" customFormat="1">
      <c r="E482" s="45"/>
    </row>
    <row r="483" spans="5:5" s="2" customFormat="1">
      <c r="E483" s="45"/>
    </row>
    <row r="484" spans="5:5" s="2" customFormat="1">
      <c r="E484" s="45"/>
    </row>
    <row r="485" spans="5:5" s="2" customFormat="1">
      <c r="E485" s="45"/>
    </row>
    <row r="486" spans="5:5" s="2" customFormat="1">
      <c r="E486" s="45"/>
    </row>
    <row r="487" spans="5:5" s="2" customFormat="1">
      <c r="E487" s="45"/>
    </row>
    <row r="488" spans="5:5" s="2" customFormat="1">
      <c r="E488" s="45"/>
    </row>
    <row r="489" spans="5:5" s="2" customFormat="1">
      <c r="E489" s="45"/>
    </row>
    <row r="490" spans="5:5" s="2" customFormat="1">
      <c r="E490" s="45"/>
    </row>
    <row r="491" spans="5:5" s="2" customFormat="1">
      <c r="E491" s="45"/>
    </row>
    <row r="492" spans="5:5" s="2" customFormat="1">
      <c r="E492" s="45"/>
    </row>
    <row r="493" spans="5:5" s="2" customFormat="1">
      <c r="E493" s="45"/>
    </row>
    <row r="494" spans="5:5" s="2" customFormat="1">
      <c r="E494" s="45"/>
    </row>
    <row r="495" spans="5:5" s="2" customFormat="1">
      <c r="E495" s="45"/>
    </row>
    <row r="496" spans="5:5" s="2" customFormat="1">
      <c r="E496" s="45"/>
    </row>
    <row r="497" spans="5:5" s="2" customFormat="1">
      <c r="E497" s="45"/>
    </row>
    <row r="498" spans="5:5" s="2" customFormat="1">
      <c r="E498" s="45"/>
    </row>
    <row r="499" spans="5:5" s="2" customFormat="1">
      <c r="E499" s="45"/>
    </row>
    <row r="500" spans="5:5" s="2" customFormat="1">
      <c r="E500" s="45"/>
    </row>
    <row r="501" spans="5:5" s="2" customFormat="1">
      <c r="E501" s="45"/>
    </row>
    <row r="502" spans="5:5" s="2" customFormat="1">
      <c r="E502" s="45"/>
    </row>
    <row r="503" spans="5:5" s="2" customFormat="1">
      <c r="E503" s="45"/>
    </row>
    <row r="504" spans="5:5" s="2" customFormat="1">
      <c r="E504" s="45"/>
    </row>
    <row r="505" spans="5:5" s="2" customFormat="1">
      <c r="E505" s="45"/>
    </row>
    <row r="506" spans="5:5" s="2" customFormat="1">
      <c r="E506" s="45"/>
    </row>
    <row r="507" spans="5:5" s="2" customFormat="1">
      <c r="E507" s="45"/>
    </row>
    <row r="508" spans="5:5" s="2" customFormat="1">
      <c r="E508" s="45"/>
    </row>
    <row r="509" spans="5:5" s="2" customFormat="1">
      <c r="E509" s="45"/>
    </row>
    <row r="510" spans="5:5" s="2" customFormat="1">
      <c r="E510" s="45"/>
    </row>
    <row r="511" spans="5:5" s="2" customFormat="1">
      <c r="E511" s="45"/>
    </row>
    <row r="512" spans="5:5" s="2" customFormat="1">
      <c r="E512" s="45"/>
    </row>
    <row r="513" spans="5:5" s="2" customFormat="1">
      <c r="E513" s="45"/>
    </row>
    <row r="514" spans="5:5" s="2" customFormat="1">
      <c r="E514" s="45"/>
    </row>
    <row r="515" spans="5:5" s="2" customFormat="1">
      <c r="E515" s="45"/>
    </row>
    <row r="516" spans="5:5" s="2" customFormat="1">
      <c r="E516" s="45"/>
    </row>
    <row r="517" spans="5:5" s="2" customFormat="1">
      <c r="E517" s="45"/>
    </row>
    <row r="518" spans="5:5" s="2" customFormat="1">
      <c r="E518" s="45"/>
    </row>
    <row r="519" spans="5:5" s="2" customFormat="1">
      <c r="E519" s="45"/>
    </row>
    <row r="520" spans="5:5" s="2" customFormat="1">
      <c r="E520" s="45"/>
    </row>
    <row r="521" spans="5:5" s="2" customFormat="1">
      <c r="E521" s="45"/>
    </row>
    <row r="522" spans="5:5" s="2" customFormat="1">
      <c r="E522" s="45"/>
    </row>
    <row r="523" spans="5:5" s="2" customFormat="1">
      <c r="E523" s="45"/>
    </row>
    <row r="524" spans="5:5" s="2" customFormat="1">
      <c r="E524" s="45"/>
    </row>
    <row r="525" spans="5:5" s="2" customFormat="1">
      <c r="E525" s="45"/>
    </row>
    <row r="526" spans="5:5" s="2" customFormat="1">
      <c r="E526" s="45"/>
    </row>
    <row r="527" spans="5:5" s="2" customFormat="1">
      <c r="E527" s="45"/>
    </row>
    <row r="528" spans="5:5" s="2" customFormat="1">
      <c r="E528" s="45"/>
    </row>
    <row r="529" spans="5:5" s="2" customFormat="1">
      <c r="E529" s="45"/>
    </row>
    <row r="530" spans="5:5" s="2" customFormat="1">
      <c r="E530" s="45"/>
    </row>
    <row r="531" spans="5:5" s="2" customFormat="1">
      <c r="E531" s="45"/>
    </row>
    <row r="532" spans="5:5" s="2" customFormat="1">
      <c r="E532" s="45"/>
    </row>
    <row r="533" spans="5:5" s="2" customFormat="1">
      <c r="E533" s="45"/>
    </row>
    <row r="534" spans="5:5" s="2" customFormat="1">
      <c r="E534" s="45"/>
    </row>
    <row r="535" spans="5:5" s="2" customFormat="1">
      <c r="E535" s="45"/>
    </row>
    <row r="536" spans="5:5" s="2" customFormat="1">
      <c r="E536" s="45"/>
    </row>
    <row r="537" spans="5:5" s="2" customFormat="1">
      <c r="E537" s="45"/>
    </row>
    <row r="538" spans="5:5" s="2" customFormat="1">
      <c r="E538" s="45"/>
    </row>
    <row r="539" spans="5:5" s="2" customFormat="1">
      <c r="E539" s="45"/>
    </row>
    <row r="540" spans="5:5" s="2" customFormat="1">
      <c r="E540" s="45"/>
    </row>
    <row r="541" spans="5:5" s="2" customFormat="1">
      <c r="E541" s="45"/>
    </row>
    <row r="542" spans="5:5" s="2" customFormat="1">
      <c r="E542" s="45"/>
    </row>
    <row r="543" spans="5:5" s="2" customFormat="1">
      <c r="E543" s="45"/>
    </row>
    <row r="544" spans="5:5" s="2" customFormat="1">
      <c r="E544" s="45"/>
    </row>
    <row r="545" spans="5:5" s="2" customFormat="1">
      <c r="E545" s="45"/>
    </row>
    <row r="546" spans="5:5" s="2" customFormat="1">
      <c r="E546" s="45"/>
    </row>
    <row r="547" spans="5:5" s="2" customFormat="1">
      <c r="E547" s="45"/>
    </row>
    <row r="548" spans="5:5" s="2" customFormat="1">
      <c r="E548" s="45"/>
    </row>
    <row r="549" spans="5:5" s="2" customFormat="1">
      <c r="E549" s="45"/>
    </row>
    <row r="550" spans="5:5" s="2" customFormat="1">
      <c r="E550" s="45"/>
    </row>
    <row r="551" spans="5:5" s="2" customFormat="1">
      <c r="E551" s="45"/>
    </row>
    <row r="552" spans="5:5" s="2" customFormat="1">
      <c r="E552" s="45"/>
    </row>
    <row r="553" spans="5:5" s="2" customFormat="1">
      <c r="E553" s="45"/>
    </row>
    <row r="554" spans="5:5" s="2" customFormat="1">
      <c r="E554" s="45"/>
    </row>
    <row r="555" spans="5:5" s="2" customFormat="1">
      <c r="E555" s="45"/>
    </row>
    <row r="556" spans="5:5" s="2" customFormat="1">
      <c r="E556" s="45"/>
    </row>
    <row r="557" spans="5:5" s="2" customFormat="1">
      <c r="E557" s="45"/>
    </row>
    <row r="558" spans="5:5" s="2" customFormat="1">
      <c r="E558" s="45"/>
    </row>
    <row r="559" spans="5:5" s="2" customFormat="1">
      <c r="E559" s="45"/>
    </row>
    <row r="560" spans="5:5" s="2" customFormat="1">
      <c r="E560" s="45"/>
    </row>
    <row r="561" spans="5:5" s="2" customFormat="1">
      <c r="E561" s="45"/>
    </row>
    <row r="562" spans="5:5" s="2" customFormat="1">
      <c r="E562" s="45"/>
    </row>
    <row r="563" spans="5:5" s="2" customFormat="1">
      <c r="E563" s="45"/>
    </row>
    <row r="564" spans="5:5" s="2" customFormat="1">
      <c r="E564" s="45"/>
    </row>
    <row r="565" spans="5:5" s="2" customFormat="1">
      <c r="E565" s="45"/>
    </row>
    <row r="566" spans="5:5" s="2" customFormat="1">
      <c r="E566" s="45"/>
    </row>
    <row r="567" spans="5:5" s="2" customFormat="1">
      <c r="E567" s="45"/>
    </row>
    <row r="568" spans="5:5" s="2" customFormat="1">
      <c r="E568" s="45"/>
    </row>
    <row r="569" spans="5:5" s="2" customFormat="1">
      <c r="E569" s="45"/>
    </row>
    <row r="570" spans="5:5" s="2" customFormat="1">
      <c r="E570" s="45"/>
    </row>
    <row r="571" spans="5:5" s="2" customFormat="1">
      <c r="E571" s="45"/>
    </row>
    <row r="572" spans="5:5" s="2" customFormat="1">
      <c r="E572" s="45"/>
    </row>
    <row r="573" spans="5:5" s="2" customFormat="1">
      <c r="E573" s="45"/>
    </row>
    <row r="574" spans="5:5" s="2" customFormat="1">
      <c r="E574" s="45"/>
    </row>
    <row r="575" spans="5:5" s="2" customFormat="1">
      <c r="E575" s="45"/>
    </row>
    <row r="576" spans="5:5" s="2" customFormat="1">
      <c r="E576" s="45"/>
    </row>
    <row r="577" spans="5:5" s="2" customFormat="1">
      <c r="E577" s="45"/>
    </row>
    <row r="578" spans="5:5" s="2" customFormat="1">
      <c r="E578" s="45"/>
    </row>
    <row r="579" spans="5:5" s="2" customFormat="1">
      <c r="E579" s="45"/>
    </row>
    <row r="580" spans="5:5" s="2" customFormat="1">
      <c r="E580" s="45"/>
    </row>
    <row r="581" spans="5:5" s="2" customFormat="1">
      <c r="E581" s="45"/>
    </row>
    <row r="582" spans="5:5" s="2" customFormat="1">
      <c r="E582" s="45"/>
    </row>
    <row r="583" spans="5:5" s="2" customFormat="1">
      <c r="E583" s="45"/>
    </row>
    <row r="584" spans="5:5" s="2" customFormat="1">
      <c r="E584" s="45"/>
    </row>
    <row r="585" spans="5:5" s="2" customFormat="1">
      <c r="E585" s="45"/>
    </row>
    <row r="586" spans="5:5" s="2" customFormat="1">
      <c r="E586" s="45"/>
    </row>
    <row r="587" spans="5:5" s="2" customFormat="1">
      <c r="E587" s="45"/>
    </row>
    <row r="588" spans="5:5" s="2" customFormat="1">
      <c r="E588" s="45"/>
    </row>
    <row r="589" spans="5:5" s="2" customFormat="1">
      <c r="E589" s="45"/>
    </row>
    <row r="590" spans="5:5" s="2" customFormat="1">
      <c r="E590" s="45"/>
    </row>
    <row r="591" spans="5:5" s="2" customFormat="1">
      <c r="E591" s="45"/>
    </row>
    <row r="592" spans="5:5" s="2" customFormat="1">
      <c r="E592" s="45"/>
    </row>
    <row r="593" spans="5:5" s="2" customFormat="1">
      <c r="E593" s="45"/>
    </row>
    <row r="594" spans="5:5" s="2" customFormat="1">
      <c r="E594" s="45"/>
    </row>
    <row r="595" spans="5:5" s="2" customFormat="1">
      <c r="E595" s="45"/>
    </row>
    <row r="596" spans="5:5" s="2" customFormat="1">
      <c r="E596" s="45"/>
    </row>
    <row r="597" spans="5:5" s="2" customFormat="1">
      <c r="E597" s="45"/>
    </row>
    <row r="598" spans="5:5" s="2" customFormat="1">
      <c r="E598" s="45"/>
    </row>
    <row r="599" spans="5:5" s="2" customFormat="1">
      <c r="E599" s="45"/>
    </row>
    <row r="600" spans="5:5" s="2" customFormat="1">
      <c r="E600" s="45"/>
    </row>
    <row r="601" spans="5:5" s="2" customFormat="1">
      <c r="E601" s="45"/>
    </row>
    <row r="602" spans="5:5" s="2" customFormat="1">
      <c r="E602" s="45"/>
    </row>
    <row r="603" spans="5:5" s="2" customFormat="1">
      <c r="E603" s="45"/>
    </row>
    <row r="604" spans="5:5" s="2" customFormat="1">
      <c r="E604" s="45"/>
    </row>
    <row r="605" spans="5:5" s="2" customFormat="1">
      <c r="E605" s="45"/>
    </row>
    <row r="606" spans="5:5" s="2" customFormat="1">
      <c r="E606" s="45"/>
    </row>
    <row r="607" spans="5:5" s="2" customFormat="1">
      <c r="E607" s="45"/>
    </row>
    <row r="608" spans="5:5" s="2" customFormat="1">
      <c r="E608" s="45"/>
    </row>
    <row r="609" spans="5:5" s="2" customFormat="1">
      <c r="E609" s="45"/>
    </row>
    <row r="610" spans="5:5" s="2" customFormat="1">
      <c r="E610" s="45"/>
    </row>
    <row r="611" spans="5:5" s="2" customFormat="1">
      <c r="E611" s="45"/>
    </row>
    <row r="612" spans="5:5" s="2" customFormat="1">
      <c r="E612" s="45"/>
    </row>
    <row r="613" spans="5:5" s="2" customFormat="1">
      <c r="E613" s="45"/>
    </row>
    <row r="614" spans="5:5" s="2" customFormat="1">
      <c r="E614" s="45"/>
    </row>
    <row r="615" spans="5:5" s="2" customFormat="1">
      <c r="E615" s="45"/>
    </row>
    <row r="616" spans="5:5" s="2" customFormat="1">
      <c r="E616" s="45"/>
    </row>
    <row r="617" spans="5:5" s="2" customFormat="1">
      <c r="E617" s="45"/>
    </row>
    <row r="618" spans="5:5" s="2" customFormat="1">
      <c r="E618" s="45"/>
    </row>
    <row r="619" spans="5:5" s="2" customFormat="1">
      <c r="E619" s="45"/>
    </row>
    <row r="620" spans="5:5" s="2" customFormat="1">
      <c r="E620" s="45"/>
    </row>
    <row r="621" spans="5:5" s="2" customFormat="1">
      <c r="E621" s="45"/>
    </row>
    <row r="622" spans="5:5" s="2" customFormat="1">
      <c r="E622" s="45"/>
    </row>
    <row r="623" spans="5:5" s="2" customFormat="1">
      <c r="E623" s="45"/>
    </row>
    <row r="624" spans="5:5" s="2" customFormat="1">
      <c r="E624" s="45"/>
    </row>
    <row r="625" spans="5:5" s="2" customFormat="1">
      <c r="E625" s="45"/>
    </row>
    <row r="626" spans="5:5" s="2" customFormat="1">
      <c r="E626" s="45"/>
    </row>
    <row r="627" spans="5:5" s="2" customFormat="1">
      <c r="E627" s="45"/>
    </row>
    <row r="628" spans="5:5" s="2" customFormat="1">
      <c r="E628" s="45"/>
    </row>
    <row r="629" spans="5:5" s="2" customFormat="1">
      <c r="E629" s="45"/>
    </row>
    <row r="630" spans="5:5" s="2" customFormat="1">
      <c r="E630" s="45"/>
    </row>
    <row r="631" spans="5:5" s="2" customFormat="1">
      <c r="E631" s="45"/>
    </row>
    <row r="632" spans="5:5" s="2" customFormat="1">
      <c r="E632" s="45"/>
    </row>
    <row r="633" spans="5:5" s="2" customFormat="1">
      <c r="E633" s="45"/>
    </row>
    <row r="634" spans="5:5" s="2" customFormat="1">
      <c r="E634" s="45"/>
    </row>
    <row r="635" spans="5:5" s="2" customFormat="1">
      <c r="E635" s="45"/>
    </row>
    <row r="636" spans="5:5" s="2" customFormat="1">
      <c r="E636" s="45"/>
    </row>
    <row r="637" spans="5:5" s="2" customFormat="1">
      <c r="E637" s="45"/>
    </row>
    <row r="638" spans="5:5" s="2" customFormat="1">
      <c r="E638" s="45"/>
    </row>
    <row r="639" spans="5:5" s="2" customFormat="1">
      <c r="E639" s="45"/>
    </row>
    <row r="640" spans="5:5" s="2" customFormat="1">
      <c r="E640" s="45"/>
    </row>
    <row r="641" spans="5:5" s="2" customFormat="1">
      <c r="E641" s="45"/>
    </row>
    <row r="642" spans="5:5" s="2" customFormat="1">
      <c r="E642" s="45"/>
    </row>
    <row r="643" spans="5:5" s="2" customFormat="1">
      <c r="E643" s="45"/>
    </row>
    <row r="644" spans="5:5" s="2" customFormat="1">
      <c r="E644" s="45"/>
    </row>
    <row r="645" spans="5:5" s="2" customFormat="1">
      <c r="E645" s="45"/>
    </row>
    <row r="646" spans="5:5" s="2" customFormat="1">
      <c r="E646" s="45"/>
    </row>
    <row r="647" spans="5:5" s="2" customFormat="1">
      <c r="E647" s="45"/>
    </row>
    <row r="648" spans="5:5" s="2" customFormat="1">
      <c r="E648" s="45"/>
    </row>
    <row r="649" spans="5:5" s="2" customFormat="1">
      <c r="E649" s="45"/>
    </row>
    <row r="650" spans="5:5" s="2" customFormat="1">
      <c r="E650" s="45"/>
    </row>
    <row r="651" spans="5:5" s="2" customFormat="1">
      <c r="E651" s="45"/>
    </row>
    <row r="652" spans="5:5" s="2" customFormat="1">
      <c r="E652" s="45"/>
    </row>
    <row r="653" spans="5:5" s="2" customFormat="1">
      <c r="E653" s="45"/>
    </row>
    <row r="654" spans="5:5" s="2" customFormat="1">
      <c r="E654" s="45"/>
    </row>
    <row r="655" spans="5:5" s="2" customFormat="1">
      <c r="E655" s="45"/>
    </row>
    <row r="656" spans="5:5" s="2" customFormat="1">
      <c r="E656" s="45"/>
    </row>
    <row r="657" spans="5:5" s="2" customFormat="1">
      <c r="E657" s="45"/>
    </row>
    <row r="658" spans="5:5" s="2" customFormat="1">
      <c r="E658" s="45"/>
    </row>
    <row r="659" spans="5:5" s="2" customFormat="1">
      <c r="E659" s="45"/>
    </row>
    <row r="660" spans="5:5" s="2" customFormat="1">
      <c r="E660" s="45"/>
    </row>
    <row r="661" spans="5:5" s="2" customFormat="1">
      <c r="E661" s="45"/>
    </row>
    <row r="662" spans="5:5" s="2" customFormat="1">
      <c r="E662" s="45"/>
    </row>
    <row r="663" spans="5:5" s="2" customFormat="1">
      <c r="E663" s="45"/>
    </row>
    <row r="664" spans="5:5" s="2" customFormat="1">
      <c r="E664" s="45"/>
    </row>
    <row r="665" spans="5:5" s="2" customFormat="1">
      <c r="E665" s="45"/>
    </row>
    <row r="666" spans="5:5" s="2" customFormat="1">
      <c r="E666" s="45"/>
    </row>
    <row r="667" spans="5:5" s="2" customFormat="1">
      <c r="E667" s="45"/>
    </row>
    <row r="668" spans="5:5" s="2" customFormat="1">
      <c r="E668" s="45"/>
    </row>
    <row r="669" spans="5:5" s="2" customFormat="1">
      <c r="E669" s="45"/>
    </row>
    <row r="670" spans="5:5" s="2" customFormat="1">
      <c r="E670" s="45"/>
    </row>
    <row r="671" spans="5:5" s="2" customFormat="1">
      <c r="E671" s="45"/>
    </row>
    <row r="672" spans="5:5" s="2" customFormat="1">
      <c r="E672" s="45"/>
    </row>
    <row r="673" spans="5:5" s="2" customFormat="1">
      <c r="E673" s="45"/>
    </row>
    <row r="674" spans="5:5" s="2" customFormat="1">
      <c r="E674" s="45"/>
    </row>
    <row r="675" spans="5:5" s="2" customFormat="1">
      <c r="E675" s="45"/>
    </row>
    <row r="676" spans="5:5" s="2" customFormat="1">
      <c r="E676" s="45"/>
    </row>
    <row r="677" spans="5:5" s="2" customFormat="1">
      <c r="E677" s="45"/>
    </row>
    <row r="678" spans="5:5" s="2" customFormat="1">
      <c r="E678" s="45"/>
    </row>
    <row r="679" spans="5:5" s="2" customFormat="1">
      <c r="E679" s="45"/>
    </row>
    <row r="680" spans="5:5" s="2" customFormat="1">
      <c r="E680" s="45"/>
    </row>
    <row r="681" spans="5:5" s="2" customFormat="1">
      <c r="E681" s="45"/>
    </row>
    <row r="682" spans="5:5" s="2" customFormat="1">
      <c r="E682" s="45"/>
    </row>
    <row r="683" spans="5:5" s="2" customFormat="1">
      <c r="E683" s="45"/>
    </row>
    <row r="684" spans="5:5" s="2" customFormat="1">
      <c r="E684" s="45"/>
    </row>
    <row r="685" spans="5:5" s="2" customFormat="1">
      <c r="E685" s="45"/>
    </row>
    <row r="686" spans="5:5" s="2" customFormat="1">
      <c r="E686" s="45"/>
    </row>
    <row r="687" spans="5:5" s="2" customFormat="1">
      <c r="E687" s="45"/>
    </row>
    <row r="688" spans="5:5" s="2" customFormat="1">
      <c r="E688" s="45"/>
    </row>
    <row r="689" spans="5:5" s="2" customFormat="1">
      <c r="E689" s="45"/>
    </row>
    <row r="690" spans="5:5" s="2" customFormat="1">
      <c r="E690" s="45"/>
    </row>
    <row r="691" spans="5:5" s="2" customFormat="1">
      <c r="E691" s="45"/>
    </row>
    <row r="692" spans="5:5" s="2" customFormat="1">
      <c r="E692" s="45"/>
    </row>
    <row r="693" spans="5:5" s="2" customFormat="1">
      <c r="E693" s="45"/>
    </row>
    <row r="694" spans="5:5" s="2" customFormat="1">
      <c r="E694" s="45"/>
    </row>
    <row r="695" spans="5:5" s="2" customFormat="1">
      <c r="E695" s="45"/>
    </row>
    <row r="696" spans="5:5" s="2" customFormat="1">
      <c r="E696" s="45"/>
    </row>
    <row r="697" spans="5:5" s="2" customFormat="1">
      <c r="E697" s="45"/>
    </row>
    <row r="698" spans="5:5" s="2" customFormat="1">
      <c r="E698" s="45"/>
    </row>
    <row r="699" spans="5:5" s="2" customFormat="1">
      <c r="E699" s="45"/>
    </row>
    <row r="700" spans="5:5" s="2" customFormat="1">
      <c r="E700" s="45"/>
    </row>
    <row r="701" spans="5:5" s="2" customFormat="1">
      <c r="E701" s="45"/>
    </row>
    <row r="702" spans="5:5" s="2" customFormat="1">
      <c r="E702" s="45"/>
    </row>
    <row r="703" spans="5:5" s="2" customFormat="1">
      <c r="E703" s="45"/>
    </row>
    <row r="704" spans="5:5" s="2" customFormat="1">
      <c r="E704" s="45"/>
    </row>
    <row r="705" spans="5:5" s="2" customFormat="1">
      <c r="E705" s="45"/>
    </row>
    <row r="706" spans="5:5" s="2" customFormat="1">
      <c r="E706" s="45"/>
    </row>
    <row r="707" spans="5:5" s="2" customFormat="1">
      <c r="E707" s="45"/>
    </row>
    <row r="708" spans="5:5" s="2" customFormat="1">
      <c r="E708" s="45"/>
    </row>
    <row r="709" spans="5:5" s="2" customFormat="1">
      <c r="E709" s="45"/>
    </row>
    <row r="710" spans="5:5" s="2" customFormat="1">
      <c r="E710" s="45"/>
    </row>
    <row r="711" spans="5:5" s="2" customFormat="1">
      <c r="E711" s="45"/>
    </row>
    <row r="712" spans="5:5" s="2" customFormat="1">
      <c r="E712" s="45"/>
    </row>
    <row r="713" spans="5:5" s="2" customFormat="1">
      <c r="E713" s="45"/>
    </row>
    <row r="714" spans="5:5" s="2" customFormat="1">
      <c r="E714" s="45"/>
    </row>
    <row r="715" spans="5:5" s="2" customFormat="1">
      <c r="E715" s="45"/>
    </row>
    <row r="716" spans="5:5" s="2" customFormat="1">
      <c r="E716" s="45"/>
    </row>
    <row r="717" spans="5:5" s="2" customFormat="1">
      <c r="E717" s="45"/>
    </row>
    <row r="718" spans="5:5" s="2" customFormat="1">
      <c r="E718" s="45"/>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R22" sqref="R22"/>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6"/>
      <c r="C3" s="107"/>
      <c r="D3" s="107"/>
      <c r="E3" s="107"/>
      <c r="F3" s="107"/>
      <c r="G3" s="107"/>
      <c r="H3" s="107"/>
      <c r="I3" s="108"/>
    </row>
    <row r="4" spans="2:19">
      <c r="B4" s="522" t="s">
        <v>371</v>
      </c>
      <c r="C4" s="523"/>
      <c r="D4" s="523"/>
      <c r="E4" s="524" t="s">
        <v>372</v>
      </c>
      <c r="F4" s="524"/>
      <c r="G4" s="524"/>
      <c r="H4" s="524"/>
      <c r="I4" s="525"/>
      <c r="Q4" s="526" t="s">
        <v>373</v>
      </c>
      <c r="R4" s="526"/>
    </row>
    <row r="5" spans="2:19">
      <c r="B5" s="522"/>
      <c r="C5" s="523"/>
      <c r="D5" s="523"/>
      <c r="E5" s="524"/>
      <c r="F5" s="524"/>
      <c r="G5" s="524"/>
      <c r="H5" s="524"/>
      <c r="I5" s="525"/>
      <c r="Q5" s="526"/>
      <c r="R5" s="526"/>
    </row>
    <row r="6" spans="2:19">
      <c r="B6" s="522"/>
      <c r="C6" s="523"/>
      <c r="D6" s="523"/>
      <c r="E6" s="524"/>
      <c r="F6" s="524"/>
      <c r="G6" s="524"/>
      <c r="H6" s="524"/>
      <c r="I6" s="525"/>
      <c r="Q6" s="526"/>
      <c r="R6" s="526"/>
    </row>
    <row r="7" spans="2:19" ht="15.75" thickBot="1">
      <c r="B7" s="109"/>
      <c r="I7" s="110"/>
    </row>
    <row r="8" spans="2:19" ht="62.25" customHeight="1" thickBot="1">
      <c r="B8" s="527" t="s">
        <v>322</v>
      </c>
      <c r="C8" s="528"/>
      <c r="D8" s="54" t="s">
        <v>374</v>
      </c>
      <c r="E8" s="55">
        <v>5</v>
      </c>
      <c r="F8" s="55">
        <v>10</v>
      </c>
      <c r="G8" s="55">
        <v>15</v>
      </c>
      <c r="H8" s="55">
        <v>20</v>
      </c>
      <c r="I8" s="111">
        <v>25</v>
      </c>
      <c r="K8" s="529" t="s">
        <v>375</v>
      </c>
      <c r="L8" s="530"/>
      <c r="M8" s="530"/>
      <c r="N8" s="530"/>
      <c r="O8" s="530"/>
      <c r="P8" s="531"/>
      <c r="Q8" s="532" t="s">
        <v>376</v>
      </c>
      <c r="R8" s="532"/>
      <c r="S8" s="15" t="s">
        <v>377</v>
      </c>
    </row>
    <row r="9" spans="2:19" ht="62.25" customHeight="1" thickBot="1">
      <c r="B9" s="527"/>
      <c r="C9" s="528"/>
      <c r="D9" s="54" t="s">
        <v>378</v>
      </c>
      <c r="E9" s="56">
        <v>4</v>
      </c>
      <c r="F9" s="56">
        <v>8</v>
      </c>
      <c r="G9" s="55">
        <v>12</v>
      </c>
      <c r="H9" s="55">
        <v>16</v>
      </c>
      <c r="I9" s="111">
        <v>20</v>
      </c>
      <c r="K9" s="533" t="s">
        <v>379</v>
      </c>
      <c r="L9" s="534"/>
      <c r="M9" s="534"/>
      <c r="N9" s="534"/>
      <c r="O9" s="534"/>
      <c r="P9" s="534"/>
      <c r="Q9" s="535" t="s">
        <v>380</v>
      </c>
      <c r="R9" s="536"/>
      <c r="S9" s="15" t="s">
        <v>319</v>
      </c>
    </row>
    <row r="10" spans="2:19" ht="62.25" customHeight="1" thickBot="1">
      <c r="B10" s="527"/>
      <c r="C10" s="528"/>
      <c r="D10" s="54" t="s">
        <v>381</v>
      </c>
      <c r="E10" s="56">
        <v>3</v>
      </c>
      <c r="F10" s="56">
        <v>6</v>
      </c>
      <c r="G10" s="56">
        <v>9</v>
      </c>
      <c r="H10" s="55">
        <v>12</v>
      </c>
      <c r="I10" s="111">
        <v>15</v>
      </c>
      <c r="K10" s="537" t="s">
        <v>344</v>
      </c>
      <c r="L10" s="538"/>
      <c r="M10" s="538"/>
      <c r="N10" s="538"/>
      <c r="O10" s="538"/>
      <c r="P10" s="538"/>
      <c r="Q10" s="532" t="s">
        <v>382</v>
      </c>
      <c r="R10" s="532"/>
      <c r="S10" s="15" t="s">
        <v>383</v>
      </c>
    </row>
    <row r="11" spans="2:19" ht="62.25" customHeight="1">
      <c r="B11" s="527"/>
      <c r="C11" s="528"/>
      <c r="D11" s="54" t="s">
        <v>384</v>
      </c>
      <c r="E11" s="57">
        <v>2</v>
      </c>
      <c r="F11" s="56">
        <v>4</v>
      </c>
      <c r="G11" s="56">
        <v>6</v>
      </c>
      <c r="H11" s="55">
        <v>8</v>
      </c>
      <c r="I11" s="111">
        <v>10</v>
      </c>
      <c r="K11" s="539" t="s">
        <v>385</v>
      </c>
      <c r="L11" s="540"/>
      <c r="M11" s="540"/>
      <c r="N11" s="540"/>
      <c r="O11" s="540"/>
      <c r="P11" s="540"/>
      <c r="Q11" s="532" t="s">
        <v>318</v>
      </c>
      <c r="R11" s="541"/>
      <c r="S11" s="15" t="s">
        <v>318</v>
      </c>
    </row>
    <row r="12" spans="2:19" ht="62.25" customHeight="1">
      <c r="B12" s="527"/>
      <c r="C12" s="528"/>
      <c r="D12" s="54" t="s">
        <v>386</v>
      </c>
      <c r="E12" s="57">
        <v>1</v>
      </c>
      <c r="F12" s="57">
        <v>2</v>
      </c>
      <c r="G12" s="56">
        <v>3</v>
      </c>
      <c r="H12" s="55">
        <v>4</v>
      </c>
      <c r="I12" s="111">
        <v>5</v>
      </c>
    </row>
    <row r="13" spans="2:19" ht="62.25" customHeight="1" thickBot="1">
      <c r="B13" s="112"/>
      <c r="C13" s="520" t="s">
        <v>387</v>
      </c>
      <c r="D13" s="521"/>
      <c r="E13" s="113" t="s">
        <v>388</v>
      </c>
      <c r="F13" s="113" t="s">
        <v>389</v>
      </c>
      <c r="G13" s="113" t="s">
        <v>390</v>
      </c>
      <c r="H13" s="113" t="s">
        <v>391</v>
      </c>
      <c r="I13" s="114" t="s">
        <v>392</v>
      </c>
    </row>
    <row r="17" spans="4:6">
      <c r="D17" s="15"/>
      <c r="E17" s="15"/>
      <c r="F17" s="15"/>
    </row>
    <row r="18" spans="4:6" ht="15.75">
      <c r="D18" s="20" t="s">
        <v>393</v>
      </c>
      <c r="E18" s="115" t="s">
        <v>385</v>
      </c>
      <c r="F18" s="115">
        <v>1</v>
      </c>
    </row>
    <row r="19" spans="4:6">
      <c r="D19" s="20" t="s">
        <v>394</v>
      </c>
      <c r="E19" s="20" t="s">
        <v>385</v>
      </c>
      <c r="F19" s="20">
        <v>2</v>
      </c>
    </row>
    <row r="20" spans="4:6">
      <c r="D20" s="20" t="s">
        <v>395</v>
      </c>
      <c r="E20" s="20" t="s">
        <v>344</v>
      </c>
      <c r="F20" s="20">
        <v>2</v>
      </c>
    </row>
    <row r="21" spans="4:6">
      <c r="D21" s="20" t="s">
        <v>396</v>
      </c>
      <c r="E21" s="20" t="s">
        <v>397</v>
      </c>
      <c r="F21" s="20">
        <v>3</v>
      </c>
    </row>
    <row r="22" spans="4:6">
      <c r="D22" s="20" t="s">
        <v>398</v>
      </c>
      <c r="E22" s="20" t="s">
        <v>375</v>
      </c>
      <c r="F22" s="20">
        <v>4</v>
      </c>
    </row>
    <row r="23" spans="4:6">
      <c r="D23" s="20" t="s">
        <v>399</v>
      </c>
      <c r="E23" s="20" t="s">
        <v>385</v>
      </c>
      <c r="F23" s="20">
        <v>1</v>
      </c>
    </row>
    <row r="24" spans="4:6">
      <c r="D24" s="20" t="s">
        <v>400</v>
      </c>
      <c r="E24" s="20" t="s">
        <v>344</v>
      </c>
      <c r="F24" s="20">
        <v>2</v>
      </c>
    </row>
    <row r="25" spans="4:6">
      <c r="D25" s="20" t="s">
        <v>401</v>
      </c>
      <c r="E25" s="20" t="s">
        <v>344</v>
      </c>
      <c r="F25" s="20">
        <v>2</v>
      </c>
    </row>
    <row r="26" spans="4:6">
      <c r="D26" s="20" t="s">
        <v>402</v>
      </c>
      <c r="E26" s="20" t="s">
        <v>379</v>
      </c>
      <c r="F26" s="20">
        <v>3</v>
      </c>
    </row>
    <row r="27" spans="4:6">
      <c r="D27" s="20" t="s">
        <v>403</v>
      </c>
      <c r="E27" s="20" t="s">
        <v>375</v>
      </c>
      <c r="F27" s="20">
        <v>4</v>
      </c>
    </row>
    <row r="28" spans="4:6">
      <c r="D28" s="20" t="s">
        <v>404</v>
      </c>
      <c r="E28" s="20" t="s">
        <v>344</v>
      </c>
      <c r="F28" s="20">
        <v>2</v>
      </c>
    </row>
    <row r="29" spans="4:6">
      <c r="D29" s="20" t="s">
        <v>405</v>
      </c>
      <c r="E29" s="20" t="s">
        <v>344</v>
      </c>
      <c r="F29" s="20">
        <v>2</v>
      </c>
    </row>
    <row r="30" spans="4:6">
      <c r="D30" s="20" t="s">
        <v>406</v>
      </c>
      <c r="E30" s="20" t="s">
        <v>344</v>
      </c>
      <c r="F30" s="20">
        <v>2</v>
      </c>
    </row>
    <row r="31" spans="4:6">
      <c r="D31" s="20" t="s">
        <v>407</v>
      </c>
      <c r="E31" s="20" t="s">
        <v>379</v>
      </c>
      <c r="F31" s="20">
        <v>3</v>
      </c>
    </row>
    <row r="32" spans="4:6">
      <c r="D32" s="20" t="s">
        <v>408</v>
      </c>
      <c r="E32" s="20" t="s">
        <v>375</v>
      </c>
      <c r="F32" s="20">
        <v>4</v>
      </c>
    </row>
    <row r="33" spans="4:6">
      <c r="D33" s="20" t="s">
        <v>409</v>
      </c>
      <c r="E33" s="20" t="s">
        <v>344</v>
      </c>
      <c r="F33" s="20">
        <v>2</v>
      </c>
    </row>
    <row r="34" spans="4:6">
      <c r="D34" s="20" t="s">
        <v>410</v>
      </c>
      <c r="E34" s="20" t="s">
        <v>344</v>
      </c>
      <c r="F34" s="20">
        <v>2</v>
      </c>
    </row>
    <row r="35" spans="4:6">
      <c r="D35" s="20" t="s">
        <v>411</v>
      </c>
      <c r="E35" s="20" t="s">
        <v>379</v>
      </c>
      <c r="F35" s="20">
        <v>3</v>
      </c>
    </row>
    <row r="36" spans="4:6">
      <c r="D36" s="20" t="s">
        <v>412</v>
      </c>
      <c r="E36" s="20" t="s">
        <v>379</v>
      </c>
      <c r="F36" s="20">
        <v>3</v>
      </c>
    </row>
    <row r="37" spans="4:6">
      <c r="D37" s="20" t="s">
        <v>413</v>
      </c>
      <c r="E37" s="20" t="s">
        <v>375</v>
      </c>
      <c r="F37" s="20">
        <v>4</v>
      </c>
    </row>
    <row r="38" spans="4:6">
      <c r="D38" s="20" t="s">
        <v>414</v>
      </c>
      <c r="E38" s="20" t="s">
        <v>379</v>
      </c>
      <c r="F38" s="20">
        <v>3</v>
      </c>
    </row>
    <row r="39" spans="4:6">
      <c r="D39" s="20" t="s">
        <v>415</v>
      </c>
      <c r="E39" s="20" t="s">
        <v>379</v>
      </c>
      <c r="F39" s="20">
        <v>3</v>
      </c>
    </row>
    <row r="40" spans="4:6">
      <c r="D40" s="20" t="s">
        <v>416</v>
      </c>
      <c r="E40" s="20" t="s">
        <v>379</v>
      </c>
      <c r="F40" s="20">
        <v>3</v>
      </c>
    </row>
    <row r="41" spans="4:6">
      <c r="D41" s="20" t="s">
        <v>417</v>
      </c>
      <c r="E41" s="20" t="s">
        <v>379</v>
      </c>
      <c r="F41" s="20">
        <v>3</v>
      </c>
    </row>
    <row r="42" spans="4:6">
      <c r="D42" s="20" t="s">
        <v>418</v>
      </c>
      <c r="E42" s="20" t="s">
        <v>375</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JK128"/>
  <sheetViews>
    <sheetView showGridLines="0" topLeftCell="A7" zoomScale="90" zoomScaleNormal="90" workbookViewId="0">
      <pane ySplit="2" topLeftCell="A9" activePane="bottomLeft" state="frozen"/>
      <selection activeCell="A7" sqref="A7"/>
      <selection pane="bottomLeft" sqref="A1:B2"/>
    </sheetView>
  </sheetViews>
  <sheetFormatPr baseColWidth="10" defaultColWidth="11.42578125" defaultRowHeight="13.9" customHeight="1"/>
  <cols>
    <col min="1" max="1" width="6.140625" style="5" customWidth="1"/>
    <col min="2" max="2" width="31.5703125" style="5" customWidth="1"/>
    <col min="3" max="3" width="37.28515625" customWidth="1"/>
    <col min="4" max="4" width="16.85546875" style="90" customWidth="1"/>
    <col min="5" max="5" width="18.5703125" style="25" customWidth="1"/>
    <col min="6" max="6" width="18.28515625" style="25" customWidth="1"/>
    <col min="7" max="7" width="18.28515625" customWidth="1"/>
    <col min="8" max="8" width="62.85546875" customWidth="1"/>
    <col min="9" max="9" width="10.42578125" customWidth="1"/>
    <col min="10" max="10" width="11" customWidth="1"/>
    <col min="11" max="11" width="11.5703125" customWidth="1"/>
    <col min="12" max="12" width="12.85546875" customWidth="1"/>
    <col min="13" max="13" width="81.85546875" customWidth="1"/>
    <col min="14" max="169" width="11.42578125" style="2"/>
  </cols>
  <sheetData>
    <row r="1" spans="1:271" s="17" customFormat="1" ht="13.9" customHeight="1">
      <c r="A1" s="585"/>
      <c r="B1" s="586"/>
      <c r="C1" s="607"/>
      <c r="D1" s="607"/>
      <c r="E1" s="607"/>
      <c r="F1" s="607"/>
      <c r="G1" s="607"/>
      <c r="H1" s="607"/>
      <c r="I1" s="607"/>
      <c r="J1" s="607"/>
      <c r="K1" s="607"/>
      <c r="L1" s="608"/>
      <c r="M1" s="611"/>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13.9" customHeight="1">
      <c r="A2" s="587"/>
      <c r="B2" s="588"/>
      <c r="C2" s="609"/>
      <c r="D2" s="609"/>
      <c r="E2" s="609"/>
      <c r="F2" s="609"/>
      <c r="G2" s="609"/>
      <c r="H2" s="609"/>
      <c r="I2" s="609"/>
      <c r="J2" s="609"/>
      <c r="K2" s="609"/>
      <c r="L2" s="610"/>
      <c r="M2" s="612"/>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13.9" customHeight="1">
      <c r="A3" s="428" t="s">
        <v>247</v>
      </c>
      <c r="B3" s="428"/>
      <c r="C3" s="452" t="s">
        <v>436</v>
      </c>
      <c r="D3" s="452"/>
      <c r="E3" s="452"/>
      <c r="F3" s="452"/>
      <c r="G3" s="452"/>
      <c r="H3" s="452"/>
      <c r="I3" s="452"/>
      <c r="J3" s="452"/>
      <c r="K3" s="452"/>
      <c r="L3" s="452"/>
      <c r="M3" s="452"/>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13.9" customHeight="1">
      <c r="A4" s="428" t="s">
        <v>248</v>
      </c>
      <c r="B4" s="428"/>
      <c r="C4" s="451" t="s">
        <v>439</v>
      </c>
      <c r="D4" s="451"/>
      <c r="E4" s="451"/>
      <c r="F4" s="451"/>
      <c r="G4" s="451"/>
      <c r="H4" s="451"/>
      <c r="I4" s="451"/>
      <c r="J4" s="451"/>
      <c r="K4" s="451"/>
      <c r="L4" s="451"/>
      <c r="M4" s="451"/>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13.9" customHeight="1" thickBot="1">
      <c r="A5" s="428" t="s">
        <v>249</v>
      </c>
      <c r="B5" s="428"/>
      <c r="C5" s="599" t="s">
        <v>250</v>
      </c>
      <c r="D5" s="600"/>
      <c r="E5" s="600"/>
      <c r="F5" s="600"/>
      <c r="G5" s="600"/>
      <c r="H5" s="600"/>
      <c r="I5" s="600"/>
      <c r="J5" s="600"/>
      <c r="K5" s="600"/>
      <c r="L5" s="600"/>
      <c r="M5" s="601"/>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21" customFormat="1" ht="13.9" customHeight="1" thickTop="1" thickBot="1">
      <c r="A6" s="594" t="s">
        <v>419</v>
      </c>
      <c r="B6" s="595"/>
      <c r="C6" s="596"/>
      <c r="D6" s="597" t="s">
        <v>420</v>
      </c>
      <c r="E6" s="597"/>
      <c r="F6" s="597"/>
      <c r="G6" s="598" t="s">
        <v>421</v>
      </c>
      <c r="H6" s="589" t="s">
        <v>422</v>
      </c>
      <c r="I6" s="591" t="s">
        <v>423</v>
      </c>
      <c r="J6" s="592"/>
      <c r="K6" s="591" t="s">
        <v>424</v>
      </c>
      <c r="L6" s="592"/>
      <c r="M6" s="593" t="s">
        <v>425</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row>
    <row r="7" spans="1:271" s="22" customFormat="1" ht="13.9" customHeight="1" thickTop="1" thickBot="1">
      <c r="A7" s="33" t="s">
        <v>38</v>
      </c>
      <c r="B7" s="33" t="s">
        <v>189</v>
      </c>
      <c r="C7" s="33" t="s">
        <v>191</v>
      </c>
      <c r="D7" s="26" t="s">
        <v>201</v>
      </c>
      <c r="E7" s="26" t="s">
        <v>426</v>
      </c>
      <c r="F7" s="26" t="s">
        <v>427</v>
      </c>
      <c r="G7" s="598"/>
      <c r="H7" s="590"/>
      <c r="I7" s="27" t="s">
        <v>428</v>
      </c>
      <c r="J7" s="27" t="s">
        <v>429</v>
      </c>
      <c r="K7" s="27" t="s">
        <v>430</v>
      </c>
      <c r="L7" s="27" t="s">
        <v>431</v>
      </c>
      <c r="M7" s="59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3.9" customHeight="1" thickTop="1" thickBot="1">
      <c r="A8" s="602"/>
      <c r="B8" s="603"/>
      <c r="C8" s="603"/>
      <c r="D8" s="603"/>
      <c r="E8" s="603"/>
      <c r="F8" s="603"/>
      <c r="G8" s="603"/>
      <c r="H8" s="28"/>
      <c r="I8" s="28"/>
      <c r="J8" s="28"/>
      <c r="K8" s="28"/>
      <c r="L8" s="28"/>
      <c r="M8" s="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13.9" customHeight="1">
      <c r="A9" s="548">
        <f>'7- Mapa Final'!A10</f>
        <v>1</v>
      </c>
      <c r="B9" s="551" t="str">
        <f>'7- Mapa Final'!B10</f>
        <v xml:space="preserve">Posibilidad de registro y pago equivocado, tardío y sin el cumplimiento de requisitos  de las obligaciones de la Entidad </v>
      </c>
      <c r="C9" s="551" t="str">
        <f>'7- Mapa Final'!C10</f>
        <v>Se abonan menores o mayores valores o se abonan  a cuentas que no pertenecen a los destinatarios, o se abona incumpliendo los tiempos contractuales o legales  establecidos .</v>
      </c>
      <c r="D9" s="554" t="str">
        <f>'7- Mapa Final'!J10</f>
        <v>Muy Baja - 1</v>
      </c>
      <c r="E9" s="557" t="str">
        <f>'7- Mapa Final'!K10</f>
        <v>Menor - 2</v>
      </c>
      <c r="F9" s="560" t="str">
        <f>'7- Mapa Final'!M10</f>
        <v>Bajo - 2</v>
      </c>
      <c r="G9" s="385" t="s">
        <v>318</v>
      </c>
      <c r="H9" s="573" t="s">
        <v>580</v>
      </c>
      <c r="I9" s="582"/>
      <c r="J9" s="582"/>
      <c r="K9" s="542"/>
      <c r="L9" s="542"/>
      <c r="M9" s="545"/>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4" customFormat="1" ht="13.9" customHeight="1">
      <c r="A10" s="549"/>
      <c r="B10" s="552"/>
      <c r="C10" s="552"/>
      <c r="D10" s="555"/>
      <c r="E10" s="558"/>
      <c r="F10" s="561"/>
      <c r="G10" s="386"/>
      <c r="H10" s="574"/>
      <c r="I10" s="583"/>
      <c r="J10" s="583"/>
      <c r="K10" s="543"/>
      <c r="L10" s="543"/>
      <c r="M10" s="546"/>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9" customHeight="1">
      <c r="A11" s="549"/>
      <c r="B11" s="552"/>
      <c r="C11" s="552"/>
      <c r="D11" s="555"/>
      <c r="E11" s="558"/>
      <c r="F11" s="561"/>
      <c r="G11" s="386"/>
      <c r="H11" s="574"/>
      <c r="I11" s="583"/>
      <c r="J11" s="583"/>
      <c r="K11" s="543"/>
      <c r="L11" s="543"/>
      <c r="M11" s="546"/>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9" customHeight="1">
      <c r="A12" s="549"/>
      <c r="B12" s="552"/>
      <c r="C12" s="552"/>
      <c r="D12" s="555"/>
      <c r="E12" s="558"/>
      <c r="F12" s="561"/>
      <c r="G12" s="386"/>
      <c r="H12" s="574"/>
      <c r="I12" s="583"/>
      <c r="J12" s="583"/>
      <c r="K12" s="543"/>
      <c r="L12" s="543"/>
      <c r="M12" s="546"/>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9" customHeight="1">
      <c r="A13" s="549"/>
      <c r="B13" s="552"/>
      <c r="C13" s="552"/>
      <c r="D13" s="555"/>
      <c r="E13" s="558"/>
      <c r="F13" s="561"/>
      <c r="G13" s="386"/>
      <c r="H13" s="574"/>
      <c r="I13" s="583"/>
      <c r="J13" s="583"/>
      <c r="K13" s="543"/>
      <c r="L13" s="543"/>
      <c r="M13" s="546"/>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9" customHeight="1">
      <c r="A14" s="549"/>
      <c r="B14" s="552"/>
      <c r="C14" s="552"/>
      <c r="D14" s="555"/>
      <c r="E14" s="558"/>
      <c r="F14" s="561"/>
      <c r="G14" s="386"/>
      <c r="H14" s="574"/>
      <c r="I14" s="583"/>
      <c r="J14" s="583"/>
      <c r="K14" s="543"/>
      <c r="L14" s="543"/>
      <c r="M14" s="546"/>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9" customHeight="1">
      <c r="A15" s="549"/>
      <c r="B15" s="552"/>
      <c r="C15" s="552"/>
      <c r="D15" s="555"/>
      <c r="E15" s="558"/>
      <c r="F15" s="561"/>
      <c r="G15" s="386"/>
      <c r="H15" s="574"/>
      <c r="I15" s="583"/>
      <c r="J15" s="583"/>
      <c r="K15" s="543"/>
      <c r="L15" s="543"/>
      <c r="M15" s="546"/>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9" customHeight="1">
      <c r="A16" s="549"/>
      <c r="B16" s="552"/>
      <c r="C16" s="552"/>
      <c r="D16" s="555"/>
      <c r="E16" s="558"/>
      <c r="F16" s="561"/>
      <c r="G16" s="386"/>
      <c r="H16" s="574"/>
      <c r="I16" s="583"/>
      <c r="J16" s="583"/>
      <c r="K16" s="543"/>
      <c r="L16" s="543"/>
      <c r="M16" s="546"/>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9" customHeight="1">
      <c r="A17" s="549"/>
      <c r="B17" s="552"/>
      <c r="C17" s="552"/>
      <c r="D17" s="555"/>
      <c r="E17" s="558"/>
      <c r="F17" s="561"/>
      <c r="G17" s="386"/>
      <c r="H17" s="574"/>
      <c r="I17" s="583"/>
      <c r="J17" s="583"/>
      <c r="K17" s="543"/>
      <c r="L17" s="543"/>
      <c r="M17" s="54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3.9" customHeight="1" thickBot="1">
      <c r="A18" s="550"/>
      <c r="B18" s="553"/>
      <c r="C18" s="553"/>
      <c r="D18" s="556"/>
      <c r="E18" s="559"/>
      <c r="F18" s="562"/>
      <c r="G18" s="387"/>
      <c r="H18" s="575"/>
      <c r="I18" s="584"/>
      <c r="J18" s="584"/>
      <c r="K18" s="544"/>
      <c r="L18" s="544"/>
      <c r="M18" s="547"/>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13.9" customHeight="1">
      <c r="A19" s="548">
        <f>'7- Mapa Final'!A20</f>
        <v>2</v>
      </c>
      <c r="B19" s="551" t="str">
        <f>'7- Mapa Final'!B20</f>
        <v xml:space="preserve">Registrar o emitir  CDP con rubro presupuestal diferente al indicado en la solicitud </v>
      </c>
      <c r="C19" s="551" t="str">
        <f>'7- Mapa Final'!C20</f>
        <v>Emitir un CDP con información errónea de valor, destinación, cuenta a afectar.</v>
      </c>
      <c r="D19" s="554" t="str">
        <f>'7- Mapa Final'!J20</f>
        <v>Muy Baja - 1</v>
      </c>
      <c r="E19" s="557" t="str">
        <f>'7- Mapa Final'!K20</f>
        <v>Menor - 2</v>
      </c>
      <c r="F19" s="560" t="str">
        <f>'7- Mapa Final'!M20</f>
        <v>Bajo - 2</v>
      </c>
      <c r="G19" s="385" t="s">
        <v>318</v>
      </c>
      <c r="H19" s="581" t="s">
        <v>572</v>
      </c>
      <c r="I19" s="582"/>
      <c r="J19" s="582"/>
      <c r="K19" s="542"/>
      <c r="L19" s="542"/>
      <c r="M19" s="545"/>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3.9" customHeight="1">
      <c r="A20" s="549"/>
      <c r="B20" s="552"/>
      <c r="C20" s="552"/>
      <c r="D20" s="555"/>
      <c r="E20" s="558"/>
      <c r="F20" s="561"/>
      <c r="G20" s="386"/>
      <c r="H20" s="574"/>
      <c r="I20" s="583"/>
      <c r="J20" s="583"/>
      <c r="K20" s="543"/>
      <c r="L20" s="543"/>
      <c r="M20" s="546"/>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3.9" customHeight="1">
      <c r="A21" s="549"/>
      <c r="B21" s="552"/>
      <c r="C21" s="552"/>
      <c r="D21" s="555"/>
      <c r="E21" s="558"/>
      <c r="F21" s="561"/>
      <c r="G21" s="386"/>
      <c r="H21" s="574"/>
      <c r="I21" s="583"/>
      <c r="J21" s="583"/>
      <c r="K21" s="543"/>
      <c r="L21" s="543"/>
      <c r="M21" s="546"/>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3.9" customHeight="1">
      <c r="A22" s="549"/>
      <c r="B22" s="552"/>
      <c r="C22" s="552"/>
      <c r="D22" s="555"/>
      <c r="E22" s="558"/>
      <c r="F22" s="561"/>
      <c r="G22" s="386"/>
      <c r="H22" s="574"/>
      <c r="I22" s="583"/>
      <c r="J22" s="583"/>
      <c r="K22" s="543"/>
      <c r="L22" s="543"/>
      <c r="M22" s="546"/>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3.9" customHeight="1">
      <c r="A23" s="549"/>
      <c r="B23" s="552"/>
      <c r="C23" s="552"/>
      <c r="D23" s="555"/>
      <c r="E23" s="558"/>
      <c r="F23" s="561"/>
      <c r="G23" s="386"/>
      <c r="H23" s="574"/>
      <c r="I23" s="583"/>
      <c r="J23" s="583"/>
      <c r="K23" s="543"/>
      <c r="L23" s="543"/>
      <c r="M23" s="546"/>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ht="13.9" customHeight="1">
      <c r="A24" s="549"/>
      <c r="B24" s="552"/>
      <c r="C24" s="552"/>
      <c r="D24" s="555"/>
      <c r="E24" s="558"/>
      <c r="F24" s="561"/>
      <c r="G24" s="386"/>
      <c r="H24" s="574"/>
      <c r="I24" s="583"/>
      <c r="J24" s="583"/>
      <c r="K24" s="543"/>
      <c r="L24" s="543"/>
      <c r="M24" s="546"/>
      <c r="N24" s="32"/>
      <c r="O24" s="32"/>
    </row>
    <row r="25" spans="1:169" ht="13.9" customHeight="1">
      <c r="A25" s="549"/>
      <c r="B25" s="552"/>
      <c r="C25" s="552"/>
      <c r="D25" s="555"/>
      <c r="E25" s="558"/>
      <c r="F25" s="561"/>
      <c r="G25" s="386"/>
      <c r="H25" s="574"/>
      <c r="I25" s="583"/>
      <c r="J25" s="583"/>
      <c r="K25" s="543"/>
      <c r="L25" s="543"/>
      <c r="M25" s="546"/>
      <c r="N25" s="32"/>
      <c r="O25" s="32"/>
    </row>
    <row r="26" spans="1:169" ht="13.9" customHeight="1">
      <c r="A26" s="549"/>
      <c r="B26" s="552"/>
      <c r="C26" s="552"/>
      <c r="D26" s="555"/>
      <c r="E26" s="558"/>
      <c r="F26" s="561"/>
      <c r="G26" s="386"/>
      <c r="H26" s="574"/>
      <c r="I26" s="583"/>
      <c r="J26" s="583"/>
      <c r="K26" s="543"/>
      <c r="L26" s="543"/>
      <c r="M26" s="546"/>
      <c r="N26" s="32"/>
      <c r="O26" s="32"/>
    </row>
    <row r="27" spans="1:169" ht="13.9" customHeight="1">
      <c r="A27" s="549"/>
      <c r="B27" s="552"/>
      <c r="C27" s="552"/>
      <c r="D27" s="555"/>
      <c r="E27" s="558"/>
      <c r="F27" s="561"/>
      <c r="G27" s="386"/>
      <c r="H27" s="574"/>
      <c r="I27" s="583"/>
      <c r="J27" s="583"/>
      <c r="K27" s="543"/>
      <c r="L27" s="543"/>
      <c r="M27" s="546"/>
      <c r="N27" s="32"/>
      <c r="O27" s="32"/>
    </row>
    <row r="28" spans="1:169" ht="13.9" customHeight="1" thickBot="1">
      <c r="A28" s="550"/>
      <c r="B28" s="553"/>
      <c r="C28" s="553"/>
      <c r="D28" s="556"/>
      <c r="E28" s="559"/>
      <c r="F28" s="562"/>
      <c r="G28" s="387"/>
      <c r="H28" s="575"/>
      <c r="I28" s="584"/>
      <c r="J28" s="584"/>
      <c r="K28" s="544"/>
      <c r="L28" s="544"/>
      <c r="M28" s="547"/>
      <c r="N28" s="32"/>
      <c r="O28" s="32"/>
    </row>
    <row r="29" spans="1:169" s="24" customFormat="1" ht="13.9" customHeight="1">
      <c r="A29" s="548">
        <f>'7- Mapa Final'!A30</f>
        <v>3</v>
      </c>
      <c r="B29" s="551" t="str">
        <f>'7- Mapa Final'!B30</f>
        <v>Incumplimiento de obligaciones tributarias</v>
      </c>
      <c r="C29" s="551" t="str">
        <f>'7- Mapa Final'!C30</f>
        <v>No se  reconocen , o no se pagan  oportunamente , o no se pagan los valores correctos o en la administración de impuestos  correcta ,    las  obligaciones tributarias que le competen a la entidad</v>
      </c>
      <c r="D29" s="554" t="str">
        <f>'7- Mapa Final'!J30</f>
        <v>Muy Baja - 1</v>
      </c>
      <c r="E29" s="557" t="str">
        <f>'7- Mapa Final'!K30</f>
        <v>Leve - 1</v>
      </c>
      <c r="F29" s="560" t="str">
        <f>'7- Mapa Final'!M30</f>
        <v>Bajo - 1</v>
      </c>
      <c r="G29" s="385" t="s">
        <v>318</v>
      </c>
      <c r="H29" s="581" t="s">
        <v>573</v>
      </c>
      <c r="I29" s="582"/>
      <c r="J29" s="582"/>
      <c r="K29" s="542"/>
      <c r="L29" s="542"/>
      <c r="M29" s="545"/>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4" customFormat="1" ht="13.9" customHeight="1">
      <c r="A30" s="549"/>
      <c r="B30" s="552"/>
      <c r="C30" s="552"/>
      <c r="D30" s="555"/>
      <c r="E30" s="558"/>
      <c r="F30" s="561"/>
      <c r="G30" s="386"/>
      <c r="H30" s="574"/>
      <c r="I30" s="583"/>
      <c r="J30" s="583"/>
      <c r="K30" s="543"/>
      <c r="L30" s="543"/>
      <c r="M30" s="546"/>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3.9" customHeight="1">
      <c r="A31" s="549"/>
      <c r="B31" s="552"/>
      <c r="C31" s="552"/>
      <c r="D31" s="555"/>
      <c r="E31" s="558"/>
      <c r="F31" s="561"/>
      <c r="G31" s="386"/>
      <c r="H31" s="574"/>
      <c r="I31" s="583"/>
      <c r="J31" s="583"/>
      <c r="K31" s="543"/>
      <c r="L31" s="543"/>
      <c r="M31" s="546"/>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3.9" customHeight="1">
      <c r="A32" s="549"/>
      <c r="B32" s="552"/>
      <c r="C32" s="552"/>
      <c r="D32" s="555"/>
      <c r="E32" s="558"/>
      <c r="F32" s="561"/>
      <c r="G32" s="386"/>
      <c r="H32" s="574"/>
      <c r="I32" s="583"/>
      <c r="J32" s="583"/>
      <c r="K32" s="543"/>
      <c r="L32" s="543"/>
      <c r="M32" s="546"/>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3.9" customHeight="1">
      <c r="A33" s="549"/>
      <c r="B33" s="552"/>
      <c r="C33" s="552"/>
      <c r="D33" s="555"/>
      <c r="E33" s="558"/>
      <c r="F33" s="561"/>
      <c r="G33" s="386"/>
      <c r="H33" s="574"/>
      <c r="I33" s="583"/>
      <c r="J33" s="583"/>
      <c r="K33" s="543"/>
      <c r="L33" s="543"/>
      <c r="M33" s="546"/>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ht="13.9" customHeight="1">
      <c r="A34" s="549"/>
      <c r="B34" s="552"/>
      <c r="C34" s="552"/>
      <c r="D34" s="555"/>
      <c r="E34" s="558"/>
      <c r="F34" s="561"/>
      <c r="G34" s="386"/>
      <c r="H34" s="574"/>
      <c r="I34" s="583"/>
      <c r="J34" s="583"/>
      <c r="K34" s="543"/>
      <c r="L34" s="543"/>
      <c r="M34" s="546"/>
      <c r="N34" s="32"/>
      <c r="O34" s="32"/>
    </row>
    <row r="35" spans="1:169" ht="13.9" customHeight="1">
      <c r="A35" s="549"/>
      <c r="B35" s="552"/>
      <c r="C35" s="552"/>
      <c r="D35" s="555"/>
      <c r="E35" s="558"/>
      <c r="F35" s="561"/>
      <c r="G35" s="386"/>
      <c r="H35" s="574"/>
      <c r="I35" s="583"/>
      <c r="J35" s="583"/>
      <c r="K35" s="543"/>
      <c r="L35" s="543"/>
      <c r="M35" s="546"/>
      <c r="N35" s="32"/>
      <c r="O35" s="32"/>
    </row>
    <row r="36" spans="1:169" ht="13.9" customHeight="1">
      <c r="A36" s="549"/>
      <c r="B36" s="552"/>
      <c r="C36" s="552"/>
      <c r="D36" s="555"/>
      <c r="E36" s="558"/>
      <c r="F36" s="561"/>
      <c r="G36" s="386"/>
      <c r="H36" s="574"/>
      <c r="I36" s="583"/>
      <c r="J36" s="583"/>
      <c r="K36" s="543"/>
      <c r="L36" s="543"/>
      <c r="M36" s="546"/>
      <c r="N36" s="32"/>
      <c r="O36" s="32"/>
    </row>
    <row r="37" spans="1:169" ht="13.9" customHeight="1">
      <c r="A37" s="549"/>
      <c r="B37" s="552"/>
      <c r="C37" s="552"/>
      <c r="D37" s="555"/>
      <c r="E37" s="558"/>
      <c r="F37" s="561"/>
      <c r="G37" s="386"/>
      <c r="H37" s="574"/>
      <c r="I37" s="583"/>
      <c r="J37" s="583"/>
      <c r="K37" s="543"/>
      <c r="L37" s="543"/>
      <c r="M37" s="546"/>
      <c r="N37" s="32"/>
      <c r="O37" s="32"/>
    </row>
    <row r="38" spans="1:169" ht="13.9" customHeight="1" thickBot="1">
      <c r="A38" s="550"/>
      <c r="B38" s="553"/>
      <c r="C38" s="553"/>
      <c r="D38" s="556"/>
      <c r="E38" s="559"/>
      <c r="F38" s="562"/>
      <c r="G38" s="387"/>
      <c r="H38" s="575"/>
      <c r="I38" s="584"/>
      <c r="J38" s="584"/>
      <c r="K38" s="544"/>
      <c r="L38" s="544"/>
      <c r="M38" s="547"/>
      <c r="N38" s="32"/>
      <c r="O38" s="32"/>
    </row>
    <row r="39" spans="1:169" s="24" customFormat="1" ht="13.9" customHeight="1">
      <c r="A39" s="548">
        <f>'7- Mapa Final'!A40</f>
        <v>4</v>
      </c>
      <c r="B39" s="551" t="str">
        <f>'7- Mapa Final'!B40</f>
        <v>Iliquidez</v>
      </c>
      <c r="C39" s="551" t="str">
        <f>'7- Mapa Final'!C40</f>
        <v>Posibilidad de que la Entidad no cuente con fondos para cumplir con sus compromisos</v>
      </c>
      <c r="D39" s="554" t="str">
        <f>'7- Mapa Final'!J40</f>
        <v>Muy Baja - 1</v>
      </c>
      <c r="E39" s="557" t="str">
        <f>'7- Mapa Final'!K40</f>
        <v>Menor - 2</v>
      </c>
      <c r="F39" s="560" t="str">
        <f>'7- Mapa Final'!M40</f>
        <v>Bajo - 2</v>
      </c>
      <c r="G39" s="385" t="s">
        <v>318</v>
      </c>
      <c r="H39" s="581" t="s">
        <v>574</v>
      </c>
      <c r="I39" s="582"/>
      <c r="J39" s="582"/>
      <c r="K39" s="542"/>
      <c r="L39" s="542"/>
      <c r="M39" s="545"/>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row>
    <row r="40" spans="1:169" s="24" customFormat="1" ht="13.9" customHeight="1">
      <c r="A40" s="549"/>
      <c r="B40" s="552"/>
      <c r="C40" s="552"/>
      <c r="D40" s="555"/>
      <c r="E40" s="558"/>
      <c r="F40" s="561"/>
      <c r="G40" s="386"/>
      <c r="H40" s="574"/>
      <c r="I40" s="583"/>
      <c r="J40" s="583"/>
      <c r="K40" s="543"/>
      <c r="L40" s="543"/>
      <c r="M40" s="546"/>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3.9" customHeight="1">
      <c r="A41" s="549"/>
      <c r="B41" s="552"/>
      <c r="C41" s="552"/>
      <c r="D41" s="555"/>
      <c r="E41" s="558"/>
      <c r="F41" s="561"/>
      <c r="G41" s="386"/>
      <c r="H41" s="574"/>
      <c r="I41" s="583"/>
      <c r="J41" s="583"/>
      <c r="K41" s="543"/>
      <c r="L41" s="543"/>
      <c r="M41" s="546"/>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3.9" customHeight="1">
      <c r="A42" s="549"/>
      <c r="B42" s="552"/>
      <c r="C42" s="552"/>
      <c r="D42" s="555"/>
      <c r="E42" s="558"/>
      <c r="F42" s="561"/>
      <c r="G42" s="386"/>
      <c r="H42" s="574"/>
      <c r="I42" s="583"/>
      <c r="J42" s="583"/>
      <c r="K42" s="543"/>
      <c r="L42" s="543"/>
      <c r="M42" s="546"/>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3.9" customHeight="1">
      <c r="A43" s="549"/>
      <c r="B43" s="552"/>
      <c r="C43" s="552"/>
      <c r="D43" s="555"/>
      <c r="E43" s="558"/>
      <c r="F43" s="561"/>
      <c r="G43" s="386"/>
      <c r="H43" s="574"/>
      <c r="I43" s="583"/>
      <c r="J43" s="583"/>
      <c r="K43" s="543"/>
      <c r="L43" s="543"/>
      <c r="M43" s="546"/>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ht="13.9" customHeight="1">
      <c r="A44" s="549"/>
      <c r="B44" s="552"/>
      <c r="C44" s="552"/>
      <c r="D44" s="555"/>
      <c r="E44" s="558"/>
      <c r="F44" s="561"/>
      <c r="G44" s="386"/>
      <c r="H44" s="574"/>
      <c r="I44" s="583"/>
      <c r="J44" s="583"/>
      <c r="K44" s="543"/>
      <c r="L44" s="543"/>
      <c r="M44" s="546"/>
      <c r="N44" s="32"/>
      <c r="O44" s="32"/>
    </row>
    <row r="45" spans="1:169" ht="13.9" customHeight="1">
      <c r="A45" s="549"/>
      <c r="B45" s="552"/>
      <c r="C45" s="552"/>
      <c r="D45" s="555"/>
      <c r="E45" s="558"/>
      <c r="F45" s="561"/>
      <c r="G45" s="386"/>
      <c r="H45" s="574"/>
      <c r="I45" s="583"/>
      <c r="J45" s="583"/>
      <c r="K45" s="543"/>
      <c r="L45" s="543"/>
      <c r="M45" s="546"/>
      <c r="N45" s="32"/>
      <c r="O45" s="32"/>
    </row>
    <row r="46" spans="1:169" ht="13.9" customHeight="1">
      <c r="A46" s="549"/>
      <c r="B46" s="552"/>
      <c r="C46" s="552"/>
      <c r="D46" s="555"/>
      <c r="E46" s="558"/>
      <c r="F46" s="561"/>
      <c r="G46" s="386"/>
      <c r="H46" s="574"/>
      <c r="I46" s="583"/>
      <c r="J46" s="583"/>
      <c r="K46" s="543"/>
      <c r="L46" s="543"/>
      <c r="M46" s="546"/>
      <c r="N46" s="32"/>
      <c r="O46" s="32"/>
    </row>
    <row r="47" spans="1:169" ht="13.9" customHeight="1">
      <c r="A47" s="549"/>
      <c r="B47" s="552"/>
      <c r="C47" s="552"/>
      <c r="D47" s="555"/>
      <c r="E47" s="558"/>
      <c r="F47" s="561"/>
      <c r="G47" s="386"/>
      <c r="H47" s="574"/>
      <c r="I47" s="583"/>
      <c r="J47" s="583"/>
      <c r="K47" s="543"/>
      <c r="L47" s="543"/>
      <c r="M47" s="546"/>
      <c r="N47" s="32"/>
      <c r="O47" s="32"/>
    </row>
    <row r="48" spans="1:169" ht="13.9" customHeight="1" thickBot="1">
      <c r="A48" s="550"/>
      <c r="B48" s="553"/>
      <c r="C48" s="553"/>
      <c r="D48" s="556"/>
      <c r="E48" s="559"/>
      <c r="F48" s="562"/>
      <c r="G48" s="387"/>
      <c r="H48" s="575"/>
      <c r="I48" s="584"/>
      <c r="J48" s="584"/>
      <c r="K48" s="544"/>
      <c r="L48" s="544"/>
      <c r="M48" s="547"/>
      <c r="N48" s="32"/>
      <c r="O48" s="32"/>
    </row>
    <row r="49" spans="1:169" s="24" customFormat="1" ht="13.9" customHeight="1">
      <c r="A49" s="548">
        <f>'7- Mapa Final'!A50</f>
        <v>5</v>
      </c>
      <c r="B49" s="551" t="str">
        <f>'7- Mapa Final'!B50</f>
        <v>Perdida de rentabilidad o oportunidad de los recursos financieros</v>
      </c>
      <c r="C49" s="551" t="str">
        <f>'7- Mapa Final'!C50</f>
        <v>Los recursos del presupuesto tanto de inversión como de funcionamiento  permanecen en las cuentas bancarias sin  generar la rentabilidad esperada</v>
      </c>
      <c r="D49" s="554" t="str">
        <f>'7- Mapa Final'!J50</f>
        <v>Muy Baja - 1</v>
      </c>
      <c r="E49" s="557" t="str">
        <f>'7- Mapa Final'!K50</f>
        <v>Leve - 1</v>
      </c>
      <c r="F49" s="560" t="str">
        <f>'7- Mapa Final'!M50</f>
        <v>Bajo - 1</v>
      </c>
      <c r="G49" s="385" t="s">
        <v>318</v>
      </c>
      <c r="H49" s="581" t="s">
        <v>575</v>
      </c>
      <c r="I49" s="582"/>
      <c r="J49" s="582"/>
      <c r="K49" s="542"/>
      <c r="L49" s="542"/>
      <c r="M49" s="545"/>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row>
    <row r="50" spans="1:169" s="24" customFormat="1" ht="13.9" customHeight="1">
      <c r="A50" s="549"/>
      <c r="B50" s="552"/>
      <c r="C50" s="552"/>
      <c r="D50" s="555"/>
      <c r="E50" s="558"/>
      <c r="F50" s="561"/>
      <c r="G50" s="386"/>
      <c r="H50" s="574"/>
      <c r="I50" s="583"/>
      <c r="J50" s="583"/>
      <c r="K50" s="543"/>
      <c r="L50" s="543"/>
      <c r="M50" s="546"/>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3.9" customHeight="1">
      <c r="A51" s="549"/>
      <c r="B51" s="552"/>
      <c r="C51" s="552"/>
      <c r="D51" s="555"/>
      <c r="E51" s="558"/>
      <c r="F51" s="561"/>
      <c r="G51" s="386"/>
      <c r="H51" s="574"/>
      <c r="I51" s="583"/>
      <c r="J51" s="583"/>
      <c r="K51" s="543"/>
      <c r="L51" s="543"/>
      <c r="M51" s="546"/>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3.9" customHeight="1">
      <c r="A52" s="549"/>
      <c r="B52" s="552"/>
      <c r="C52" s="552"/>
      <c r="D52" s="555"/>
      <c r="E52" s="558"/>
      <c r="F52" s="561"/>
      <c r="G52" s="386"/>
      <c r="H52" s="574"/>
      <c r="I52" s="583"/>
      <c r="J52" s="583"/>
      <c r="K52" s="543"/>
      <c r="L52" s="543"/>
      <c r="M52" s="546"/>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3.9" customHeight="1">
      <c r="A53" s="549"/>
      <c r="B53" s="552"/>
      <c r="C53" s="552"/>
      <c r="D53" s="555"/>
      <c r="E53" s="558"/>
      <c r="F53" s="561"/>
      <c r="G53" s="386"/>
      <c r="H53" s="574"/>
      <c r="I53" s="583"/>
      <c r="J53" s="583"/>
      <c r="K53" s="543"/>
      <c r="L53" s="543"/>
      <c r="M53" s="546"/>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ht="13.9" customHeight="1">
      <c r="A54" s="549"/>
      <c r="B54" s="552"/>
      <c r="C54" s="552"/>
      <c r="D54" s="555"/>
      <c r="E54" s="558"/>
      <c r="F54" s="561"/>
      <c r="G54" s="386"/>
      <c r="H54" s="574"/>
      <c r="I54" s="583"/>
      <c r="J54" s="583"/>
      <c r="K54" s="543"/>
      <c r="L54" s="543"/>
      <c r="M54" s="546"/>
      <c r="N54" s="32"/>
      <c r="O54" s="32"/>
    </row>
    <row r="55" spans="1:169" ht="13.9" customHeight="1">
      <c r="A55" s="549"/>
      <c r="B55" s="552"/>
      <c r="C55" s="552"/>
      <c r="D55" s="555"/>
      <c r="E55" s="558"/>
      <c r="F55" s="561"/>
      <c r="G55" s="386"/>
      <c r="H55" s="574"/>
      <c r="I55" s="583"/>
      <c r="J55" s="583"/>
      <c r="K55" s="543"/>
      <c r="L55" s="543"/>
      <c r="M55" s="546"/>
      <c r="N55" s="32"/>
      <c r="O55" s="32"/>
    </row>
    <row r="56" spans="1:169" ht="13.9" customHeight="1">
      <c r="A56" s="549"/>
      <c r="B56" s="552"/>
      <c r="C56" s="552"/>
      <c r="D56" s="555"/>
      <c r="E56" s="558"/>
      <c r="F56" s="561"/>
      <c r="G56" s="386"/>
      <c r="H56" s="574"/>
      <c r="I56" s="583"/>
      <c r="J56" s="583"/>
      <c r="K56" s="543"/>
      <c r="L56" s="543"/>
      <c r="M56" s="546"/>
      <c r="N56" s="32"/>
      <c r="O56" s="32"/>
    </row>
    <row r="57" spans="1:169" ht="13.9" customHeight="1">
      <c r="A57" s="549"/>
      <c r="B57" s="552"/>
      <c r="C57" s="552"/>
      <c r="D57" s="555"/>
      <c r="E57" s="558"/>
      <c r="F57" s="561"/>
      <c r="G57" s="386"/>
      <c r="H57" s="574"/>
      <c r="I57" s="583"/>
      <c r="J57" s="583"/>
      <c r="K57" s="543"/>
      <c r="L57" s="543"/>
      <c r="M57" s="546"/>
      <c r="N57" s="32"/>
      <c r="O57" s="32"/>
    </row>
    <row r="58" spans="1:169" ht="13.9" customHeight="1" thickBot="1">
      <c r="A58" s="550"/>
      <c r="B58" s="553"/>
      <c r="C58" s="553"/>
      <c r="D58" s="556"/>
      <c r="E58" s="559"/>
      <c r="F58" s="562"/>
      <c r="G58" s="387"/>
      <c r="H58" s="575"/>
      <c r="I58" s="584"/>
      <c r="J58" s="584"/>
      <c r="K58" s="544"/>
      <c r="L58" s="544"/>
      <c r="M58" s="547"/>
      <c r="N58" s="32"/>
      <c r="O58" s="32"/>
    </row>
    <row r="59" spans="1:169" s="24" customFormat="1" ht="13.9" customHeight="1">
      <c r="A59" s="548">
        <f>'7- Mapa Final'!A60</f>
        <v>6</v>
      </c>
      <c r="B59" s="551" t="str">
        <f>'7- Mapa Final'!B60</f>
        <v xml:space="preserve">Emitir o presentar  en forma  errada o tardía  los  Balances de la entidad </v>
      </c>
      <c r="C59" s="551" t="str">
        <f>'7- Mapa Final'!C60</f>
        <v>Se incumple con los tiempos y condiciones establecidas por la Contaduría General de la Nación para la presentación de los Estados Financieros</v>
      </c>
      <c r="D59" s="554" t="str">
        <f>'7- Mapa Final'!J60</f>
        <v>Muy Baja - 1</v>
      </c>
      <c r="E59" s="557" t="str">
        <f>'7- Mapa Final'!K60</f>
        <v>Mayor - 4</v>
      </c>
      <c r="F59" s="560" t="str">
        <f>'7- Mapa Final'!M60</f>
        <v>Alto  - 4</v>
      </c>
      <c r="G59" s="385" t="s">
        <v>319</v>
      </c>
      <c r="H59" s="581" t="s">
        <v>576</v>
      </c>
      <c r="I59" s="582"/>
      <c r="J59" s="582"/>
      <c r="K59" s="542"/>
      <c r="L59" s="542"/>
      <c r="M59" s="545"/>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row>
    <row r="60" spans="1:169" s="24" customFormat="1" ht="13.9" customHeight="1">
      <c r="A60" s="549"/>
      <c r="B60" s="552"/>
      <c r="C60" s="552"/>
      <c r="D60" s="555"/>
      <c r="E60" s="558"/>
      <c r="F60" s="561"/>
      <c r="G60" s="386"/>
      <c r="H60" s="574"/>
      <c r="I60" s="583"/>
      <c r="J60" s="583"/>
      <c r="K60" s="543"/>
      <c r="L60" s="543"/>
      <c r="M60" s="546"/>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3.9" customHeight="1">
      <c r="A61" s="549"/>
      <c r="B61" s="552"/>
      <c r="C61" s="552"/>
      <c r="D61" s="555"/>
      <c r="E61" s="558"/>
      <c r="F61" s="561"/>
      <c r="G61" s="386"/>
      <c r="H61" s="574"/>
      <c r="I61" s="583"/>
      <c r="J61" s="583"/>
      <c r="K61" s="543"/>
      <c r="L61" s="543"/>
      <c r="M61" s="546"/>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3.9" customHeight="1">
      <c r="A62" s="549"/>
      <c r="B62" s="552"/>
      <c r="C62" s="552"/>
      <c r="D62" s="555"/>
      <c r="E62" s="558"/>
      <c r="F62" s="561"/>
      <c r="G62" s="386"/>
      <c r="H62" s="574"/>
      <c r="I62" s="583"/>
      <c r="J62" s="583"/>
      <c r="K62" s="543"/>
      <c r="L62" s="543"/>
      <c r="M62" s="546"/>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3.9" customHeight="1">
      <c r="A63" s="549"/>
      <c r="B63" s="552"/>
      <c r="C63" s="552"/>
      <c r="D63" s="555"/>
      <c r="E63" s="558"/>
      <c r="F63" s="561"/>
      <c r="G63" s="386"/>
      <c r="H63" s="574"/>
      <c r="I63" s="583"/>
      <c r="J63" s="583"/>
      <c r="K63" s="543"/>
      <c r="L63" s="543"/>
      <c r="M63" s="546"/>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ht="13.9" customHeight="1">
      <c r="A64" s="549"/>
      <c r="B64" s="552"/>
      <c r="C64" s="552"/>
      <c r="D64" s="555"/>
      <c r="E64" s="558"/>
      <c r="F64" s="561"/>
      <c r="G64" s="386"/>
      <c r="H64" s="574"/>
      <c r="I64" s="583"/>
      <c r="J64" s="583"/>
      <c r="K64" s="543"/>
      <c r="L64" s="543"/>
      <c r="M64" s="546"/>
      <c r="N64" s="32"/>
      <c r="O64" s="32"/>
    </row>
    <row r="65" spans="1:15" ht="13.9" customHeight="1">
      <c r="A65" s="549"/>
      <c r="B65" s="552"/>
      <c r="C65" s="552"/>
      <c r="D65" s="555"/>
      <c r="E65" s="558"/>
      <c r="F65" s="561"/>
      <c r="G65" s="386"/>
      <c r="H65" s="574"/>
      <c r="I65" s="583"/>
      <c r="J65" s="583"/>
      <c r="K65" s="543"/>
      <c r="L65" s="543"/>
      <c r="M65" s="546"/>
      <c r="N65" s="32"/>
      <c r="O65" s="32"/>
    </row>
    <row r="66" spans="1:15" ht="13.9" customHeight="1">
      <c r="A66" s="549"/>
      <c r="B66" s="552"/>
      <c r="C66" s="552"/>
      <c r="D66" s="555"/>
      <c r="E66" s="558"/>
      <c r="F66" s="561"/>
      <c r="G66" s="386"/>
      <c r="H66" s="574"/>
      <c r="I66" s="583"/>
      <c r="J66" s="583"/>
      <c r="K66" s="543"/>
      <c r="L66" s="543"/>
      <c r="M66" s="546"/>
      <c r="N66" s="32"/>
      <c r="O66" s="32"/>
    </row>
    <row r="67" spans="1:15" ht="13.9" customHeight="1">
      <c r="A67" s="549"/>
      <c r="B67" s="552"/>
      <c r="C67" s="552"/>
      <c r="D67" s="555"/>
      <c r="E67" s="558"/>
      <c r="F67" s="561"/>
      <c r="G67" s="386"/>
      <c r="H67" s="574"/>
      <c r="I67" s="583"/>
      <c r="J67" s="583"/>
      <c r="K67" s="543"/>
      <c r="L67" s="543"/>
      <c r="M67" s="546"/>
      <c r="N67" s="32"/>
      <c r="O67" s="32"/>
    </row>
    <row r="68" spans="1:15" ht="13.9" customHeight="1" thickBot="1">
      <c r="A68" s="550"/>
      <c r="B68" s="553"/>
      <c r="C68" s="553"/>
      <c r="D68" s="556"/>
      <c r="E68" s="559"/>
      <c r="F68" s="562"/>
      <c r="G68" s="387"/>
      <c r="H68" s="575"/>
      <c r="I68" s="584"/>
      <c r="J68" s="584"/>
      <c r="K68" s="544"/>
      <c r="L68" s="544"/>
      <c r="M68" s="547"/>
      <c r="N68" s="32"/>
      <c r="O68" s="32"/>
    </row>
    <row r="69" spans="1:15" ht="13.9" customHeight="1">
      <c r="A69" s="548">
        <f>'7- Mapa Final'!A70</f>
        <v>7</v>
      </c>
      <c r="B69" s="551" t="str">
        <f>'7- Mapa Final'!B70</f>
        <v>Recibir dádivas o beneficios a nombre propio o de terceros para  afectar la seguridad o confidencialidad de la información</v>
      </c>
      <c r="C69" s="551" t="str">
        <f>'7- Mapa Final'!C70</f>
        <v>Recibir dádivas o beneficios a nombre propio o de terceros por   revelar información confidencial,  alterar, retener o no publicar información</v>
      </c>
      <c r="D69" s="554" t="str">
        <f>'7- Mapa Final'!J70</f>
        <v>Muy Baja - 1</v>
      </c>
      <c r="E69" s="557" t="str">
        <f>'7- Mapa Final'!K70</f>
        <v>Menor - 2</v>
      </c>
      <c r="F69" s="560" t="str">
        <f>'7- Mapa Final'!M70</f>
        <v>Bajo - 2</v>
      </c>
      <c r="G69" s="385" t="s">
        <v>319</v>
      </c>
      <c r="H69" s="581" t="s">
        <v>577</v>
      </c>
      <c r="I69" s="582"/>
      <c r="J69" s="582"/>
      <c r="K69" s="542"/>
      <c r="L69" s="542"/>
      <c r="M69" s="579"/>
    </row>
    <row r="70" spans="1:15" ht="13.9" customHeight="1">
      <c r="A70" s="549"/>
      <c r="B70" s="552"/>
      <c r="C70" s="552"/>
      <c r="D70" s="555"/>
      <c r="E70" s="558"/>
      <c r="F70" s="561"/>
      <c r="G70" s="386"/>
      <c r="H70" s="574"/>
      <c r="I70" s="583"/>
      <c r="J70" s="583"/>
      <c r="K70" s="543"/>
      <c r="L70" s="543"/>
      <c r="M70" s="546"/>
    </row>
    <row r="71" spans="1:15" ht="13.9" customHeight="1">
      <c r="A71" s="549"/>
      <c r="B71" s="552"/>
      <c r="C71" s="552"/>
      <c r="D71" s="555"/>
      <c r="E71" s="558"/>
      <c r="F71" s="561"/>
      <c r="G71" s="386"/>
      <c r="H71" s="574"/>
      <c r="I71" s="583"/>
      <c r="J71" s="583"/>
      <c r="K71" s="543"/>
      <c r="L71" s="543"/>
      <c r="M71" s="546"/>
    </row>
    <row r="72" spans="1:15" ht="13.9" customHeight="1">
      <c r="A72" s="549"/>
      <c r="B72" s="552"/>
      <c r="C72" s="552"/>
      <c r="D72" s="555"/>
      <c r="E72" s="558"/>
      <c r="F72" s="561"/>
      <c r="G72" s="386"/>
      <c r="H72" s="574"/>
      <c r="I72" s="583"/>
      <c r="J72" s="583"/>
      <c r="K72" s="543"/>
      <c r="L72" s="543"/>
      <c r="M72" s="546"/>
    </row>
    <row r="73" spans="1:15" ht="13.9" customHeight="1">
      <c r="A73" s="549"/>
      <c r="B73" s="552"/>
      <c r="C73" s="552"/>
      <c r="D73" s="555"/>
      <c r="E73" s="558"/>
      <c r="F73" s="561"/>
      <c r="G73" s="386"/>
      <c r="H73" s="574"/>
      <c r="I73" s="583"/>
      <c r="J73" s="583"/>
      <c r="K73" s="543"/>
      <c r="L73" s="543"/>
      <c r="M73" s="546"/>
    </row>
    <row r="74" spans="1:15" ht="13.9" customHeight="1">
      <c r="A74" s="549"/>
      <c r="B74" s="552"/>
      <c r="C74" s="552"/>
      <c r="D74" s="555"/>
      <c r="E74" s="558"/>
      <c r="F74" s="561"/>
      <c r="G74" s="386"/>
      <c r="H74" s="574"/>
      <c r="I74" s="583"/>
      <c r="J74" s="583"/>
      <c r="K74" s="543"/>
      <c r="L74" s="543"/>
      <c r="M74" s="546"/>
    </row>
    <row r="75" spans="1:15" ht="13.9" customHeight="1">
      <c r="A75" s="549"/>
      <c r="B75" s="552"/>
      <c r="C75" s="552"/>
      <c r="D75" s="555"/>
      <c r="E75" s="558"/>
      <c r="F75" s="561"/>
      <c r="G75" s="386"/>
      <c r="H75" s="574"/>
      <c r="I75" s="583"/>
      <c r="J75" s="583"/>
      <c r="K75" s="543"/>
      <c r="L75" s="543"/>
      <c r="M75" s="546"/>
    </row>
    <row r="76" spans="1:15" ht="13.9" customHeight="1">
      <c r="A76" s="549"/>
      <c r="B76" s="552"/>
      <c r="C76" s="552"/>
      <c r="D76" s="555"/>
      <c r="E76" s="558"/>
      <c r="F76" s="561"/>
      <c r="G76" s="386"/>
      <c r="H76" s="574"/>
      <c r="I76" s="583"/>
      <c r="J76" s="583"/>
      <c r="K76" s="543"/>
      <c r="L76" s="543"/>
      <c r="M76" s="546"/>
    </row>
    <row r="77" spans="1:15" ht="13.9" customHeight="1">
      <c r="A77" s="549"/>
      <c r="B77" s="552"/>
      <c r="C77" s="552"/>
      <c r="D77" s="555"/>
      <c r="E77" s="558"/>
      <c r="F77" s="561"/>
      <c r="G77" s="386"/>
      <c r="H77" s="574"/>
      <c r="I77" s="583"/>
      <c r="J77" s="583"/>
      <c r="K77" s="543"/>
      <c r="L77" s="543"/>
      <c r="M77" s="546"/>
    </row>
    <row r="78" spans="1:15" ht="13.9" customHeight="1" thickBot="1">
      <c r="A78" s="550"/>
      <c r="B78" s="553"/>
      <c r="C78" s="553"/>
      <c r="D78" s="556"/>
      <c r="E78" s="559"/>
      <c r="F78" s="562"/>
      <c r="G78" s="387"/>
      <c r="H78" s="575"/>
      <c r="I78" s="584"/>
      <c r="J78" s="584"/>
      <c r="K78" s="544"/>
      <c r="L78" s="544"/>
      <c r="M78" s="547"/>
    </row>
    <row r="79" spans="1:15" ht="13.9" customHeight="1">
      <c r="A79" s="548">
        <f>'7- Mapa Final'!A80</f>
        <v>8</v>
      </c>
      <c r="B79" s="551" t="str">
        <f>'7- Mapa Final'!B80</f>
        <v>Falta de información para elaborar el anteproyecto de presupuesto de la Rama Judicial</v>
      </c>
      <c r="C79" s="551" t="str">
        <f>'7- Mapa Final'!C80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79" s="554" t="str">
        <f>'7- Mapa Final'!J80</f>
        <v>Muy Baja - 1</v>
      </c>
      <c r="E79" s="557" t="str">
        <f>'7- Mapa Final'!K80</f>
        <v>Menor - 2</v>
      </c>
      <c r="F79" s="560" t="str">
        <f>'7- Mapa Final'!M80</f>
        <v>Bajo - 2</v>
      </c>
      <c r="G79" s="385" t="s">
        <v>319</v>
      </c>
      <c r="H79" s="580" t="s">
        <v>570</v>
      </c>
      <c r="I79" s="566"/>
      <c r="J79" s="566"/>
      <c r="K79" s="567"/>
      <c r="L79" s="567"/>
      <c r="M79" s="580"/>
    </row>
    <row r="80" spans="1:15" ht="13.9" customHeight="1">
      <c r="A80" s="549"/>
      <c r="B80" s="552"/>
      <c r="C80" s="552"/>
      <c r="D80" s="555"/>
      <c r="E80" s="558"/>
      <c r="F80" s="561"/>
      <c r="G80" s="386"/>
      <c r="H80" s="564"/>
      <c r="I80" s="555"/>
      <c r="J80" s="555"/>
      <c r="K80" s="568"/>
      <c r="L80" s="568"/>
      <c r="M80" s="564"/>
    </row>
    <row r="81" spans="1:13" ht="13.9" customHeight="1">
      <c r="A81" s="549"/>
      <c r="B81" s="552"/>
      <c r="C81" s="552"/>
      <c r="D81" s="555"/>
      <c r="E81" s="558"/>
      <c r="F81" s="561"/>
      <c r="G81" s="386"/>
      <c r="H81" s="564"/>
      <c r="I81" s="555"/>
      <c r="J81" s="555"/>
      <c r="K81" s="568"/>
      <c r="L81" s="568"/>
      <c r="M81" s="564"/>
    </row>
    <row r="82" spans="1:13" ht="13.9" customHeight="1">
      <c r="A82" s="549"/>
      <c r="B82" s="552"/>
      <c r="C82" s="552"/>
      <c r="D82" s="555"/>
      <c r="E82" s="558"/>
      <c r="F82" s="561"/>
      <c r="G82" s="386"/>
      <c r="H82" s="564"/>
      <c r="I82" s="555"/>
      <c r="J82" s="555"/>
      <c r="K82" s="568"/>
      <c r="L82" s="568"/>
      <c r="M82" s="564"/>
    </row>
    <row r="83" spans="1:13" ht="13.9" customHeight="1">
      <c r="A83" s="549"/>
      <c r="B83" s="552"/>
      <c r="C83" s="552"/>
      <c r="D83" s="555"/>
      <c r="E83" s="558"/>
      <c r="F83" s="561"/>
      <c r="G83" s="386"/>
      <c r="H83" s="564"/>
      <c r="I83" s="555"/>
      <c r="J83" s="555"/>
      <c r="K83" s="568"/>
      <c r="L83" s="568"/>
      <c r="M83" s="564"/>
    </row>
    <row r="84" spans="1:13" ht="13.9" customHeight="1">
      <c r="A84" s="549"/>
      <c r="B84" s="552"/>
      <c r="C84" s="552"/>
      <c r="D84" s="555"/>
      <c r="E84" s="558"/>
      <c r="F84" s="561"/>
      <c r="G84" s="386"/>
      <c r="H84" s="564"/>
      <c r="I84" s="555"/>
      <c r="J84" s="555"/>
      <c r="K84" s="568"/>
      <c r="L84" s="568"/>
      <c r="M84" s="564"/>
    </row>
    <row r="85" spans="1:13" ht="13.9" customHeight="1">
      <c r="A85" s="549"/>
      <c r="B85" s="552"/>
      <c r="C85" s="552"/>
      <c r="D85" s="555"/>
      <c r="E85" s="558"/>
      <c r="F85" s="561"/>
      <c r="G85" s="386"/>
      <c r="H85" s="564"/>
      <c r="I85" s="555"/>
      <c r="J85" s="555"/>
      <c r="K85" s="568"/>
      <c r="L85" s="568"/>
      <c r="M85" s="564"/>
    </row>
    <row r="86" spans="1:13" ht="13.9" customHeight="1">
      <c r="A86" s="549"/>
      <c r="B86" s="552"/>
      <c r="C86" s="552"/>
      <c r="D86" s="555"/>
      <c r="E86" s="558"/>
      <c r="F86" s="561"/>
      <c r="G86" s="386"/>
      <c r="H86" s="564"/>
      <c r="I86" s="555"/>
      <c r="J86" s="555"/>
      <c r="K86" s="568"/>
      <c r="L86" s="568"/>
      <c r="M86" s="564"/>
    </row>
    <row r="87" spans="1:13" ht="13.9" customHeight="1">
      <c r="A87" s="549"/>
      <c r="B87" s="552"/>
      <c r="C87" s="552"/>
      <c r="D87" s="555"/>
      <c r="E87" s="558"/>
      <c r="F87" s="561"/>
      <c r="G87" s="386"/>
      <c r="H87" s="564"/>
      <c r="I87" s="555"/>
      <c r="J87" s="555"/>
      <c r="K87" s="568"/>
      <c r="L87" s="568"/>
      <c r="M87" s="564"/>
    </row>
    <row r="88" spans="1:13" ht="13.9" customHeight="1" thickBot="1">
      <c r="A88" s="550"/>
      <c r="B88" s="553"/>
      <c r="C88" s="553"/>
      <c r="D88" s="556"/>
      <c r="E88" s="559"/>
      <c r="F88" s="562"/>
      <c r="G88" s="387"/>
      <c r="H88" s="565"/>
      <c r="I88" s="556"/>
      <c r="J88" s="556"/>
      <c r="K88" s="569"/>
      <c r="L88" s="569"/>
      <c r="M88" s="565"/>
    </row>
    <row r="89" spans="1:13" ht="13.9" customHeight="1">
      <c r="A89" s="548">
        <f>'7- Mapa Final'!A90</f>
        <v>9</v>
      </c>
      <c r="B89" s="551" t="str">
        <f>'7- Mapa Final'!B90</f>
        <v>Ofrecer, prometer, entregar, aceptar o solicitar una ventaja indebida para dar tramite de pago de devolución de sumas de dinero de competencia del Fondos Especiales.</v>
      </c>
      <c r="C89" s="551" t="str">
        <f>'7- Mapa Final'!C90</f>
        <v>Cuando se solicita y se tramita la solicitud de devolución de sumas de dinero de los Fondos Especiales sin el lleno de los requisitos legales, se falsifican documentos soporte para el pago.</v>
      </c>
      <c r="D89" s="554" t="str">
        <f>'7- Mapa Final'!J90</f>
        <v>Muy Baja - 1</v>
      </c>
      <c r="E89" s="557" t="str">
        <f>'7- Mapa Final'!K90</f>
        <v>Menor - 2</v>
      </c>
      <c r="F89" s="560" t="str">
        <f>'7- Mapa Final'!M90</f>
        <v>Bajo - 2</v>
      </c>
      <c r="G89" s="385" t="s">
        <v>319</v>
      </c>
      <c r="H89" s="573" t="s">
        <v>578</v>
      </c>
      <c r="I89" s="576"/>
      <c r="J89" s="576"/>
      <c r="K89" s="542"/>
      <c r="L89" s="542"/>
      <c r="M89" s="545"/>
    </row>
    <row r="90" spans="1:13" ht="13.9" customHeight="1">
      <c r="A90" s="549"/>
      <c r="B90" s="552"/>
      <c r="C90" s="552"/>
      <c r="D90" s="555"/>
      <c r="E90" s="558"/>
      <c r="F90" s="561"/>
      <c r="G90" s="386"/>
      <c r="H90" s="574"/>
      <c r="I90" s="577"/>
      <c r="J90" s="577"/>
      <c r="K90" s="543"/>
      <c r="L90" s="543"/>
      <c r="M90" s="546"/>
    </row>
    <row r="91" spans="1:13" ht="13.9" customHeight="1">
      <c r="A91" s="549"/>
      <c r="B91" s="552"/>
      <c r="C91" s="552"/>
      <c r="D91" s="555"/>
      <c r="E91" s="558"/>
      <c r="F91" s="561"/>
      <c r="G91" s="386"/>
      <c r="H91" s="574"/>
      <c r="I91" s="577"/>
      <c r="J91" s="577"/>
      <c r="K91" s="543"/>
      <c r="L91" s="543"/>
      <c r="M91" s="546"/>
    </row>
    <row r="92" spans="1:13" ht="13.9" customHeight="1">
      <c r="A92" s="549"/>
      <c r="B92" s="552"/>
      <c r="C92" s="552"/>
      <c r="D92" s="555"/>
      <c r="E92" s="558"/>
      <c r="F92" s="561"/>
      <c r="G92" s="386"/>
      <c r="H92" s="574"/>
      <c r="I92" s="577"/>
      <c r="J92" s="577"/>
      <c r="K92" s="543"/>
      <c r="L92" s="543"/>
      <c r="M92" s="546"/>
    </row>
    <row r="93" spans="1:13" ht="13.9" customHeight="1">
      <c r="A93" s="549"/>
      <c r="B93" s="552"/>
      <c r="C93" s="552"/>
      <c r="D93" s="555"/>
      <c r="E93" s="558"/>
      <c r="F93" s="561"/>
      <c r="G93" s="386"/>
      <c r="H93" s="574"/>
      <c r="I93" s="577"/>
      <c r="J93" s="577"/>
      <c r="K93" s="543"/>
      <c r="L93" s="543"/>
      <c r="M93" s="546"/>
    </row>
    <row r="94" spans="1:13" ht="13.9" customHeight="1">
      <c r="A94" s="549"/>
      <c r="B94" s="552"/>
      <c r="C94" s="552"/>
      <c r="D94" s="555"/>
      <c r="E94" s="558"/>
      <c r="F94" s="561"/>
      <c r="G94" s="386"/>
      <c r="H94" s="574"/>
      <c r="I94" s="577"/>
      <c r="J94" s="577"/>
      <c r="K94" s="543"/>
      <c r="L94" s="543"/>
      <c r="M94" s="546"/>
    </row>
    <row r="95" spans="1:13" ht="13.9" customHeight="1">
      <c r="A95" s="549"/>
      <c r="B95" s="552"/>
      <c r="C95" s="552"/>
      <c r="D95" s="555"/>
      <c r="E95" s="558"/>
      <c r="F95" s="561"/>
      <c r="G95" s="386"/>
      <c r="H95" s="574"/>
      <c r="I95" s="577"/>
      <c r="J95" s="577"/>
      <c r="K95" s="543"/>
      <c r="L95" s="543"/>
      <c r="M95" s="546"/>
    </row>
    <row r="96" spans="1:13" ht="13.9" customHeight="1">
      <c r="A96" s="549"/>
      <c r="B96" s="552"/>
      <c r="C96" s="552"/>
      <c r="D96" s="555"/>
      <c r="E96" s="558"/>
      <c r="F96" s="561"/>
      <c r="G96" s="386"/>
      <c r="H96" s="574"/>
      <c r="I96" s="577"/>
      <c r="J96" s="577"/>
      <c r="K96" s="543"/>
      <c r="L96" s="543"/>
      <c r="M96" s="546"/>
    </row>
    <row r="97" spans="1:13" ht="13.9" customHeight="1">
      <c r="A97" s="549"/>
      <c r="B97" s="552"/>
      <c r="C97" s="552"/>
      <c r="D97" s="555"/>
      <c r="E97" s="558"/>
      <c r="F97" s="561"/>
      <c r="G97" s="386"/>
      <c r="H97" s="574"/>
      <c r="I97" s="577"/>
      <c r="J97" s="577"/>
      <c r="K97" s="543"/>
      <c r="L97" s="543"/>
      <c r="M97" s="546"/>
    </row>
    <row r="98" spans="1:13" ht="13.9" customHeight="1" thickBot="1">
      <c r="A98" s="550"/>
      <c r="B98" s="553"/>
      <c r="C98" s="553"/>
      <c r="D98" s="556"/>
      <c r="E98" s="559"/>
      <c r="F98" s="562"/>
      <c r="G98" s="387"/>
      <c r="H98" s="575"/>
      <c r="I98" s="578"/>
      <c r="J98" s="578"/>
      <c r="K98" s="544"/>
      <c r="L98" s="544"/>
      <c r="M98" s="547"/>
    </row>
    <row r="99" spans="1:13" ht="13.9" customHeight="1">
      <c r="A99" s="548">
        <f>'7- Mapa Final'!A100</f>
        <v>10</v>
      </c>
      <c r="B99" s="551" t="str">
        <f>'7- Mapa Final'!B100</f>
        <v>Ofrecer, prometer, entregar, aceptar o solicitar una ventaja indebida para efectuar la asignación presupuestal</v>
      </c>
      <c r="C99" s="551" t="str">
        <f>'7- Mapa Final'!C100</f>
        <v>La asignación presupuestal se realiza con criterios subjetivos para satisfacer beneficios particulares evitando la aplicación de los objetivos institucionales para la distribución del presupuesto.</v>
      </c>
      <c r="D99" s="554" t="str">
        <f>'7- Mapa Final'!J100</f>
        <v>Muy Baja - 1</v>
      </c>
      <c r="E99" s="557" t="str">
        <f>'7- Mapa Final'!K100</f>
        <v>Menor - 2</v>
      </c>
      <c r="F99" s="560" t="str">
        <f>'7- Mapa Final'!M100</f>
        <v>Bajo - 2</v>
      </c>
      <c r="G99" s="385" t="s">
        <v>319</v>
      </c>
      <c r="H99" s="563" t="s">
        <v>571</v>
      </c>
      <c r="I99" s="566"/>
      <c r="J99" s="566"/>
      <c r="K99" s="567"/>
      <c r="L99" s="567"/>
      <c r="M99" s="570"/>
    </row>
    <row r="100" spans="1:13" ht="13.9" customHeight="1">
      <c r="A100" s="549"/>
      <c r="B100" s="552"/>
      <c r="C100" s="552"/>
      <c r="D100" s="555"/>
      <c r="E100" s="558"/>
      <c r="F100" s="561"/>
      <c r="G100" s="386"/>
      <c r="H100" s="564"/>
      <c r="I100" s="555"/>
      <c r="J100" s="555"/>
      <c r="K100" s="568"/>
      <c r="L100" s="568"/>
      <c r="M100" s="571"/>
    </row>
    <row r="101" spans="1:13" ht="13.9" customHeight="1">
      <c r="A101" s="549"/>
      <c r="B101" s="552"/>
      <c r="C101" s="552"/>
      <c r="D101" s="555"/>
      <c r="E101" s="558"/>
      <c r="F101" s="561"/>
      <c r="G101" s="386"/>
      <c r="H101" s="564"/>
      <c r="I101" s="555"/>
      <c r="J101" s="555"/>
      <c r="K101" s="568"/>
      <c r="L101" s="568"/>
      <c r="M101" s="571"/>
    </row>
    <row r="102" spans="1:13" ht="13.9" customHeight="1">
      <c r="A102" s="549"/>
      <c r="B102" s="552"/>
      <c r="C102" s="552"/>
      <c r="D102" s="555"/>
      <c r="E102" s="558"/>
      <c r="F102" s="561"/>
      <c r="G102" s="386"/>
      <c r="H102" s="564"/>
      <c r="I102" s="555"/>
      <c r="J102" s="555"/>
      <c r="K102" s="568"/>
      <c r="L102" s="568"/>
      <c r="M102" s="571"/>
    </row>
    <row r="103" spans="1:13" ht="13.9" customHeight="1">
      <c r="A103" s="549"/>
      <c r="B103" s="552"/>
      <c r="C103" s="552"/>
      <c r="D103" s="555"/>
      <c r="E103" s="558"/>
      <c r="F103" s="561"/>
      <c r="G103" s="386"/>
      <c r="H103" s="564"/>
      <c r="I103" s="555"/>
      <c r="J103" s="555"/>
      <c r="K103" s="568"/>
      <c r="L103" s="568"/>
      <c r="M103" s="571"/>
    </row>
    <row r="104" spans="1:13" ht="13.9" customHeight="1">
      <c r="A104" s="549"/>
      <c r="B104" s="552"/>
      <c r="C104" s="552"/>
      <c r="D104" s="555"/>
      <c r="E104" s="558"/>
      <c r="F104" s="561"/>
      <c r="G104" s="386"/>
      <c r="H104" s="564"/>
      <c r="I104" s="555"/>
      <c r="J104" s="555"/>
      <c r="K104" s="568"/>
      <c r="L104" s="568"/>
      <c r="M104" s="571"/>
    </row>
    <row r="105" spans="1:13" ht="13.9" customHeight="1">
      <c r="A105" s="549"/>
      <c r="B105" s="552"/>
      <c r="C105" s="552"/>
      <c r="D105" s="555"/>
      <c r="E105" s="558"/>
      <c r="F105" s="561"/>
      <c r="G105" s="386"/>
      <c r="H105" s="564"/>
      <c r="I105" s="555"/>
      <c r="J105" s="555"/>
      <c r="K105" s="568"/>
      <c r="L105" s="568"/>
      <c r="M105" s="571"/>
    </row>
    <row r="106" spans="1:13" ht="13.9" customHeight="1">
      <c r="A106" s="549"/>
      <c r="B106" s="552"/>
      <c r="C106" s="552"/>
      <c r="D106" s="555"/>
      <c r="E106" s="558"/>
      <c r="F106" s="561"/>
      <c r="G106" s="386"/>
      <c r="H106" s="564"/>
      <c r="I106" s="555"/>
      <c r="J106" s="555"/>
      <c r="K106" s="568"/>
      <c r="L106" s="568"/>
      <c r="M106" s="571"/>
    </row>
    <row r="107" spans="1:13" ht="13.9" customHeight="1">
      <c r="A107" s="549"/>
      <c r="B107" s="552"/>
      <c r="C107" s="552"/>
      <c r="D107" s="555"/>
      <c r="E107" s="558"/>
      <c r="F107" s="561"/>
      <c r="G107" s="386"/>
      <c r="H107" s="564"/>
      <c r="I107" s="555"/>
      <c r="J107" s="555"/>
      <c r="K107" s="568"/>
      <c r="L107" s="568"/>
      <c r="M107" s="571"/>
    </row>
    <row r="108" spans="1:13" ht="13.9" customHeight="1" thickBot="1">
      <c r="A108" s="550"/>
      <c r="B108" s="553"/>
      <c r="C108" s="553"/>
      <c r="D108" s="556"/>
      <c r="E108" s="559"/>
      <c r="F108" s="562"/>
      <c r="G108" s="387"/>
      <c r="H108" s="565"/>
      <c r="I108" s="556"/>
      <c r="J108" s="556"/>
      <c r="K108" s="569"/>
      <c r="L108" s="569"/>
      <c r="M108" s="572"/>
    </row>
    <row r="109" spans="1:13" ht="13.9" customHeight="1">
      <c r="A109" s="548">
        <f>'7- Mapa Final'!A110</f>
        <v>11</v>
      </c>
      <c r="B109" s="551" t="str">
        <f>'7- Mapa Final'!B110</f>
        <v>Ofrecer, prometer, entregar, aceptar o solicitar una ventaja indebida para tramitar cuentas sin el lleno de requisitos contractuales o aplicar erradamente deducciones.</v>
      </c>
      <c r="C109" s="551" t="str">
        <f>'7- Mapa Final'!C110</f>
        <v>Omitir la verificación de los documentos requeridos para tramitar la obligación, o elaborar la obligación sin los descuentos establecidos en la ley, o demorar la elaboración del documento de manera injustificada</v>
      </c>
      <c r="D109" s="554" t="str">
        <f>'7- Mapa Final'!J110</f>
        <v>Muy Baja - 1</v>
      </c>
      <c r="E109" s="557" t="str">
        <f>'7- Mapa Final'!K110</f>
        <v>Menor - 2</v>
      </c>
      <c r="F109" s="560" t="str">
        <f>'7- Mapa Final'!M110</f>
        <v>Bajo - 2</v>
      </c>
      <c r="G109" s="385" t="s">
        <v>319</v>
      </c>
      <c r="H109" s="604" t="s">
        <v>581</v>
      </c>
      <c r="I109" s="576"/>
      <c r="J109" s="576"/>
      <c r="K109" s="542"/>
      <c r="L109" s="542"/>
      <c r="M109" s="613"/>
    </row>
    <row r="110" spans="1:13" ht="13.9" customHeight="1">
      <c r="A110" s="549"/>
      <c r="B110" s="552"/>
      <c r="C110" s="552"/>
      <c r="D110" s="555"/>
      <c r="E110" s="558"/>
      <c r="F110" s="561"/>
      <c r="G110" s="386"/>
      <c r="H110" s="605"/>
      <c r="I110" s="577"/>
      <c r="J110" s="577"/>
      <c r="K110" s="543"/>
      <c r="L110" s="543"/>
      <c r="M110" s="614"/>
    </row>
    <row r="111" spans="1:13" ht="13.9" customHeight="1">
      <c r="A111" s="549"/>
      <c r="B111" s="552"/>
      <c r="C111" s="552"/>
      <c r="D111" s="555"/>
      <c r="E111" s="558"/>
      <c r="F111" s="561"/>
      <c r="G111" s="386"/>
      <c r="H111" s="605"/>
      <c r="I111" s="577"/>
      <c r="J111" s="577"/>
      <c r="K111" s="543"/>
      <c r="L111" s="543"/>
      <c r="M111" s="614"/>
    </row>
    <row r="112" spans="1:13" ht="13.9" customHeight="1">
      <c r="A112" s="549"/>
      <c r="B112" s="552"/>
      <c r="C112" s="552"/>
      <c r="D112" s="555"/>
      <c r="E112" s="558"/>
      <c r="F112" s="561"/>
      <c r="G112" s="386"/>
      <c r="H112" s="605"/>
      <c r="I112" s="577"/>
      <c r="J112" s="577"/>
      <c r="K112" s="543"/>
      <c r="L112" s="543"/>
      <c r="M112" s="614"/>
    </row>
    <row r="113" spans="1:13" ht="13.9" customHeight="1">
      <c r="A113" s="549"/>
      <c r="B113" s="552"/>
      <c r="C113" s="552"/>
      <c r="D113" s="555"/>
      <c r="E113" s="558"/>
      <c r="F113" s="561"/>
      <c r="G113" s="386"/>
      <c r="H113" s="605"/>
      <c r="I113" s="577"/>
      <c r="J113" s="577"/>
      <c r="K113" s="543"/>
      <c r="L113" s="543"/>
      <c r="M113" s="614"/>
    </row>
    <row r="114" spans="1:13" ht="13.9" customHeight="1">
      <c r="A114" s="549"/>
      <c r="B114" s="552"/>
      <c r="C114" s="552"/>
      <c r="D114" s="555"/>
      <c r="E114" s="558"/>
      <c r="F114" s="561"/>
      <c r="G114" s="386"/>
      <c r="H114" s="605"/>
      <c r="I114" s="577"/>
      <c r="J114" s="577"/>
      <c r="K114" s="543"/>
      <c r="L114" s="543"/>
      <c r="M114" s="614"/>
    </row>
    <row r="115" spans="1:13" ht="13.9" customHeight="1">
      <c r="A115" s="549"/>
      <c r="B115" s="552"/>
      <c r="C115" s="552"/>
      <c r="D115" s="555"/>
      <c r="E115" s="558"/>
      <c r="F115" s="561"/>
      <c r="G115" s="386"/>
      <c r="H115" s="605"/>
      <c r="I115" s="577"/>
      <c r="J115" s="577"/>
      <c r="K115" s="543"/>
      <c r="L115" s="543"/>
      <c r="M115" s="614"/>
    </row>
    <row r="116" spans="1:13" ht="13.9" customHeight="1">
      <c r="A116" s="549"/>
      <c r="B116" s="552"/>
      <c r="C116" s="552"/>
      <c r="D116" s="555"/>
      <c r="E116" s="558"/>
      <c r="F116" s="561"/>
      <c r="G116" s="386"/>
      <c r="H116" s="605"/>
      <c r="I116" s="577"/>
      <c r="J116" s="577"/>
      <c r="K116" s="543"/>
      <c r="L116" s="543"/>
      <c r="M116" s="614"/>
    </row>
    <row r="117" spans="1:13" ht="13.9" customHeight="1">
      <c r="A117" s="549"/>
      <c r="B117" s="552"/>
      <c r="C117" s="552"/>
      <c r="D117" s="555"/>
      <c r="E117" s="558"/>
      <c r="F117" s="561"/>
      <c r="G117" s="386"/>
      <c r="H117" s="605"/>
      <c r="I117" s="577"/>
      <c r="J117" s="577"/>
      <c r="K117" s="543"/>
      <c r="L117" s="543"/>
      <c r="M117" s="614"/>
    </row>
    <row r="118" spans="1:13" ht="13.9" customHeight="1" thickBot="1">
      <c r="A118" s="550"/>
      <c r="B118" s="553"/>
      <c r="C118" s="553"/>
      <c r="D118" s="556"/>
      <c r="E118" s="559"/>
      <c r="F118" s="562"/>
      <c r="G118" s="387"/>
      <c r="H118" s="606"/>
      <c r="I118" s="578"/>
      <c r="J118" s="578"/>
      <c r="K118" s="544"/>
      <c r="L118" s="544"/>
      <c r="M118" s="615"/>
    </row>
    <row r="119" spans="1:13" ht="13.9" customHeight="1">
      <c r="A119" s="548">
        <f>'7- Mapa Final'!A120</f>
        <v>12</v>
      </c>
      <c r="B119" s="551" t="str">
        <f>'7- Mapa Final'!B120</f>
        <v>Ofrecer, prometer, entregar, aceptar o solicitar una ventaja indebida para girar un cheque a un beneficiario diferente al que corresponde.</v>
      </c>
      <c r="C119" s="551" t="str">
        <f>'7- Mapa Final'!C120</f>
        <v xml:space="preserve">Utilizar los giros recibidos del Ministerio de Hacienda para beneficiar a un tercero. </v>
      </c>
      <c r="D119" s="554" t="str">
        <f>'7- Mapa Final'!J120</f>
        <v>Media - 3</v>
      </c>
      <c r="E119" s="557" t="str">
        <f>'7- Mapa Final'!K120</f>
        <v>Menor - 2</v>
      </c>
      <c r="F119" s="560" t="str">
        <f>'7- Mapa Final'!M120</f>
        <v>Moderado - 6</v>
      </c>
      <c r="G119" s="385" t="s">
        <v>319</v>
      </c>
      <c r="H119" s="581" t="s">
        <v>579</v>
      </c>
      <c r="I119" s="576"/>
      <c r="J119" s="576"/>
      <c r="K119" s="542"/>
      <c r="L119" s="542"/>
      <c r="M119" s="545"/>
    </row>
    <row r="120" spans="1:13" ht="13.9" customHeight="1">
      <c r="A120" s="549"/>
      <c r="B120" s="552"/>
      <c r="C120" s="552"/>
      <c r="D120" s="555"/>
      <c r="E120" s="558"/>
      <c r="F120" s="561"/>
      <c r="G120" s="386"/>
      <c r="H120" s="574"/>
      <c r="I120" s="577"/>
      <c r="J120" s="577"/>
      <c r="K120" s="543"/>
      <c r="L120" s="543"/>
      <c r="M120" s="546"/>
    </row>
    <row r="121" spans="1:13" ht="13.9" customHeight="1">
      <c r="A121" s="549"/>
      <c r="B121" s="552"/>
      <c r="C121" s="552"/>
      <c r="D121" s="555"/>
      <c r="E121" s="558"/>
      <c r="F121" s="561"/>
      <c r="G121" s="386"/>
      <c r="H121" s="574"/>
      <c r="I121" s="577"/>
      <c r="J121" s="577"/>
      <c r="K121" s="543"/>
      <c r="L121" s="543"/>
      <c r="M121" s="546"/>
    </row>
    <row r="122" spans="1:13" ht="13.9" customHeight="1">
      <c r="A122" s="549"/>
      <c r="B122" s="552"/>
      <c r="C122" s="552"/>
      <c r="D122" s="555"/>
      <c r="E122" s="558"/>
      <c r="F122" s="561"/>
      <c r="G122" s="386"/>
      <c r="H122" s="574"/>
      <c r="I122" s="577"/>
      <c r="J122" s="577"/>
      <c r="K122" s="543"/>
      <c r="L122" s="543"/>
      <c r="M122" s="546"/>
    </row>
    <row r="123" spans="1:13" ht="13.9" customHeight="1">
      <c r="A123" s="549"/>
      <c r="B123" s="552"/>
      <c r="C123" s="552"/>
      <c r="D123" s="555"/>
      <c r="E123" s="558"/>
      <c r="F123" s="561"/>
      <c r="G123" s="386"/>
      <c r="H123" s="574"/>
      <c r="I123" s="577"/>
      <c r="J123" s="577"/>
      <c r="K123" s="543"/>
      <c r="L123" s="543"/>
      <c r="M123" s="546"/>
    </row>
    <row r="124" spans="1:13" ht="13.9" customHeight="1">
      <c r="A124" s="549"/>
      <c r="B124" s="552"/>
      <c r="C124" s="552"/>
      <c r="D124" s="555"/>
      <c r="E124" s="558"/>
      <c r="F124" s="561"/>
      <c r="G124" s="386"/>
      <c r="H124" s="574"/>
      <c r="I124" s="577"/>
      <c r="J124" s="577"/>
      <c r="K124" s="543"/>
      <c r="L124" s="543"/>
      <c r="M124" s="546"/>
    </row>
    <row r="125" spans="1:13" ht="13.9" customHeight="1">
      <c r="A125" s="549"/>
      <c r="B125" s="552"/>
      <c r="C125" s="552"/>
      <c r="D125" s="555"/>
      <c r="E125" s="558"/>
      <c r="F125" s="561"/>
      <c r="G125" s="386"/>
      <c r="H125" s="574"/>
      <c r="I125" s="577"/>
      <c r="J125" s="577"/>
      <c r="K125" s="543"/>
      <c r="L125" s="543"/>
      <c r="M125" s="546"/>
    </row>
    <row r="126" spans="1:13" ht="13.9" customHeight="1">
      <c r="A126" s="549"/>
      <c r="B126" s="552"/>
      <c r="C126" s="552"/>
      <c r="D126" s="555"/>
      <c r="E126" s="558"/>
      <c r="F126" s="561"/>
      <c r="G126" s="386"/>
      <c r="H126" s="574"/>
      <c r="I126" s="577"/>
      <c r="J126" s="577"/>
      <c r="K126" s="543"/>
      <c r="L126" s="543"/>
      <c r="M126" s="546"/>
    </row>
    <row r="127" spans="1:13" ht="13.9" customHeight="1">
      <c r="A127" s="549"/>
      <c r="B127" s="552"/>
      <c r="C127" s="552"/>
      <c r="D127" s="555"/>
      <c r="E127" s="558"/>
      <c r="F127" s="561"/>
      <c r="G127" s="386"/>
      <c r="H127" s="574"/>
      <c r="I127" s="577"/>
      <c r="J127" s="577"/>
      <c r="K127" s="543"/>
      <c r="L127" s="543"/>
      <c r="M127" s="546"/>
    </row>
    <row r="128" spans="1:13" ht="13.9" customHeight="1" thickBot="1">
      <c r="A128" s="550"/>
      <c r="B128" s="553"/>
      <c r="C128" s="553"/>
      <c r="D128" s="556"/>
      <c r="E128" s="559"/>
      <c r="F128" s="562"/>
      <c r="G128" s="387"/>
      <c r="H128" s="575"/>
      <c r="I128" s="578"/>
      <c r="J128" s="578"/>
      <c r="K128" s="544"/>
      <c r="L128" s="544"/>
      <c r="M128" s="547"/>
    </row>
  </sheetData>
  <mergeCells count="173">
    <mergeCell ref="C1:L2"/>
    <mergeCell ref="M1:M2"/>
    <mergeCell ref="J109:J118"/>
    <mergeCell ref="K109:K118"/>
    <mergeCell ref="L109:L11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H109:H118"/>
    <mergeCell ref="I109:I118"/>
    <mergeCell ref="E59:E68"/>
    <mergeCell ref="F59:F68"/>
    <mergeCell ref="G59:G68"/>
    <mergeCell ref="H59:H68"/>
    <mergeCell ref="I59:I68"/>
    <mergeCell ref="A59:A68"/>
    <mergeCell ref="B59:B68"/>
    <mergeCell ref="C59:C68"/>
    <mergeCell ref="D59:D68"/>
    <mergeCell ref="J59:J68"/>
    <mergeCell ref="K59:K68"/>
    <mergeCell ref="H39:H48"/>
    <mergeCell ref="I39:I48"/>
    <mergeCell ref="J39:J48"/>
    <mergeCell ref="B39:B48"/>
    <mergeCell ref="C39:C48"/>
    <mergeCell ref="D39:D48"/>
    <mergeCell ref="A49:A58"/>
    <mergeCell ref="B49:B58"/>
    <mergeCell ref="C49:C58"/>
    <mergeCell ref="D49:D58"/>
    <mergeCell ref="E49:E58"/>
    <mergeCell ref="F49:F58"/>
    <mergeCell ref="J29:J38"/>
    <mergeCell ref="K29:K38"/>
    <mergeCell ref="L59:L68"/>
    <mergeCell ref="M59:M68"/>
    <mergeCell ref="J49:J58"/>
    <mergeCell ref="K49:K58"/>
    <mergeCell ref="L49:L58"/>
    <mergeCell ref="M49:M58"/>
    <mergeCell ref="G39:G48"/>
    <mergeCell ref="M29:M38"/>
    <mergeCell ref="G49:G58"/>
    <mergeCell ref="H49:H58"/>
    <mergeCell ref="I49:I58"/>
    <mergeCell ref="L19:L28"/>
    <mergeCell ref="M19:M28"/>
    <mergeCell ref="E39:E48"/>
    <mergeCell ref="F29:F38"/>
    <mergeCell ref="A29:A38"/>
    <mergeCell ref="A19:A28"/>
    <mergeCell ref="C19:C28"/>
    <mergeCell ref="F19:F28"/>
    <mergeCell ref="A39:A48"/>
    <mergeCell ref="B29:B38"/>
    <mergeCell ref="C29:C38"/>
    <mergeCell ref="D19:D28"/>
    <mergeCell ref="E19:E28"/>
    <mergeCell ref="D29:D38"/>
    <mergeCell ref="E29:E38"/>
    <mergeCell ref="B19:B28"/>
    <mergeCell ref="G29:G38"/>
    <mergeCell ref="H29:H38"/>
    <mergeCell ref="I29:I38"/>
    <mergeCell ref="K39:K48"/>
    <mergeCell ref="L39:L48"/>
    <mergeCell ref="L29:L38"/>
    <mergeCell ref="M39:M48"/>
    <mergeCell ref="F39:F48"/>
    <mergeCell ref="J9:J18"/>
    <mergeCell ref="K9:K18"/>
    <mergeCell ref="G19:G28"/>
    <mergeCell ref="H19:H28"/>
    <mergeCell ref="I19:I28"/>
    <mergeCell ref="A8:G8"/>
    <mergeCell ref="A9:A18"/>
    <mergeCell ref="C9:C18"/>
    <mergeCell ref="D9:D18"/>
    <mergeCell ref="E9:E18"/>
    <mergeCell ref="B9:B18"/>
    <mergeCell ref="J19:J28"/>
    <mergeCell ref="K19:K28"/>
    <mergeCell ref="B69:B78"/>
    <mergeCell ref="C69:C78"/>
    <mergeCell ref="D69:D78"/>
    <mergeCell ref="E69:E78"/>
    <mergeCell ref="A3:B3"/>
    <mergeCell ref="A4:B4"/>
    <mergeCell ref="A1:B2"/>
    <mergeCell ref="C3:M3"/>
    <mergeCell ref="C4:M4"/>
    <mergeCell ref="H6:H7"/>
    <mergeCell ref="I6:J6"/>
    <mergeCell ref="K6:L6"/>
    <mergeCell ref="M6:M7"/>
    <mergeCell ref="A5:B5"/>
    <mergeCell ref="A6:C6"/>
    <mergeCell ref="D6:F6"/>
    <mergeCell ref="G6:G7"/>
    <mergeCell ref="C5:M5"/>
    <mergeCell ref="L9:L18"/>
    <mergeCell ref="M9:M18"/>
    <mergeCell ref="F9:F18"/>
    <mergeCell ref="G9:G18"/>
    <mergeCell ref="H9:H18"/>
    <mergeCell ref="I9:I18"/>
    <mergeCell ref="D89:D98"/>
    <mergeCell ref="E89:E98"/>
    <mergeCell ref="K69:K78"/>
    <mergeCell ref="L69:L78"/>
    <mergeCell ref="M69:M78"/>
    <mergeCell ref="A79:A88"/>
    <mergeCell ref="B79:B88"/>
    <mergeCell ref="C79:C88"/>
    <mergeCell ref="D79:D88"/>
    <mergeCell ref="E79:E88"/>
    <mergeCell ref="F79:F88"/>
    <mergeCell ref="G79:G88"/>
    <mergeCell ref="H79:H88"/>
    <mergeCell ref="I79:I88"/>
    <mergeCell ref="J79:J88"/>
    <mergeCell ref="K79:K88"/>
    <mergeCell ref="L79:L88"/>
    <mergeCell ref="M79:M88"/>
    <mergeCell ref="F69:F78"/>
    <mergeCell ref="G69:G78"/>
    <mergeCell ref="H69:H78"/>
    <mergeCell ref="I69:I78"/>
    <mergeCell ref="J69:J78"/>
    <mergeCell ref="A69:A78"/>
    <mergeCell ref="K89:K98"/>
    <mergeCell ref="L89:L98"/>
    <mergeCell ref="M89:M98"/>
    <mergeCell ref="A99:A108"/>
    <mergeCell ref="B99:B108"/>
    <mergeCell ref="C99:C108"/>
    <mergeCell ref="D99:D108"/>
    <mergeCell ref="E99:E108"/>
    <mergeCell ref="F99:F108"/>
    <mergeCell ref="G99:G108"/>
    <mergeCell ref="H99:H108"/>
    <mergeCell ref="I99:I108"/>
    <mergeCell ref="J99:J108"/>
    <mergeCell ref="K99:K108"/>
    <mergeCell ref="L99:L108"/>
    <mergeCell ref="M99:M108"/>
    <mergeCell ref="F89:F98"/>
    <mergeCell ref="G89:G98"/>
    <mergeCell ref="H89:H98"/>
    <mergeCell ref="I89:I98"/>
    <mergeCell ref="J89:J98"/>
    <mergeCell ref="A89:A98"/>
    <mergeCell ref="B89:B98"/>
    <mergeCell ref="C89:C98"/>
  </mergeCells>
  <conditionalFormatting sqref="A6:B6">
    <cfRule type="containsText" dxfId="127" priority="837" operator="containsText" text="3- Moderado">
      <formula>NOT(ISERROR(SEARCH("3- Moderado",A6)))</formula>
    </cfRule>
    <cfRule type="containsText" dxfId="126" priority="838" operator="containsText" text="6- Moderado">
      <formula>NOT(ISERROR(SEARCH("6- Moderado",A6)))</formula>
    </cfRule>
    <cfRule type="containsText" dxfId="125" priority="839" operator="containsText" text="4- Moderado">
      <formula>NOT(ISERROR(SEARCH("4- Moderado",A6)))</formula>
    </cfRule>
    <cfRule type="containsText" dxfId="124" priority="840" operator="containsText" text="3- Bajo">
      <formula>NOT(ISERROR(SEARCH("3- Bajo",A6)))</formula>
    </cfRule>
    <cfRule type="containsText" dxfId="123" priority="841" operator="containsText" text="4- Bajo">
      <formula>NOT(ISERROR(SEARCH("4- Bajo",A6)))</formula>
    </cfRule>
    <cfRule type="containsText" dxfId="122" priority="842" operator="containsText" text="1- Bajo">
      <formula>NOT(ISERROR(SEARCH("1- Bajo",A6)))</formula>
    </cfRule>
  </conditionalFormatting>
  <conditionalFormatting sqref="A9:E9 A19:E19 A29:E29 A39:E39 A49:E49 A59:E59 A69:E69 A79:E79 A89:E89 A99:E99 A109:E109 A119:E119">
    <cfRule type="containsText" dxfId="121" priority="814" operator="containsText" text="6- Moderado">
      <formula>NOT(ISERROR(SEARCH("6- Moderado",A9)))</formula>
    </cfRule>
    <cfRule type="containsText" dxfId="120" priority="813" operator="containsText" text="3- Moderado">
      <formula>NOT(ISERROR(SEARCH("3- Moderado",A9)))</formula>
    </cfRule>
    <cfRule type="containsText" dxfId="119" priority="815" operator="containsText" text="4- Moderado">
      <formula>NOT(ISERROR(SEARCH("4- Moderado",A9)))</formula>
    </cfRule>
    <cfRule type="containsText" dxfId="118" priority="816" operator="containsText" text="3- Bajo">
      <formula>NOT(ISERROR(SEARCH("3- Bajo",A9)))</formula>
    </cfRule>
    <cfRule type="containsText" dxfId="117" priority="817" operator="containsText" text="4- Bajo">
      <formula>NOT(ISERROR(SEARCH("4- Bajo",A9)))</formula>
    </cfRule>
    <cfRule type="containsText" dxfId="116" priority="818" operator="containsText" text="1- Bajo">
      <formula>NOT(ISERROR(SEARCH("1- Bajo",A9)))</formula>
    </cfRule>
  </conditionalFormatting>
  <conditionalFormatting sqref="C7:F7">
    <cfRule type="containsText" dxfId="115" priority="171" operator="containsText" text="4- Moderado">
      <formula>NOT(ISERROR(SEARCH("4- Moderado",C7)))</formula>
    </cfRule>
    <cfRule type="containsText" dxfId="114" priority="172" operator="containsText" text="3- Bajo">
      <formula>NOT(ISERROR(SEARCH("3- Bajo",C7)))</formula>
    </cfRule>
    <cfRule type="containsText" dxfId="113" priority="169" operator="containsText" text="3- Moderado">
      <formula>NOT(ISERROR(SEARCH("3- Moderado",C7)))</formula>
    </cfRule>
    <cfRule type="containsText" dxfId="112" priority="170" operator="containsText" text="6- Moderado">
      <formula>NOT(ISERROR(SEARCH("6- Moderado",C7)))</formula>
    </cfRule>
    <cfRule type="containsText" dxfId="111" priority="174" operator="containsText" text="1- Bajo">
      <formula>NOT(ISERROR(SEARCH("1- Bajo",C7)))</formula>
    </cfRule>
    <cfRule type="containsText" dxfId="110" priority="173" operator="containsText" text="4- Bajo">
      <formula>NOT(ISERROR(SEARCH("4- Bajo",C7)))</formula>
    </cfRule>
  </conditionalFormatting>
  <conditionalFormatting sqref="D9:D128">
    <cfRule type="containsText" dxfId="109" priority="33" operator="containsText" text="Muy Alta">
      <formula>NOT(ISERROR(SEARCH("Muy Alta",D9)))</formula>
    </cfRule>
    <cfRule type="containsText" dxfId="108" priority="34" operator="containsText" text="Alta">
      <formula>NOT(ISERROR(SEARCH("Alta",D9)))</formula>
    </cfRule>
    <cfRule type="containsText" dxfId="107" priority="35" operator="containsText" text="Baja">
      <formula>NOT(ISERROR(SEARCH("Baja",D9)))</formula>
    </cfRule>
    <cfRule type="containsText" dxfId="106" priority="36" operator="containsText" text="Muy Baja">
      <formula>NOT(ISERROR(SEARCH("Muy Baja",D9)))</formula>
    </cfRule>
    <cfRule type="containsText" dxfId="105" priority="38" operator="containsText" text="Media">
      <formula>NOT(ISERROR(SEARCH("Media",D9)))</formula>
    </cfRule>
  </conditionalFormatting>
  <conditionalFormatting sqref="E9:E128">
    <cfRule type="containsText" dxfId="104" priority="32" operator="containsText" text="Leve">
      <formula>NOT(ISERROR(SEARCH("Leve",E9)))</formula>
    </cfRule>
    <cfRule type="containsText" dxfId="103" priority="29" operator="containsText" text="Catastrófico">
      <formula>NOT(ISERROR(SEARCH("Catastrófico",E9)))</formula>
    </cfRule>
    <cfRule type="containsText" dxfId="102" priority="30" operator="containsText" text="Mayor">
      <formula>NOT(ISERROR(SEARCH("Mayor",E9)))</formula>
    </cfRule>
    <cfRule type="containsText" dxfId="101" priority="31" operator="containsText" text="Menor">
      <formula>NOT(ISERROR(SEARCH("Menor",E9)))</formula>
    </cfRule>
  </conditionalFormatting>
  <conditionalFormatting sqref="E9:F128">
    <cfRule type="containsText" dxfId="100" priority="37" operator="containsText" text="Moderado">
      <formula>NOT(ISERROR(SEARCH("Moderado",E9)))</formula>
    </cfRule>
  </conditionalFormatting>
  <conditionalFormatting sqref="F9:F128">
    <cfRule type="containsText" dxfId="99" priority="55" operator="containsText" text="Extremo">
      <formula>NOT(ISERROR(SEARCH("Extremo",F9)))</formula>
    </cfRule>
    <cfRule type="containsText" dxfId="98" priority="54" operator="containsText" text="Alto">
      <formula>NOT(ISERROR(SEARCH("Alto",F9)))</formula>
    </cfRule>
    <cfRule type="containsText" dxfId="97" priority="53" operator="containsText" text="Moderado">
      <formula>NOT(ISERROR(SEARCH("Moderado",F9)))</formula>
    </cfRule>
    <cfRule type="containsText" dxfId="96" priority="52" operator="containsText" text="Bajo">
      <formula>NOT(ISERROR(SEARCH("Bajo",F9)))</formula>
    </cfRule>
    <cfRule type="colorScale" priority="149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xr:uid="{00000000-0002-0000-0900-000000000000}"/>
    <dataValidation allowBlank="1" showInputMessage="1" showErrorMessage="1" prompt="Seleccionar si el responsable es el responsable de las acciones es el nivel central" sqref="I6:I7" xr:uid="{00000000-0002-0000-0900-000001000000}"/>
    <dataValidation allowBlank="1" showInputMessage="1" showErrorMessage="1" prompt="Describir las actividades que se van a desarrollar para el proyecto" sqref="H6"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G9:G128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pageSetUpPr fitToPage="1"/>
  </sheetPr>
  <dimension ref="A1:JK182"/>
  <sheetViews>
    <sheetView showGridLines="0" topLeftCell="B7" zoomScale="80" zoomScaleNormal="80" workbookViewId="0">
      <pane ySplit="1" topLeftCell="A8" activePane="bottomLeft" state="frozen"/>
      <selection activeCell="A7" sqref="A7"/>
      <selection pane="bottomLeft" activeCell="M137" sqref="M137"/>
    </sheetView>
  </sheetViews>
  <sheetFormatPr baseColWidth="10" defaultColWidth="11.42578125" defaultRowHeight="15"/>
  <cols>
    <col min="1" max="1" width="7.7109375" style="5" customWidth="1"/>
    <col min="2" max="2" width="35.85546875" style="5" customWidth="1"/>
    <col min="3" max="3" width="40.28515625" customWidth="1"/>
    <col min="4" max="4" width="16.85546875" style="90" customWidth="1"/>
    <col min="5" max="5" width="18.5703125" style="25" customWidth="1"/>
    <col min="6" max="6" width="18.28515625" style="25" bestFit="1" customWidth="1"/>
    <col min="7" max="7" width="18.28515625" bestFit="1" customWidth="1"/>
    <col min="8" max="8" width="57.85546875" customWidth="1"/>
    <col min="9" max="9" width="16.5703125" customWidth="1"/>
    <col min="10" max="10" width="14.28515625" customWidth="1"/>
    <col min="11" max="11" width="17.7109375" customWidth="1"/>
    <col min="12" max="12" width="17.5703125" customWidth="1"/>
    <col min="13" max="13" width="75" customWidth="1"/>
    <col min="14" max="169" width="11.42578125" style="2"/>
  </cols>
  <sheetData>
    <row r="1" spans="1:271" s="17" customFormat="1" ht="16.5" customHeight="1">
      <c r="A1" s="585"/>
      <c r="B1" s="586"/>
      <c r="C1" s="642"/>
      <c r="D1" s="642"/>
      <c r="E1" s="642"/>
      <c r="F1" s="642"/>
      <c r="G1" s="642"/>
      <c r="H1" s="642"/>
      <c r="I1" s="642"/>
      <c r="J1" s="643"/>
      <c r="K1" s="644"/>
      <c r="L1" s="644"/>
      <c r="M1" s="64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58.5" customHeight="1">
      <c r="A2" s="587"/>
      <c r="B2" s="588"/>
      <c r="C2" s="607"/>
      <c r="D2" s="607"/>
      <c r="E2" s="607"/>
      <c r="F2" s="607"/>
      <c r="G2" s="607"/>
      <c r="H2" s="607"/>
      <c r="I2" s="607"/>
      <c r="J2" s="608"/>
      <c r="K2" s="644"/>
      <c r="L2" s="644"/>
      <c r="M2" s="64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40.9" customHeight="1">
      <c r="A3" s="428" t="s">
        <v>247</v>
      </c>
      <c r="B3" s="428"/>
      <c r="C3" s="452" t="s">
        <v>436</v>
      </c>
      <c r="D3" s="452"/>
      <c r="E3" s="452"/>
      <c r="F3" s="452"/>
      <c r="G3" s="452"/>
      <c r="H3" s="452"/>
      <c r="I3" s="452"/>
      <c r="J3" s="452"/>
      <c r="K3" s="452"/>
      <c r="L3" s="452"/>
      <c r="M3" s="452"/>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40.9" customHeight="1">
      <c r="A4" s="428" t="s">
        <v>248</v>
      </c>
      <c r="B4" s="428"/>
      <c r="C4" s="451" t="s">
        <v>439</v>
      </c>
      <c r="D4" s="451"/>
      <c r="E4" s="451"/>
      <c r="F4" s="451"/>
      <c r="G4" s="451"/>
      <c r="H4" s="451"/>
      <c r="I4" s="451"/>
      <c r="J4" s="451"/>
      <c r="K4" s="451"/>
      <c r="L4" s="451"/>
      <c r="M4" s="451"/>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40.9" customHeight="1" thickBot="1">
      <c r="A5" s="428" t="s">
        <v>249</v>
      </c>
      <c r="B5" s="428"/>
      <c r="C5" s="599" t="s">
        <v>250</v>
      </c>
      <c r="D5" s="600"/>
      <c r="E5" s="600"/>
      <c r="F5" s="600"/>
      <c r="G5" s="600"/>
      <c r="H5" s="600"/>
      <c r="I5" s="600"/>
      <c r="J5" s="600"/>
      <c r="K5" s="600"/>
      <c r="L5" s="600"/>
      <c r="M5" s="601"/>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21" customFormat="1" ht="40.5" customHeight="1" thickTop="1" thickBot="1">
      <c r="A6" s="594" t="s">
        <v>419</v>
      </c>
      <c r="B6" s="595"/>
      <c r="C6" s="596"/>
      <c r="D6" s="597" t="s">
        <v>420</v>
      </c>
      <c r="E6" s="597"/>
      <c r="F6" s="597"/>
      <c r="G6" s="598" t="s">
        <v>421</v>
      </c>
      <c r="H6" s="589" t="s">
        <v>422</v>
      </c>
      <c r="I6" s="591" t="s">
        <v>423</v>
      </c>
      <c r="J6" s="592"/>
      <c r="K6" s="591" t="s">
        <v>424</v>
      </c>
      <c r="L6" s="592"/>
      <c r="M6" s="593" t="s">
        <v>432</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row>
    <row r="7" spans="1:271" s="22" customFormat="1" ht="108" customHeight="1" thickTop="1" thickBot="1">
      <c r="A7" s="33" t="s">
        <v>38</v>
      </c>
      <c r="B7" s="33" t="s">
        <v>189</v>
      </c>
      <c r="C7" s="33" t="s">
        <v>191</v>
      </c>
      <c r="D7" s="26" t="s">
        <v>201</v>
      </c>
      <c r="E7" s="26" t="s">
        <v>426</v>
      </c>
      <c r="F7" s="26" t="s">
        <v>427</v>
      </c>
      <c r="G7" s="598"/>
      <c r="H7" s="590"/>
      <c r="I7" s="27" t="s">
        <v>428</v>
      </c>
      <c r="J7" s="27" t="s">
        <v>429</v>
      </c>
      <c r="K7" s="27" t="s">
        <v>430</v>
      </c>
      <c r="L7" s="27" t="s">
        <v>431</v>
      </c>
      <c r="M7" s="59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21.75" customHeight="1" thickTop="1" thickBot="1">
      <c r="A8" s="602"/>
      <c r="B8" s="603"/>
      <c r="C8" s="603"/>
      <c r="D8" s="603"/>
      <c r="E8" s="603"/>
      <c r="F8" s="603"/>
      <c r="G8" s="603"/>
      <c r="H8" s="28"/>
      <c r="I8" s="28"/>
      <c r="J8" s="28"/>
      <c r="K8" s="28"/>
      <c r="L8" s="28"/>
      <c r="M8" s="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c r="A9" s="616">
        <f>'7- Mapa Final'!A10</f>
        <v>1</v>
      </c>
      <c r="B9" s="625" t="str">
        <f>'7- Mapa Final'!B10</f>
        <v xml:space="preserve">Posibilidad de registro y pago equivocado, tardío y sin el cumplimiento de requisitos  de las obligaciones de la Entidad </v>
      </c>
      <c r="C9" s="625" t="str">
        <f>'7- Mapa Final'!C10</f>
        <v>Se abonan menores o mayores valores o se abonan  a cuentas que no pertenecen a los destinatarios, o se abona incumpliendo los tiempos contractuales o legales  establecidos .</v>
      </c>
      <c r="D9" s="628" t="str">
        <f>'7- Mapa Final'!J10</f>
        <v>Muy Baja - 1</v>
      </c>
      <c r="E9" s="631" t="str">
        <f>'7- Mapa Final'!K10</f>
        <v>Menor - 2</v>
      </c>
      <c r="F9" s="634" t="str">
        <f>'7- Mapa Final'!M10</f>
        <v>Bajo - 2</v>
      </c>
      <c r="G9" s="385" t="s">
        <v>377</v>
      </c>
      <c r="H9" s="640"/>
      <c r="I9" s="638"/>
      <c r="J9" s="638"/>
      <c r="K9" s="619"/>
      <c r="L9" s="619"/>
      <c r="M9" s="622"/>
      <c r="N9" s="2"/>
      <c r="O9" s="2"/>
      <c r="P9" s="2"/>
      <c r="Q9" s="2"/>
      <c r="R9" s="2"/>
      <c r="S9" s="2"/>
      <c r="T9" s="2"/>
      <c r="U9" s="2"/>
      <c r="V9" s="2"/>
      <c r="W9" s="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4" customFormat="1">
      <c r="A10" s="617"/>
      <c r="B10" s="626"/>
      <c r="C10" s="626"/>
      <c r="D10" s="629"/>
      <c r="E10" s="632"/>
      <c r="F10" s="635"/>
      <c r="G10" s="386"/>
      <c r="H10" s="637"/>
      <c r="I10" s="629"/>
      <c r="J10" s="629"/>
      <c r="K10" s="620"/>
      <c r="L10" s="620"/>
      <c r="M10" s="623"/>
      <c r="N10" s="2"/>
      <c r="O10" s="2"/>
      <c r="P10" s="2"/>
      <c r="Q10" s="2"/>
      <c r="R10" s="2"/>
      <c r="S10" s="2"/>
      <c r="T10" s="2"/>
      <c r="U10" s="2"/>
      <c r="V10" s="2"/>
      <c r="W10" s="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c r="A11" s="617"/>
      <c r="B11" s="626"/>
      <c r="C11" s="626"/>
      <c r="D11" s="629"/>
      <c r="E11" s="632"/>
      <c r="F11" s="635"/>
      <c r="G11" s="386"/>
      <c r="H11" s="637"/>
      <c r="I11" s="629"/>
      <c r="J11" s="629"/>
      <c r="K11" s="620"/>
      <c r="L11" s="620"/>
      <c r="M11" s="623"/>
      <c r="N11" s="2"/>
      <c r="O11" s="2"/>
      <c r="P11" s="2"/>
      <c r="Q11" s="2"/>
      <c r="R11" s="2"/>
      <c r="S11" s="2"/>
      <c r="T11" s="2"/>
      <c r="U11" s="2"/>
      <c r="V11" s="2"/>
      <c r="W11" s="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c r="A12" s="617"/>
      <c r="B12" s="626"/>
      <c r="C12" s="626"/>
      <c r="D12" s="629"/>
      <c r="E12" s="632"/>
      <c r="F12" s="635"/>
      <c r="G12" s="386"/>
      <c r="H12" s="637"/>
      <c r="I12" s="629"/>
      <c r="J12" s="629"/>
      <c r="K12" s="620"/>
      <c r="L12" s="620"/>
      <c r="M12" s="623"/>
      <c r="N12" s="2"/>
      <c r="O12" s="2"/>
      <c r="P12" s="2"/>
      <c r="Q12" s="2"/>
      <c r="R12" s="2"/>
      <c r="S12" s="2"/>
      <c r="T12" s="2"/>
      <c r="U12" s="2"/>
      <c r="V12" s="2"/>
      <c r="W12" s="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c r="A13" s="617"/>
      <c r="B13" s="626"/>
      <c r="C13" s="626"/>
      <c r="D13" s="629"/>
      <c r="E13" s="632"/>
      <c r="F13" s="635"/>
      <c r="G13" s="386"/>
      <c r="H13" s="637"/>
      <c r="I13" s="629"/>
      <c r="J13" s="629"/>
      <c r="K13" s="620"/>
      <c r="L13" s="620"/>
      <c r="M13" s="623"/>
      <c r="N13" s="2"/>
      <c r="O13" s="2"/>
      <c r="P13" s="2"/>
      <c r="Q13" s="2"/>
      <c r="R13" s="2"/>
      <c r="S13" s="2"/>
      <c r="T13" s="2"/>
      <c r="U13" s="2"/>
      <c r="V13" s="2"/>
      <c r="W13" s="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c r="A14" s="617"/>
      <c r="B14" s="626"/>
      <c r="C14" s="626"/>
      <c r="D14" s="629"/>
      <c r="E14" s="632"/>
      <c r="F14" s="635"/>
      <c r="G14" s="386"/>
      <c r="H14" s="637"/>
      <c r="I14" s="629"/>
      <c r="J14" s="629"/>
      <c r="K14" s="620"/>
      <c r="L14" s="620"/>
      <c r="M14" s="623"/>
      <c r="N14" s="2"/>
      <c r="O14" s="2"/>
      <c r="P14" s="2"/>
      <c r="Q14" s="2"/>
      <c r="R14" s="2"/>
      <c r="S14" s="2"/>
      <c r="T14" s="2"/>
      <c r="U14" s="2"/>
      <c r="V14" s="2"/>
      <c r="W14" s="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c r="A15" s="617"/>
      <c r="B15" s="626"/>
      <c r="C15" s="626"/>
      <c r="D15" s="629"/>
      <c r="E15" s="632"/>
      <c r="F15" s="635"/>
      <c r="G15" s="386"/>
      <c r="H15" s="637"/>
      <c r="I15" s="629"/>
      <c r="J15" s="629"/>
      <c r="K15" s="620"/>
      <c r="L15" s="620"/>
      <c r="M15" s="623"/>
      <c r="N15" s="2"/>
      <c r="O15" s="2"/>
      <c r="P15" s="2"/>
      <c r="Q15" s="2"/>
      <c r="R15" s="2"/>
      <c r="S15" s="2"/>
      <c r="T15" s="2"/>
      <c r="U15" s="2"/>
      <c r="V15" s="2"/>
      <c r="W15" s="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c r="A16" s="617"/>
      <c r="B16" s="626"/>
      <c r="C16" s="626"/>
      <c r="D16" s="629"/>
      <c r="E16" s="632"/>
      <c r="F16" s="635"/>
      <c r="G16" s="386"/>
      <c r="H16" s="637"/>
      <c r="I16" s="629"/>
      <c r="J16" s="629"/>
      <c r="K16" s="620"/>
      <c r="L16" s="620"/>
      <c r="M16" s="623"/>
      <c r="N16" s="2"/>
      <c r="O16" s="2"/>
      <c r="P16" s="2"/>
      <c r="Q16" s="2"/>
      <c r="R16" s="2"/>
      <c r="S16" s="2"/>
      <c r="T16" s="2"/>
      <c r="U16" s="2"/>
      <c r="V16" s="2"/>
      <c r="W16" s="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c r="A17" s="617"/>
      <c r="B17" s="626"/>
      <c r="C17" s="626"/>
      <c r="D17" s="629"/>
      <c r="E17" s="632"/>
      <c r="F17" s="635"/>
      <c r="G17" s="386"/>
      <c r="H17" s="637"/>
      <c r="I17" s="629"/>
      <c r="J17" s="629"/>
      <c r="K17" s="620"/>
      <c r="L17" s="620"/>
      <c r="M17" s="623"/>
      <c r="N17" s="2"/>
      <c r="O17" s="2"/>
      <c r="P17" s="2"/>
      <c r="Q17" s="2"/>
      <c r="R17" s="2"/>
      <c r="S17" s="2"/>
      <c r="T17" s="2"/>
      <c r="U17" s="2"/>
      <c r="V17" s="2"/>
      <c r="W17" s="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5.75" thickBot="1">
      <c r="A18" s="618"/>
      <c r="B18" s="627"/>
      <c r="C18" s="627"/>
      <c r="D18" s="630"/>
      <c r="E18" s="633"/>
      <c r="F18" s="636"/>
      <c r="G18" s="387"/>
      <c r="H18" s="641"/>
      <c r="I18" s="630"/>
      <c r="J18" s="630"/>
      <c r="K18" s="621"/>
      <c r="L18" s="621"/>
      <c r="M18" s="624"/>
      <c r="N18" s="2"/>
      <c r="O18" s="2"/>
      <c r="P18" s="2"/>
      <c r="Q18" s="2"/>
      <c r="R18" s="2"/>
      <c r="S18" s="2"/>
      <c r="T18" s="2"/>
      <c r="U18" s="2"/>
      <c r="V18" s="2"/>
      <c r="W18" s="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c r="A19" s="616">
        <f>'7- Mapa Final'!A20</f>
        <v>2</v>
      </c>
      <c r="B19" s="625" t="str">
        <f>'7- Mapa Final'!B20</f>
        <v xml:space="preserve">Registrar o emitir  CDP con rubro presupuestal diferente al indicado en la solicitud </v>
      </c>
      <c r="C19" s="625" t="str">
        <f>'7- Mapa Final'!C20</f>
        <v>Emitir un CDP con información errónea de valor, destinación, cuenta a afectar.</v>
      </c>
      <c r="D19" s="628" t="str">
        <f>'7- Mapa Final'!J20</f>
        <v>Muy Baja - 1</v>
      </c>
      <c r="E19" s="631" t="str">
        <f>'7- Mapa Final'!K20</f>
        <v>Menor - 2</v>
      </c>
      <c r="F19" s="634" t="str">
        <f>'7- Mapa Final'!M20</f>
        <v>Bajo - 2</v>
      </c>
      <c r="G19" s="385" t="s">
        <v>377</v>
      </c>
      <c r="H19" s="640"/>
      <c r="I19" s="638"/>
      <c r="J19" s="638"/>
      <c r="K19" s="619"/>
      <c r="L19" s="619"/>
      <c r="M19" s="622"/>
      <c r="N19" s="2"/>
      <c r="O19" s="2"/>
      <c r="P19" s="2"/>
      <c r="Q19" s="2"/>
      <c r="R19" s="2"/>
      <c r="S19" s="2"/>
      <c r="T19" s="2"/>
      <c r="U19" s="2"/>
      <c r="V19" s="2"/>
      <c r="W19" s="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c r="A20" s="617"/>
      <c r="B20" s="626"/>
      <c r="C20" s="626"/>
      <c r="D20" s="629"/>
      <c r="E20" s="632"/>
      <c r="F20" s="635"/>
      <c r="G20" s="386"/>
      <c r="H20" s="637"/>
      <c r="I20" s="629"/>
      <c r="J20" s="629"/>
      <c r="K20" s="620"/>
      <c r="L20" s="620"/>
      <c r="M20" s="623"/>
      <c r="N20" s="2"/>
      <c r="O20" s="2"/>
      <c r="P20" s="2"/>
      <c r="Q20" s="2"/>
      <c r="R20" s="2"/>
      <c r="S20" s="2"/>
      <c r="T20" s="2"/>
      <c r="U20" s="2"/>
      <c r="V20" s="2"/>
      <c r="W20" s="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c r="A21" s="617"/>
      <c r="B21" s="626"/>
      <c r="C21" s="626"/>
      <c r="D21" s="629"/>
      <c r="E21" s="632"/>
      <c r="F21" s="635"/>
      <c r="G21" s="386"/>
      <c r="H21" s="637"/>
      <c r="I21" s="629"/>
      <c r="J21" s="629"/>
      <c r="K21" s="620"/>
      <c r="L21" s="620"/>
      <c r="M21" s="623"/>
      <c r="N21" s="2"/>
      <c r="O21" s="2"/>
      <c r="P21" s="2"/>
      <c r="Q21" s="2"/>
      <c r="R21" s="2"/>
      <c r="S21" s="2"/>
      <c r="T21" s="2"/>
      <c r="U21" s="2"/>
      <c r="V21" s="2"/>
      <c r="W21" s="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c r="A22" s="617"/>
      <c r="B22" s="626"/>
      <c r="C22" s="626"/>
      <c r="D22" s="629"/>
      <c r="E22" s="632"/>
      <c r="F22" s="635"/>
      <c r="G22" s="386"/>
      <c r="H22" s="637"/>
      <c r="I22" s="629"/>
      <c r="J22" s="629"/>
      <c r="K22" s="620"/>
      <c r="L22" s="620"/>
      <c r="M22" s="623"/>
      <c r="N22" s="2"/>
      <c r="O22" s="2"/>
      <c r="P22" s="2"/>
      <c r="Q22" s="2"/>
      <c r="R22" s="2"/>
      <c r="S22" s="2"/>
      <c r="T22" s="2"/>
      <c r="U22" s="2"/>
      <c r="V22" s="2"/>
      <c r="W22" s="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c r="A23" s="617"/>
      <c r="B23" s="626"/>
      <c r="C23" s="626"/>
      <c r="D23" s="629"/>
      <c r="E23" s="632"/>
      <c r="F23" s="635"/>
      <c r="G23" s="386"/>
      <c r="H23" s="637"/>
      <c r="I23" s="629"/>
      <c r="J23" s="629"/>
      <c r="K23" s="620"/>
      <c r="L23" s="620"/>
      <c r="M23" s="623"/>
      <c r="N23" s="2"/>
      <c r="O23" s="2"/>
      <c r="P23" s="2"/>
      <c r="Q23" s="2"/>
      <c r="R23" s="2"/>
      <c r="S23" s="2"/>
      <c r="T23" s="2"/>
      <c r="U23" s="2"/>
      <c r="V23" s="2"/>
      <c r="W23" s="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c r="A24" s="617"/>
      <c r="B24" s="626"/>
      <c r="C24" s="626"/>
      <c r="D24" s="629"/>
      <c r="E24" s="632"/>
      <c r="F24" s="635"/>
      <c r="G24" s="386"/>
      <c r="H24" s="637"/>
      <c r="I24" s="629"/>
      <c r="J24" s="629"/>
      <c r="K24" s="620"/>
      <c r="L24" s="620"/>
      <c r="M24" s="623"/>
    </row>
    <row r="25" spans="1:169">
      <c r="A25" s="617"/>
      <c r="B25" s="626"/>
      <c r="C25" s="626"/>
      <c r="D25" s="629"/>
      <c r="E25" s="632"/>
      <c r="F25" s="635"/>
      <c r="G25" s="386"/>
      <c r="H25" s="637"/>
      <c r="I25" s="629"/>
      <c r="J25" s="629"/>
      <c r="K25" s="620"/>
      <c r="L25" s="620"/>
      <c r="M25" s="623"/>
    </row>
    <row r="26" spans="1:169">
      <c r="A26" s="617"/>
      <c r="B26" s="626"/>
      <c r="C26" s="626"/>
      <c r="D26" s="629"/>
      <c r="E26" s="632"/>
      <c r="F26" s="635"/>
      <c r="G26" s="386"/>
      <c r="H26" s="637"/>
      <c r="I26" s="629"/>
      <c r="J26" s="629"/>
      <c r="K26" s="620"/>
      <c r="L26" s="620"/>
      <c r="M26" s="623"/>
    </row>
    <row r="27" spans="1:169">
      <c r="A27" s="617"/>
      <c r="B27" s="626"/>
      <c r="C27" s="626"/>
      <c r="D27" s="629"/>
      <c r="E27" s="632"/>
      <c r="F27" s="635"/>
      <c r="G27" s="386"/>
      <c r="H27" s="637"/>
      <c r="I27" s="629"/>
      <c r="J27" s="629"/>
      <c r="K27" s="620"/>
      <c r="L27" s="620"/>
      <c r="M27" s="623"/>
    </row>
    <row r="28" spans="1:169" ht="15.75" thickBot="1">
      <c r="A28" s="618"/>
      <c r="B28" s="627"/>
      <c r="C28" s="627"/>
      <c r="D28" s="630"/>
      <c r="E28" s="633"/>
      <c r="F28" s="636"/>
      <c r="G28" s="387"/>
      <c r="H28" s="641"/>
      <c r="I28" s="630"/>
      <c r="J28" s="630"/>
      <c r="K28" s="621"/>
      <c r="L28" s="621"/>
      <c r="M28" s="624"/>
    </row>
    <row r="29" spans="1:169" s="24" customFormat="1">
      <c r="A29" s="616">
        <f>'7- Mapa Final'!A30</f>
        <v>3</v>
      </c>
      <c r="B29" s="625" t="str">
        <f>'7- Mapa Final'!B30</f>
        <v>Incumplimiento de obligaciones tributarias</v>
      </c>
      <c r="C29" s="625" t="str">
        <f>'7- Mapa Final'!C30</f>
        <v>No se  reconocen , o no se pagan  oportunamente , o no se pagan los valores correctos o en la administración de impuestos  correcta ,    las  obligaciones tributarias que le competen a la entidad</v>
      </c>
      <c r="D29" s="628" t="str">
        <f>'7- Mapa Final'!J30</f>
        <v>Muy Baja - 1</v>
      </c>
      <c r="E29" s="631" t="str">
        <f>'7- Mapa Final'!K30</f>
        <v>Leve - 1</v>
      </c>
      <c r="F29" s="634" t="str">
        <f>'7- Mapa Final'!M30</f>
        <v>Bajo - 1</v>
      </c>
      <c r="G29" s="385" t="s">
        <v>377</v>
      </c>
      <c r="H29" s="640"/>
      <c r="I29" s="638"/>
      <c r="J29" s="638"/>
      <c r="K29" s="619"/>
      <c r="L29" s="619"/>
      <c r="M29" s="622"/>
      <c r="N29" s="2"/>
      <c r="O29" s="2"/>
      <c r="P29" s="2"/>
      <c r="Q29" s="2"/>
      <c r="R29" s="2"/>
      <c r="S29" s="2"/>
      <c r="T29" s="2"/>
      <c r="U29" s="2"/>
      <c r="V29" s="2"/>
      <c r="W29" s="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4" customFormat="1">
      <c r="A30" s="617"/>
      <c r="B30" s="626"/>
      <c r="C30" s="626"/>
      <c r="D30" s="629"/>
      <c r="E30" s="632"/>
      <c r="F30" s="635"/>
      <c r="G30" s="386"/>
      <c r="H30" s="637"/>
      <c r="I30" s="629"/>
      <c r="J30" s="629"/>
      <c r="K30" s="620"/>
      <c r="L30" s="620"/>
      <c r="M30" s="623"/>
      <c r="N30" s="2"/>
      <c r="O30" s="2"/>
      <c r="P30" s="2"/>
      <c r="Q30" s="2"/>
      <c r="R30" s="2"/>
      <c r="S30" s="2"/>
      <c r="T30" s="2"/>
      <c r="U30" s="2"/>
      <c r="V30" s="2"/>
      <c r="W30" s="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c r="A31" s="617"/>
      <c r="B31" s="626"/>
      <c r="C31" s="626"/>
      <c r="D31" s="629"/>
      <c r="E31" s="632"/>
      <c r="F31" s="635"/>
      <c r="G31" s="386"/>
      <c r="H31" s="637"/>
      <c r="I31" s="629"/>
      <c r="J31" s="629"/>
      <c r="K31" s="620"/>
      <c r="L31" s="620"/>
      <c r="M31" s="623"/>
      <c r="N31" s="2"/>
      <c r="O31" s="2"/>
      <c r="P31" s="2"/>
      <c r="Q31" s="2"/>
      <c r="R31" s="2"/>
      <c r="S31" s="2"/>
      <c r="T31" s="2"/>
      <c r="U31" s="2"/>
      <c r="V31" s="2"/>
      <c r="W31" s="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c r="A32" s="617"/>
      <c r="B32" s="626"/>
      <c r="C32" s="626"/>
      <c r="D32" s="629"/>
      <c r="E32" s="632"/>
      <c r="F32" s="635"/>
      <c r="G32" s="386"/>
      <c r="H32" s="637"/>
      <c r="I32" s="629"/>
      <c r="J32" s="629"/>
      <c r="K32" s="620"/>
      <c r="L32" s="620"/>
      <c r="M32" s="623"/>
      <c r="N32" s="2"/>
      <c r="O32" s="2"/>
      <c r="P32" s="2"/>
      <c r="Q32" s="2"/>
      <c r="R32" s="2"/>
      <c r="S32" s="2"/>
      <c r="T32" s="2"/>
      <c r="U32" s="2"/>
      <c r="V32" s="2"/>
      <c r="W32" s="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c r="A33" s="617"/>
      <c r="B33" s="626"/>
      <c r="C33" s="626"/>
      <c r="D33" s="629"/>
      <c r="E33" s="632"/>
      <c r="F33" s="635"/>
      <c r="G33" s="386"/>
      <c r="H33" s="637"/>
      <c r="I33" s="629"/>
      <c r="J33" s="629"/>
      <c r="K33" s="620"/>
      <c r="L33" s="620"/>
      <c r="M33" s="623"/>
      <c r="N33" s="2"/>
      <c r="O33" s="2"/>
      <c r="P33" s="2"/>
      <c r="Q33" s="2"/>
      <c r="R33" s="2"/>
      <c r="S33" s="2"/>
      <c r="T33" s="2"/>
      <c r="U33" s="2"/>
      <c r="V33" s="2"/>
      <c r="W33" s="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c r="A34" s="617"/>
      <c r="B34" s="626"/>
      <c r="C34" s="626"/>
      <c r="D34" s="629"/>
      <c r="E34" s="632"/>
      <c r="F34" s="635"/>
      <c r="G34" s="386"/>
      <c r="H34" s="637"/>
      <c r="I34" s="629"/>
      <c r="J34" s="629"/>
      <c r="K34" s="620"/>
      <c r="L34" s="620"/>
      <c r="M34" s="623"/>
    </row>
    <row r="35" spans="1:169">
      <c r="A35" s="617"/>
      <c r="B35" s="626"/>
      <c r="C35" s="626"/>
      <c r="D35" s="629"/>
      <c r="E35" s="632"/>
      <c r="F35" s="635"/>
      <c r="G35" s="386"/>
      <c r="H35" s="637"/>
      <c r="I35" s="629"/>
      <c r="J35" s="629"/>
      <c r="K35" s="620"/>
      <c r="L35" s="620"/>
      <c r="M35" s="623"/>
    </row>
    <row r="36" spans="1:169">
      <c r="A36" s="617"/>
      <c r="B36" s="626"/>
      <c r="C36" s="626"/>
      <c r="D36" s="629"/>
      <c r="E36" s="632"/>
      <c r="F36" s="635"/>
      <c r="G36" s="386"/>
      <c r="H36" s="637"/>
      <c r="I36" s="629"/>
      <c r="J36" s="629"/>
      <c r="K36" s="620"/>
      <c r="L36" s="620"/>
      <c r="M36" s="623"/>
    </row>
    <row r="37" spans="1:169">
      <c r="A37" s="617"/>
      <c r="B37" s="626"/>
      <c r="C37" s="626"/>
      <c r="D37" s="629"/>
      <c r="E37" s="632"/>
      <c r="F37" s="635"/>
      <c r="G37" s="386"/>
      <c r="H37" s="637"/>
      <c r="I37" s="629"/>
      <c r="J37" s="629"/>
      <c r="K37" s="620"/>
      <c r="L37" s="620"/>
      <c r="M37" s="623"/>
    </row>
    <row r="38" spans="1:169" ht="15.75" thickBot="1">
      <c r="A38" s="618"/>
      <c r="B38" s="627"/>
      <c r="C38" s="627"/>
      <c r="D38" s="630"/>
      <c r="E38" s="633"/>
      <c r="F38" s="636"/>
      <c r="G38" s="387"/>
      <c r="H38" s="641"/>
      <c r="I38" s="630"/>
      <c r="J38" s="630"/>
      <c r="K38" s="621"/>
      <c r="L38" s="621"/>
      <c r="M38" s="624"/>
    </row>
    <row r="39" spans="1:169" s="24" customFormat="1">
      <c r="A39" s="616">
        <f>'7- Mapa Final'!A40</f>
        <v>4</v>
      </c>
      <c r="B39" s="625" t="str">
        <f>'7- Mapa Final'!B40</f>
        <v>Iliquidez</v>
      </c>
      <c r="C39" s="625" t="str">
        <f>'7- Mapa Final'!C40</f>
        <v>Posibilidad de que la Entidad no cuente con fondos para cumplir con sus compromisos</v>
      </c>
      <c r="D39" s="628" t="str">
        <f>'7- Mapa Final'!J40</f>
        <v>Muy Baja - 1</v>
      </c>
      <c r="E39" s="631" t="str">
        <f>'7- Mapa Final'!K40</f>
        <v>Menor - 2</v>
      </c>
      <c r="F39" s="634" t="str">
        <f>'7- Mapa Final'!M40</f>
        <v>Bajo - 2</v>
      </c>
      <c r="G39" s="385" t="s">
        <v>377</v>
      </c>
      <c r="H39" s="640"/>
      <c r="I39" s="638"/>
      <c r="J39" s="638"/>
      <c r="K39" s="619"/>
      <c r="L39" s="619"/>
      <c r="M39" s="622"/>
      <c r="N39" s="2"/>
      <c r="O39" s="2"/>
      <c r="P39" s="2"/>
      <c r="Q39" s="2"/>
      <c r="R39" s="2"/>
      <c r="S39" s="2"/>
      <c r="T39" s="2"/>
      <c r="U39" s="2"/>
      <c r="V39" s="2"/>
      <c r="W39" s="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row>
    <row r="40" spans="1:169" s="24" customFormat="1">
      <c r="A40" s="617"/>
      <c r="B40" s="626"/>
      <c r="C40" s="626"/>
      <c r="D40" s="629"/>
      <c r="E40" s="632"/>
      <c r="F40" s="635"/>
      <c r="G40" s="386"/>
      <c r="H40" s="637"/>
      <c r="I40" s="629"/>
      <c r="J40" s="629"/>
      <c r="K40" s="620"/>
      <c r="L40" s="620"/>
      <c r="M40" s="623"/>
      <c r="N40" s="2"/>
      <c r="O40" s="2"/>
      <c r="P40" s="2"/>
      <c r="Q40" s="2"/>
      <c r="R40" s="2"/>
      <c r="S40" s="2"/>
      <c r="T40" s="2"/>
      <c r="U40" s="2"/>
      <c r="V40" s="2"/>
      <c r="W40" s="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c r="A41" s="617"/>
      <c r="B41" s="626"/>
      <c r="C41" s="626"/>
      <c r="D41" s="629"/>
      <c r="E41" s="632"/>
      <c r="F41" s="635"/>
      <c r="G41" s="386"/>
      <c r="H41" s="637"/>
      <c r="I41" s="629"/>
      <c r="J41" s="629"/>
      <c r="K41" s="620"/>
      <c r="L41" s="620"/>
      <c r="M41" s="623"/>
      <c r="N41" s="2"/>
      <c r="O41" s="2"/>
      <c r="P41" s="2"/>
      <c r="Q41" s="2"/>
      <c r="R41" s="2"/>
      <c r="S41" s="2"/>
      <c r="T41" s="2"/>
      <c r="U41" s="2"/>
      <c r="V41" s="2"/>
      <c r="W41" s="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c r="A42" s="617"/>
      <c r="B42" s="626"/>
      <c r="C42" s="626"/>
      <c r="D42" s="629"/>
      <c r="E42" s="632"/>
      <c r="F42" s="635"/>
      <c r="G42" s="386"/>
      <c r="H42" s="637"/>
      <c r="I42" s="629"/>
      <c r="J42" s="629"/>
      <c r="K42" s="620"/>
      <c r="L42" s="620"/>
      <c r="M42" s="623"/>
      <c r="N42" s="2"/>
      <c r="O42" s="2"/>
      <c r="P42" s="2"/>
      <c r="Q42" s="2"/>
      <c r="R42" s="2"/>
      <c r="S42" s="2"/>
      <c r="T42" s="2"/>
      <c r="U42" s="2"/>
      <c r="V42" s="2"/>
      <c r="W42" s="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c r="A43" s="617"/>
      <c r="B43" s="626"/>
      <c r="C43" s="626"/>
      <c r="D43" s="629"/>
      <c r="E43" s="632"/>
      <c r="F43" s="635"/>
      <c r="G43" s="386"/>
      <c r="H43" s="637"/>
      <c r="I43" s="629"/>
      <c r="J43" s="629"/>
      <c r="K43" s="620"/>
      <c r="L43" s="620"/>
      <c r="M43" s="623"/>
      <c r="N43" s="2"/>
      <c r="O43" s="2"/>
      <c r="P43" s="2"/>
      <c r="Q43" s="2"/>
      <c r="R43" s="2"/>
      <c r="S43" s="2"/>
      <c r="T43" s="2"/>
      <c r="U43" s="2"/>
      <c r="V43" s="2"/>
      <c r="W43" s="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c r="A44" s="617"/>
      <c r="B44" s="626"/>
      <c r="C44" s="626"/>
      <c r="D44" s="629"/>
      <c r="E44" s="632"/>
      <c r="F44" s="635"/>
      <c r="G44" s="386"/>
      <c r="H44" s="637"/>
      <c r="I44" s="629"/>
      <c r="J44" s="629"/>
      <c r="K44" s="620"/>
      <c r="L44" s="620"/>
      <c r="M44" s="623"/>
    </row>
    <row r="45" spans="1:169">
      <c r="A45" s="617"/>
      <c r="B45" s="626"/>
      <c r="C45" s="626"/>
      <c r="D45" s="629"/>
      <c r="E45" s="632"/>
      <c r="F45" s="635"/>
      <c r="G45" s="386"/>
      <c r="H45" s="637"/>
      <c r="I45" s="629"/>
      <c r="J45" s="629"/>
      <c r="K45" s="620"/>
      <c r="L45" s="620"/>
      <c r="M45" s="623"/>
    </row>
    <row r="46" spans="1:169">
      <c r="A46" s="617"/>
      <c r="B46" s="626"/>
      <c r="C46" s="626"/>
      <c r="D46" s="629"/>
      <c r="E46" s="632"/>
      <c r="F46" s="635"/>
      <c r="G46" s="386"/>
      <c r="H46" s="637"/>
      <c r="I46" s="629"/>
      <c r="J46" s="629"/>
      <c r="K46" s="620"/>
      <c r="L46" s="620"/>
      <c r="M46" s="623"/>
    </row>
    <row r="47" spans="1:169">
      <c r="A47" s="617"/>
      <c r="B47" s="626"/>
      <c r="C47" s="626"/>
      <c r="D47" s="629"/>
      <c r="E47" s="632"/>
      <c r="F47" s="635"/>
      <c r="G47" s="386"/>
      <c r="H47" s="637"/>
      <c r="I47" s="629"/>
      <c r="J47" s="629"/>
      <c r="K47" s="620"/>
      <c r="L47" s="620"/>
      <c r="M47" s="623"/>
    </row>
    <row r="48" spans="1:169" ht="15.75" thickBot="1">
      <c r="A48" s="618"/>
      <c r="B48" s="627"/>
      <c r="C48" s="627"/>
      <c r="D48" s="630"/>
      <c r="E48" s="633"/>
      <c r="F48" s="636"/>
      <c r="G48" s="387"/>
      <c r="H48" s="641"/>
      <c r="I48" s="630"/>
      <c r="J48" s="630"/>
      <c r="K48" s="621"/>
      <c r="L48" s="621"/>
      <c r="M48" s="624"/>
    </row>
    <row r="49" spans="1:169" s="24" customFormat="1">
      <c r="A49" s="616">
        <f>'7- Mapa Final'!A50</f>
        <v>5</v>
      </c>
      <c r="B49" s="625" t="str">
        <f>'7- Mapa Final'!B50</f>
        <v>Perdida de rentabilidad o oportunidad de los recursos financieros</v>
      </c>
      <c r="C49" s="625" t="str">
        <f>'7- Mapa Final'!C50</f>
        <v>Los recursos del presupuesto tanto de inversión como de funcionamiento  permanecen en las cuentas bancarias sin  generar la rentabilidad esperada</v>
      </c>
      <c r="D49" s="628" t="str">
        <f>'7- Mapa Final'!J50</f>
        <v>Muy Baja - 1</v>
      </c>
      <c r="E49" s="631" t="str">
        <f>'7- Mapa Final'!K50</f>
        <v>Leve - 1</v>
      </c>
      <c r="F49" s="634" t="str">
        <f>'7- Mapa Final'!M50</f>
        <v>Bajo - 1</v>
      </c>
      <c r="G49" s="385" t="s">
        <v>377</v>
      </c>
      <c r="H49" s="640"/>
      <c r="I49" s="638"/>
      <c r="J49" s="638"/>
      <c r="K49" s="619"/>
      <c r="L49" s="619"/>
      <c r="M49" s="645"/>
      <c r="N49" s="2"/>
      <c r="O49" s="2"/>
      <c r="P49" s="2"/>
      <c r="Q49" s="2"/>
      <c r="R49" s="2"/>
      <c r="S49" s="2"/>
      <c r="T49" s="2"/>
      <c r="U49" s="2"/>
      <c r="V49" s="2"/>
      <c r="W49" s="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row>
    <row r="50" spans="1:169" s="24" customFormat="1">
      <c r="A50" s="617"/>
      <c r="B50" s="626"/>
      <c r="C50" s="626"/>
      <c r="D50" s="629"/>
      <c r="E50" s="632"/>
      <c r="F50" s="635"/>
      <c r="G50" s="386"/>
      <c r="H50" s="637"/>
      <c r="I50" s="629"/>
      <c r="J50" s="629"/>
      <c r="K50" s="620"/>
      <c r="L50" s="620"/>
      <c r="M50" s="623"/>
      <c r="N50" s="2"/>
      <c r="O50" s="2"/>
      <c r="P50" s="2"/>
      <c r="Q50" s="2"/>
      <c r="R50" s="2"/>
      <c r="S50" s="2"/>
      <c r="T50" s="2"/>
      <c r="U50" s="2"/>
      <c r="V50" s="2"/>
      <c r="W50" s="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c r="A51" s="617"/>
      <c r="B51" s="626"/>
      <c r="C51" s="626"/>
      <c r="D51" s="629"/>
      <c r="E51" s="632"/>
      <c r="F51" s="635"/>
      <c r="G51" s="386"/>
      <c r="H51" s="637"/>
      <c r="I51" s="629"/>
      <c r="J51" s="629"/>
      <c r="K51" s="620"/>
      <c r="L51" s="620"/>
      <c r="M51" s="623"/>
      <c r="N51" s="2"/>
      <c r="O51" s="2"/>
      <c r="P51" s="2"/>
      <c r="Q51" s="2"/>
      <c r="R51" s="2"/>
      <c r="S51" s="2"/>
      <c r="T51" s="2"/>
      <c r="U51" s="2"/>
      <c r="V51" s="2"/>
      <c r="W51" s="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c r="A52" s="617"/>
      <c r="B52" s="626"/>
      <c r="C52" s="626"/>
      <c r="D52" s="629"/>
      <c r="E52" s="632"/>
      <c r="F52" s="635"/>
      <c r="G52" s="386"/>
      <c r="H52" s="637"/>
      <c r="I52" s="629"/>
      <c r="J52" s="629"/>
      <c r="K52" s="620"/>
      <c r="L52" s="620"/>
      <c r="M52" s="623"/>
      <c r="N52" s="2"/>
      <c r="O52" s="2"/>
      <c r="P52" s="2"/>
      <c r="Q52" s="2"/>
      <c r="R52" s="2"/>
      <c r="S52" s="2"/>
      <c r="T52" s="2"/>
      <c r="U52" s="2"/>
      <c r="V52" s="2"/>
      <c r="W52" s="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c r="A53" s="617"/>
      <c r="B53" s="626"/>
      <c r="C53" s="626"/>
      <c r="D53" s="629"/>
      <c r="E53" s="632"/>
      <c r="F53" s="635"/>
      <c r="G53" s="386"/>
      <c r="H53" s="637"/>
      <c r="I53" s="629"/>
      <c r="J53" s="629"/>
      <c r="K53" s="620"/>
      <c r="L53" s="620"/>
      <c r="M53" s="623"/>
      <c r="N53" s="2"/>
      <c r="O53" s="2"/>
      <c r="P53" s="2"/>
      <c r="Q53" s="2"/>
      <c r="R53" s="2"/>
      <c r="S53" s="2"/>
      <c r="T53" s="2"/>
      <c r="U53" s="2"/>
      <c r="V53" s="2"/>
      <c r="W53" s="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c r="A54" s="617"/>
      <c r="B54" s="626"/>
      <c r="C54" s="626"/>
      <c r="D54" s="629"/>
      <c r="E54" s="632"/>
      <c r="F54" s="635"/>
      <c r="G54" s="386"/>
      <c r="H54" s="637"/>
      <c r="I54" s="629"/>
      <c r="J54" s="629"/>
      <c r="K54" s="620"/>
      <c r="L54" s="620"/>
      <c r="M54" s="623"/>
    </row>
    <row r="55" spans="1:169">
      <c r="A55" s="617"/>
      <c r="B55" s="626"/>
      <c r="C55" s="626"/>
      <c r="D55" s="629"/>
      <c r="E55" s="632"/>
      <c r="F55" s="635"/>
      <c r="G55" s="386"/>
      <c r="H55" s="637"/>
      <c r="I55" s="629"/>
      <c r="J55" s="629"/>
      <c r="K55" s="620"/>
      <c r="L55" s="620"/>
      <c r="M55" s="623"/>
    </row>
    <row r="56" spans="1:169">
      <c r="A56" s="617"/>
      <c r="B56" s="626"/>
      <c r="C56" s="626"/>
      <c r="D56" s="629"/>
      <c r="E56" s="632"/>
      <c r="F56" s="635"/>
      <c r="G56" s="386"/>
      <c r="H56" s="637"/>
      <c r="I56" s="629"/>
      <c r="J56" s="629"/>
      <c r="K56" s="620"/>
      <c r="L56" s="620"/>
      <c r="M56" s="623"/>
    </row>
    <row r="57" spans="1:169">
      <c r="A57" s="617"/>
      <c r="B57" s="626"/>
      <c r="C57" s="626"/>
      <c r="D57" s="629"/>
      <c r="E57" s="632"/>
      <c r="F57" s="635"/>
      <c r="G57" s="386"/>
      <c r="H57" s="637"/>
      <c r="I57" s="629"/>
      <c r="J57" s="629"/>
      <c r="K57" s="620"/>
      <c r="L57" s="620"/>
      <c r="M57" s="623"/>
    </row>
    <row r="58" spans="1:169" ht="15.75" thickBot="1">
      <c r="A58" s="618"/>
      <c r="B58" s="627"/>
      <c r="C58" s="627"/>
      <c r="D58" s="630"/>
      <c r="E58" s="633"/>
      <c r="F58" s="636"/>
      <c r="G58" s="387"/>
      <c r="H58" s="641"/>
      <c r="I58" s="630"/>
      <c r="J58" s="630"/>
      <c r="K58" s="621"/>
      <c r="L58" s="621"/>
      <c r="M58" s="624"/>
    </row>
    <row r="59" spans="1:169" s="24" customFormat="1">
      <c r="A59" s="616">
        <f>'7- Mapa Final'!A60</f>
        <v>6</v>
      </c>
      <c r="B59" s="625" t="str">
        <f>'7- Mapa Final'!B60</f>
        <v xml:space="preserve">Emitir o presentar  en forma  errada o tardía  los  Balances de la entidad </v>
      </c>
      <c r="C59" s="625" t="str">
        <f>'7- Mapa Final'!C60</f>
        <v>Se incumple con los tiempos y condiciones establecidas por la Contaduría General de la Nación para la presentación de los Estados Financieros</v>
      </c>
      <c r="D59" s="628" t="str">
        <f>'7- Mapa Final'!J60</f>
        <v>Muy Baja - 1</v>
      </c>
      <c r="E59" s="631" t="str">
        <f>'7- Mapa Final'!K60</f>
        <v>Mayor - 4</v>
      </c>
      <c r="F59" s="634" t="str">
        <f>'7- Mapa Final'!M60</f>
        <v>Alto  - 4</v>
      </c>
      <c r="G59" s="385" t="s">
        <v>377</v>
      </c>
      <c r="H59" s="640"/>
      <c r="I59" s="638"/>
      <c r="J59" s="638"/>
      <c r="K59" s="619"/>
      <c r="L59" s="619"/>
      <c r="M59" s="622"/>
      <c r="N59" s="2"/>
      <c r="O59" s="2"/>
      <c r="P59" s="2"/>
      <c r="Q59" s="2"/>
      <c r="R59" s="2"/>
      <c r="S59" s="2"/>
      <c r="T59" s="2"/>
      <c r="U59" s="2"/>
      <c r="V59" s="2"/>
      <c r="W59" s="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row>
    <row r="60" spans="1:169" s="24" customFormat="1">
      <c r="A60" s="617"/>
      <c r="B60" s="626"/>
      <c r="C60" s="626"/>
      <c r="D60" s="629"/>
      <c r="E60" s="632"/>
      <c r="F60" s="635"/>
      <c r="G60" s="386"/>
      <c r="H60" s="637"/>
      <c r="I60" s="629"/>
      <c r="J60" s="629"/>
      <c r="K60" s="620"/>
      <c r="L60" s="620"/>
      <c r="M60" s="623"/>
      <c r="N60" s="2"/>
      <c r="O60" s="2"/>
      <c r="P60" s="2"/>
      <c r="Q60" s="2"/>
      <c r="R60" s="2"/>
      <c r="S60" s="2"/>
      <c r="T60" s="2"/>
      <c r="U60" s="2"/>
      <c r="V60" s="2"/>
      <c r="W60" s="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c r="A61" s="617"/>
      <c r="B61" s="626"/>
      <c r="C61" s="626"/>
      <c r="D61" s="629"/>
      <c r="E61" s="632"/>
      <c r="F61" s="635"/>
      <c r="G61" s="386"/>
      <c r="H61" s="637"/>
      <c r="I61" s="629"/>
      <c r="J61" s="629"/>
      <c r="K61" s="620"/>
      <c r="L61" s="620"/>
      <c r="M61" s="623"/>
      <c r="N61" s="2"/>
      <c r="O61" s="2"/>
      <c r="P61" s="2"/>
      <c r="Q61" s="2"/>
      <c r="R61" s="2"/>
      <c r="S61" s="2"/>
      <c r="T61" s="2"/>
      <c r="U61" s="2"/>
      <c r="V61" s="2"/>
      <c r="W61" s="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c r="A62" s="617"/>
      <c r="B62" s="626"/>
      <c r="C62" s="626"/>
      <c r="D62" s="629"/>
      <c r="E62" s="632"/>
      <c r="F62" s="635"/>
      <c r="G62" s="386"/>
      <c r="H62" s="637"/>
      <c r="I62" s="629"/>
      <c r="J62" s="629"/>
      <c r="K62" s="620"/>
      <c r="L62" s="620"/>
      <c r="M62" s="623"/>
      <c r="N62" s="2"/>
      <c r="O62" s="2"/>
      <c r="P62" s="2"/>
      <c r="Q62" s="2"/>
      <c r="R62" s="2"/>
      <c r="S62" s="2"/>
      <c r="T62" s="2"/>
      <c r="U62" s="2"/>
      <c r="V62" s="2"/>
      <c r="W62" s="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c r="A63" s="617"/>
      <c r="B63" s="626"/>
      <c r="C63" s="626"/>
      <c r="D63" s="629"/>
      <c r="E63" s="632"/>
      <c r="F63" s="635"/>
      <c r="G63" s="386"/>
      <c r="H63" s="637"/>
      <c r="I63" s="629"/>
      <c r="J63" s="629"/>
      <c r="K63" s="620"/>
      <c r="L63" s="620"/>
      <c r="M63" s="623"/>
      <c r="N63" s="2"/>
      <c r="O63" s="2"/>
      <c r="P63" s="2"/>
      <c r="Q63" s="2"/>
      <c r="R63" s="2"/>
      <c r="S63" s="2"/>
      <c r="T63" s="2"/>
      <c r="U63" s="2"/>
      <c r="V63" s="2"/>
      <c r="W63" s="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c r="A64" s="617"/>
      <c r="B64" s="626"/>
      <c r="C64" s="626"/>
      <c r="D64" s="629"/>
      <c r="E64" s="632"/>
      <c r="F64" s="635"/>
      <c r="G64" s="386"/>
      <c r="H64" s="637"/>
      <c r="I64" s="629"/>
      <c r="J64" s="629"/>
      <c r="K64" s="620"/>
      <c r="L64" s="620"/>
      <c r="M64" s="623"/>
    </row>
    <row r="65" spans="1:13">
      <c r="A65" s="617"/>
      <c r="B65" s="626"/>
      <c r="C65" s="626"/>
      <c r="D65" s="629"/>
      <c r="E65" s="632"/>
      <c r="F65" s="635"/>
      <c r="G65" s="386"/>
      <c r="H65" s="637"/>
      <c r="I65" s="629"/>
      <c r="J65" s="629"/>
      <c r="K65" s="620"/>
      <c r="L65" s="620"/>
      <c r="M65" s="623"/>
    </row>
    <row r="66" spans="1:13">
      <c r="A66" s="617"/>
      <c r="B66" s="626"/>
      <c r="C66" s="626"/>
      <c r="D66" s="629"/>
      <c r="E66" s="632"/>
      <c r="F66" s="635"/>
      <c r="G66" s="386"/>
      <c r="H66" s="637"/>
      <c r="I66" s="629"/>
      <c r="J66" s="629"/>
      <c r="K66" s="620"/>
      <c r="L66" s="620"/>
      <c r="M66" s="623"/>
    </row>
    <row r="67" spans="1:13">
      <c r="A67" s="617"/>
      <c r="B67" s="626"/>
      <c r="C67" s="626"/>
      <c r="D67" s="629"/>
      <c r="E67" s="632"/>
      <c r="F67" s="635"/>
      <c r="G67" s="386"/>
      <c r="H67" s="637"/>
      <c r="I67" s="629"/>
      <c r="J67" s="629"/>
      <c r="K67" s="620"/>
      <c r="L67" s="620"/>
      <c r="M67" s="623"/>
    </row>
    <row r="68" spans="1:13" ht="15.75" thickBot="1">
      <c r="A68" s="618"/>
      <c r="B68" s="627"/>
      <c r="C68" s="627"/>
      <c r="D68" s="630"/>
      <c r="E68" s="633"/>
      <c r="F68" s="636"/>
      <c r="G68" s="387"/>
      <c r="H68" s="641"/>
      <c r="I68" s="630"/>
      <c r="J68" s="630"/>
      <c r="K68" s="621"/>
      <c r="L68" s="621"/>
      <c r="M68" s="624"/>
    </row>
    <row r="69" spans="1:13" ht="9.75" customHeight="1">
      <c r="A69" s="616">
        <f>'7- Mapa Final'!A70</f>
        <v>7</v>
      </c>
      <c r="B69" s="625" t="str">
        <f>'7- Mapa Final'!B70</f>
        <v>Recibir dádivas o beneficios a nombre propio o de terceros para  afectar la seguridad o confidencialidad de la información</v>
      </c>
      <c r="C69" s="625" t="str">
        <f>'7- Mapa Final'!C70</f>
        <v>Recibir dádivas o beneficios a nombre propio o de terceros por   revelar información confidencial,  alterar, retener o no publicar información</v>
      </c>
      <c r="D69" s="628" t="str">
        <f>'7- Mapa Final'!J70</f>
        <v>Muy Baja - 1</v>
      </c>
      <c r="E69" s="631" t="str">
        <f>'7- Mapa Final'!K70</f>
        <v>Menor - 2</v>
      </c>
      <c r="F69" s="634" t="str">
        <f>'7- Mapa Final'!M70</f>
        <v>Bajo - 2</v>
      </c>
      <c r="G69" s="385" t="s">
        <v>377</v>
      </c>
      <c r="H69" s="640"/>
      <c r="I69" s="638"/>
      <c r="J69" s="638"/>
      <c r="K69" s="619"/>
      <c r="L69" s="619"/>
      <c r="M69" s="646"/>
    </row>
    <row r="70" spans="1:13" ht="9.75" customHeight="1">
      <c r="A70" s="617"/>
      <c r="B70" s="626"/>
      <c r="C70" s="626"/>
      <c r="D70" s="629"/>
      <c r="E70" s="632"/>
      <c r="F70" s="635"/>
      <c r="G70" s="386"/>
      <c r="H70" s="637"/>
      <c r="I70" s="629"/>
      <c r="J70" s="629"/>
      <c r="K70" s="620"/>
      <c r="L70" s="620"/>
      <c r="M70" s="623"/>
    </row>
    <row r="71" spans="1:13" ht="9.75" customHeight="1">
      <c r="A71" s="617"/>
      <c r="B71" s="626"/>
      <c r="C71" s="626"/>
      <c r="D71" s="629"/>
      <c r="E71" s="632"/>
      <c r="F71" s="635"/>
      <c r="G71" s="386"/>
      <c r="H71" s="637"/>
      <c r="I71" s="629"/>
      <c r="J71" s="629"/>
      <c r="K71" s="620"/>
      <c r="L71" s="620"/>
      <c r="M71" s="623"/>
    </row>
    <row r="72" spans="1:13" ht="9.75" customHeight="1">
      <c r="A72" s="617"/>
      <c r="B72" s="626"/>
      <c r="C72" s="626"/>
      <c r="D72" s="629"/>
      <c r="E72" s="632"/>
      <c r="F72" s="635"/>
      <c r="G72" s="386"/>
      <c r="H72" s="637"/>
      <c r="I72" s="629"/>
      <c r="J72" s="629"/>
      <c r="K72" s="620"/>
      <c r="L72" s="620"/>
      <c r="M72" s="623"/>
    </row>
    <row r="73" spans="1:13" ht="9.75" customHeight="1">
      <c r="A73" s="617"/>
      <c r="B73" s="626"/>
      <c r="C73" s="626"/>
      <c r="D73" s="629"/>
      <c r="E73" s="632"/>
      <c r="F73" s="635"/>
      <c r="G73" s="386"/>
      <c r="H73" s="637"/>
      <c r="I73" s="629"/>
      <c r="J73" s="629"/>
      <c r="K73" s="620"/>
      <c r="L73" s="620"/>
      <c r="M73" s="623"/>
    </row>
    <row r="74" spans="1:13" ht="9.75" customHeight="1">
      <c r="A74" s="617"/>
      <c r="B74" s="626"/>
      <c r="C74" s="626"/>
      <c r="D74" s="629"/>
      <c r="E74" s="632"/>
      <c r="F74" s="635"/>
      <c r="G74" s="386"/>
      <c r="H74" s="637"/>
      <c r="I74" s="629"/>
      <c r="J74" s="629"/>
      <c r="K74" s="620"/>
      <c r="L74" s="620"/>
      <c r="M74" s="623"/>
    </row>
    <row r="75" spans="1:13" ht="9.75" customHeight="1">
      <c r="A75" s="617"/>
      <c r="B75" s="626"/>
      <c r="C75" s="626"/>
      <c r="D75" s="629"/>
      <c r="E75" s="632"/>
      <c r="F75" s="635"/>
      <c r="G75" s="386"/>
      <c r="H75" s="637"/>
      <c r="I75" s="629"/>
      <c r="J75" s="629"/>
      <c r="K75" s="620"/>
      <c r="L75" s="620"/>
      <c r="M75" s="623"/>
    </row>
    <row r="76" spans="1:13" ht="9.75" customHeight="1">
      <c r="A76" s="617"/>
      <c r="B76" s="626"/>
      <c r="C76" s="626"/>
      <c r="D76" s="629"/>
      <c r="E76" s="632"/>
      <c r="F76" s="635"/>
      <c r="G76" s="386"/>
      <c r="H76" s="637"/>
      <c r="I76" s="629"/>
      <c r="J76" s="629"/>
      <c r="K76" s="620"/>
      <c r="L76" s="620"/>
      <c r="M76" s="623"/>
    </row>
    <row r="77" spans="1:13" ht="9.75" customHeight="1">
      <c r="A77" s="617"/>
      <c r="B77" s="626"/>
      <c r="C77" s="626"/>
      <c r="D77" s="629"/>
      <c r="E77" s="632"/>
      <c r="F77" s="635"/>
      <c r="G77" s="386"/>
      <c r="H77" s="637"/>
      <c r="I77" s="629"/>
      <c r="J77" s="629"/>
      <c r="K77" s="620"/>
      <c r="L77" s="620"/>
      <c r="M77" s="623"/>
    </row>
    <row r="78" spans="1:13" ht="9.75" customHeight="1" thickBot="1">
      <c r="A78" s="618"/>
      <c r="B78" s="627"/>
      <c r="C78" s="627"/>
      <c r="D78" s="630"/>
      <c r="E78" s="633"/>
      <c r="F78" s="636"/>
      <c r="G78" s="387"/>
      <c r="H78" s="641"/>
      <c r="I78" s="630"/>
      <c r="J78" s="630"/>
      <c r="K78" s="621"/>
      <c r="L78" s="621"/>
      <c r="M78" s="624"/>
    </row>
    <row r="79" spans="1:13">
      <c r="A79" s="616">
        <f>'7- Mapa Final'!A80</f>
        <v>8</v>
      </c>
      <c r="B79" s="625" t="str">
        <f>'7- Mapa Final'!B80</f>
        <v>Falta de información para elaborar el anteproyecto de presupuesto de la Rama Judicial</v>
      </c>
      <c r="C79" s="625" t="str">
        <f>'7- Mapa Final'!C80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79" s="628" t="str">
        <f>'7- Mapa Final'!J80</f>
        <v>Muy Baja - 1</v>
      </c>
      <c r="E79" s="631" t="str">
        <f>'7- Mapa Final'!K80</f>
        <v>Menor - 2</v>
      </c>
      <c r="F79" s="634" t="str">
        <f>'7- Mapa Final'!M80</f>
        <v>Bajo - 2</v>
      </c>
      <c r="G79" s="385" t="s">
        <v>377</v>
      </c>
      <c r="H79" s="637"/>
      <c r="I79" s="638"/>
      <c r="J79" s="638"/>
      <c r="K79" s="619"/>
      <c r="L79" s="619"/>
      <c r="M79" s="639"/>
    </row>
    <row r="80" spans="1:13">
      <c r="A80" s="617"/>
      <c r="B80" s="626"/>
      <c r="C80" s="626"/>
      <c r="D80" s="629"/>
      <c r="E80" s="632"/>
      <c r="F80" s="635"/>
      <c r="G80" s="386"/>
      <c r="H80" s="637"/>
      <c r="I80" s="629"/>
      <c r="J80" s="629"/>
      <c r="K80" s="620"/>
      <c r="L80" s="620"/>
      <c r="M80" s="637"/>
    </row>
    <row r="81" spans="1:13">
      <c r="A81" s="617"/>
      <c r="B81" s="626"/>
      <c r="C81" s="626"/>
      <c r="D81" s="629"/>
      <c r="E81" s="632"/>
      <c r="F81" s="635"/>
      <c r="G81" s="386"/>
      <c r="H81" s="637"/>
      <c r="I81" s="629"/>
      <c r="J81" s="629"/>
      <c r="K81" s="620"/>
      <c r="L81" s="620"/>
      <c r="M81" s="637"/>
    </row>
    <row r="82" spans="1:13">
      <c r="A82" s="617"/>
      <c r="B82" s="626"/>
      <c r="C82" s="626"/>
      <c r="D82" s="629"/>
      <c r="E82" s="632"/>
      <c r="F82" s="635"/>
      <c r="G82" s="386"/>
      <c r="H82" s="637"/>
      <c r="I82" s="629"/>
      <c r="J82" s="629"/>
      <c r="K82" s="620"/>
      <c r="L82" s="620"/>
      <c r="M82" s="637"/>
    </row>
    <row r="83" spans="1:13">
      <c r="A83" s="617"/>
      <c r="B83" s="626"/>
      <c r="C83" s="626"/>
      <c r="D83" s="629"/>
      <c r="E83" s="632"/>
      <c r="F83" s="635"/>
      <c r="G83" s="386"/>
      <c r="H83" s="637"/>
      <c r="I83" s="629"/>
      <c r="J83" s="629"/>
      <c r="K83" s="620"/>
      <c r="L83" s="620"/>
      <c r="M83" s="637"/>
    </row>
    <row r="84" spans="1:13">
      <c r="A84" s="617"/>
      <c r="B84" s="626"/>
      <c r="C84" s="626"/>
      <c r="D84" s="629"/>
      <c r="E84" s="632"/>
      <c r="F84" s="635"/>
      <c r="G84" s="386"/>
      <c r="H84" s="637"/>
      <c r="I84" s="629"/>
      <c r="J84" s="629"/>
      <c r="K84" s="620"/>
      <c r="L84" s="620"/>
      <c r="M84" s="637"/>
    </row>
    <row r="85" spans="1:13">
      <c r="A85" s="617"/>
      <c r="B85" s="626"/>
      <c r="C85" s="626"/>
      <c r="D85" s="629"/>
      <c r="E85" s="632"/>
      <c r="F85" s="635"/>
      <c r="G85" s="386"/>
      <c r="H85" s="637"/>
      <c r="I85" s="629"/>
      <c r="J85" s="629"/>
      <c r="K85" s="620"/>
      <c r="L85" s="620"/>
      <c r="M85" s="637"/>
    </row>
    <row r="86" spans="1:13">
      <c r="A86" s="617"/>
      <c r="B86" s="626"/>
      <c r="C86" s="626"/>
      <c r="D86" s="629"/>
      <c r="E86" s="632"/>
      <c r="F86" s="635"/>
      <c r="G86" s="386"/>
      <c r="H86" s="637"/>
      <c r="I86" s="629"/>
      <c r="J86" s="629"/>
      <c r="K86" s="620"/>
      <c r="L86" s="620"/>
      <c r="M86" s="637"/>
    </row>
    <row r="87" spans="1:13">
      <c r="A87" s="617"/>
      <c r="B87" s="626"/>
      <c r="C87" s="626"/>
      <c r="D87" s="629"/>
      <c r="E87" s="632"/>
      <c r="F87" s="635"/>
      <c r="G87" s="386"/>
      <c r="H87" s="637"/>
      <c r="I87" s="629"/>
      <c r="J87" s="629"/>
      <c r="K87" s="620"/>
      <c r="L87" s="620"/>
      <c r="M87" s="637"/>
    </row>
    <row r="88" spans="1:13" ht="15.75" thickBot="1">
      <c r="A88" s="618"/>
      <c r="B88" s="627"/>
      <c r="C88" s="627"/>
      <c r="D88" s="630"/>
      <c r="E88" s="633"/>
      <c r="F88" s="636"/>
      <c r="G88" s="387"/>
      <c r="H88" s="637"/>
      <c r="I88" s="630"/>
      <c r="J88" s="630"/>
      <c r="K88" s="621"/>
      <c r="L88" s="621"/>
      <c r="M88" s="637"/>
    </row>
    <row r="89" spans="1:13">
      <c r="A89" s="616">
        <f>'7- Mapa Final'!A90</f>
        <v>9</v>
      </c>
      <c r="B89" s="625" t="str">
        <f>'7- Mapa Final'!B90</f>
        <v>Ofrecer, prometer, entregar, aceptar o solicitar una ventaja indebida para dar tramite de pago de devolución de sumas de dinero de competencia del Fondos Especiales.</v>
      </c>
      <c r="C89" s="625" t="str">
        <f>'7- Mapa Final'!C90</f>
        <v>Cuando se solicita y se tramita la solicitud de devolución de sumas de dinero de los Fondos Especiales sin el lleno de los requisitos legales, se falsifican documentos soporte para el pago.</v>
      </c>
      <c r="D89" s="628" t="str">
        <f>'7- Mapa Final'!J90</f>
        <v>Muy Baja - 1</v>
      </c>
      <c r="E89" s="631" t="str">
        <f>'7- Mapa Final'!K90</f>
        <v>Menor - 2</v>
      </c>
      <c r="F89" s="634" t="str">
        <f>'7- Mapa Final'!M90</f>
        <v>Bajo - 2</v>
      </c>
      <c r="G89" s="385" t="s">
        <v>319</v>
      </c>
      <c r="H89" s="640"/>
      <c r="I89" s="638"/>
      <c r="J89" s="638"/>
      <c r="K89" s="619"/>
      <c r="L89" s="619"/>
      <c r="M89" s="622"/>
    </row>
    <row r="90" spans="1:13">
      <c r="A90" s="617"/>
      <c r="B90" s="626"/>
      <c r="C90" s="626"/>
      <c r="D90" s="629"/>
      <c r="E90" s="632"/>
      <c r="F90" s="635"/>
      <c r="G90" s="386"/>
      <c r="H90" s="637"/>
      <c r="I90" s="629"/>
      <c r="J90" s="629"/>
      <c r="K90" s="620"/>
      <c r="L90" s="620"/>
      <c r="M90" s="623"/>
    </row>
    <row r="91" spans="1:13">
      <c r="A91" s="617"/>
      <c r="B91" s="626"/>
      <c r="C91" s="626"/>
      <c r="D91" s="629"/>
      <c r="E91" s="632"/>
      <c r="F91" s="635"/>
      <c r="G91" s="386"/>
      <c r="H91" s="637"/>
      <c r="I91" s="629"/>
      <c r="J91" s="629"/>
      <c r="K91" s="620"/>
      <c r="L91" s="620"/>
      <c r="M91" s="623"/>
    </row>
    <row r="92" spans="1:13">
      <c r="A92" s="617"/>
      <c r="B92" s="626"/>
      <c r="C92" s="626"/>
      <c r="D92" s="629"/>
      <c r="E92" s="632"/>
      <c r="F92" s="635"/>
      <c r="G92" s="386"/>
      <c r="H92" s="637"/>
      <c r="I92" s="629"/>
      <c r="J92" s="629"/>
      <c r="K92" s="620"/>
      <c r="L92" s="620"/>
      <c r="M92" s="623"/>
    </row>
    <row r="93" spans="1:13">
      <c r="A93" s="617"/>
      <c r="B93" s="626"/>
      <c r="C93" s="626"/>
      <c r="D93" s="629"/>
      <c r="E93" s="632"/>
      <c r="F93" s="635"/>
      <c r="G93" s="386"/>
      <c r="H93" s="637"/>
      <c r="I93" s="629"/>
      <c r="J93" s="629"/>
      <c r="K93" s="620"/>
      <c r="L93" s="620"/>
      <c r="M93" s="623"/>
    </row>
    <row r="94" spans="1:13">
      <c r="A94" s="617"/>
      <c r="B94" s="626"/>
      <c r="C94" s="626"/>
      <c r="D94" s="629"/>
      <c r="E94" s="632"/>
      <c r="F94" s="635"/>
      <c r="G94" s="386"/>
      <c r="H94" s="637"/>
      <c r="I94" s="629"/>
      <c r="J94" s="629"/>
      <c r="K94" s="620"/>
      <c r="L94" s="620"/>
      <c r="M94" s="623"/>
    </row>
    <row r="95" spans="1:13">
      <c r="A95" s="617"/>
      <c r="B95" s="626"/>
      <c r="C95" s="626"/>
      <c r="D95" s="629"/>
      <c r="E95" s="632"/>
      <c r="F95" s="635"/>
      <c r="G95" s="386"/>
      <c r="H95" s="637"/>
      <c r="I95" s="629"/>
      <c r="J95" s="629"/>
      <c r="K95" s="620"/>
      <c r="L95" s="620"/>
      <c r="M95" s="623"/>
    </row>
    <row r="96" spans="1:13">
      <c r="A96" s="617"/>
      <c r="B96" s="626"/>
      <c r="C96" s="626"/>
      <c r="D96" s="629"/>
      <c r="E96" s="632"/>
      <c r="F96" s="635"/>
      <c r="G96" s="386"/>
      <c r="H96" s="637"/>
      <c r="I96" s="629"/>
      <c r="J96" s="629"/>
      <c r="K96" s="620"/>
      <c r="L96" s="620"/>
      <c r="M96" s="623"/>
    </row>
    <row r="97" spans="1:13">
      <c r="A97" s="617"/>
      <c r="B97" s="626"/>
      <c r="C97" s="626"/>
      <c r="D97" s="629"/>
      <c r="E97" s="632"/>
      <c r="F97" s="635"/>
      <c r="G97" s="386"/>
      <c r="H97" s="637"/>
      <c r="I97" s="629"/>
      <c r="J97" s="629"/>
      <c r="K97" s="620"/>
      <c r="L97" s="620"/>
      <c r="M97" s="623"/>
    </row>
    <row r="98" spans="1:13" ht="15.75" thickBot="1">
      <c r="A98" s="618"/>
      <c r="B98" s="627"/>
      <c r="C98" s="627"/>
      <c r="D98" s="630"/>
      <c r="E98" s="633"/>
      <c r="F98" s="636"/>
      <c r="G98" s="387"/>
      <c r="H98" s="641"/>
      <c r="I98" s="630"/>
      <c r="J98" s="630"/>
      <c r="K98" s="621"/>
      <c r="L98" s="621"/>
      <c r="M98" s="624"/>
    </row>
    <row r="99" spans="1:13">
      <c r="A99" s="616">
        <f>'7- Mapa Final'!A100</f>
        <v>10</v>
      </c>
      <c r="B99" s="625" t="str">
        <f>'7- Mapa Final'!B100</f>
        <v>Ofrecer, prometer, entregar, aceptar o solicitar una ventaja indebida para efectuar la asignación presupuestal</v>
      </c>
      <c r="C99" s="625" t="str">
        <f>'7- Mapa Final'!C100</f>
        <v>La asignación presupuestal se realiza con criterios subjetivos para satisfacer beneficios particulares evitando la aplicación de los objetivos institucionales para la distribución del presupuesto.</v>
      </c>
      <c r="D99" s="628" t="str">
        <f>'7- Mapa Final'!J100</f>
        <v>Muy Baja - 1</v>
      </c>
      <c r="E99" s="631" t="str">
        <f>'7- Mapa Final'!K100</f>
        <v>Menor - 2</v>
      </c>
      <c r="F99" s="634" t="str">
        <f>'7- Mapa Final'!M100</f>
        <v>Bajo - 2</v>
      </c>
      <c r="G99" s="385" t="s">
        <v>377</v>
      </c>
      <c r="H99" s="637"/>
      <c r="I99" s="638"/>
      <c r="J99" s="638"/>
      <c r="K99" s="619"/>
      <c r="L99" s="619"/>
      <c r="M99" s="639"/>
    </row>
    <row r="100" spans="1:13">
      <c r="A100" s="617"/>
      <c r="B100" s="626"/>
      <c r="C100" s="626"/>
      <c r="D100" s="629"/>
      <c r="E100" s="632"/>
      <c r="F100" s="635"/>
      <c r="G100" s="386"/>
      <c r="H100" s="637"/>
      <c r="I100" s="629"/>
      <c r="J100" s="629"/>
      <c r="K100" s="620"/>
      <c r="L100" s="620"/>
      <c r="M100" s="637"/>
    </row>
    <row r="101" spans="1:13">
      <c r="A101" s="617"/>
      <c r="B101" s="626"/>
      <c r="C101" s="626"/>
      <c r="D101" s="629"/>
      <c r="E101" s="632"/>
      <c r="F101" s="635"/>
      <c r="G101" s="386"/>
      <c r="H101" s="637"/>
      <c r="I101" s="629"/>
      <c r="J101" s="629"/>
      <c r="K101" s="620"/>
      <c r="L101" s="620"/>
      <c r="M101" s="637"/>
    </row>
    <row r="102" spans="1:13">
      <c r="A102" s="617"/>
      <c r="B102" s="626"/>
      <c r="C102" s="626"/>
      <c r="D102" s="629"/>
      <c r="E102" s="632"/>
      <c r="F102" s="635"/>
      <c r="G102" s="386"/>
      <c r="H102" s="637"/>
      <c r="I102" s="629"/>
      <c r="J102" s="629"/>
      <c r="K102" s="620"/>
      <c r="L102" s="620"/>
      <c r="M102" s="637"/>
    </row>
    <row r="103" spans="1:13">
      <c r="A103" s="617"/>
      <c r="B103" s="626"/>
      <c r="C103" s="626"/>
      <c r="D103" s="629"/>
      <c r="E103" s="632"/>
      <c r="F103" s="635"/>
      <c r="G103" s="386"/>
      <c r="H103" s="637"/>
      <c r="I103" s="629"/>
      <c r="J103" s="629"/>
      <c r="K103" s="620"/>
      <c r="L103" s="620"/>
      <c r="M103" s="637"/>
    </row>
    <row r="104" spans="1:13">
      <c r="A104" s="617"/>
      <c r="B104" s="626"/>
      <c r="C104" s="626"/>
      <c r="D104" s="629"/>
      <c r="E104" s="632"/>
      <c r="F104" s="635"/>
      <c r="G104" s="386"/>
      <c r="H104" s="637"/>
      <c r="I104" s="629"/>
      <c r="J104" s="629"/>
      <c r="K104" s="620"/>
      <c r="L104" s="620"/>
      <c r="M104" s="637"/>
    </row>
    <row r="105" spans="1:13">
      <c r="A105" s="617"/>
      <c r="B105" s="626"/>
      <c r="C105" s="626"/>
      <c r="D105" s="629"/>
      <c r="E105" s="632"/>
      <c r="F105" s="635"/>
      <c r="G105" s="386"/>
      <c r="H105" s="637"/>
      <c r="I105" s="629"/>
      <c r="J105" s="629"/>
      <c r="K105" s="620"/>
      <c r="L105" s="620"/>
      <c r="M105" s="637"/>
    </row>
    <row r="106" spans="1:13">
      <c r="A106" s="617"/>
      <c r="B106" s="626"/>
      <c r="C106" s="626"/>
      <c r="D106" s="629"/>
      <c r="E106" s="632"/>
      <c r="F106" s="635"/>
      <c r="G106" s="386"/>
      <c r="H106" s="637"/>
      <c r="I106" s="629"/>
      <c r="J106" s="629"/>
      <c r="K106" s="620"/>
      <c r="L106" s="620"/>
      <c r="M106" s="637"/>
    </row>
    <row r="107" spans="1:13">
      <c r="A107" s="617"/>
      <c r="B107" s="626"/>
      <c r="C107" s="626"/>
      <c r="D107" s="629"/>
      <c r="E107" s="632"/>
      <c r="F107" s="635"/>
      <c r="G107" s="386"/>
      <c r="H107" s="637"/>
      <c r="I107" s="629"/>
      <c r="J107" s="629"/>
      <c r="K107" s="620"/>
      <c r="L107" s="620"/>
      <c r="M107" s="637"/>
    </row>
    <row r="108" spans="1:13" ht="15.75" thickBot="1">
      <c r="A108" s="618"/>
      <c r="B108" s="627"/>
      <c r="C108" s="627"/>
      <c r="D108" s="630"/>
      <c r="E108" s="633"/>
      <c r="F108" s="636"/>
      <c r="G108" s="387"/>
      <c r="H108" s="637"/>
      <c r="I108" s="630"/>
      <c r="J108" s="630"/>
      <c r="K108" s="621"/>
      <c r="L108" s="621"/>
      <c r="M108" s="637"/>
    </row>
    <row r="109" spans="1:13">
      <c r="A109" s="616">
        <f>'7- Mapa Final'!A110</f>
        <v>11</v>
      </c>
      <c r="B109" s="625" t="str">
        <f>'7- Mapa Final'!B110</f>
        <v>Ofrecer, prometer, entregar, aceptar o solicitar una ventaja indebida para tramitar cuentas sin el lleno de requisitos contractuales o aplicar erradamente deducciones.</v>
      </c>
      <c r="C109" s="625" t="str">
        <f>'7- Mapa Final'!C110</f>
        <v>Omitir la verificación de los documentos requeridos para tramitar la obligación, o elaborar la obligación sin los descuentos establecidos en la ley, o demorar la elaboración del documento de manera injustificada</v>
      </c>
      <c r="D109" s="628" t="str">
        <f>'7- Mapa Final'!J110</f>
        <v>Muy Baja - 1</v>
      </c>
      <c r="E109" s="631" t="str">
        <f>'7- Mapa Final'!K110</f>
        <v>Menor - 2</v>
      </c>
      <c r="F109" s="634" t="str">
        <f>'7- Mapa Final'!M110</f>
        <v>Bajo - 2</v>
      </c>
      <c r="G109" s="385" t="s">
        <v>319</v>
      </c>
      <c r="H109" s="640"/>
      <c r="I109" s="638"/>
      <c r="J109" s="638"/>
      <c r="K109" s="619"/>
      <c r="L109" s="619"/>
      <c r="M109" s="622"/>
    </row>
    <row r="110" spans="1:13">
      <c r="A110" s="617"/>
      <c r="B110" s="626"/>
      <c r="C110" s="626"/>
      <c r="D110" s="629"/>
      <c r="E110" s="632"/>
      <c r="F110" s="635"/>
      <c r="G110" s="386"/>
      <c r="H110" s="637"/>
      <c r="I110" s="629"/>
      <c r="J110" s="629"/>
      <c r="K110" s="620"/>
      <c r="L110" s="620"/>
      <c r="M110" s="623"/>
    </row>
    <row r="111" spans="1:13">
      <c r="A111" s="617"/>
      <c r="B111" s="626"/>
      <c r="C111" s="626"/>
      <c r="D111" s="629"/>
      <c r="E111" s="632"/>
      <c r="F111" s="635"/>
      <c r="G111" s="386"/>
      <c r="H111" s="637"/>
      <c r="I111" s="629"/>
      <c r="J111" s="629"/>
      <c r="K111" s="620"/>
      <c r="L111" s="620"/>
      <c r="M111" s="623"/>
    </row>
    <row r="112" spans="1:13">
      <c r="A112" s="617"/>
      <c r="B112" s="626"/>
      <c r="C112" s="626"/>
      <c r="D112" s="629"/>
      <c r="E112" s="632"/>
      <c r="F112" s="635"/>
      <c r="G112" s="386"/>
      <c r="H112" s="637"/>
      <c r="I112" s="629"/>
      <c r="J112" s="629"/>
      <c r="K112" s="620"/>
      <c r="L112" s="620"/>
      <c r="M112" s="623"/>
    </row>
    <row r="113" spans="1:13">
      <c r="A113" s="617"/>
      <c r="B113" s="626"/>
      <c r="C113" s="626"/>
      <c r="D113" s="629"/>
      <c r="E113" s="632"/>
      <c r="F113" s="635"/>
      <c r="G113" s="386"/>
      <c r="H113" s="637"/>
      <c r="I113" s="629"/>
      <c r="J113" s="629"/>
      <c r="K113" s="620"/>
      <c r="L113" s="620"/>
      <c r="M113" s="623"/>
    </row>
    <row r="114" spans="1:13">
      <c r="A114" s="617"/>
      <c r="B114" s="626"/>
      <c r="C114" s="626"/>
      <c r="D114" s="629"/>
      <c r="E114" s="632"/>
      <c r="F114" s="635"/>
      <c r="G114" s="386"/>
      <c r="H114" s="637"/>
      <c r="I114" s="629"/>
      <c r="J114" s="629"/>
      <c r="K114" s="620"/>
      <c r="L114" s="620"/>
      <c r="M114" s="623"/>
    </row>
    <row r="115" spans="1:13">
      <c r="A115" s="617"/>
      <c r="B115" s="626"/>
      <c r="C115" s="626"/>
      <c r="D115" s="629"/>
      <c r="E115" s="632"/>
      <c r="F115" s="635"/>
      <c r="G115" s="386"/>
      <c r="H115" s="637"/>
      <c r="I115" s="629"/>
      <c r="J115" s="629"/>
      <c r="K115" s="620"/>
      <c r="L115" s="620"/>
      <c r="M115" s="623"/>
    </row>
    <row r="116" spans="1:13">
      <c r="A116" s="617"/>
      <c r="B116" s="626"/>
      <c r="C116" s="626"/>
      <c r="D116" s="629"/>
      <c r="E116" s="632"/>
      <c r="F116" s="635"/>
      <c r="G116" s="386"/>
      <c r="H116" s="637"/>
      <c r="I116" s="629"/>
      <c r="J116" s="629"/>
      <c r="K116" s="620"/>
      <c r="L116" s="620"/>
      <c r="M116" s="623"/>
    </row>
    <row r="117" spans="1:13">
      <c r="A117" s="617"/>
      <c r="B117" s="626"/>
      <c r="C117" s="626"/>
      <c r="D117" s="629"/>
      <c r="E117" s="632"/>
      <c r="F117" s="635"/>
      <c r="G117" s="386"/>
      <c r="H117" s="637"/>
      <c r="I117" s="629"/>
      <c r="J117" s="629"/>
      <c r="K117" s="620"/>
      <c r="L117" s="620"/>
      <c r="M117" s="623"/>
    </row>
    <row r="118" spans="1:13" ht="15.75" thickBot="1">
      <c r="A118" s="618"/>
      <c r="B118" s="627"/>
      <c r="C118" s="627"/>
      <c r="D118" s="630"/>
      <c r="E118" s="633"/>
      <c r="F118" s="636"/>
      <c r="G118" s="387"/>
      <c r="H118" s="641"/>
      <c r="I118" s="630"/>
      <c r="J118" s="630"/>
      <c r="K118" s="621"/>
      <c r="L118" s="621"/>
      <c r="M118" s="624"/>
    </row>
    <row r="119" spans="1:13">
      <c r="A119" s="616">
        <f>'7- Mapa Final'!A120</f>
        <v>12</v>
      </c>
      <c r="B119" s="625" t="str">
        <f>'7- Mapa Final'!B120</f>
        <v>Ofrecer, prometer, entregar, aceptar o solicitar una ventaja indebida para girar un cheque a un beneficiario diferente al que corresponde.</v>
      </c>
      <c r="C119" s="625" t="str">
        <f>'7- Mapa Final'!C120</f>
        <v xml:space="preserve">Utilizar los giros recibidos del Ministerio de Hacienda para beneficiar a un tercero. </v>
      </c>
      <c r="D119" s="628" t="str">
        <f>'7- Mapa Final'!J120</f>
        <v>Media - 3</v>
      </c>
      <c r="E119" s="631" t="str">
        <f>'7- Mapa Final'!K120</f>
        <v>Menor - 2</v>
      </c>
      <c r="F119" s="634" t="str">
        <f>'7- Mapa Final'!M120</f>
        <v>Moderado - 6</v>
      </c>
      <c r="G119" s="385" t="s">
        <v>319</v>
      </c>
      <c r="H119" s="640"/>
      <c r="I119" s="638"/>
      <c r="J119" s="638"/>
      <c r="K119" s="619"/>
      <c r="L119" s="619"/>
      <c r="M119" s="647"/>
    </row>
    <row r="120" spans="1:13">
      <c r="A120" s="617"/>
      <c r="B120" s="626"/>
      <c r="C120" s="626"/>
      <c r="D120" s="629"/>
      <c r="E120" s="632"/>
      <c r="F120" s="635"/>
      <c r="G120" s="386"/>
      <c r="H120" s="637"/>
      <c r="I120" s="629"/>
      <c r="J120" s="629"/>
      <c r="K120" s="620"/>
      <c r="L120" s="620"/>
      <c r="M120" s="648"/>
    </row>
    <row r="121" spans="1:13">
      <c r="A121" s="617"/>
      <c r="B121" s="626"/>
      <c r="C121" s="626"/>
      <c r="D121" s="629"/>
      <c r="E121" s="632"/>
      <c r="F121" s="635"/>
      <c r="G121" s="386"/>
      <c r="H121" s="637"/>
      <c r="I121" s="629"/>
      <c r="J121" s="629"/>
      <c r="K121" s="620"/>
      <c r="L121" s="620"/>
      <c r="M121" s="648"/>
    </row>
    <row r="122" spans="1:13">
      <c r="A122" s="617"/>
      <c r="B122" s="626"/>
      <c r="C122" s="626"/>
      <c r="D122" s="629"/>
      <c r="E122" s="632"/>
      <c r="F122" s="635"/>
      <c r="G122" s="386"/>
      <c r="H122" s="637"/>
      <c r="I122" s="629"/>
      <c r="J122" s="629"/>
      <c r="K122" s="620"/>
      <c r="L122" s="620"/>
      <c r="M122" s="648"/>
    </row>
    <row r="123" spans="1:13">
      <c r="A123" s="617"/>
      <c r="B123" s="626"/>
      <c r="C123" s="626"/>
      <c r="D123" s="629"/>
      <c r="E123" s="632"/>
      <c r="F123" s="635"/>
      <c r="G123" s="386"/>
      <c r="H123" s="637"/>
      <c r="I123" s="629"/>
      <c r="J123" s="629"/>
      <c r="K123" s="620"/>
      <c r="L123" s="620"/>
      <c r="M123" s="648"/>
    </row>
    <row r="124" spans="1:13">
      <c r="A124" s="617"/>
      <c r="B124" s="626"/>
      <c r="C124" s="626"/>
      <c r="D124" s="629"/>
      <c r="E124" s="632"/>
      <c r="F124" s="635"/>
      <c r="G124" s="386"/>
      <c r="H124" s="637"/>
      <c r="I124" s="629"/>
      <c r="J124" s="629"/>
      <c r="K124" s="620"/>
      <c r="L124" s="620"/>
      <c r="M124" s="648"/>
    </row>
    <row r="125" spans="1:13">
      <c r="A125" s="617"/>
      <c r="B125" s="626"/>
      <c r="C125" s="626"/>
      <c r="D125" s="629"/>
      <c r="E125" s="632"/>
      <c r="F125" s="635"/>
      <c r="G125" s="386"/>
      <c r="H125" s="637"/>
      <c r="I125" s="629"/>
      <c r="J125" s="629"/>
      <c r="K125" s="620"/>
      <c r="L125" s="620"/>
      <c r="M125" s="648"/>
    </row>
    <row r="126" spans="1:13">
      <c r="A126" s="617"/>
      <c r="B126" s="626"/>
      <c r="C126" s="626"/>
      <c r="D126" s="629"/>
      <c r="E126" s="632"/>
      <c r="F126" s="635"/>
      <c r="G126" s="386"/>
      <c r="H126" s="637"/>
      <c r="I126" s="629"/>
      <c r="J126" s="629"/>
      <c r="K126" s="620"/>
      <c r="L126" s="620"/>
      <c r="M126" s="648"/>
    </row>
    <row r="127" spans="1:13">
      <c r="A127" s="617"/>
      <c r="B127" s="626"/>
      <c r="C127" s="626"/>
      <c r="D127" s="629"/>
      <c r="E127" s="632"/>
      <c r="F127" s="635"/>
      <c r="G127" s="386"/>
      <c r="H127" s="637"/>
      <c r="I127" s="629"/>
      <c r="J127" s="629"/>
      <c r="K127" s="620"/>
      <c r="L127" s="620"/>
      <c r="M127" s="648"/>
    </row>
    <row r="128" spans="1:13" ht="15.75" thickBot="1">
      <c r="A128" s="618"/>
      <c r="B128" s="627"/>
      <c r="C128" s="627"/>
      <c r="D128" s="630"/>
      <c r="E128" s="633"/>
      <c r="F128" s="636"/>
      <c r="G128" s="387"/>
      <c r="H128" s="641"/>
      <c r="I128" s="630"/>
      <c r="J128" s="630"/>
      <c r="K128" s="621"/>
      <c r="L128" s="621"/>
      <c r="M128" s="649"/>
    </row>
    <row r="129" spans="8:13">
      <c r="H129" s="281"/>
      <c r="I129" s="281"/>
      <c r="J129" s="281"/>
      <c r="K129" s="281"/>
      <c r="L129" s="281"/>
      <c r="M129" s="281"/>
    </row>
    <row r="130" spans="8:13">
      <c r="H130" s="281"/>
      <c r="I130" s="281"/>
      <c r="J130" s="281"/>
      <c r="K130" s="281"/>
      <c r="L130" s="281"/>
      <c r="M130" s="281"/>
    </row>
    <row r="131" spans="8:13">
      <c r="H131" s="281"/>
      <c r="I131" s="281"/>
      <c r="J131" s="281"/>
      <c r="K131" s="281"/>
      <c r="L131" s="281"/>
      <c r="M131" s="281"/>
    </row>
    <row r="132" spans="8:13">
      <c r="H132" s="281"/>
      <c r="I132" s="281"/>
      <c r="J132" s="281"/>
      <c r="K132" s="281"/>
      <c r="L132" s="281"/>
      <c r="M132" s="281"/>
    </row>
    <row r="133" spans="8:13">
      <c r="H133" s="281"/>
      <c r="I133" s="281"/>
      <c r="J133" s="281"/>
      <c r="K133" s="281"/>
      <c r="L133" s="281"/>
      <c r="M133" s="281"/>
    </row>
    <row r="134" spans="8:13">
      <c r="H134" s="281"/>
      <c r="I134" s="281"/>
      <c r="J134" s="281"/>
      <c r="K134" s="281"/>
      <c r="L134" s="281"/>
      <c r="M134" s="281"/>
    </row>
    <row r="135" spans="8:13">
      <c r="H135" s="281"/>
      <c r="I135" s="281"/>
      <c r="J135" s="281"/>
      <c r="K135" s="281"/>
      <c r="L135" s="281"/>
      <c r="M135" s="281"/>
    </row>
    <row r="136" spans="8:13">
      <c r="H136" s="281"/>
      <c r="I136" s="281"/>
      <c r="J136" s="281"/>
      <c r="K136" s="281"/>
      <c r="L136" s="281"/>
      <c r="M136" s="281"/>
    </row>
    <row r="137" spans="8:13">
      <c r="H137" s="281"/>
      <c r="I137" s="281"/>
      <c r="J137" s="281"/>
      <c r="K137" s="281"/>
      <c r="L137" s="281"/>
      <c r="M137" s="281"/>
    </row>
    <row r="138" spans="8:13">
      <c r="H138" s="281"/>
      <c r="I138" s="281"/>
      <c r="J138" s="281"/>
      <c r="K138" s="281"/>
      <c r="L138" s="281"/>
      <c r="M138" s="281"/>
    </row>
    <row r="139" spans="8:13">
      <c r="H139" s="281"/>
      <c r="I139" s="281"/>
      <c r="J139" s="281"/>
      <c r="K139" s="281"/>
      <c r="L139" s="281"/>
      <c r="M139" s="281"/>
    </row>
    <row r="140" spans="8:13">
      <c r="H140" s="281"/>
      <c r="I140" s="281"/>
      <c r="J140" s="281"/>
      <c r="K140" s="281"/>
      <c r="L140" s="281"/>
      <c r="M140" s="281"/>
    </row>
    <row r="141" spans="8:13">
      <c r="H141" s="281"/>
      <c r="I141" s="281"/>
      <c r="J141" s="281"/>
      <c r="K141" s="281"/>
      <c r="L141" s="281"/>
      <c r="M141" s="281"/>
    </row>
    <row r="142" spans="8:13">
      <c r="H142" s="281"/>
      <c r="I142" s="281"/>
      <c r="J142" s="281"/>
      <c r="K142" s="281"/>
      <c r="L142" s="281"/>
      <c r="M142" s="281"/>
    </row>
    <row r="143" spans="8:13">
      <c r="H143" s="281"/>
      <c r="I143" s="281"/>
      <c r="J143" s="281"/>
      <c r="K143" s="281"/>
      <c r="L143" s="281"/>
      <c r="M143" s="281"/>
    </row>
    <row r="144" spans="8:13">
      <c r="H144" s="281"/>
      <c r="I144" s="281"/>
      <c r="J144" s="281"/>
      <c r="K144" s="281"/>
      <c r="L144" s="281"/>
      <c r="M144" s="281"/>
    </row>
    <row r="145" spans="8:13">
      <c r="H145" s="281"/>
      <c r="I145" s="281"/>
      <c r="J145" s="281"/>
      <c r="K145" s="281"/>
      <c r="L145" s="281"/>
      <c r="M145" s="281"/>
    </row>
    <row r="146" spans="8:13">
      <c r="H146" s="281"/>
      <c r="I146" s="281"/>
      <c r="J146" s="281"/>
      <c r="K146" s="281"/>
      <c r="L146" s="281"/>
      <c r="M146" s="281"/>
    </row>
    <row r="147" spans="8:13">
      <c r="H147" s="281"/>
      <c r="I147" s="281"/>
      <c r="J147" s="281"/>
      <c r="K147" s="281"/>
      <c r="L147" s="281"/>
      <c r="M147" s="281"/>
    </row>
    <row r="148" spans="8:13">
      <c r="H148" s="281"/>
      <c r="I148" s="281"/>
      <c r="J148" s="281"/>
      <c r="K148" s="281"/>
      <c r="L148" s="281"/>
      <c r="M148" s="281"/>
    </row>
    <row r="149" spans="8:13">
      <c r="H149" s="281"/>
      <c r="I149" s="281"/>
      <c r="J149" s="281"/>
      <c r="K149" s="281"/>
      <c r="L149" s="281"/>
      <c r="M149" s="281"/>
    </row>
    <row r="150" spans="8:13">
      <c r="H150" s="281"/>
      <c r="I150" s="281"/>
      <c r="J150" s="281"/>
      <c r="K150" s="281"/>
      <c r="L150" s="281"/>
      <c r="M150" s="281"/>
    </row>
    <row r="151" spans="8:13">
      <c r="H151" s="281"/>
      <c r="I151" s="281"/>
      <c r="J151" s="281"/>
      <c r="K151" s="281"/>
      <c r="L151" s="281"/>
      <c r="M151" s="281"/>
    </row>
    <row r="152" spans="8:13">
      <c r="H152" s="281"/>
      <c r="I152" s="281"/>
      <c r="J152" s="281"/>
      <c r="K152" s="281"/>
      <c r="L152" s="281"/>
      <c r="M152" s="281"/>
    </row>
    <row r="153" spans="8:13">
      <c r="H153" s="281"/>
      <c r="I153" s="281"/>
      <c r="J153" s="281"/>
      <c r="K153" s="281"/>
      <c r="L153" s="281"/>
      <c r="M153" s="281"/>
    </row>
    <row r="154" spans="8:13">
      <c r="H154" s="281"/>
      <c r="I154" s="281"/>
      <c r="J154" s="281"/>
      <c r="K154" s="281"/>
      <c r="L154" s="281"/>
      <c r="M154" s="281"/>
    </row>
    <row r="155" spans="8:13">
      <c r="H155" s="281"/>
      <c r="I155" s="281"/>
      <c r="J155" s="281"/>
      <c r="K155" s="281"/>
      <c r="L155" s="281"/>
      <c r="M155" s="281"/>
    </row>
    <row r="156" spans="8:13">
      <c r="H156" s="281"/>
      <c r="I156" s="281"/>
      <c r="J156" s="281"/>
      <c r="K156" s="281"/>
      <c r="L156" s="281"/>
      <c r="M156" s="281"/>
    </row>
    <row r="157" spans="8:13">
      <c r="H157" s="281"/>
      <c r="I157" s="281"/>
      <c r="J157" s="281"/>
      <c r="K157" s="281"/>
      <c r="L157" s="281"/>
      <c r="M157" s="281"/>
    </row>
    <row r="158" spans="8:13">
      <c r="H158" s="281"/>
      <c r="I158" s="281"/>
      <c r="J158" s="281"/>
      <c r="K158" s="281"/>
      <c r="L158" s="281"/>
      <c r="M158" s="281"/>
    </row>
    <row r="159" spans="8:13">
      <c r="H159" s="281"/>
      <c r="I159" s="281"/>
      <c r="J159" s="281"/>
      <c r="K159" s="281"/>
      <c r="L159" s="281"/>
      <c r="M159" s="281"/>
    </row>
    <row r="160" spans="8:13">
      <c r="H160" s="281"/>
      <c r="I160" s="281"/>
      <c r="J160" s="281"/>
      <c r="K160" s="281"/>
      <c r="L160" s="281"/>
      <c r="M160" s="281"/>
    </row>
    <row r="161" spans="8:13">
      <c r="H161" s="281"/>
      <c r="I161" s="281"/>
      <c r="J161" s="281"/>
      <c r="K161" s="281"/>
      <c r="L161" s="281"/>
      <c r="M161" s="281"/>
    </row>
    <row r="162" spans="8:13">
      <c r="H162" s="281"/>
      <c r="I162" s="281"/>
      <c r="J162" s="281"/>
      <c r="K162" s="281"/>
      <c r="L162" s="281"/>
      <c r="M162" s="281"/>
    </row>
    <row r="163" spans="8:13">
      <c r="H163" s="281"/>
      <c r="I163" s="281"/>
      <c r="J163" s="281"/>
      <c r="K163" s="281"/>
      <c r="L163" s="281"/>
      <c r="M163" s="281"/>
    </row>
    <row r="164" spans="8:13">
      <c r="H164" s="281"/>
      <c r="I164" s="281"/>
      <c r="J164" s="281"/>
      <c r="K164" s="281"/>
      <c r="L164" s="281"/>
      <c r="M164" s="281"/>
    </row>
    <row r="165" spans="8:13">
      <c r="H165" s="281"/>
      <c r="I165" s="281"/>
      <c r="J165" s="281"/>
      <c r="K165" s="281"/>
      <c r="L165" s="281"/>
      <c r="M165" s="281"/>
    </row>
    <row r="166" spans="8:13">
      <c r="H166" s="281"/>
      <c r="I166" s="281"/>
      <c r="J166" s="281"/>
      <c r="K166" s="281"/>
      <c r="L166" s="281"/>
      <c r="M166" s="281"/>
    </row>
    <row r="167" spans="8:13">
      <c r="H167" s="281"/>
      <c r="I167" s="281"/>
      <c r="J167" s="281"/>
      <c r="K167" s="281"/>
      <c r="L167" s="281"/>
      <c r="M167" s="281"/>
    </row>
    <row r="168" spans="8:13">
      <c r="H168" s="281"/>
      <c r="I168" s="281"/>
      <c r="J168" s="281"/>
      <c r="K168" s="281"/>
      <c r="L168" s="281"/>
      <c r="M168" s="281"/>
    </row>
    <row r="169" spans="8:13">
      <c r="H169" s="281"/>
      <c r="I169" s="281"/>
      <c r="J169" s="281"/>
      <c r="K169" s="281"/>
      <c r="L169" s="281"/>
      <c r="M169" s="281"/>
    </row>
    <row r="170" spans="8:13">
      <c r="H170" s="281"/>
      <c r="I170" s="281"/>
      <c r="J170" s="281"/>
      <c r="K170" s="281"/>
      <c r="L170" s="281"/>
      <c r="M170" s="281"/>
    </row>
    <row r="171" spans="8:13">
      <c r="H171" s="281"/>
      <c r="I171" s="281"/>
      <c r="J171" s="281"/>
      <c r="K171" s="281"/>
      <c r="L171" s="281"/>
      <c r="M171" s="281"/>
    </row>
    <row r="172" spans="8:13">
      <c r="H172" s="281"/>
      <c r="I172" s="281"/>
      <c r="J172" s="281"/>
      <c r="K172" s="281"/>
      <c r="L172" s="281"/>
      <c r="M172" s="281"/>
    </row>
    <row r="173" spans="8:13">
      <c r="H173" s="281"/>
      <c r="I173" s="281"/>
      <c r="J173" s="281"/>
      <c r="K173" s="281"/>
      <c r="L173" s="281"/>
      <c r="M173" s="281"/>
    </row>
    <row r="174" spans="8:13">
      <c r="H174" s="281"/>
      <c r="I174" s="281"/>
      <c r="J174" s="281"/>
      <c r="K174" s="281"/>
      <c r="L174" s="281"/>
      <c r="M174" s="281"/>
    </row>
    <row r="175" spans="8:13">
      <c r="H175" s="281"/>
      <c r="I175" s="281"/>
      <c r="J175" s="281"/>
      <c r="K175" s="281"/>
      <c r="L175" s="281"/>
      <c r="M175" s="281"/>
    </row>
    <row r="176" spans="8:13">
      <c r="H176" s="281"/>
      <c r="I176" s="281"/>
      <c r="J176" s="281"/>
      <c r="K176" s="281"/>
      <c r="L176" s="281"/>
      <c r="M176" s="281"/>
    </row>
    <row r="177" spans="8:13">
      <c r="H177" s="281"/>
      <c r="I177" s="281"/>
      <c r="J177" s="281"/>
      <c r="K177" s="281"/>
      <c r="L177" s="281"/>
      <c r="M177" s="281"/>
    </row>
    <row r="178" spans="8:13">
      <c r="H178" s="281"/>
      <c r="I178" s="281"/>
      <c r="J178" s="281"/>
      <c r="K178" s="281"/>
      <c r="L178" s="281"/>
      <c r="M178" s="281"/>
    </row>
    <row r="179" spans="8:13">
      <c r="H179" s="281"/>
      <c r="I179" s="281"/>
      <c r="J179" s="281"/>
      <c r="K179" s="281"/>
      <c r="L179" s="281"/>
      <c r="M179" s="281"/>
    </row>
    <row r="180" spans="8:13">
      <c r="H180" s="281"/>
      <c r="I180" s="281"/>
      <c r="J180" s="281"/>
      <c r="K180" s="281"/>
      <c r="L180" s="281"/>
      <c r="M180" s="281"/>
    </row>
    <row r="181" spans="8:13">
      <c r="H181" s="281"/>
      <c r="I181" s="281"/>
      <c r="J181" s="281"/>
      <c r="K181" s="281"/>
      <c r="L181" s="281"/>
      <c r="M181" s="281"/>
    </row>
    <row r="182" spans="8:13">
      <c r="H182" s="281"/>
      <c r="I182" s="281"/>
      <c r="J182" s="281"/>
      <c r="K182" s="281"/>
      <c r="L182" s="281"/>
      <c r="M182" s="281"/>
    </row>
  </sheetData>
  <mergeCells count="173">
    <mergeCell ref="J109:J118"/>
    <mergeCell ref="K109:K118"/>
    <mergeCell ref="L109:L11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H109:H118"/>
    <mergeCell ref="I109:I118"/>
    <mergeCell ref="J59:J68"/>
    <mergeCell ref="K59:K68"/>
    <mergeCell ref="L59:L68"/>
    <mergeCell ref="M59:M68"/>
    <mergeCell ref="A59:A68"/>
    <mergeCell ref="B59:B68"/>
    <mergeCell ref="C59:C68"/>
    <mergeCell ref="D59:D68"/>
    <mergeCell ref="E59:E68"/>
    <mergeCell ref="F59:F68"/>
    <mergeCell ref="G59:G68"/>
    <mergeCell ref="H59:H68"/>
    <mergeCell ref="I59:I68"/>
    <mergeCell ref="B69:B78"/>
    <mergeCell ref="C69:C78"/>
    <mergeCell ref="D69:D78"/>
    <mergeCell ref="E69:E78"/>
    <mergeCell ref="D89:D98"/>
    <mergeCell ref="E89:E98"/>
    <mergeCell ref="K69:K78"/>
    <mergeCell ref="L69:L78"/>
    <mergeCell ref="M69:M78"/>
    <mergeCell ref="J49:J58"/>
    <mergeCell ref="K49:K58"/>
    <mergeCell ref="L49:L58"/>
    <mergeCell ref="M49:M58"/>
    <mergeCell ref="A49:A58"/>
    <mergeCell ref="B49:B58"/>
    <mergeCell ref="C49:C58"/>
    <mergeCell ref="D49:D58"/>
    <mergeCell ref="E49:E58"/>
    <mergeCell ref="F49:F58"/>
    <mergeCell ref="G49:G58"/>
    <mergeCell ref="H49:H58"/>
    <mergeCell ref="I49:I58"/>
    <mergeCell ref="A39:A48"/>
    <mergeCell ref="B39:B48"/>
    <mergeCell ref="C39:C48"/>
    <mergeCell ref="D39:D48"/>
    <mergeCell ref="E39:E48"/>
    <mergeCell ref="F39:F48"/>
    <mergeCell ref="M39:M48"/>
    <mergeCell ref="G39:G48"/>
    <mergeCell ref="H39:H48"/>
    <mergeCell ref="I39:I48"/>
    <mergeCell ref="J39:J48"/>
    <mergeCell ref="K39:K48"/>
    <mergeCell ref="L39:L48"/>
    <mergeCell ref="M29:M38"/>
    <mergeCell ref="M19:M28"/>
    <mergeCell ref="F29:F38"/>
    <mergeCell ref="G29:G38"/>
    <mergeCell ref="H29:H38"/>
    <mergeCell ref="I29:I38"/>
    <mergeCell ref="G19:G28"/>
    <mergeCell ref="H19:H28"/>
    <mergeCell ref="I19:I28"/>
    <mergeCell ref="J19:J28"/>
    <mergeCell ref="K19:K28"/>
    <mergeCell ref="L19:L28"/>
    <mergeCell ref="F19:F28"/>
    <mergeCell ref="J29:J38"/>
    <mergeCell ref="K29:K38"/>
    <mergeCell ref="L29:L38"/>
    <mergeCell ref="A29:A38"/>
    <mergeCell ref="B29:B38"/>
    <mergeCell ref="C29:C38"/>
    <mergeCell ref="D29:D38"/>
    <mergeCell ref="E29:E38"/>
    <mergeCell ref="A19:A28"/>
    <mergeCell ref="B19:B28"/>
    <mergeCell ref="C19:C28"/>
    <mergeCell ref="D19:D28"/>
    <mergeCell ref="E19:E28"/>
    <mergeCell ref="A1:B2"/>
    <mergeCell ref="C1:J2"/>
    <mergeCell ref="K1:M2"/>
    <mergeCell ref="A3:B3"/>
    <mergeCell ref="C3:M3"/>
    <mergeCell ref="A4:B4"/>
    <mergeCell ref="C4:M4"/>
    <mergeCell ref="A5:B5"/>
    <mergeCell ref="C5:M5"/>
    <mergeCell ref="A6:C6"/>
    <mergeCell ref="D6:F6"/>
    <mergeCell ref="G6:G7"/>
    <mergeCell ref="H6:H7"/>
    <mergeCell ref="I6:J6"/>
    <mergeCell ref="K6:L6"/>
    <mergeCell ref="M6:M7"/>
    <mergeCell ref="M9:M18"/>
    <mergeCell ref="A8:G8"/>
    <mergeCell ref="A9:A18"/>
    <mergeCell ref="B9:B18"/>
    <mergeCell ref="L9:L18"/>
    <mergeCell ref="C9:C18"/>
    <mergeCell ref="D9:D18"/>
    <mergeCell ref="E9:E18"/>
    <mergeCell ref="F9:F18"/>
    <mergeCell ref="G9:G18"/>
    <mergeCell ref="H9:H18"/>
    <mergeCell ref="I9:I18"/>
    <mergeCell ref="J9:J18"/>
    <mergeCell ref="K9:K18"/>
    <mergeCell ref="C89:C98"/>
    <mergeCell ref="A79:A88"/>
    <mergeCell ref="B79:B88"/>
    <mergeCell ref="C79:C88"/>
    <mergeCell ref="D79:D88"/>
    <mergeCell ref="E79:E88"/>
    <mergeCell ref="F79:F88"/>
    <mergeCell ref="G79:G88"/>
    <mergeCell ref="H79:H88"/>
    <mergeCell ref="J79:J88"/>
    <mergeCell ref="K79:K88"/>
    <mergeCell ref="L79:L88"/>
    <mergeCell ref="M79:M88"/>
    <mergeCell ref="F69:F78"/>
    <mergeCell ref="G69:G78"/>
    <mergeCell ref="H69:H78"/>
    <mergeCell ref="I69:I78"/>
    <mergeCell ref="J69:J78"/>
    <mergeCell ref="I79:I88"/>
    <mergeCell ref="A69:A78"/>
    <mergeCell ref="K89:K98"/>
    <mergeCell ref="L89:L98"/>
    <mergeCell ref="M89:M98"/>
    <mergeCell ref="A99:A108"/>
    <mergeCell ref="B99:B108"/>
    <mergeCell ref="C99:C108"/>
    <mergeCell ref="D99:D108"/>
    <mergeCell ref="E99:E108"/>
    <mergeCell ref="F99:F108"/>
    <mergeCell ref="G99:G108"/>
    <mergeCell ref="H99:H108"/>
    <mergeCell ref="I99:I108"/>
    <mergeCell ref="J99:J108"/>
    <mergeCell ref="K99:K108"/>
    <mergeCell ref="L99:L108"/>
    <mergeCell ref="M99:M108"/>
    <mergeCell ref="F89:F98"/>
    <mergeCell ref="G89:G98"/>
    <mergeCell ref="H89:H98"/>
    <mergeCell ref="I89:I98"/>
    <mergeCell ref="J89:J98"/>
    <mergeCell ref="A89:A98"/>
    <mergeCell ref="B89:B98"/>
  </mergeCells>
  <conditionalFormatting sqref="A6:B6">
    <cfRule type="containsText" dxfId="95" priority="203" operator="containsText" text="3- Moderado">
      <formula>NOT(ISERROR(SEARCH("3- Moderado",A6)))</formula>
    </cfRule>
    <cfRule type="containsText" dxfId="94" priority="204" operator="containsText" text="6- Moderado">
      <formula>NOT(ISERROR(SEARCH("6- Moderado",A6)))</formula>
    </cfRule>
    <cfRule type="containsText" dxfId="93" priority="205" operator="containsText" text="4- Moderado">
      <formula>NOT(ISERROR(SEARCH("4- Moderado",A6)))</formula>
    </cfRule>
    <cfRule type="containsText" dxfId="92" priority="206" operator="containsText" text="3- Bajo">
      <formula>NOT(ISERROR(SEARCH("3- Bajo",A6)))</formula>
    </cfRule>
    <cfRule type="containsText" dxfId="91" priority="207" operator="containsText" text="4- Bajo">
      <formula>NOT(ISERROR(SEARCH("4- Bajo",A6)))</formula>
    </cfRule>
    <cfRule type="containsText" dxfId="90" priority="208" operator="containsText" text="1- Bajo">
      <formula>NOT(ISERROR(SEARCH("1- Bajo",A6)))</formula>
    </cfRule>
  </conditionalFormatting>
  <conditionalFormatting sqref="A9:E9 A19:E19 A29:E29 A39:E39 A49:E49 A59:E59 A69:E69 A79:E79 A89:E89 A99:E99 A109:E109 A119:E119">
    <cfRule type="containsText" dxfId="89" priority="198" operator="containsText" text="6- Moderado">
      <formula>NOT(ISERROR(SEARCH("6- Moderado",A9)))</formula>
    </cfRule>
    <cfRule type="containsText" dxfId="88" priority="197" operator="containsText" text="3- Moderado">
      <formula>NOT(ISERROR(SEARCH("3- Moderado",A9)))</formula>
    </cfRule>
    <cfRule type="containsText" dxfId="87" priority="199" operator="containsText" text="4- Moderado">
      <formula>NOT(ISERROR(SEARCH("4- Moderado",A9)))</formula>
    </cfRule>
    <cfRule type="containsText" dxfId="86" priority="200" operator="containsText" text="3- Bajo">
      <formula>NOT(ISERROR(SEARCH("3- Bajo",A9)))</formula>
    </cfRule>
    <cfRule type="containsText" dxfId="85" priority="201" operator="containsText" text="4- Bajo">
      <formula>NOT(ISERROR(SEARCH("4- Bajo",A9)))</formula>
    </cfRule>
    <cfRule type="containsText" dxfId="84" priority="202" operator="containsText" text="1- Bajo">
      <formula>NOT(ISERROR(SEARCH("1- Bajo",A9)))</formula>
    </cfRule>
  </conditionalFormatting>
  <conditionalFormatting sqref="C7:F7">
    <cfRule type="containsText" dxfId="83" priority="171" operator="containsText" text="4- Moderado">
      <formula>NOT(ISERROR(SEARCH("4- Moderado",C7)))</formula>
    </cfRule>
    <cfRule type="containsText" dxfId="82" priority="172" operator="containsText" text="3- Bajo">
      <formula>NOT(ISERROR(SEARCH("3- Bajo",C7)))</formula>
    </cfRule>
    <cfRule type="containsText" dxfId="81" priority="169" operator="containsText" text="3- Moderado">
      <formula>NOT(ISERROR(SEARCH("3- Moderado",C7)))</formula>
    </cfRule>
    <cfRule type="containsText" dxfId="80" priority="170" operator="containsText" text="6- Moderado">
      <formula>NOT(ISERROR(SEARCH("6- Moderado",C7)))</formula>
    </cfRule>
    <cfRule type="containsText" dxfId="79" priority="174" operator="containsText" text="1- Bajo">
      <formula>NOT(ISERROR(SEARCH("1- Bajo",C7)))</formula>
    </cfRule>
    <cfRule type="containsText" dxfId="78" priority="173" operator="containsText" text="4- Bajo">
      <formula>NOT(ISERROR(SEARCH("4- Bajo",C7)))</formula>
    </cfRule>
  </conditionalFormatting>
  <conditionalFormatting sqref="D9:D128">
    <cfRule type="containsText" dxfId="77" priority="33" operator="containsText" text="Muy Alta">
      <formula>NOT(ISERROR(SEARCH("Muy Alta",D9)))</formula>
    </cfRule>
    <cfRule type="containsText" dxfId="76" priority="34" operator="containsText" text="Alta">
      <formula>NOT(ISERROR(SEARCH("Alta",D9)))</formula>
    </cfRule>
    <cfRule type="containsText" dxfId="75" priority="35" operator="containsText" text="Baja">
      <formula>NOT(ISERROR(SEARCH("Baja",D9)))</formula>
    </cfRule>
    <cfRule type="containsText" dxfId="74" priority="36" operator="containsText" text="Muy Baja">
      <formula>NOT(ISERROR(SEARCH("Muy Baja",D9)))</formula>
    </cfRule>
    <cfRule type="containsText" dxfId="73" priority="38" operator="containsText" text="Media">
      <formula>NOT(ISERROR(SEARCH("Media",D9)))</formula>
    </cfRule>
  </conditionalFormatting>
  <conditionalFormatting sqref="E9:E128">
    <cfRule type="containsText" dxfId="72" priority="32" operator="containsText" text="Leve">
      <formula>NOT(ISERROR(SEARCH("Leve",E9)))</formula>
    </cfRule>
    <cfRule type="containsText" dxfId="71" priority="29" operator="containsText" text="Catastrófico">
      <formula>NOT(ISERROR(SEARCH("Catastrófico",E9)))</formula>
    </cfRule>
    <cfRule type="containsText" dxfId="70" priority="30" operator="containsText" text="Mayor">
      <formula>NOT(ISERROR(SEARCH("Mayor",E9)))</formula>
    </cfRule>
    <cfRule type="containsText" dxfId="69" priority="31" operator="containsText" text="Menor">
      <formula>NOT(ISERROR(SEARCH("Menor",E9)))</formula>
    </cfRule>
  </conditionalFormatting>
  <conditionalFormatting sqref="E9:F128">
    <cfRule type="containsText" dxfId="68" priority="37" operator="containsText" text="Moderado">
      <formula>NOT(ISERROR(SEARCH("Moderado",E9)))</formula>
    </cfRule>
  </conditionalFormatting>
  <conditionalFormatting sqref="F9:F128">
    <cfRule type="containsText" dxfId="67" priority="55" operator="containsText" text="Extremo">
      <formula>NOT(ISERROR(SEARCH("Extremo",F9)))</formula>
    </cfRule>
    <cfRule type="containsText" dxfId="66" priority="54" operator="containsText" text="Alto">
      <formula>NOT(ISERROR(SEARCH("Alto",F9)))</formula>
    </cfRule>
    <cfRule type="containsText" dxfId="65" priority="53" operator="containsText" text="Moderado">
      <formula>NOT(ISERROR(SEARCH("Moderado",F9)))</formula>
    </cfRule>
    <cfRule type="containsText" dxfId="64" priority="52" operator="containsText" text="Bajo">
      <formula>NOT(ISERROR(SEARCH("Bajo",F9)))</formula>
    </cfRule>
    <cfRule type="colorScale" priority="21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xr:uid="{00000000-0002-0000-0A00-000000000000}"/>
    <dataValidation allowBlank="1" showInputMessage="1" showErrorMessage="1" prompt="Describir las actividades que se van a desarrollar para el proyecto" sqref="H6" xr:uid="{00000000-0002-0000-0A00-000001000000}"/>
    <dataValidation allowBlank="1" showInputMessage="1" showErrorMessage="1" prompt="Seleccionar si el responsable es el responsable de las acciones es el nivel central" sqref="I6:I7" xr:uid="{00000000-0002-0000-0A00-000002000000}"/>
    <dataValidation allowBlank="1" showInputMessage="1" showErrorMessage="1" prompt="seleccionar si el responsable de ejecutar las acciones es el nivel central" sqref="J7"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G9:G128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128"/>
  <sheetViews>
    <sheetView showGridLines="0" topLeftCell="C3" zoomScale="85" zoomScaleNormal="85" workbookViewId="0">
      <selection activeCell="H9" sqref="H9:M12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5" customWidth="1"/>
    <col min="6" max="6" width="18.28515625" style="25" bestFit="1" customWidth="1"/>
    <col min="7" max="7" width="18.28515625" style="282" bestFit="1" customWidth="1"/>
    <col min="8" max="8" width="93.85546875" customWidth="1"/>
    <col min="9" max="9" width="16.5703125" customWidth="1"/>
    <col min="10" max="10" width="14.28515625" customWidth="1"/>
    <col min="11" max="11" width="17.7109375" customWidth="1"/>
    <col min="12" max="12" width="17.5703125" customWidth="1"/>
    <col min="13" max="13" width="106.140625" customWidth="1"/>
    <col min="14" max="169" width="11.42578125" style="2"/>
  </cols>
  <sheetData>
    <row r="1" spans="1:271" s="17" customFormat="1" ht="16.5" customHeight="1">
      <c r="A1" s="585"/>
      <c r="B1" s="586"/>
      <c r="C1" s="642"/>
      <c r="D1" s="642"/>
      <c r="E1" s="642"/>
      <c r="F1" s="642"/>
      <c r="G1" s="642"/>
      <c r="H1" s="642"/>
      <c r="I1" s="642"/>
      <c r="J1" s="643"/>
      <c r="K1" s="644"/>
      <c r="L1" s="644"/>
      <c r="M1" s="64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63" customHeight="1">
      <c r="A2" s="587"/>
      <c r="B2" s="588"/>
      <c r="C2" s="607"/>
      <c r="D2" s="607"/>
      <c r="E2" s="607"/>
      <c r="F2" s="607"/>
      <c r="G2" s="607"/>
      <c r="H2" s="607"/>
      <c r="I2" s="607"/>
      <c r="J2" s="608"/>
      <c r="K2" s="644"/>
      <c r="L2" s="644"/>
      <c r="M2" s="64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40.9" customHeight="1">
      <c r="A3" s="428" t="s">
        <v>247</v>
      </c>
      <c r="B3" s="428"/>
      <c r="C3" s="452" t="s">
        <v>436</v>
      </c>
      <c r="D3" s="452"/>
      <c r="E3" s="452"/>
      <c r="F3" s="452"/>
      <c r="G3" s="452"/>
      <c r="H3" s="452"/>
      <c r="I3" s="452"/>
      <c r="J3" s="452"/>
      <c r="K3" s="452"/>
      <c r="L3" s="452"/>
      <c r="M3" s="452"/>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40.9" customHeight="1">
      <c r="A4" s="428" t="s">
        <v>248</v>
      </c>
      <c r="B4" s="428"/>
      <c r="C4" s="451" t="s">
        <v>439</v>
      </c>
      <c r="D4" s="451"/>
      <c r="E4" s="451"/>
      <c r="F4" s="451"/>
      <c r="G4" s="451"/>
      <c r="H4" s="451"/>
      <c r="I4" s="451"/>
      <c r="J4" s="451"/>
      <c r="K4" s="451"/>
      <c r="L4" s="451"/>
      <c r="M4" s="451"/>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40.9" customHeight="1" thickBot="1">
      <c r="A5" s="428" t="s">
        <v>249</v>
      </c>
      <c r="B5" s="428"/>
      <c r="C5" s="599" t="s">
        <v>250</v>
      </c>
      <c r="D5" s="600"/>
      <c r="E5" s="600"/>
      <c r="F5" s="600"/>
      <c r="G5" s="600"/>
      <c r="H5" s="600"/>
      <c r="I5" s="600"/>
      <c r="J5" s="600"/>
      <c r="K5" s="600"/>
      <c r="L5" s="600"/>
      <c r="M5" s="601"/>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21" customFormat="1" ht="40.5" customHeight="1" thickTop="1" thickBot="1">
      <c r="A6" s="594" t="s">
        <v>419</v>
      </c>
      <c r="B6" s="595"/>
      <c r="C6" s="596"/>
      <c r="D6" s="597" t="s">
        <v>420</v>
      </c>
      <c r="E6" s="597"/>
      <c r="F6" s="597"/>
      <c r="G6" s="598" t="s">
        <v>421</v>
      </c>
      <c r="H6" s="589" t="s">
        <v>422</v>
      </c>
      <c r="I6" s="591" t="s">
        <v>423</v>
      </c>
      <c r="J6" s="592"/>
      <c r="K6" s="591" t="s">
        <v>424</v>
      </c>
      <c r="L6" s="592"/>
      <c r="M6" s="593" t="s">
        <v>433</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row>
    <row r="7" spans="1:271" s="22" customFormat="1" ht="108" customHeight="1" thickTop="1" thickBot="1">
      <c r="A7" s="33" t="s">
        <v>38</v>
      </c>
      <c r="B7" s="33" t="s">
        <v>189</v>
      </c>
      <c r="C7" s="33" t="s">
        <v>191</v>
      </c>
      <c r="D7" s="26" t="s">
        <v>201</v>
      </c>
      <c r="E7" s="26" t="s">
        <v>426</v>
      </c>
      <c r="F7" s="26" t="s">
        <v>427</v>
      </c>
      <c r="G7" s="598"/>
      <c r="H7" s="590"/>
      <c r="I7" s="27" t="s">
        <v>428</v>
      </c>
      <c r="J7" s="27" t="s">
        <v>429</v>
      </c>
      <c r="K7" s="27" t="s">
        <v>430</v>
      </c>
      <c r="L7" s="27" t="s">
        <v>431</v>
      </c>
      <c r="M7" s="59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21.75" customHeight="1" thickTop="1" thickBot="1">
      <c r="A8" s="676"/>
      <c r="B8" s="677"/>
      <c r="C8" s="677"/>
      <c r="D8" s="677"/>
      <c r="E8" s="677"/>
      <c r="F8" s="677"/>
      <c r="G8" s="677"/>
      <c r="H8" s="28"/>
      <c r="I8" s="28"/>
      <c r="J8" s="28"/>
      <c r="K8" s="28"/>
      <c r="L8" s="28"/>
      <c r="M8" s="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15" customHeight="1">
      <c r="A9" s="548">
        <f>'7- Mapa Final'!A10</f>
        <v>1</v>
      </c>
      <c r="B9" s="551" t="str">
        <f>'7- Mapa Final'!B10</f>
        <v xml:space="preserve">Posibilidad de registro y pago equivocado, tardío y sin el cumplimiento de requisitos  de las obligaciones de la Entidad </v>
      </c>
      <c r="C9" s="551" t="str">
        <f>'7- Mapa Final'!C10</f>
        <v>Se abonan menores o mayores valores o se abonan  a cuentas que no pertenecen a los destinatarios, o se abona incumpliendo los tiempos contractuales o legales  establecidos .</v>
      </c>
      <c r="D9" s="554" t="str">
        <f>'7- Mapa Final'!J10</f>
        <v>Muy Baja - 1</v>
      </c>
      <c r="E9" s="557" t="str">
        <f>'7- Mapa Final'!K10</f>
        <v>Menor - 2</v>
      </c>
      <c r="F9" s="560" t="str">
        <f>'7- Mapa Final'!M10</f>
        <v>Bajo - 2</v>
      </c>
      <c r="G9" s="657" t="s">
        <v>377</v>
      </c>
      <c r="H9" s="660"/>
      <c r="I9" s="663"/>
      <c r="J9" s="663"/>
      <c r="K9" s="664"/>
      <c r="L9" s="664"/>
      <c r="M9" s="667"/>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4" customFormat="1" ht="13.5" customHeight="1">
      <c r="A10" s="549"/>
      <c r="B10" s="552"/>
      <c r="C10" s="552"/>
      <c r="D10" s="555"/>
      <c r="E10" s="558"/>
      <c r="F10" s="561"/>
      <c r="G10" s="658"/>
      <c r="H10" s="661"/>
      <c r="I10" s="478"/>
      <c r="J10" s="478"/>
      <c r="K10" s="665"/>
      <c r="L10" s="665"/>
      <c r="M10" s="668"/>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c r="A11" s="549"/>
      <c r="B11" s="552"/>
      <c r="C11" s="552"/>
      <c r="D11" s="555"/>
      <c r="E11" s="558"/>
      <c r="F11" s="561"/>
      <c r="G11" s="658"/>
      <c r="H11" s="661"/>
      <c r="I11" s="478"/>
      <c r="J11" s="478"/>
      <c r="K11" s="665"/>
      <c r="L11" s="665"/>
      <c r="M11" s="668"/>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c r="A12" s="549"/>
      <c r="B12" s="552"/>
      <c r="C12" s="552"/>
      <c r="D12" s="555"/>
      <c r="E12" s="558"/>
      <c r="F12" s="561"/>
      <c r="G12" s="658"/>
      <c r="H12" s="661"/>
      <c r="I12" s="478"/>
      <c r="J12" s="478"/>
      <c r="K12" s="665"/>
      <c r="L12" s="665"/>
      <c r="M12" s="668"/>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c r="A13" s="549"/>
      <c r="B13" s="552"/>
      <c r="C13" s="552"/>
      <c r="D13" s="555"/>
      <c r="E13" s="558"/>
      <c r="F13" s="561"/>
      <c r="G13" s="658"/>
      <c r="H13" s="661"/>
      <c r="I13" s="478"/>
      <c r="J13" s="478"/>
      <c r="K13" s="665"/>
      <c r="L13" s="665"/>
      <c r="M13" s="668"/>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c r="A14" s="549"/>
      <c r="B14" s="552"/>
      <c r="C14" s="552"/>
      <c r="D14" s="555"/>
      <c r="E14" s="558"/>
      <c r="F14" s="561"/>
      <c r="G14" s="658"/>
      <c r="H14" s="661"/>
      <c r="I14" s="478"/>
      <c r="J14" s="478"/>
      <c r="K14" s="665"/>
      <c r="L14" s="665"/>
      <c r="M14" s="668"/>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c r="A15" s="549"/>
      <c r="B15" s="552"/>
      <c r="C15" s="552"/>
      <c r="D15" s="555"/>
      <c r="E15" s="558"/>
      <c r="F15" s="561"/>
      <c r="G15" s="658"/>
      <c r="H15" s="661"/>
      <c r="I15" s="478"/>
      <c r="J15" s="478"/>
      <c r="K15" s="665"/>
      <c r="L15" s="665"/>
      <c r="M15" s="668"/>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c r="A16" s="549"/>
      <c r="B16" s="552"/>
      <c r="C16" s="552"/>
      <c r="D16" s="555"/>
      <c r="E16" s="558"/>
      <c r="F16" s="561"/>
      <c r="G16" s="658"/>
      <c r="H16" s="661"/>
      <c r="I16" s="478"/>
      <c r="J16" s="478"/>
      <c r="K16" s="665"/>
      <c r="L16" s="665"/>
      <c r="M16" s="668"/>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c r="A17" s="549"/>
      <c r="B17" s="552"/>
      <c r="C17" s="552"/>
      <c r="D17" s="555"/>
      <c r="E17" s="558"/>
      <c r="F17" s="561"/>
      <c r="G17" s="658"/>
      <c r="H17" s="661"/>
      <c r="I17" s="478"/>
      <c r="J17" s="478"/>
      <c r="K17" s="665"/>
      <c r="L17" s="665"/>
      <c r="M17" s="668"/>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21.75" customHeight="1" thickBot="1">
      <c r="A18" s="549"/>
      <c r="B18" s="552"/>
      <c r="C18" s="552"/>
      <c r="D18" s="555"/>
      <c r="E18" s="558"/>
      <c r="F18" s="561"/>
      <c r="G18" s="659"/>
      <c r="H18" s="662"/>
      <c r="I18" s="479"/>
      <c r="J18" s="479"/>
      <c r="K18" s="666"/>
      <c r="L18" s="666"/>
      <c r="M18" s="669"/>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12.75" customHeight="1">
      <c r="A19" s="548">
        <f>'7- Mapa Final'!A20</f>
        <v>2</v>
      </c>
      <c r="B19" s="551" t="str">
        <f>'7- Mapa Final'!B20</f>
        <v xml:space="preserve">Registrar o emitir  CDP con rubro presupuestal diferente al indicado en la solicitud </v>
      </c>
      <c r="C19" s="551" t="str">
        <f>'7- Mapa Final'!C20</f>
        <v>Emitir un CDP con información errónea de valor, destinación, cuenta a afectar.</v>
      </c>
      <c r="D19" s="554" t="str">
        <f>'7- Mapa Final'!J20</f>
        <v>Muy Baja - 1</v>
      </c>
      <c r="E19" s="557" t="str">
        <f>'7- Mapa Final'!K20</f>
        <v>Menor - 2</v>
      </c>
      <c r="F19" s="560" t="str">
        <f>'7- Mapa Final'!M20</f>
        <v>Bajo - 2</v>
      </c>
      <c r="G19" s="657" t="s">
        <v>377</v>
      </c>
      <c r="H19" s="640"/>
      <c r="I19" s="670"/>
      <c r="J19" s="670"/>
      <c r="K19" s="673"/>
      <c r="L19" s="673"/>
      <c r="M19" s="613"/>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2.75" customHeight="1">
      <c r="A20" s="549"/>
      <c r="B20" s="552"/>
      <c r="C20" s="552"/>
      <c r="D20" s="555"/>
      <c r="E20" s="558"/>
      <c r="F20" s="561"/>
      <c r="G20" s="658"/>
      <c r="H20" s="637"/>
      <c r="I20" s="671"/>
      <c r="J20" s="671"/>
      <c r="K20" s="674"/>
      <c r="L20" s="674"/>
      <c r="M20" s="614"/>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c r="A21" s="549"/>
      <c r="B21" s="552"/>
      <c r="C21" s="552"/>
      <c r="D21" s="555"/>
      <c r="E21" s="558"/>
      <c r="F21" s="561"/>
      <c r="G21" s="658"/>
      <c r="H21" s="637"/>
      <c r="I21" s="671"/>
      <c r="J21" s="671"/>
      <c r="K21" s="674"/>
      <c r="L21" s="674"/>
      <c r="M21" s="614"/>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c r="A22" s="549"/>
      <c r="B22" s="552"/>
      <c r="C22" s="552"/>
      <c r="D22" s="555"/>
      <c r="E22" s="558"/>
      <c r="F22" s="561"/>
      <c r="G22" s="658"/>
      <c r="H22" s="637"/>
      <c r="I22" s="671"/>
      <c r="J22" s="671"/>
      <c r="K22" s="674"/>
      <c r="L22" s="674"/>
      <c r="M22" s="614"/>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3.5" customHeight="1">
      <c r="A23" s="549"/>
      <c r="B23" s="552"/>
      <c r="C23" s="552"/>
      <c r="D23" s="555"/>
      <c r="E23" s="558"/>
      <c r="F23" s="561"/>
      <c r="G23" s="658"/>
      <c r="H23" s="637"/>
      <c r="I23" s="671"/>
      <c r="J23" s="671"/>
      <c r="K23" s="674"/>
      <c r="L23" s="674"/>
      <c r="M23" s="614"/>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c r="A24" s="549"/>
      <c r="B24" s="552"/>
      <c r="C24" s="552"/>
      <c r="D24" s="555"/>
      <c r="E24" s="558"/>
      <c r="F24" s="561"/>
      <c r="G24" s="658"/>
      <c r="H24" s="637"/>
      <c r="I24" s="671"/>
      <c r="J24" s="671"/>
      <c r="K24" s="674"/>
      <c r="L24" s="674"/>
      <c r="M24" s="614"/>
      <c r="N24" s="32"/>
      <c r="O24" s="32"/>
    </row>
    <row r="25" spans="1:169">
      <c r="A25" s="549"/>
      <c r="B25" s="552"/>
      <c r="C25" s="552"/>
      <c r="D25" s="555"/>
      <c r="E25" s="558"/>
      <c r="F25" s="561"/>
      <c r="G25" s="658"/>
      <c r="H25" s="637"/>
      <c r="I25" s="671"/>
      <c r="J25" s="671"/>
      <c r="K25" s="674"/>
      <c r="L25" s="674"/>
      <c r="M25" s="614"/>
      <c r="N25" s="32"/>
      <c r="O25" s="32"/>
    </row>
    <row r="26" spans="1:169">
      <c r="A26" s="549"/>
      <c r="B26" s="552"/>
      <c r="C26" s="552"/>
      <c r="D26" s="555"/>
      <c r="E26" s="558"/>
      <c r="F26" s="561"/>
      <c r="G26" s="658"/>
      <c r="H26" s="637"/>
      <c r="I26" s="671"/>
      <c r="J26" s="671"/>
      <c r="K26" s="674"/>
      <c r="L26" s="674"/>
      <c r="M26" s="614"/>
      <c r="N26" s="32"/>
      <c r="O26" s="32"/>
    </row>
    <row r="27" spans="1:169">
      <c r="A27" s="549"/>
      <c r="B27" s="552"/>
      <c r="C27" s="552"/>
      <c r="D27" s="555"/>
      <c r="E27" s="558"/>
      <c r="F27" s="561"/>
      <c r="G27" s="658"/>
      <c r="H27" s="637"/>
      <c r="I27" s="671"/>
      <c r="J27" s="671"/>
      <c r="K27" s="674"/>
      <c r="L27" s="674"/>
      <c r="M27" s="614"/>
      <c r="N27" s="32"/>
      <c r="O27" s="32"/>
    </row>
    <row r="28" spans="1:169" ht="15.75" thickBot="1">
      <c r="A28" s="549"/>
      <c r="B28" s="552"/>
      <c r="C28" s="552"/>
      <c r="D28" s="555"/>
      <c r="E28" s="558"/>
      <c r="F28" s="561"/>
      <c r="G28" s="659"/>
      <c r="H28" s="641"/>
      <c r="I28" s="672"/>
      <c r="J28" s="672"/>
      <c r="K28" s="675"/>
      <c r="L28" s="675"/>
      <c r="M28" s="614"/>
      <c r="N28" s="32"/>
      <c r="O28" s="32"/>
    </row>
    <row r="29" spans="1:169" s="24" customFormat="1" ht="12.75" customHeight="1">
      <c r="A29" s="548">
        <f>'7- Mapa Final'!A30</f>
        <v>3</v>
      </c>
      <c r="B29" s="551" t="str">
        <f>'7- Mapa Final'!B30</f>
        <v>Incumplimiento de obligaciones tributarias</v>
      </c>
      <c r="C29" s="551" t="str">
        <f>'7- Mapa Final'!C30</f>
        <v>No se  reconocen , o no se pagan  oportunamente , o no se pagan los valores correctos o en la administración de impuestos  correcta ,    las  obligaciones tributarias que le competen a la entidad</v>
      </c>
      <c r="D29" s="554" t="str">
        <f>'7- Mapa Final'!J30</f>
        <v>Muy Baja - 1</v>
      </c>
      <c r="E29" s="557" t="str">
        <f>'7- Mapa Final'!K30</f>
        <v>Leve - 1</v>
      </c>
      <c r="F29" s="560" t="str">
        <f>'7- Mapa Final'!M30</f>
        <v>Bajo - 1</v>
      </c>
      <c r="G29" s="657" t="s">
        <v>377</v>
      </c>
      <c r="H29" s="660"/>
      <c r="I29" s="670"/>
      <c r="J29" s="670"/>
      <c r="K29" s="673"/>
      <c r="L29" s="673"/>
      <c r="M29" s="667"/>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4" customFormat="1" ht="12.75" customHeight="1">
      <c r="A30" s="549"/>
      <c r="B30" s="552"/>
      <c r="C30" s="552"/>
      <c r="D30" s="555"/>
      <c r="E30" s="558"/>
      <c r="F30" s="561"/>
      <c r="G30" s="658"/>
      <c r="H30" s="661"/>
      <c r="I30" s="671"/>
      <c r="J30" s="671"/>
      <c r="K30" s="674"/>
      <c r="L30" s="674"/>
      <c r="M30" s="668"/>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c r="A31" s="549"/>
      <c r="B31" s="552"/>
      <c r="C31" s="552"/>
      <c r="D31" s="555"/>
      <c r="E31" s="558"/>
      <c r="F31" s="561"/>
      <c r="G31" s="658"/>
      <c r="H31" s="661"/>
      <c r="I31" s="671"/>
      <c r="J31" s="671"/>
      <c r="K31" s="674"/>
      <c r="L31" s="674"/>
      <c r="M31" s="668"/>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c r="A32" s="549"/>
      <c r="B32" s="552"/>
      <c r="C32" s="552"/>
      <c r="D32" s="555"/>
      <c r="E32" s="558"/>
      <c r="F32" s="561"/>
      <c r="G32" s="658"/>
      <c r="H32" s="661"/>
      <c r="I32" s="671"/>
      <c r="J32" s="671"/>
      <c r="K32" s="674"/>
      <c r="L32" s="674"/>
      <c r="M32" s="668"/>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3.5" customHeight="1">
      <c r="A33" s="549"/>
      <c r="B33" s="552"/>
      <c r="C33" s="552"/>
      <c r="D33" s="555"/>
      <c r="E33" s="558"/>
      <c r="F33" s="561"/>
      <c r="G33" s="658"/>
      <c r="H33" s="661"/>
      <c r="I33" s="671"/>
      <c r="J33" s="671"/>
      <c r="K33" s="674"/>
      <c r="L33" s="674"/>
      <c r="M33" s="668"/>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c r="A34" s="549"/>
      <c r="B34" s="552"/>
      <c r="C34" s="552"/>
      <c r="D34" s="555"/>
      <c r="E34" s="558"/>
      <c r="F34" s="561"/>
      <c r="G34" s="658"/>
      <c r="H34" s="661"/>
      <c r="I34" s="671"/>
      <c r="J34" s="671"/>
      <c r="K34" s="674"/>
      <c r="L34" s="674"/>
      <c r="M34" s="668"/>
      <c r="N34" s="32"/>
      <c r="O34" s="32"/>
    </row>
    <row r="35" spans="1:169">
      <c r="A35" s="549"/>
      <c r="B35" s="552"/>
      <c r="C35" s="552"/>
      <c r="D35" s="555"/>
      <c r="E35" s="558"/>
      <c r="F35" s="561"/>
      <c r="G35" s="658"/>
      <c r="H35" s="661"/>
      <c r="I35" s="671"/>
      <c r="J35" s="671"/>
      <c r="K35" s="674"/>
      <c r="L35" s="674"/>
      <c r="M35" s="668"/>
      <c r="N35" s="32"/>
      <c r="O35" s="32"/>
    </row>
    <row r="36" spans="1:169">
      <c r="A36" s="549"/>
      <c r="B36" s="552"/>
      <c r="C36" s="552"/>
      <c r="D36" s="555"/>
      <c r="E36" s="558"/>
      <c r="F36" s="561"/>
      <c r="G36" s="658"/>
      <c r="H36" s="661"/>
      <c r="I36" s="671"/>
      <c r="J36" s="671"/>
      <c r="K36" s="674"/>
      <c r="L36" s="674"/>
      <c r="M36" s="668"/>
      <c r="N36" s="32"/>
      <c r="O36" s="32"/>
    </row>
    <row r="37" spans="1:169">
      <c r="A37" s="549"/>
      <c r="B37" s="552"/>
      <c r="C37" s="552"/>
      <c r="D37" s="555"/>
      <c r="E37" s="558"/>
      <c r="F37" s="561"/>
      <c r="G37" s="658"/>
      <c r="H37" s="661"/>
      <c r="I37" s="671"/>
      <c r="J37" s="671"/>
      <c r="K37" s="674"/>
      <c r="L37" s="674"/>
      <c r="M37" s="668"/>
      <c r="N37" s="32"/>
      <c r="O37" s="32"/>
    </row>
    <row r="38" spans="1:169" ht="15.75" thickBot="1">
      <c r="A38" s="549"/>
      <c r="B38" s="552"/>
      <c r="C38" s="552"/>
      <c r="D38" s="555"/>
      <c r="E38" s="558"/>
      <c r="F38" s="561"/>
      <c r="G38" s="659"/>
      <c r="H38" s="662"/>
      <c r="I38" s="672"/>
      <c r="J38" s="672"/>
      <c r="K38" s="675"/>
      <c r="L38" s="675"/>
      <c r="M38" s="669"/>
      <c r="N38" s="32"/>
      <c r="O38" s="32"/>
    </row>
    <row r="39" spans="1:169" s="24" customFormat="1" ht="12.75" customHeight="1">
      <c r="A39" s="548">
        <f>'7- Mapa Final'!A40</f>
        <v>4</v>
      </c>
      <c r="B39" s="551" t="str">
        <f>'7- Mapa Final'!B40</f>
        <v>Iliquidez</v>
      </c>
      <c r="C39" s="551" t="str">
        <f>'7- Mapa Final'!C40</f>
        <v>Posibilidad de que la Entidad no cuente con fondos para cumplir con sus compromisos</v>
      </c>
      <c r="D39" s="554" t="str">
        <f>'7- Mapa Final'!J40</f>
        <v>Muy Baja - 1</v>
      </c>
      <c r="E39" s="557" t="str">
        <f>'7- Mapa Final'!K40</f>
        <v>Menor - 2</v>
      </c>
      <c r="F39" s="560" t="str">
        <f>'7- Mapa Final'!M40</f>
        <v>Bajo - 2</v>
      </c>
      <c r="G39" s="657" t="s">
        <v>377</v>
      </c>
      <c r="H39" s="660"/>
      <c r="I39" s="670"/>
      <c r="J39" s="670"/>
      <c r="K39" s="673"/>
      <c r="L39" s="673"/>
      <c r="M39" s="667"/>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row>
    <row r="40" spans="1:169" s="24" customFormat="1" ht="12.75" customHeight="1">
      <c r="A40" s="549"/>
      <c r="B40" s="552"/>
      <c r="C40" s="552"/>
      <c r="D40" s="555"/>
      <c r="E40" s="558"/>
      <c r="F40" s="561"/>
      <c r="G40" s="658"/>
      <c r="H40" s="661"/>
      <c r="I40" s="671"/>
      <c r="J40" s="671"/>
      <c r="K40" s="674"/>
      <c r="L40" s="674"/>
      <c r="M40" s="668"/>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c r="A41" s="549"/>
      <c r="B41" s="552"/>
      <c r="C41" s="552"/>
      <c r="D41" s="555"/>
      <c r="E41" s="558"/>
      <c r="F41" s="561"/>
      <c r="G41" s="658"/>
      <c r="H41" s="661"/>
      <c r="I41" s="671"/>
      <c r="J41" s="671"/>
      <c r="K41" s="674"/>
      <c r="L41" s="674"/>
      <c r="M41" s="668"/>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c r="A42" s="549"/>
      <c r="B42" s="552"/>
      <c r="C42" s="552"/>
      <c r="D42" s="555"/>
      <c r="E42" s="558"/>
      <c r="F42" s="561"/>
      <c r="G42" s="658"/>
      <c r="H42" s="661"/>
      <c r="I42" s="671"/>
      <c r="J42" s="671"/>
      <c r="K42" s="674"/>
      <c r="L42" s="674"/>
      <c r="M42" s="668"/>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3.5" customHeight="1">
      <c r="A43" s="549"/>
      <c r="B43" s="552"/>
      <c r="C43" s="552"/>
      <c r="D43" s="555"/>
      <c r="E43" s="558"/>
      <c r="F43" s="561"/>
      <c r="G43" s="658"/>
      <c r="H43" s="661"/>
      <c r="I43" s="671"/>
      <c r="J43" s="671"/>
      <c r="K43" s="674"/>
      <c r="L43" s="674"/>
      <c r="M43" s="668"/>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c r="A44" s="549"/>
      <c r="B44" s="552"/>
      <c r="C44" s="552"/>
      <c r="D44" s="555"/>
      <c r="E44" s="558"/>
      <c r="F44" s="561"/>
      <c r="G44" s="658"/>
      <c r="H44" s="661"/>
      <c r="I44" s="671"/>
      <c r="J44" s="671"/>
      <c r="K44" s="674"/>
      <c r="L44" s="674"/>
      <c r="M44" s="668"/>
      <c r="N44" s="32"/>
      <c r="O44" s="32"/>
    </row>
    <row r="45" spans="1:169">
      <c r="A45" s="549"/>
      <c r="B45" s="552"/>
      <c r="C45" s="552"/>
      <c r="D45" s="555"/>
      <c r="E45" s="558"/>
      <c r="F45" s="561"/>
      <c r="G45" s="658"/>
      <c r="H45" s="661"/>
      <c r="I45" s="671"/>
      <c r="J45" s="671"/>
      <c r="K45" s="674"/>
      <c r="L45" s="674"/>
      <c r="M45" s="668"/>
      <c r="N45" s="32"/>
      <c r="O45" s="32"/>
    </row>
    <row r="46" spans="1:169">
      <c r="A46" s="549"/>
      <c r="B46" s="552"/>
      <c r="C46" s="552"/>
      <c r="D46" s="555"/>
      <c r="E46" s="558"/>
      <c r="F46" s="561"/>
      <c r="G46" s="658"/>
      <c r="H46" s="661"/>
      <c r="I46" s="671"/>
      <c r="J46" s="671"/>
      <c r="K46" s="674"/>
      <c r="L46" s="674"/>
      <c r="M46" s="668"/>
      <c r="N46" s="32"/>
      <c r="O46" s="32"/>
    </row>
    <row r="47" spans="1:169">
      <c r="A47" s="549"/>
      <c r="B47" s="552"/>
      <c r="C47" s="552"/>
      <c r="D47" s="555"/>
      <c r="E47" s="558"/>
      <c r="F47" s="561"/>
      <c r="G47" s="658"/>
      <c r="H47" s="661"/>
      <c r="I47" s="671"/>
      <c r="J47" s="671"/>
      <c r="K47" s="674"/>
      <c r="L47" s="674"/>
      <c r="M47" s="668"/>
      <c r="N47" s="32"/>
      <c r="O47" s="32"/>
    </row>
    <row r="48" spans="1:169" ht="15.75" thickBot="1">
      <c r="A48" s="549"/>
      <c r="B48" s="552"/>
      <c r="C48" s="552"/>
      <c r="D48" s="555"/>
      <c r="E48" s="558"/>
      <c r="F48" s="561"/>
      <c r="G48" s="659"/>
      <c r="H48" s="662"/>
      <c r="I48" s="672"/>
      <c r="J48" s="672"/>
      <c r="K48" s="675"/>
      <c r="L48" s="675"/>
      <c r="M48" s="669"/>
      <c r="N48" s="32"/>
      <c r="O48" s="32"/>
    </row>
    <row r="49" spans="1:169" s="24" customFormat="1" ht="12.75" customHeight="1">
      <c r="A49" s="548">
        <f>'7- Mapa Final'!A50</f>
        <v>5</v>
      </c>
      <c r="B49" s="551" t="str">
        <f>'7- Mapa Final'!B50</f>
        <v>Perdida de rentabilidad o oportunidad de los recursos financieros</v>
      </c>
      <c r="C49" s="551" t="str">
        <f>'7- Mapa Final'!C50</f>
        <v>Los recursos del presupuesto tanto de inversión como de funcionamiento  permanecen en las cuentas bancarias sin  generar la rentabilidad esperada</v>
      </c>
      <c r="D49" s="554" t="str">
        <f>'7- Mapa Final'!J50</f>
        <v>Muy Baja - 1</v>
      </c>
      <c r="E49" s="557" t="str">
        <f>'7- Mapa Final'!K50</f>
        <v>Leve - 1</v>
      </c>
      <c r="F49" s="560" t="str">
        <f>'7- Mapa Final'!M50</f>
        <v>Bajo - 1</v>
      </c>
      <c r="G49" s="657" t="s">
        <v>377</v>
      </c>
      <c r="H49" s="660"/>
      <c r="I49" s="670"/>
      <c r="J49" s="670"/>
      <c r="K49" s="673"/>
      <c r="L49" s="673"/>
      <c r="M49" s="678"/>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row>
    <row r="50" spans="1:169" s="24" customFormat="1" ht="12.75" customHeight="1">
      <c r="A50" s="549"/>
      <c r="B50" s="552"/>
      <c r="C50" s="552"/>
      <c r="D50" s="555"/>
      <c r="E50" s="558"/>
      <c r="F50" s="561"/>
      <c r="G50" s="658"/>
      <c r="H50" s="661"/>
      <c r="I50" s="671"/>
      <c r="J50" s="671"/>
      <c r="K50" s="674"/>
      <c r="L50" s="674"/>
      <c r="M50" s="668"/>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c r="A51" s="549"/>
      <c r="B51" s="552"/>
      <c r="C51" s="552"/>
      <c r="D51" s="555"/>
      <c r="E51" s="558"/>
      <c r="F51" s="561"/>
      <c r="G51" s="658"/>
      <c r="H51" s="661"/>
      <c r="I51" s="671"/>
      <c r="J51" s="671"/>
      <c r="K51" s="674"/>
      <c r="L51" s="674"/>
      <c r="M51" s="668"/>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c r="A52" s="549"/>
      <c r="B52" s="552"/>
      <c r="C52" s="552"/>
      <c r="D52" s="555"/>
      <c r="E52" s="558"/>
      <c r="F52" s="561"/>
      <c r="G52" s="658"/>
      <c r="H52" s="661"/>
      <c r="I52" s="671"/>
      <c r="J52" s="671"/>
      <c r="K52" s="674"/>
      <c r="L52" s="674"/>
      <c r="M52" s="668"/>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3.5" customHeight="1">
      <c r="A53" s="549"/>
      <c r="B53" s="552"/>
      <c r="C53" s="552"/>
      <c r="D53" s="555"/>
      <c r="E53" s="558"/>
      <c r="F53" s="561"/>
      <c r="G53" s="658"/>
      <c r="H53" s="661"/>
      <c r="I53" s="671"/>
      <c r="J53" s="671"/>
      <c r="K53" s="674"/>
      <c r="L53" s="674"/>
      <c r="M53" s="668"/>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c r="A54" s="549"/>
      <c r="B54" s="552"/>
      <c r="C54" s="552"/>
      <c r="D54" s="555"/>
      <c r="E54" s="558"/>
      <c r="F54" s="561"/>
      <c r="G54" s="658"/>
      <c r="H54" s="661"/>
      <c r="I54" s="671"/>
      <c r="J54" s="671"/>
      <c r="K54" s="674"/>
      <c r="L54" s="674"/>
      <c r="M54" s="668"/>
      <c r="N54" s="32"/>
      <c r="O54" s="32"/>
    </row>
    <row r="55" spans="1:169">
      <c r="A55" s="549"/>
      <c r="B55" s="552"/>
      <c r="C55" s="552"/>
      <c r="D55" s="555"/>
      <c r="E55" s="558"/>
      <c r="F55" s="561"/>
      <c r="G55" s="658"/>
      <c r="H55" s="661"/>
      <c r="I55" s="671"/>
      <c r="J55" s="671"/>
      <c r="K55" s="674"/>
      <c r="L55" s="674"/>
      <c r="M55" s="668"/>
      <c r="N55" s="32"/>
      <c r="O55" s="32"/>
    </row>
    <row r="56" spans="1:169">
      <c r="A56" s="549"/>
      <c r="B56" s="552"/>
      <c r="C56" s="552"/>
      <c r="D56" s="555"/>
      <c r="E56" s="558"/>
      <c r="F56" s="561"/>
      <c r="G56" s="658"/>
      <c r="H56" s="661"/>
      <c r="I56" s="671"/>
      <c r="J56" s="671"/>
      <c r="K56" s="674"/>
      <c r="L56" s="674"/>
      <c r="M56" s="668"/>
      <c r="N56" s="32"/>
      <c r="O56" s="32"/>
    </row>
    <row r="57" spans="1:169">
      <c r="A57" s="549"/>
      <c r="B57" s="552"/>
      <c r="C57" s="552"/>
      <c r="D57" s="555"/>
      <c r="E57" s="558"/>
      <c r="F57" s="561"/>
      <c r="G57" s="658"/>
      <c r="H57" s="661"/>
      <c r="I57" s="671"/>
      <c r="J57" s="671"/>
      <c r="K57" s="674"/>
      <c r="L57" s="674"/>
      <c r="M57" s="668"/>
      <c r="N57" s="32"/>
      <c r="O57" s="32"/>
    </row>
    <row r="58" spans="1:169" ht="15.75" thickBot="1">
      <c r="A58" s="549"/>
      <c r="B58" s="552"/>
      <c r="C58" s="552"/>
      <c r="D58" s="555"/>
      <c r="E58" s="558"/>
      <c r="F58" s="561"/>
      <c r="G58" s="659"/>
      <c r="H58" s="662"/>
      <c r="I58" s="672"/>
      <c r="J58" s="672"/>
      <c r="K58" s="675"/>
      <c r="L58" s="675"/>
      <c r="M58" s="669"/>
      <c r="N58" s="32"/>
      <c r="O58" s="32"/>
    </row>
    <row r="59" spans="1:169" s="24" customFormat="1" ht="13.9" customHeight="1">
      <c r="A59" s="548">
        <f>'7- Mapa Final'!A60</f>
        <v>6</v>
      </c>
      <c r="B59" s="551" t="str">
        <f>'7- Mapa Final'!B60</f>
        <v xml:space="preserve">Emitir o presentar  en forma  errada o tardía  los  Balances de la entidad </v>
      </c>
      <c r="C59" s="551" t="str">
        <f>'7- Mapa Final'!C60</f>
        <v>Se incumple con los tiempos y condiciones establecidas por la Contaduría General de la Nación para la presentación de los Estados Financieros</v>
      </c>
      <c r="D59" s="554" t="str">
        <f>'7- Mapa Final'!J60</f>
        <v>Muy Baja - 1</v>
      </c>
      <c r="E59" s="557" t="str">
        <f>'7- Mapa Final'!K60</f>
        <v>Mayor - 4</v>
      </c>
      <c r="F59" s="560" t="str">
        <f>'7- Mapa Final'!M60</f>
        <v>Alto  - 4</v>
      </c>
      <c r="G59" s="657" t="s">
        <v>377</v>
      </c>
      <c r="H59" s="680"/>
      <c r="I59" s="650"/>
      <c r="J59" s="650"/>
      <c r="K59" s="673"/>
      <c r="L59" s="673"/>
      <c r="M59" s="62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row>
    <row r="60" spans="1:169" s="24" customFormat="1" ht="12.75" customHeight="1">
      <c r="A60" s="549"/>
      <c r="B60" s="552"/>
      <c r="C60" s="552"/>
      <c r="D60" s="555"/>
      <c r="E60" s="558"/>
      <c r="F60" s="561"/>
      <c r="G60" s="658"/>
      <c r="H60" s="681"/>
      <c r="I60" s="651"/>
      <c r="J60" s="651"/>
      <c r="K60" s="674"/>
      <c r="L60" s="674"/>
      <c r="M60" s="623"/>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c r="A61" s="549"/>
      <c r="B61" s="552"/>
      <c r="C61" s="552"/>
      <c r="D61" s="555"/>
      <c r="E61" s="558"/>
      <c r="F61" s="561"/>
      <c r="G61" s="658"/>
      <c r="H61" s="681"/>
      <c r="I61" s="651"/>
      <c r="J61" s="651"/>
      <c r="K61" s="674"/>
      <c r="L61" s="674"/>
      <c r="M61" s="623"/>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c r="A62" s="549"/>
      <c r="B62" s="552"/>
      <c r="C62" s="552"/>
      <c r="D62" s="555"/>
      <c r="E62" s="558"/>
      <c r="F62" s="561"/>
      <c r="G62" s="658"/>
      <c r="H62" s="681"/>
      <c r="I62" s="651"/>
      <c r="J62" s="651"/>
      <c r="K62" s="674"/>
      <c r="L62" s="674"/>
      <c r="M62" s="623"/>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3.5" customHeight="1">
      <c r="A63" s="549"/>
      <c r="B63" s="552"/>
      <c r="C63" s="552"/>
      <c r="D63" s="555"/>
      <c r="E63" s="558"/>
      <c r="F63" s="561"/>
      <c r="G63" s="658"/>
      <c r="H63" s="681"/>
      <c r="I63" s="651"/>
      <c r="J63" s="651"/>
      <c r="K63" s="674"/>
      <c r="L63" s="674"/>
      <c r="M63" s="623"/>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c r="A64" s="549"/>
      <c r="B64" s="552"/>
      <c r="C64" s="552"/>
      <c r="D64" s="555"/>
      <c r="E64" s="558"/>
      <c r="F64" s="561"/>
      <c r="G64" s="658"/>
      <c r="H64" s="681"/>
      <c r="I64" s="651"/>
      <c r="J64" s="651"/>
      <c r="K64" s="674"/>
      <c r="L64" s="674"/>
      <c r="M64" s="623"/>
      <c r="N64" s="32"/>
      <c r="O64" s="32"/>
    </row>
    <row r="65" spans="1:169">
      <c r="A65" s="549"/>
      <c r="B65" s="552"/>
      <c r="C65" s="552"/>
      <c r="D65" s="555"/>
      <c r="E65" s="558"/>
      <c r="F65" s="561"/>
      <c r="G65" s="658"/>
      <c r="H65" s="681"/>
      <c r="I65" s="651"/>
      <c r="J65" s="651"/>
      <c r="K65" s="674"/>
      <c r="L65" s="674"/>
      <c r="M65" s="623"/>
      <c r="N65" s="32"/>
      <c r="O65" s="32"/>
    </row>
    <row r="66" spans="1:169">
      <c r="A66" s="549"/>
      <c r="B66" s="552"/>
      <c r="C66" s="552"/>
      <c r="D66" s="555"/>
      <c r="E66" s="558"/>
      <c r="F66" s="561"/>
      <c r="G66" s="658"/>
      <c r="H66" s="681"/>
      <c r="I66" s="651"/>
      <c r="J66" s="651"/>
      <c r="K66" s="674"/>
      <c r="L66" s="674"/>
      <c r="M66" s="623"/>
      <c r="N66" s="32"/>
      <c r="O66" s="32"/>
    </row>
    <row r="67" spans="1:169">
      <c r="A67" s="549"/>
      <c r="B67" s="552"/>
      <c r="C67" s="552"/>
      <c r="D67" s="555"/>
      <c r="E67" s="558"/>
      <c r="F67" s="561"/>
      <c r="G67" s="658"/>
      <c r="H67" s="681"/>
      <c r="I67" s="651"/>
      <c r="J67" s="651"/>
      <c r="K67" s="674"/>
      <c r="L67" s="674"/>
      <c r="M67" s="623"/>
      <c r="N67" s="32"/>
      <c r="O67" s="32"/>
    </row>
    <row r="68" spans="1:169" ht="15.75" thickBot="1">
      <c r="A68" s="549"/>
      <c r="B68" s="552"/>
      <c r="C68" s="552"/>
      <c r="D68" s="555"/>
      <c r="E68" s="558"/>
      <c r="F68" s="561"/>
      <c r="G68" s="659"/>
      <c r="H68" s="682"/>
      <c r="I68" s="652"/>
      <c r="J68" s="652"/>
      <c r="K68" s="675"/>
      <c r="L68" s="675"/>
      <c r="M68" s="624"/>
      <c r="N68" s="32"/>
      <c r="O68" s="32"/>
    </row>
    <row r="69" spans="1:169" s="24" customFormat="1" ht="12.75" customHeight="1">
      <c r="A69" s="548">
        <f>'7- Mapa Final'!A70</f>
        <v>7</v>
      </c>
      <c r="B69" s="551" t="str">
        <f>'7- Mapa Final'!B70</f>
        <v>Recibir dádivas o beneficios a nombre propio o de terceros para  afectar la seguridad o confidencialidad de la información</v>
      </c>
      <c r="C69" s="551" t="str">
        <f>'7- Mapa Final'!C70</f>
        <v>Recibir dádivas o beneficios a nombre propio o de terceros por   revelar información confidencial,  alterar, retener o no publicar información</v>
      </c>
      <c r="D69" s="554" t="str">
        <f>'7- Mapa Final'!J70</f>
        <v>Muy Baja - 1</v>
      </c>
      <c r="E69" s="557" t="str">
        <f>'7- Mapa Final'!K70</f>
        <v>Menor - 2</v>
      </c>
      <c r="F69" s="560" t="str">
        <f>'7- Mapa Final'!M70</f>
        <v>Bajo - 2</v>
      </c>
      <c r="G69" s="657" t="s">
        <v>377</v>
      </c>
      <c r="H69" s="581"/>
      <c r="I69" s="650"/>
      <c r="J69" s="650"/>
      <c r="K69" s="673"/>
      <c r="L69" s="673"/>
      <c r="M69" s="679"/>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row>
    <row r="70" spans="1:169" s="24" customFormat="1" ht="12.75" customHeight="1">
      <c r="A70" s="549"/>
      <c r="B70" s="552"/>
      <c r="C70" s="552"/>
      <c r="D70" s="555"/>
      <c r="E70" s="558"/>
      <c r="F70" s="561"/>
      <c r="G70" s="658"/>
      <c r="H70" s="574"/>
      <c r="I70" s="651"/>
      <c r="J70" s="651"/>
      <c r="K70" s="674"/>
      <c r="L70" s="674"/>
      <c r="M70" s="546"/>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c r="A71" s="549"/>
      <c r="B71" s="552"/>
      <c r="C71" s="552"/>
      <c r="D71" s="555"/>
      <c r="E71" s="558"/>
      <c r="F71" s="561"/>
      <c r="G71" s="658"/>
      <c r="H71" s="574"/>
      <c r="I71" s="651"/>
      <c r="J71" s="651"/>
      <c r="K71" s="674"/>
      <c r="L71" s="674"/>
      <c r="M71" s="546"/>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c r="A72" s="549"/>
      <c r="B72" s="552"/>
      <c r="C72" s="552"/>
      <c r="D72" s="555"/>
      <c r="E72" s="558"/>
      <c r="F72" s="561"/>
      <c r="G72" s="658"/>
      <c r="H72" s="574"/>
      <c r="I72" s="651"/>
      <c r="J72" s="651"/>
      <c r="K72" s="674"/>
      <c r="L72" s="674"/>
      <c r="M72" s="546"/>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3.5" customHeight="1">
      <c r="A73" s="549"/>
      <c r="B73" s="552"/>
      <c r="C73" s="552"/>
      <c r="D73" s="555"/>
      <c r="E73" s="558"/>
      <c r="F73" s="561"/>
      <c r="G73" s="658"/>
      <c r="H73" s="574"/>
      <c r="I73" s="651"/>
      <c r="J73" s="651"/>
      <c r="K73" s="674"/>
      <c r="L73" s="674"/>
      <c r="M73" s="546"/>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c r="A74" s="549"/>
      <c r="B74" s="552"/>
      <c r="C74" s="552"/>
      <c r="D74" s="555"/>
      <c r="E74" s="558"/>
      <c r="F74" s="561"/>
      <c r="G74" s="658"/>
      <c r="H74" s="574"/>
      <c r="I74" s="651"/>
      <c r="J74" s="651"/>
      <c r="K74" s="674"/>
      <c r="L74" s="674"/>
      <c r="M74" s="546"/>
      <c r="N74" s="32"/>
      <c r="O74" s="32"/>
    </row>
    <row r="75" spans="1:169">
      <c r="A75" s="549"/>
      <c r="B75" s="552"/>
      <c r="C75" s="552"/>
      <c r="D75" s="555"/>
      <c r="E75" s="558"/>
      <c r="F75" s="561"/>
      <c r="G75" s="658"/>
      <c r="H75" s="574"/>
      <c r="I75" s="651"/>
      <c r="J75" s="651"/>
      <c r="K75" s="674"/>
      <c r="L75" s="674"/>
      <c r="M75" s="546"/>
      <c r="N75" s="32"/>
      <c r="O75" s="32"/>
    </row>
    <row r="76" spans="1:169">
      <c r="A76" s="549"/>
      <c r="B76" s="552"/>
      <c r="C76" s="552"/>
      <c r="D76" s="555"/>
      <c r="E76" s="558"/>
      <c r="F76" s="561"/>
      <c r="G76" s="658"/>
      <c r="H76" s="574"/>
      <c r="I76" s="651"/>
      <c r="J76" s="651"/>
      <c r="K76" s="674"/>
      <c r="L76" s="674"/>
      <c r="M76" s="546"/>
      <c r="N76" s="32"/>
      <c r="O76" s="32"/>
    </row>
    <row r="77" spans="1:169">
      <c r="A77" s="549"/>
      <c r="B77" s="552"/>
      <c r="C77" s="552"/>
      <c r="D77" s="555"/>
      <c r="E77" s="558"/>
      <c r="F77" s="561"/>
      <c r="G77" s="658"/>
      <c r="H77" s="574"/>
      <c r="I77" s="651"/>
      <c r="J77" s="651"/>
      <c r="K77" s="674"/>
      <c r="L77" s="674"/>
      <c r="M77" s="546"/>
      <c r="N77" s="32"/>
      <c r="O77" s="32"/>
    </row>
    <row r="78" spans="1:169" ht="15.75" thickBot="1">
      <c r="A78" s="549"/>
      <c r="B78" s="552"/>
      <c r="C78" s="552"/>
      <c r="D78" s="555"/>
      <c r="E78" s="558"/>
      <c r="F78" s="561"/>
      <c r="G78" s="659"/>
      <c r="H78" s="575"/>
      <c r="I78" s="652"/>
      <c r="J78" s="652"/>
      <c r="K78" s="675"/>
      <c r="L78" s="675"/>
      <c r="M78" s="547"/>
      <c r="N78" s="32"/>
      <c r="O78" s="32"/>
    </row>
    <row r="79" spans="1:169" ht="15" customHeight="1">
      <c r="A79" s="548">
        <f>'7- Mapa Final'!A80</f>
        <v>8</v>
      </c>
      <c r="B79" s="551" t="str">
        <f>'7- Mapa Final'!B80</f>
        <v>Falta de información para elaborar el anteproyecto de presupuesto de la Rama Judicial</v>
      </c>
      <c r="C79" s="551" t="str">
        <f>'7- Mapa Final'!C80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79" s="554" t="str">
        <f>'7- Mapa Final'!J80</f>
        <v>Muy Baja - 1</v>
      </c>
      <c r="E79" s="557" t="str">
        <f>'7- Mapa Final'!K80</f>
        <v>Menor - 2</v>
      </c>
      <c r="F79" s="560" t="str">
        <f>'7- Mapa Final'!M80</f>
        <v>Bajo - 2</v>
      </c>
      <c r="G79" s="657" t="s">
        <v>377</v>
      </c>
      <c r="H79" s="564"/>
      <c r="I79" s="650"/>
      <c r="J79" s="650"/>
      <c r="K79" s="653"/>
      <c r="L79" s="653"/>
      <c r="M79" s="656"/>
    </row>
    <row r="80" spans="1:169">
      <c r="A80" s="549"/>
      <c r="B80" s="552"/>
      <c r="C80" s="552"/>
      <c r="D80" s="555"/>
      <c r="E80" s="558"/>
      <c r="F80" s="561"/>
      <c r="G80" s="658"/>
      <c r="H80" s="564"/>
      <c r="I80" s="651"/>
      <c r="J80" s="651"/>
      <c r="K80" s="654"/>
      <c r="L80" s="654"/>
      <c r="M80" s="564"/>
    </row>
    <row r="81" spans="1:13">
      <c r="A81" s="549"/>
      <c r="B81" s="552"/>
      <c r="C81" s="552"/>
      <c r="D81" s="555"/>
      <c r="E81" s="558"/>
      <c r="F81" s="561"/>
      <c r="G81" s="658"/>
      <c r="H81" s="564"/>
      <c r="I81" s="651"/>
      <c r="J81" s="651"/>
      <c r="K81" s="654"/>
      <c r="L81" s="654"/>
      <c r="M81" s="564"/>
    </row>
    <row r="82" spans="1:13">
      <c r="A82" s="549"/>
      <c r="B82" s="552"/>
      <c r="C82" s="552"/>
      <c r="D82" s="555"/>
      <c r="E82" s="558"/>
      <c r="F82" s="561"/>
      <c r="G82" s="658"/>
      <c r="H82" s="564"/>
      <c r="I82" s="651"/>
      <c r="J82" s="651"/>
      <c r="K82" s="654"/>
      <c r="L82" s="654"/>
      <c r="M82" s="564"/>
    </row>
    <row r="83" spans="1:13">
      <c r="A83" s="549"/>
      <c r="B83" s="552"/>
      <c r="C83" s="552"/>
      <c r="D83" s="555"/>
      <c r="E83" s="558"/>
      <c r="F83" s="561"/>
      <c r="G83" s="658"/>
      <c r="H83" s="564"/>
      <c r="I83" s="651"/>
      <c r="J83" s="651"/>
      <c r="K83" s="654"/>
      <c r="L83" s="654"/>
      <c r="M83" s="564"/>
    </row>
    <row r="84" spans="1:13">
      <c r="A84" s="549"/>
      <c r="B84" s="552"/>
      <c r="C84" s="552"/>
      <c r="D84" s="555"/>
      <c r="E84" s="558"/>
      <c r="F84" s="561"/>
      <c r="G84" s="658"/>
      <c r="H84" s="564"/>
      <c r="I84" s="651"/>
      <c r="J84" s="651"/>
      <c r="K84" s="654"/>
      <c r="L84" s="654"/>
      <c r="M84" s="564"/>
    </row>
    <row r="85" spans="1:13">
      <c r="A85" s="549"/>
      <c r="B85" s="552"/>
      <c r="C85" s="552"/>
      <c r="D85" s="555"/>
      <c r="E85" s="558"/>
      <c r="F85" s="561"/>
      <c r="G85" s="658"/>
      <c r="H85" s="564"/>
      <c r="I85" s="651"/>
      <c r="J85" s="651"/>
      <c r="K85" s="654"/>
      <c r="L85" s="654"/>
      <c r="M85" s="564"/>
    </row>
    <row r="86" spans="1:13">
      <c r="A86" s="549"/>
      <c r="B86" s="552"/>
      <c r="C86" s="552"/>
      <c r="D86" s="555"/>
      <c r="E86" s="558"/>
      <c r="F86" s="561"/>
      <c r="G86" s="658"/>
      <c r="H86" s="564"/>
      <c r="I86" s="651"/>
      <c r="J86" s="651"/>
      <c r="K86" s="654"/>
      <c r="L86" s="654"/>
      <c r="M86" s="564"/>
    </row>
    <row r="87" spans="1:13">
      <c r="A87" s="549"/>
      <c r="B87" s="552"/>
      <c r="C87" s="552"/>
      <c r="D87" s="555"/>
      <c r="E87" s="558"/>
      <c r="F87" s="561"/>
      <c r="G87" s="658"/>
      <c r="H87" s="564"/>
      <c r="I87" s="651"/>
      <c r="J87" s="651"/>
      <c r="K87" s="654"/>
      <c r="L87" s="654"/>
      <c r="M87" s="564"/>
    </row>
    <row r="88" spans="1:13" ht="15.75" thickBot="1">
      <c r="A88" s="549"/>
      <c r="B88" s="552"/>
      <c r="C88" s="552"/>
      <c r="D88" s="555"/>
      <c r="E88" s="558"/>
      <c r="F88" s="561"/>
      <c r="G88" s="659"/>
      <c r="H88" s="564"/>
      <c r="I88" s="652"/>
      <c r="J88" s="652"/>
      <c r="K88" s="655"/>
      <c r="L88" s="655"/>
      <c r="M88" s="564"/>
    </row>
    <row r="89" spans="1:13" ht="19.899999999999999" customHeight="1">
      <c r="A89" s="548">
        <f>'7- Mapa Final'!A90</f>
        <v>9</v>
      </c>
      <c r="B89" s="551" t="str">
        <f>'7- Mapa Final'!B90</f>
        <v>Ofrecer, prometer, entregar, aceptar o solicitar una ventaja indebida para dar tramite de pago de devolución de sumas de dinero de competencia del Fondos Especiales.</v>
      </c>
      <c r="C89" s="551" t="str">
        <f>'7- Mapa Final'!C90</f>
        <v>Cuando se solicita y se tramita la solicitud de devolución de sumas de dinero de los Fondos Especiales sin el lleno de los requisitos legales, se falsifican documentos soporte para el pago.</v>
      </c>
      <c r="D89" s="554" t="str">
        <f>'7- Mapa Final'!J90</f>
        <v>Muy Baja - 1</v>
      </c>
      <c r="E89" s="557" t="str">
        <f>'7- Mapa Final'!K90</f>
        <v>Menor - 2</v>
      </c>
      <c r="F89" s="560" t="str">
        <f>'7- Mapa Final'!M90</f>
        <v>Bajo - 2</v>
      </c>
      <c r="G89" s="657" t="s">
        <v>319</v>
      </c>
      <c r="H89" s="640"/>
      <c r="I89" s="650"/>
      <c r="J89" s="650"/>
      <c r="K89" s="653"/>
      <c r="L89" s="653"/>
      <c r="M89" s="645"/>
    </row>
    <row r="90" spans="1:13" ht="19.899999999999999" customHeight="1">
      <c r="A90" s="549"/>
      <c r="B90" s="552"/>
      <c r="C90" s="552"/>
      <c r="D90" s="555"/>
      <c r="E90" s="558"/>
      <c r="F90" s="561"/>
      <c r="G90" s="658"/>
      <c r="H90" s="637"/>
      <c r="I90" s="651"/>
      <c r="J90" s="651"/>
      <c r="K90" s="654"/>
      <c r="L90" s="654"/>
      <c r="M90" s="623"/>
    </row>
    <row r="91" spans="1:13" ht="19.899999999999999" customHeight="1">
      <c r="A91" s="549"/>
      <c r="B91" s="552"/>
      <c r="C91" s="552"/>
      <c r="D91" s="555"/>
      <c r="E91" s="558"/>
      <c r="F91" s="561"/>
      <c r="G91" s="658"/>
      <c r="H91" s="637"/>
      <c r="I91" s="651"/>
      <c r="J91" s="651"/>
      <c r="K91" s="654"/>
      <c r="L91" s="654"/>
      <c r="M91" s="623"/>
    </row>
    <row r="92" spans="1:13" ht="19.899999999999999" customHeight="1">
      <c r="A92" s="549"/>
      <c r="B92" s="552"/>
      <c r="C92" s="552"/>
      <c r="D92" s="555"/>
      <c r="E92" s="558"/>
      <c r="F92" s="561"/>
      <c r="G92" s="658"/>
      <c r="H92" s="637"/>
      <c r="I92" s="651"/>
      <c r="J92" s="651"/>
      <c r="K92" s="654"/>
      <c r="L92" s="654"/>
      <c r="M92" s="623"/>
    </row>
    <row r="93" spans="1:13" ht="19.899999999999999" customHeight="1">
      <c r="A93" s="549"/>
      <c r="B93" s="552"/>
      <c r="C93" s="552"/>
      <c r="D93" s="555"/>
      <c r="E93" s="558"/>
      <c r="F93" s="561"/>
      <c r="G93" s="658"/>
      <c r="H93" s="637"/>
      <c r="I93" s="651"/>
      <c r="J93" s="651"/>
      <c r="K93" s="654"/>
      <c r="L93" s="654"/>
      <c r="M93" s="623"/>
    </row>
    <row r="94" spans="1:13" ht="19.899999999999999" customHeight="1">
      <c r="A94" s="549"/>
      <c r="B94" s="552"/>
      <c r="C94" s="552"/>
      <c r="D94" s="555"/>
      <c r="E94" s="558"/>
      <c r="F94" s="561"/>
      <c r="G94" s="658"/>
      <c r="H94" s="637"/>
      <c r="I94" s="651"/>
      <c r="J94" s="651"/>
      <c r="K94" s="654"/>
      <c r="L94" s="654"/>
      <c r="M94" s="623"/>
    </row>
    <row r="95" spans="1:13" ht="19.899999999999999" customHeight="1">
      <c r="A95" s="549"/>
      <c r="B95" s="552"/>
      <c r="C95" s="552"/>
      <c r="D95" s="555"/>
      <c r="E95" s="558"/>
      <c r="F95" s="561"/>
      <c r="G95" s="658"/>
      <c r="H95" s="637"/>
      <c r="I95" s="651"/>
      <c r="J95" s="651"/>
      <c r="K95" s="654"/>
      <c r="L95" s="654"/>
      <c r="M95" s="623"/>
    </row>
    <row r="96" spans="1:13" ht="19.899999999999999" customHeight="1">
      <c r="A96" s="549"/>
      <c r="B96" s="552"/>
      <c r="C96" s="552"/>
      <c r="D96" s="555"/>
      <c r="E96" s="558"/>
      <c r="F96" s="561"/>
      <c r="G96" s="658"/>
      <c r="H96" s="637"/>
      <c r="I96" s="651"/>
      <c r="J96" s="651"/>
      <c r="K96" s="654"/>
      <c r="L96" s="654"/>
      <c r="M96" s="623"/>
    </row>
    <row r="97" spans="1:13" ht="19.899999999999999" customHeight="1">
      <c r="A97" s="549"/>
      <c r="B97" s="552"/>
      <c r="C97" s="552"/>
      <c r="D97" s="555"/>
      <c r="E97" s="558"/>
      <c r="F97" s="561"/>
      <c r="G97" s="658"/>
      <c r="H97" s="637"/>
      <c r="I97" s="651"/>
      <c r="J97" s="651"/>
      <c r="K97" s="654"/>
      <c r="L97" s="654"/>
      <c r="M97" s="623"/>
    </row>
    <row r="98" spans="1:13" ht="19.899999999999999" customHeight="1" thickBot="1">
      <c r="A98" s="549"/>
      <c r="B98" s="552"/>
      <c r="C98" s="552"/>
      <c r="D98" s="555"/>
      <c r="E98" s="558"/>
      <c r="F98" s="561"/>
      <c r="G98" s="659"/>
      <c r="H98" s="641"/>
      <c r="I98" s="652"/>
      <c r="J98" s="652"/>
      <c r="K98" s="655"/>
      <c r="L98" s="655"/>
      <c r="M98" s="624"/>
    </row>
    <row r="99" spans="1:13" ht="15" customHeight="1">
      <c r="A99" s="548">
        <f>'7- Mapa Final'!A100</f>
        <v>10</v>
      </c>
      <c r="B99" s="551" t="str">
        <f>'7- Mapa Final'!B100</f>
        <v>Ofrecer, prometer, entregar, aceptar o solicitar una ventaja indebida para efectuar la asignación presupuestal</v>
      </c>
      <c r="C99" s="551" t="str">
        <f>'7- Mapa Final'!C100</f>
        <v>La asignación presupuestal se realiza con criterios subjetivos para satisfacer beneficios particulares evitando la aplicación de los objetivos institucionales para la distribución del presupuesto.</v>
      </c>
      <c r="D99" s="554" t="str">
        <f>'7- Mapa Final'!J100</f>
        <v>Muy Baja - 1</v>
      </c>
      <c r="E99" s="557" t="str">
        <f>'7- Mapa Final'!K100</f>
        <v>Menor - 2</v>
      </c>
      <c r="F99" s="560" t="str">
        <f>'7- Mapa Final'!M100</f>
        <v>Bajo - 2</v>
      </c>
      <c r="G99" s="657" t="s">
        <v>377</v>
      </c>
      <c r="H99" s="564"/>
      <c r="I99" s="650"/>
      <c r="J99" s="650"/>
      <c r="K99" s="653"/>
      <c r="L99" s="653"/>
      <c r="M99" s="656"/>
    </row>
    <row r="100" spans="1:13">
      <c r="A100" s="549"/>
      <c r="B100" s="552"/>
      <c r="C100" s="552"/>
      <c r="D100" s="555"/>
      <c r="E100" s="558"/>
      <c r="F100" s="561"/>
      <c r="G100" s="658"/>
      <c r="H100" s="564"/>
      <c r="I100" s="651"/>
      <c r="J100" s="651"/>
      <c r="K100" s="654"/>
      <c r="L100" s="654"/>
      <c r="M100" s="564"/>
    </row>
    <row r="101" spans="1:13">
      <c r="A101" s="549"/>
      <c r="B101" s="552"/>
      <c r="C101" s="552"/>
      <c r="D101" s="555"/>
      <c r="E101" s="558"/>
      <c r="F101" s="561"/>
      <c r="G101" s="658"/>
      <c r="H101" s="564"/>
      <c r="I101" s="651"/>
      <c r="J101" s="651"/>
      <c r="K101" s="654"/>
      <c r="L101" s="654"/>
      <c r="M101" s="564"/>
    </row>
    <row r="102" spans="1:13">
      <c r="A102" s="549"/>
      <c r="B102" s="552"/>
      <c r="C102" s="552"/>
      <c r="D102" s="555"/>
      <c r="E102" s="558"/>
      <c r="F102" s="561"/>
      <c r="G102" s="658"/>
      <c r="H102" s="564"/>
      <c r="I102" s="651"/>
      <c r="J102" s="651"/>
      <c r="K102" s="654"/>
      <c r="L102" s="654"/>
      <c r="M102" s="564"/>
    </row>
    <row r="103" spans="1:13">
      <c r="A103" s="549"/>
      <c r="B103" s="552"/>
      <c r="C103" s="552"/>
      <c r="D103" s="555"/>
      <c r="E103" s="558"/>
      <c r="F103" s="561"/>
      <c r="G103" s="658"/>
      <c r="H103" s="564"/>
      <c r="I103" s="651"/>
      <c r="J103" s="651"/>
      <c r="K103" s="654"/>
      <c r="L103" s="654"/>
      <c r="M103" s="564"/>
    </row>
    <row r="104" spans="1:13">
      <c r="A104" s="549"/>
      <c r="B104" s="552"/>
      <c r="C104" s="552"/>
      <c r="D104" s="555"/>
      <c r="E104" s="558"/>
      <c r="F104" s="561"/>
      <c r="G104" s="658"/>
      <c r="H104" s="564"/>
      <c r="I104" s="651"/>
      <c r="J104" s="651"/>
      <c r="K104" s="654"/>
      <c r="L104" s="654"/>
      <c r="M104" s="564"/>
    </row>
    <row r="105" spans="1:13">
      <c r="A105" s="549"/>
      <c r="B105" s="552"/>
      <c r="C105" s="552"/>
      <c r="D105" s="555"/>
      <c r="E105" s="558"/>
      <c r="F105" s="561"/>
      <c r="G105" s="658"/>
      <c r="H105" s="564"/>
      <c r="I105" s="651"/>
      <c r="J105" s="651"/>
      <c r="K105" s="654"/>
      <c r="L105" s="654"/>
      <c r="M105" s="564"/>
    </row>
    <row r="106" spans="1:13">
      <c r="A106" s="549"/>
      <c r="B106" s="552"/>
      <c r="C106" s="552"/>
      <c r="D106" s="555"/>
      <c r="E106" s="558"/>
      <c r="F106" s="561"/>
      <c r="G106" s="658"/>
      <c r="H106" s="564"/>
      <c r="I106" s="651"/>
      <c r="J106" s="651"/>
      <c r="K106" s="654"/>
      <c r="L106" s="654"/>
      <c r="M106" s="564"/>
    </row>
    <row r="107" spans="1:13">
      <c r="A107" s="549"/>
      <c r="B107" s="552"/>
      <c r="C107" s="552"/>
      <c r="D107" s="555"/>
      <c r="E107" s="558"/>
      <c r="F107" s="561"/>
      <c r="G107" s="658"/>
      <c r="H107" s="564"/>
      <c r="I107" s="651"/>
      <c r="J107" s="651"/>
      <c r="K107" s="654"/>
      <c r="L107" s="654"/>
      <c r="M107" s="564"/>
    </row>
    <row r="108" spans="1:13" ht="15.75" thickBot="1">
      <c r="A108" s="549"/>
      <c r="B108" s="552"/>
      <c r="C108" s="552"/>
      <c r="D108" s="555"/>
      <c r="E108" s="558"/>
      <c r="F108" s="561"/>
      <c r="G108" s="659"/>
      <c r="H108" s="564"/>
      <c r="I108" s="652"/>
      <c r="J108" s="652"/>
      <c r="K108" s="655"/>
      <c r="L108" s="655"/>
      <c r="M108" s="564"/>
    </row>
    <row r="109" spans="1:13">
      <c r="A109" s="548">
        <f>'7- Mapa Final'!A110</f>
        <v>11</v>
      </c>
      <c r="B109" s="551" t="str">
        <f>'7- Mapa Final'!B110</f>
        <v>Ofrecer, prometer, entregar, aceptar o solicitar una ventaja indebida para tramitar cuentas sin el lleno de requisitos contractuales o aplicar erradamente deducciones.</v>
      </c>
      <c r="C109" s="551" t="str">
        <f>'7- Mapa Final'!C110</f>
        <v>Omitir la verificación de los documentos requeridos para tramitar la obligación, o elaborar la obligación sin los descuentos establecidos en la ley, o demorar la elaboración del documento de manera injustificada</v>
      </c>
      <c r="D109" s="554" t="str">
        <f>'7- Mapa Final'!J110</f>
        <v>Muy Baja - 1</v>
      </c>
      <c r="E109" s="557" t="str">
        <f>'7- Mapa Final'!K110</f>
        <v>Menor - 2</v>
      </c>
      <c r="F109" s="560" t="str">
        <f>'7- Mapa Final'!M110</f>
        <v>Bajo - 2</v>
      </c>
      <c r="G109" s="657" t="s">
        <v>319</v>
      </c>
      <c r="H109" s="604"/>
      <c r="I109" s="582"/>
      <c r="J109" s="582"/>
      <c r="K109" s="542"/>
      <c r="L109" s="542"/>
      <c r="M109" s="613"/>
    </row>
    <row r="110" spans="1:13">
      <c r="A110" s="549"/>
      <c r="B110" s="552"/>
      <c r="C110" s="552"/>
      <c r="D110" s="555"/>
      <c r="E110" s="558"/>
      <c r="F110" s="561"/>
      <c r="G110" s="658"/>
      <c r="H110" s="605"/>
      <c r="I110" s="583"/>
      <c r="J110" s="583"/>
      <c r="K110" s="543"/>
      <c r="L110" s="543"/>
      <c r="M110" s="614"/>
    </row>
    <row r="111" spans="1:13">
      <c r="A111" s="549"/>
      <c r="B111" s="552"/>
      <c r="C111" s="552"/>
      <c r="D111" s="555"/>
      <c r="E111" s="558"/>
      <c r="F111" s="561"/>
      <c r="G111" s="658"/>
      <c r="H111" s="605"/>
      <c r="I111" s="583"/>
      <c r="J111" s="583"/>
      <c r="K111" s="543"/>
      <c r="L111" s="543"/>
      <c r="M111" s="614"/>
    </row>
    <row r="112" spans="1:13">
      <c r="A112" s="549"/>
      <c r="B112" s="552"/>
      <c r="C112" s="552"/>
      <c r="D112" s="555"/>
      <c r="E112" s="558"/>
      <c r="F112" s="561"/>
      <c r="G112" s="658"/>
      <c r="H112" s="605"/>
      <c r="I112" s="583"/>
      <c r="J112" s="583"/>
      <c r="K112" s="543"/>
      <c r="L112" s="543"/>
      <c r="M112" s="614"/>
    </row>
    <row r="113" spans="1:13">
      <c r="A113" s="549"/>
      <c r="B113" s="552"/>
      <c r="C113" s="552"/>
      <c r="D113" s="555"/>
      <c r="E113" s="558"/>
      <c r="F113" s="561"/>
      <c r="G113" s="658"/>
      <c r="H113" s="605"/>
      <c r="I113" s="583"/>
      <c r="J113" s="583"/>
      <c r="K113" s="543"/>
      <c r="L113" s="543"/>
      <c r="M113" s="614"/>
    </row>
    <row r="114" spans="1:13">
      <c r="A114" s="549"/>
      <c r="B114" s="552"/>
      <c r="C114" s="552"/>
      <c r="D114" s="555"/>
      <c r="E114" s="558"/>
      <c r="F114" s="561"/>
      <c r="G114" s="658"/>
      <c r="H114" s="605"/>
      <c r="I114" s="583"/>
      <c r="J114" s="583"/>
      <c r="K114" s="543"/>
      <c r="L114" s="543"/>
      <c r="M114" s="614"/>
    </row>
    <row r="115" spans="1:13">
      <c r="A115" s="549"/>
      <c r="B115" s="552"/>
      <c r="C115" s="552"/>
      <c r="D115" s="555"/>
      <c r="E115" s="558"/>
      <c r="F115" s="561"/>
      <c r="G115" s="658"/>
      <c r="H115" s="605"/>
      <c r="I115" s="583"/>
      <c r="J115" s="583"/>
      <c r="K115" s="543"/>
      <c r="L115" s="543"/>
      <c r="M115" s="614"/>
    </row>
    <row r="116" spans="1:13">
      <c r="A116" s="549"/>
      <c r="B116" s="552"/>
      <c r="C116" s="552"/>
      <c r="D116" s="555"/>
      <c r="E116" s="558"/>
      <c r="F116" s="561"/>
      <c r="G116" s="658"/>
      <c r="H116" s="605"/>
      <c r="I116" s="583"/>
      <c r="J116" s="583"/>
      <c r="K116" s="543"/>
      <c r="L116" s="543"/>
      <c r="M116" s="614"/>
    </row>
    <row r="117" spans="1:13">
      <c r="A117" s="549"/>
      <c r="B117" s="552"/>
      <c r="C117" s="552"/>
      <c r="D117" s="555"/>
      <c r="E117" s="558"/>
      <c r="F117" s="561"/>
      <c r="G117" s="658"/>
      <c r="H117" s="605"/>
      <c r="I117" s="583"/>
      <c r="J117" s="583"/>
      <c r="K117" s="543"/>
      <c r="L117" s="543"/>
      <c r="M117" s="614"/>
    </row>
    <row r="118" spans="1:13" ht="15.75" thickBot="1">
      <c r="A118" s="549"/>
      <c r="B118" s="552"/>
      <c r="C118" s="552"/>
      <c r="D118" s="555"/>
      <c r="E118" s="558"/>
      <c r="F118" s="561"/>
      <c r="G118" s="659"/>
      <c r="H118" s="606"/>
      <c r="I118" s="584"/>
      <c r="J118" s="584"/>
      <c r="K118" s="544"/>
      <c r="L118" s="544"/>
      <c r="M118" s="615"/>
    </row>
    <row r="119" spans="1:13">
      <c r="A119" s="548">
        <f>'7- Mapa Final'!A120</f>
        <v>12</v>
      </c>
      <c r="B119" s="551" t="str">
        <f>'7- Mapa Final'!B120</f>
        <v>Ofrecer, prometer, entregar, aceptar o solicitar una ventaja indebida para girar un cheque a un beneficiario diferente al que corresponde.</v>
      </c>
      <c r="C119" s="551" t="str">
        <f>'7- Mapa Final'!C120</f>
        <v xml:space="preserve">Utilizar los giros recibidos del Ministerio de Hacienda para beneficiar a un tercero. </v>
      </c>
      <c r="D119" s="554" t="str">
        <f>'7- Mapa Final'!J120</f>
        <v>Media - 3</v>
      </c>
      <c r="E119" s="557" t="str">
        <f>'7- Mapa Final'!K120</f>
        <v>Menor - 2</v>
      </c>
      <c r="F119" s="560" t="str">
        <f>'7- Mapa Final'!M120</f>
        <v>Moderado - 6</v>
      </c>
      <c r="G119" s="657" t="s">
        <v>319</v>
      </c>
      <c r="H119" s="660"/>
      <c r="I119" s="582"/>
      <c r="J119" s="582"/>
      <c r="K119" s="542"/>
      <c r="L119" s="542"/>
      <c r="M119" s="683"/>
    </row>
    <row r="120" spans="1:13">
      <c r="A120" s="549"/>
      <c r="B120" s="552"/>
      <c r="C120" s="552"/>
      <c r="D120" s="555"/>
      <c r="E120" s="558"/>
      <c r="F120" s="561"/>
      <c r="G120" s="658"/>
      <c r="H120" s="661"/>
      <c r="I120" s="583"/>
      <c r="J120" s="583"/>
      <c r="K120" s="543"/>
      <c r="L120" s="543"/>
      <c r="M120" s="684"/>
    </row>
    <row r="121" spans="1:13">
      <c r="A121" s="549"/>
      <c r="B121" s="552"/>
      <c r="C121" s="552"/>
      <c r="D121" s="555"/>
      <c r="E121" s="558"/>
      <c r="F121" s="561"/>
      <c r="G121" s="658"/>
      <c r="H121" s="661"/>
      <c r="I121" s="583"/>
      <c r="J121" s="583"/>
      <c r="K121" s="543"/>
      <c r="L121" s="543"/>
      <c r="M121" s="684"/>
    </row>
    <row r="122" spans="1:13">
      <c r="A122" s="549"/>
      <c r="B122" s="552"/>
      <c r="C122" s="552"/>
      <c r="D122" s="555"/>
      <c r="E122" s="558"/>
      <c r="F122" s="561"/>
      <c r="G122" s="658"/>
      <c r="H122" s="661"/>
      <c r="I122" s="583"/>
      <c r="J122" s="583"/>
      <c r="K122" s="543"/>
      <c r="L122" s="543"/>
      <c r="M122" s="684"/>
    </row>
    <row r="123" spans="1:13">
      <c r="A123" s="549"/>
      <c r="B123" s="552"/>
      <c r="C123" s="552"/>
      <c r="D123" s="555"/>
      <c r="E123" s="558"/>
      <c r="F123" s="561"/>
      <c r="G123" s="658"/>
      <c r="H123" s="661"/>
      <c r="I123" s="583"/>
      <c r="J123" s="583"/>
      <c r="K123" s="543"/>
      <c r="L123" s="543"/>
      <c r="M123" s="684"/>
    </row>
    <row r="124" spans="1:13">
      <c r="A124" s="549"/>
      <c r="B124" s="552"/>
      <c r="C124" s="552"/>
      <c r="D124" s="555"/>
      <c r="E124" s="558"/>
      <c r="F124" s="561"/>
      <c r="G124" s="658"/>
      <c r="H124" s="661"/>
      <c r="I124" s="583"/>
      <c r="J124" s="583"/>
      <c r="K124" s="543"/>
      <c r="L124" s="543"/>
      <c r="M124" s="684"/>
    </row>
    <row r="125" spans="1:13">
      <c r="A125" s="549"/>
      <c r="B125" s="552"/>
      <c r="C125" s="552"/>
      <c r="D125" s="555"/>
      <c r="E125" s="558"/>
      <c r="F125" s="561"/>
      <c r="G125" s="658"/>
      <c r="H125" s="661"/>
      <c r="I125" s="583"/>
      <c r="J125" s="583"/>
      <c r="K125" s="543"/>
      <c r="L125" s="543"/>
      <c r="M125" s="684"/>
    </row>
    <row r="126" spans="1:13">
      <c r="A126" s="549"/>
      <c r="B126" s="552"/>
      <c r="C126" s="552"/>
      <c r="D126" s="555"/>
      <c r="E126" s="558"/>
      <c r="F126" s="561"/>
      <c r="G126" s="658"/>
      <c r="H126" s="661"/>
      <c r="I126" s="583"/>
      <c r="J126" s="583"/>
      <c r="K126" s="543"/>
      <c r="L126" s="543"/>
      <c r="M126" s="684"/>
    </row>
    <row r="127" spans="1:13">
      <c r="A127" s="549"/>
      <c r="B127" s="552"/>
      <c r="C127" s="552"/>
      <c r="D127" s="555"/>
      <c r="E127" s="558"/>
      <c r="F127" s="561"/>
      <c r="G127" s="658"/>
      <c r="H127" s="661"/>
      <c r="I127" s="583"/>
      <c r="J127" s="583"/>
      <c r="K127" s="543"/>
      <c r="L127" s="543"/>
      <c r="M127" s="684"/>
    </row>
    <row r="128" spans="1:13" ht="15.75" thickBot="1">
      <c r="A128" s="549"/>
      <c r="B128" s="552"/>
      <c r="C128" s="552"/>
      <c r="D128" s="555"/>
      <c r="E128" s="558"/>
      <c r="F128" s="561"/>
      <c r="G128" s="659"/>
      <c r="H128" s="662"/>
      <c r="I128" s="584"/>
      <c r="J128" s="584"/>
      <c r="K128" s="544"/>
      <c r="L128" s="544"/>
      <c r="M128" s="685"/>
    </row>
  </sheetData>
  <mergeCells count="173">
    <mergeCell ref="J109:J118"/>
    <mergeCell ref="K109:K118"/>
    <mergeCell ref="L109:L11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H109:H118"/>
    <mergeCell ref="I109:I118"/>
    <mergeCell ref="J69:J78"/>
    <mergeCell ref="K69:K78"/>
    <mergeCell ref="L69:L78"/>
    <mergeCell ref="M69:M78"/>
    <mergeCell ref="M59:M68"/>
    <mergeCell ref="A69:A78"/>
    <mergeCell ref="B69:B78"/>
    <mergeCell ref="C69:C78"/>
    <mergeCell ref="D69:D78"/>
    <mergeCell ref="E69:E78"/>
    <mergeCell ref="F69:F78"/>
    <mergeCell ref="G69:G78"/>
    <mergeCell ref="H69:H78"/>
    <mergeCell ref="I69:I78"/>
    <mergeCell ref="G59:G68"/>
    <mergeCell ref="H59:H68"/>
    <mergeCell ref="I59:I68"/>
    <mergeCell ref="J59:J68"/>
    <mergeCell ref="K59:K68"/>
    <mergeCell ref="L59:L68"/>
    <mergeCell ref="H79:H88"/>
    <mergeCell ref="I79:I88"/>
    <mergeCell ref="J49:J58"/>
    <mergeCell ref="K49:K58"/>
    <mergeCell ref="L49:L58"/>
    <mergeCell ref="M49:M58"/>
    <mergeCell ref="A59:A68"/>
    <mergeCell ref="B59:B68"/>
    <mergeCell ref="C59:C68"/>
    <mergeCell ref="D59:D68"/>
    <mergeCell ref="E59:E68"/>
    <mergeCell ref="F59:F68"/>
    <mergeCell ref="A49:A58"/>
    <mergeCell ref="B49:B58"/>
    <mergeCell ref="C49:C58"/>
    <mergeCell ref="D49:D58"/>
    <mergeCell ref="E49:E58"/>
    <mergeCell ref="F49:F58"/>
    <mergeCell ref="G49:G58"/>
    <mergeCell ref="H49:H58"/>
    <mergeCell ref="I49:I58"/>
    <mergeCell ref="J29:J38"/>
    <mergeCell ref="K29:K38"/>
    <mergeCell ref="L29:L38"/>
    <mergeCell ref="M29:M38"/>
    <mergeCell ref="A39:A48"/>
    <mergeCell ref="B39:B48"/>
    <mergeCell ref="C39:C48"/>
    <mergeCell ref="D39:D48"/>
    <mergeCell ref="E39:E48"/>
    <mergeCell ref="F39:F48"/>
    <mergeCell ref="M39:M48"/>
    <mergeCell ref="G39:G48"/>
    <mergeCell ref="H39:H48"/>
    <mergeCell ref="I39:I48"/>
    <mergeCell ref="J39:J48"/>
    <mergeCell ref="K39:K48"/>
    <mergeCell ref="L39:L48"/>
    <mergeCell ref="A29:A38"/>
    <mergeCell ref="B29:B38"/>
    <mergeCell ref="C29:C38"/>
    <mergeCell ref="D29:D38"/>
    <mergeCell ref="E29:E38"/>
    <mergeCell ref="F29:F38"/>
    <mergeCell ref="G29:G38"/>
    <mergeCell ref="H29:H38"/>
    <mergeCell ref="I29:I38"/>
    <mergeCell ref="A8:G8"/>
    <mergeCell ref="A9:A18"/>
    <mergeCell ref="B9:B18"/>
    <mergeCell ref="C9:C18"/>
    <mergeCell ref="D9:D18"/>
    <mergeCell ref="E9:E18"/>
    <mergeCell ref="F9:F18"/>
    <mergeCell ref="G9:G18"/>
    <mergeCell ref="M19:M28"/>
    <mergeCell ref="G19:G28"/>
    <mergeCell ref="H19:H28"/>
    <mergeCell ref="I19:I28"/>
    <mergeCell ref="J19:J28"/>
    <mergeCell ref="K19:K28"/>
    <mergeCell ref="L19:L28"/>
    <mergeCell ref="A19:A28"/>
    <mergeCell ref="B19:B28"/>
    <mergeCell ref="C19:C28"/>
    <mergeCell ref="D19:D28"/>
    <mergeCell ref="E19:E28"/>
    <mergeCell ref="F19:F28"/>
    <mergeCell ref="A1:B2"/>
    <mergeCell ref="C1:J2"/>
    <mergeCell ref="K1:M2"/>
    <mergeCell ref="A3:B3"/>
    <mergeCell ref="C3:M3"/>
    <mergeCell ref="A4:B4"/>
    <mergeCell ref="C4:M4"/>
    <mergeCell ref="A5:B5"/>
    <mergeCell ref="C5:M5"/>
    <mergeCell ref="A6:C6"/>
    <mergeCell ref="D6:F6"/>
    <mergeCell ref="G6:G7"/>
    <mergeCell ref="H6:H7"/>
    <mergeCell ref="I6:J6"/>
    <mergeCell ref="K6:L6"/>
    <mergeCell ref="M6:M7"/>
    <mergeCell ref="H9:H18"/>
    <mergeCell ref="I9:I18"/>
    <mergeCell ref="J9:J18"/>
    <mergeCell ref="K9:K18"/>
    <mergeCell ref="L9:L18"/>
    <mergeCell ref="M9:M18"/>
    <mergeCell ref="J79:J88"/>
    <mergeCell ref="K79:K88"/>
    <mergeCell ref="L79:L88"/>
    <mergeCell ref="M79:M88"/>
    <mergeCell ref="A89:A98"/>
    <mergeCell ref="B89:B98"/>
    <mergeCell ref="C89:C98"/>
    <mergeCell ref="D89:D98"/>
    <mergeCell ref="E89:E98"/>
    <mergeCell ref="F89:F98"/>
    <mergeCell ref="G89:G98"/>
    <mergeCell ref="H89:H98"/>
    <mergeCell ref="I89:I98"/>
    <mergeCell ref="J89:J98"/>
    <mergeCell ref="K89:K98"/>
    <mergeCell ref="L89:L98"/>
    <mergeCell ref="M89:M98"/>
    <mergeCell ref="A79:A88"/>
    <mergeCell ref="B79:B88"/>
    <mergeCell ref="C79:C88"/>
    <mergeCell ref="D79:D88"/>
    <mergeCell ref="E79:E88"/>
    <mergeCell ref="F79:F88"/>
    <mergeCell ref="G79:G88"/>
    <mergeCell ref="J99:J108"/>
    <mergeCell ref="K99:K108"/>
    <mergeCell ref="L99:L108"/>
    <mergeCell ref="M99:M108"/>
    <mergeCell ref="A99:A108"/>
    <mergeCell ref="B99:B108"/>
    <mergeCell ref="C99:C108"/>
    <mergeCell ref="D99:D108"/>
    <mergeCell ref="E99:E108"/>
    <mergeCell ref="F99:F108"/>
    <mergeCell ref="G99:G108"/>
    <mergeCell ref="H99:H108"/>
    <mergeCell ref="I99:I108"/>
  </mergeCells>
  <conditionalFormatting sqref="A6:B6">
    <cfRule type="containsText" dxfId="63" priority="203" operator="containsText" text="3- Moderado">
      <formula>NOT(ISERROR(SEARCH("3- Moderado",A6)))</formula>
    </cfRule>
    <cfRule type="containsText" dxfId="62" priority="204" operator="containsText" text="6- Moderado">
      <formula>NOT(ISERROR(SEARCH("6- Moderado",A6)))</formula>
    </cfRule>
    <cfRule type="containsText" dxfId="61" priority="205" operator="containsText" text="4- Moderado">
      <formula>NOT(ISERROR(SEARCH("4- Moderado",A6)))</formula>
    </cfRule>
    <cfRule type="containsText" dxfId="60" priority="206" operator="containsText" text="3- Bajo">
      <formula>NOT(ISERROR(SEARCH("3- Bajo",A6)))</formula>
    </cfRule>
    <cfRule type="containsText" dxfId="59" priority="207" operator="containsText" text="4- Bajo">
      <formula>NOT(ISERROR(SEARCH("4- Bajo",A6)))</formula>
    </cfRule>
    <cfRule type="containsText" dxfId="58" priority="208" operator="containsText" text="1- Bajo">
      <formula>NOT(ISERROR(SEARCH("1- Bajo",A6)))</formula>
    </cfRule>
  </conditionalFormatting>
  <conditionalFormatting sqref="A9:E9 A19:E19 A29:E29 A39:E39 A49:E49 A59:E59 A69:E69 A79:E79 A89:E89 A99:E99 A109:E109 A119:E119">
    <cfRule type="containsText" dxfId="57" priority="198" operator="containsText" text="6- Moderado">
      <formula>NOT(ISERROR(SEARCH("6- Moderado",A9)))</formula>
    </cfRule>
    <cfRule type="containsText" dxfId="56" priority="197" operator="containsText" text="3- Moderado">
      <formula>NOT(ISERROR(SEARCH("3- Moderado",A9)))</formula>
    </cfRule>
    <cfRule type="containsText" dxfId="55" priority="199" operator="containsText" text="4- Moderado">
      <formula>NOT(ISERROR(SEARCH("4- Moderado",A9)))</formula>
    </cfRule>
    <cfRule type="containsText" dxfId="54" priority="200" operator="containsText" text="3- Bajo">
      <formula>NOT(ISERROR(SEARCH("3- Bajo",A9)))</formula>
    </cfRule>
    <cfRule type="containsText" dxfId="53" priority="201" operator="containsText" text="4- Bajo">
      <formula>NOT(ISERROR(SEARCH("4- Bajo",A9)))</formula>
    </cfRule>
    <cfRule type="containsText" dxfId="52" priority="202" operator="containsText" text="1- Bajo">
      <formula>NOT(ISERROR(SEARCH("1- Bajo",A9)))</formula>
    </cfRule>
  </conditionalFormatting>
  <conditionalFormatting sqref="C7:F7">
    <cfRule type="containsText" dxfId="51" priority="171" operator="containsText" text="4- Moderado">
      <formula>NOT(ISERROR(SEARCH("4- Moderado",C7)))</formula>
    </cfRule>
    <cfRule type="containsText" dxfId="50" priority="172" operator="containsText" text="3- Bajo">
      <formula>NOT(ISERROR(SEARCH("3- Bajo",C7)))</formula>
    </cfRule>
    <cfRule type="containsText" dxfId="49" priority="169" operator="containsText" text="3- Moderado">
      <formula>NOT(ISERROR(SEARCH("3- Moderado",C7)))</formula>
    </cfRule>
    <cfRule type="containsText" dxfId="48" priority="170" operator="containsText" text="6- Moderado">
      <formula>NOT(ISERROR(SEARCH("6- Moderado",C7)))</formula>
    </cfRule>
    <cfRule type="containsText" dxfId="47" priority="174" operator="containsText" text="1- Bajo">
      <formula>NOT(ISERROR(SEARCH("1- Bajo",C7)))</formula>
    </cfRule>
    <cfRule type="containsText" dxfId="46" priority="173" operator="containsText" text="4- Bajo">
      <formula>NOT(ISERROR(SEARCH("4- Bajo",C7)))</formula>
    </cfRule>
  </conditionalFormatting>
  <conditionalFormatting sqref="D9:D128">
    <cfRule type="containsText" dxfId="45" priority="33" operator="containsText" text="Muy Alta">
      <formula>NOT(ISERROR(SEARCH("Muy Alta",D9)))</formula>
    </cfRule>
    <cfRule type="containsText" dxfId="44" priority="34" operator="containsText" text="Alta">
      <formula>NOT(ISERROR(SEARCH("Alta",D9)))</formula>
    </cfRule>
    <cfRule type="containsText" dxfId="43" priority="35" operator="containsText" text="Baja">
      <formula>NOT(ISERROR(SEARCH("Baja",D9)))</formula>
    </cfRule>
    <cfRule type="containsText" dxfId="42" priority="36" operator="containsText" text="Muy Baja">
      <formula>NOT(ISERROR(SEARCH("Muy Baja",D9)))</formula>
    </cfRule>
    <cfRule type="containsText" dxfId="41" priority="38" operator="containsText" text="Media">
      <formula>NOT(ISERROR(SEARCH("Media",D9)))</formula>
    </cfRule>
  </conditionalFormatting>
  <conditionalFormatting sqref="E9:E128">
    <cfRule type="containsText" dxfId="40" priority="32" operator="containsText" text="Leve">
      <formula>NOT(ISERROR(SEARCH("Leve",E9)))</formula>
    </cfRule>
    <cfRule type="containsText" dxfId="39" priority="29" operator="containsText" text="Catastrófico">
      <formula>NOT(ISERROR(SEARCH("Catastrófico",E9)))</formula>
    </cfRule>
    <cfRule type="containsText" dxfId="38" priority="30" operator="containsText" text="Mayor">
      <formula>NOT(ISERROR(SEARCH("Mayor",E9)))</formula>
    </cfRule>
    <cfRule type="containsText" dxfId="37" priority="31" operator="containsText" text="Menor">
      <formula>NOT(ISERROR(SEARCH("Menor",E9)))</formula>
    </cfRule>
  </conditionalFormatting>
  <conditionalFormatting sqref="E9:F128">
    <cfRule type="containsText" dxfId="36" priority="37" operator="containsText" text="Moderado">
      <formula>NOT(ISERROR(SEARCH("Moderado",E9)))</formula>
    </cfRule>
  </conditionalFormatting>
  <conditionalFormatting sqref="F9:F128">
    <cfRule type="containsText" dxfId="35" priority="55" operator="containsText" text="Extremo">
      <formula>NOT(ISERROR(SEARCH("Extremo",F9)))</formula>
    </cfRule>
    <cfRule type="containsText" dxfId="34" priority="54" operator="containsText" text="Alto">
      <formula>NOT(ISERROR(SEARCH("Alto",F9)))</formula>
    </cfRule>
    <cfRule type="containsText" dxfId="33" priority="53" operator="containsText" text="Moderado">
      <formula>NOT(ISERROR(SEARCH("Moderado",F9)))</formula>
    </cfRule>
    <cfRule type="containsText" dxfId="32" priority="52" operator="containsText" text="Bajo">
      <formula>NOT(ISERROR(SEARCH("Bajo",F9)))</formula>
    </cfRule>
    <cfRule type="colorScale" priority="21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xr:uid="{00000000-0002-0000-0B00-000000000000}"/>
    <dataValidation allowBlank="1" showInputMessage="1" showErrorMessage="1" prompt="Seleccionar si el responsable es el responsable de las acciones es el nivel central" sqref="I6:I7" xr:uid="{00000000-0002-0000-0B00-000001000000}"/>
    <dataValidation allowBlank="1" showInputMessage="1" showErrorMessage="1" prompt="Describir las actividades que se van a desarrollar para el proyecto" sqref="H6"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129"/>
  <sheetViews>
    <sheetView showGridLines="0" topLeftCell="A5" zoomScale="85" zoomScaleNormal="85" workbookViewId="0">
      <selection activeCell="H9" sqref="H9:M13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5" customWidth="1"/>
    <col min="6" max="6" width="18.28515625" style="25" bestFit="1" customWidth="1"/>
    <col min="7" max="7" width="18.28515625" bestFit="1" customWidth="1"/>
    <col min="8" max="8" width="66.28515625" customWidth="1"/>
    <col min="9" max="9" width="16.5703125" customWidth="1"/>
    <col min="10" max="10" width="14.28515625" customWidth="1"/>
    <col min="11" max="11" width="17.7109375" customWidth="1"/>
    <col min="12" max="12" width="17.5703125" customWidth="1"/>
    <col min="13" max="13" width="87.28515625" customWidth="1"/>
    <col min="14" max="169" width="11.42578125" style="2"/>
  </cols>
  <sheetData>
    <row r="1" spans="1:271" s="17" customFormat="1" ht="16.5" customHeight="1">
      <c r="A1" s="585"/>
      <c r="B1" s="586"/>
      <c r="C1" s="642"/>
      <c r="D1" s="642"/>
      <c r="E1" s="642"/>
      <c r="F1" s="642"/>
      <c r="G1" s="642"/>
      <c r="H1" s="642"/>
      <c r="I1" s="642"/>
      <c r="J1" s="643"/>
      <c r="K1" s="644"/>
      <c r="L1" s="644"/>
      <c r="M1" s="64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87.75" customHeight="1">
      <c r="A2" s="587"/>
      <c r="B2" s="588"/>
      <c r="C2" s="607"/>
      <c r="D2" s="607"/>
      <c r="E2" s="607"/>
      <c r="F2" s="607"/>
      <c r="G2" s="607"/>
      <c r="H2" s="607"/>
      <c r="I2" s="607"/>
      <c r="J2" s="608"/>
      <c r="K2" s="644"/>
      <c r="L2" s="644"/>
      <c r="M2" s="64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40.9" customHeight="1">
      <c r="A3" s="428" t="s">
        <v>247</v>
      </c>
      <c r="B3" s="428"/>
      <c r="C3" s="452" t="s">
        <v>436</v>
      </c>
      <c r="D3" s="452"/>
      <c r="E3" s="452"/>
      <c r="F3" s="452"/>
      <c r="G3" s="452"/>
      <c r="H3" s="452"/>
      <c r="I3" s="452"/>
      <c r="J3" s="452"/>
      <c r="K3" s="452"/>
      <c r="L3" s="452"/>
      <c r="M3" s="452"/>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40.9" customHeight="1">
      <c r="A4" s="428" t="s">
        <v>248</v>
      </c>
      <c r="B4" s="428"/>
      <c r="C4" s="451" t="s">
        <v>439</v>
      </c>
      <c r="D4" s="451"/>
      <c r="E4" s="451"/>
      <c r="F4" s="451"/>
      <c r="G4" s="451"/>
      <c r="H4" s="451"/>
      <c r="I4" s="451"/>
      <c r="J4" s="451"/>
      <c r="K4" s="451"/>
      <c r="L4" s="451"/>
      <c r="M4" s="451"/>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40.9" customHeight="1" thickBot="1">
      <c r="A5" s="428" t="s">
        <v>249</v>
      </c>
      <c r="B5" s="428"/>
      <c r="C5" s="599" t="s">
        <v>250</v>
      </c>
      <c r="D5" s="600"/>
      <c r="E5" s="600"/>
      <c r="F5" s="600"/>
      <c r="G5" s="600"/>
      <c r="H5" s="600"/>
      <c r="I5" s="600"/>
      <c r="J5" s="600"/>
      <c r="K5" s="600"/>
      <c r="L5" s="600"/>
      <c r="M5" s="601"/>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21" customFormat="1" ht="40.5" customHeight="1" thickTop="1" thickBot="1">
      <c r="A6" s="594" t="s">
        <v>419</v>
      </c>
      <c r="B6" s="595"/>
      <c r="C6" s="596"/>
      <c r="D6" s="597" t="s">
        <v>420</v>
      </c>
      <c r="E6" s="597"/>
      <c r="F6" s="597"/>
      <c r="G6" s="598" t="s">
        <v>421</v>
      </c>
      <c r="H6" s="589" t="s">
        <v>422</v>
      </c>
      <c r="I6" s="591" t="s">
        <v>423</v>
      </c>
      <c r="J6" s="592"/>
      <c r="K6" s="591" t="s">
        <v>424</v>
      </c>
      <c r="L6" s="592"/>
      <c r="M6" s="593" t="s">
        <v>434</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row>
    <row r="7" spans="1:271" s="22" customFormat="1" ht="108" customHeight="1" thickTop="1" thickBot="1">
      <c r="A7" s="33" t="s">
        <v>38</v>
      </c>
      <c r="B7" s="33" t="s">
        <v>189</v>
      </c>
      <c r="C7" s="33" t="s">
        <v>191</v>
      </c>
      <c r="D7" s="26" t="s">
        <v>201</v>
      </c>
      <c r="E7" s="26" t="s">
        <v>426</v>
      </c>
      <c r="F7" s="26" t="s">
        <v>427</v>
      </c>
      <c r="G7" s="598"/>
      <c r="H7" s="590"/>
      <c r="I7" s="27" t="s">
        <v>428</v>
      </c>
      <c r="J7" s="27" t="s">
        <v>429</v>
      </c>
      <c r="K7" s="27" t="s">
        <v>430</v>
      </c>
      <c r="L7" s="27" t="s">
        <v>431</v>
      </c>
      <c r="M7" s="59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21.75" customHeight="1" thickTop="1" thickBot="1">
      <c r="A8" s="602"/>
      <c r="B8" s="603"/>
      <c r="C8" s="603"/>
      <c r="D8" s="603"/>
      <c r="E8" s="603"/>
      <c r="F8" s="603"/>
      <c r="G8" s="603"/>
      <c r="H8" s="28"/>
      <c r="I8" s="28"/>
      <c r="J8" s="28"/>
      <c r="K8" s="28"/>
      <c r="L8" s="28"/>
      <c r="M8" s="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15" customHeight="1">
      <c r="A9" s="548">
        <f>'7- Mapa Final'!A10</f>
        <v>1</v>
      </c>
      <c r="B9" s="551" t="str">
        <f>'7- Mapa Final'!B10</f>
        <v xml:space="preserve">Posibilidad de registro y pago equivocado, tardío y sin el cumplimiento de requisitos  de las obligaciones de la Entidad </v>
      </c>
      <c r="C9" s="551" t="str">
        <f>'7- Mapa Final'!C10</f>
        <v>Se abonan menores o mayores valores o se abonan  a cuentas que no pertenecen a los destinatarios, o se abona incumpliendo los tiempos contractuales o legales  establecidos .</v>
      </c>
      <c r="D9" s="554" t="str">
        <f>'7- Mapa Final'!J10</f>
        <v>Muy Baja - 1</v>
      </c>
      <c r="E9" s="557" t="str">
        <f>'7- Mapa Final'!K10</f>
        <v>Menor - 2</v>
      </c>
      <c r="F9" s="560" t="str">
        <f>'7- Mapa Final'!M10</f>
        <v>Bajo - 2</v>
      </c>
      <c r="G9" s="385" t="s">
        <v>319</v>
      </c>
      <c r="H9" s="660"/>
      <c r="I9" s="576"/>
      <c r="J9" s="576"/>
      <c r="K9" s="686"/>
      <c r="L9" s="686"/>
      <c r="M9" s="667"/>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4" customFormat="1" ht="13.5" customHeight="1">
      <c r="A10" s="549"/>
      <c r="B10" s="552"/>
      <c r="C10" s="552"/>
      <c r="D10" s="555"/>
      <c r="E10" s="558"/>
      <c r="F10" s="561"/>
      <c r="G10" s="386"/>
      <c r="H10" s="661"/>
      <c r="I10" s="577"/>
      <c r="J10" s="577"/>
      <c r="K10" s="577"/>
      <c r="L10" s="577"/>
      <c r="M10" s="668"/>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c r="A11" s="549"/>
      <c r="B11" s="552"/>
      <c r="C11" s="552"/>
      <c r="D11" s="555"/>
      <c r="E11" s="558"/>
      <c r="F11" s="561"/>
      <c r="G11" s="386"/>
      <c r="H11" s="661"/>
      <c r="I11" s="577"/>
      <c r="J11" s="577"/>
      <c r="K11" s="577"/>
      <c r="L11" s="577"/>
      <c r="M11" s="668"/>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c r="A12" s="549"/>
      <c r="B12" s="552"/>
      <c r="C12" s="552"/>
      <c r="D12" s="555"/>
      <c r="E12" s="558"/>
      <c r="F12" s="561"/>
      <c r="G12" s="386"/>
      <c r="H12" s="661"/>
      <c r="I12" s="577"/>
      <c r="J12" s="577"/>
      <c r="K12" s="577"/>
      <c r="L12" s="577"/>
      <c r="M12" s="668"/>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c r="A13" s="549"/>
      <c r="B13" s="552"/>
      <c r="C13" s="552"/>
      <c r="D13" s="555"/>
      <c r="E13" s="558"/>
      <c r="F13" s="561"/>
      <c r="G13" s="386"/>
      <c r="H13" s="661"/>
      <c r="I13" s="577"/>
      <c r="J13" s="577"/>
      <c r="K13" s="577"/>
      <c r="L13" s="577"/>
      <c r="M13" s="668"/>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c r="A14" s="549"/>
      <c r="B14" s="552"/>
      <c r="C14" s="552"/>
      <c r="D14" s="555"/>
      <c r="E14" s="558"/>
      <c r="F14" s="561"/>
      <c r="G14" s="386"/>
      <c r="H14" s="661"/>
      <c r="I14" s="577"/>
      <c r="J14" s="577"/>
      <c r="K14" s="577"/>
      <c r="L14" s="577"/>
      <c r="M14" s="668"/>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c r="A15" s="549"/>
      <c r="B15" s="552"/>
      <c r="C15" s="552"/>
      <c r="D15" s="555"/>
      <c r="E15" s="558"/>
      <c r="F15" s="561"/>
      <c r="G15" s="386"/>
      <c r="H15" s="661"/>
      <c r="I15" s="577"/>
      <c r="J15" s="577"/>
      <c r="K15" s="577"/>
      <c r="L15" s="577"/>
      <c r="M15" s="668"/>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c r="A16" s="549"/>
      <c r="B16" s="552"/>
      <c r="C16" s="552"/>
      <c r="D16" s="555"/>
      <c r="E16" s="558"/>
      <c r="F16" s="561"/>
      <c r="G16" s="386"/>
      <c r="H16" s="661"/>
      <c r="I16" s="577"/>
      <c r="J16" s="577"/>
      <c r="K16" s="577"/>
      <c r="L16" s="577"/>
      <c r="M16" s="668"/>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c r="A17" s="549"/>
      <c r="B17" s="552"/>
      <c r="C17" s="552"/>
      <c r="D17" s="555"/>
      <c r="E17" s="558"/>
      <c r="F17" s="561"/>
      <c r="G17" s="386"/>
      <c r="H17" s="661"/>
      <c r="I17" s="577"/>
      <c r="J17" s="577"/>
      <c r="K17" s="577"/>
      <c r="L17" s="577"/>
      <c r="M17" s="668"/>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21.75" customHeight="1" thickBot="1">
      <c r="A18" s="550"/>
      <c r="B18" s="553"/>
      <c r="C18" s="553"/>
      <c r="D18" s="556"/>
      <c r="E18" s="559"/>
      <c r="F18" s="562"/>
      <c r="G18" s="387"/>
      <c r="H18" s="662"/>
      <c r="I18" s="578"/>
      <c r="J18" s="578"/>
      <c r="K18" s="578"/>
      <c r="L18" s="578"/>
      <c r="M18" s="669"/>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12.75" customHeight="1">
      <c r="A19" s="548">
        <f>'7- Mapa Final'!A20</f>
        <v>2</v>
      </c>
      <c r="B19" s="551" t="str">
        <f>'7- Mapa Final'!B20</f>
        <v xml:space="preserve">Registrar o emitir  CDP con rubro presupuestal diferente al indicado en la solicitud </v>
      </c>
      <c r="C19" s="551" t="str">
        <f>'7- Mapa Final'!C20</f>
        <v>Emitir un CDP con información errónea de valor, destinación, cuenta a afectar.</v>
      </c>
      <c r="D19" s="554" t="str">
        <f>'7- Mapa Final'!J20</f>
        <v>Muy Baja - 1</v>
      </c>
      <c r="E19" s="557" t="str">
        <f>'7- Mapa Final'!K20</f>
        <v>Menor - 2</v>
      </c>
      <c r="F19" s="560" t="str">
        <f>'7- Mapa Final'!M20</f>
        <v>Bajo - 2</v>
      </c>
      <c r="G19" s="385" t="s">
        <v>377</v>
      </c>
      <c r="H19" s="660"/>
      <c r="I19" s="576"/>
      <c r="J19" s="576"/>
      <c r="K19" s="686"/>
      <c r="L19" s="686"/>
      <c r="M19" s="667"/>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2.75" customHeight="1">
      <c r="A20" s="549"/>
      <c r="B20" s="552"/>
      <c r="C20" s="552"/>
      <c r="D20" s="555"/>
      <c r="E20" s="558"/>
      <c r="F20" s="561"/>
      <c r="G20" s="386"/>
      <c r="H20" s="661"/>
      <c r="I20" s="577"/>
      <c r="J20" s="577"/>
      <c r="K20" s="577"/>
      <c r="L20" s="577"/>
      <c r="M20" s="668"/>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c r="A21" s="549"/>
      <c r="B21" s="552"/>
      <c r="C21" s="552"/>
      <c r="D21" s="555"/>
      <c r="E21" s="558"/>
      <c r="F21" s="561"/>
      <c r="G21" s="386"/>
      <c r="H21" s="661"/>
      <c r="I21" s="577"/>
      <c r="J21" s="577"/>
      <c r="K21" s="577"/>
      <c r="L21" s="577"/>
      <c r="M21" s="668"/>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c r="A22" s="549"/>
      <c r="B22" s="552"/>
      <c r="C22" s="552"/>
      <c r="D22" s="555"/>
      <c r="E22" s="558"/>
      <c r="F22" s="561"/>
      <c r="G22" s="386"/>
      <c r="H22" s="661"/>
      <c r="I22" s="577"/>
      <c r="J22" s="577"/>
      <c r="K22" s="577"/>
      <c r="L22" s="577"/>
      <c r="M22" s="668"/>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3.5" customHeight="1">
      <c r="A23" s="549"/>
      <c r="B23" s="552"/>
      <c r="C23" s="552"/>
      <c r="D23" s="555"/>
      <c r="E23" s="558"/>
      <c r="F23" s="561"/>
      <c r="G23" s="386"/>
      <c r="H23" s="661"/>
      <c r="I23" s="577"/>
      <c r="J23" s="577"/>
      <c r="K23" s="577"/>
      <c r="L23" s="577"/>
      <c r="M23" s="668"/>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c r="A24" s="549"/>
      <c r="B24" s="552"/>
      <c r="C24" s="552"/>
      <c r="D24" s="555"/>
      <c r="E24" s="558"/>
      <c r="F24" s="561"/>
      <c r="G24" s="386"/>
      <c r="H24" s="661"/>
      <c r="I24" s="577"/>
      <c r="J24" s="577"/>
      <c r="K24" s="577"/>
      <c r="L24" s="577"/>
      <c r="M24" s="668"/>
      <c r="N24" s="32"/>
      <c r="O24" s="32"/>
    </row>
    <row r="25" spans="1:169">
      <c r="A25" s="549"/>
      <c r="B25" s="552"/>
      <c r="C25" s="552"/>
      <c r="D25" s="555"/>
      <c r="E25" s="558"/>
      <c r="F25" s="561"/>
      <c r="G25" s="386"/>
      <c r="H25" s="661"/>
      <c r="I25" s="577"/>
      <c r="J25" s="577"/>
      <c r="K25" s="577"/>
      <c r="L25" s="577"/>
      <c r="M25" s="668"/>
      <c r="N25" s="32"/>
      <c r="O25" s="32"/>
    </row>
    <row r="26" spans="1:169">
      <c r="A26" s="549"/>
      <c r="B26" s="552"/>
      <c r="C26" s="552"/>
      <c r="D26" s="555"/>
      <c r="E26" s="558"/>
      <c r="F26" s="561"/>
      <c r="G26" s="386"/>
      <c r="H26" s="661"/>
      <c r="I26" s="577"/>
      <c r="J26" s="577"/>
      <c r="K26" s="577"/>
      <c r="L26" s="577"/>
      <c r="M26" s="668"/>
      <c r="N26" s="32"/>
      <c r="O26" s="32"/>
    </row>
    <row r="27" spans="1:169">
      <c r="A27" s="549"/>
      <c r="B27" s="552"/>
      <c r="C27" s="552"/>
      <c r="D27" s="555"/>
      <c r="E27" s="558"/>
      <c r="F27" s="561"/>
      <c r="G27" s="386"/>
      <c r="H27" s="661"/>
      <c r="I27" s="577"/>
      <c r="J27" s="577"/>
      <c r="K27" s="577"/>
      <c r="L27" s="577"/>
      <c r="M27" s="668"/>
      <c r="N27" s="32"/>
      <c r="O27" s="32"/>
    </row>
    <row r="28" spans="1:169" ht="15.75" thickBot="1">
      <c r="A28" s="550"/>
      <c r="B28" s="553"/>
      <c r="C28" s="553"/>
      <c r="D28" s="556"/>
      <c r="E28" s="559"/>
      <c r="F28" s="562"/>
      <c r="G28" s="387"/>
      <c r="H28" s="662"/>
      <c r="I28" s="578"/>
      <c r="J28" s="578"/>
      <c r="K28" s="578"/>
      <c r="L28" s="578"/>
      <c r="M28" s="669"/>
      <c r="N28" s="32"/>
      <c r="O28" s="32"/>
    </row>
    <row r="29" spans="1:169" s="24" customFormat="1" ht="12.75" customHeight="1">
      <c r="A29" s="548">
        <f>'7- Mapa Final'!A30</f>
        <v>3</v>
      </c>
      <c r="B29" s="551" t="str">
        <f>'7- Mapa Final'!B30</f>
        <v>Incumplimiento de obligaciones tributarias</v>
      </c>
      <c r="C29" s="551" t="str">
        <f>'7- Mapa Final'!C30</f>
        <v>No se  reconocen , o no se pagan  oportunamente , o no se pagan los valores correctos o en la administración de impuestos  correcta ,    las  obligaciones tributarias que le competen a la entidad</v>
      </c>
      <c r="D29" s="554" t="str">
        <f>'7- Mapa Final'!J30</f>
        <v>Muy Baja - 1</v>
      </c>
      <c r="E29" s="557" t="str">
        <f>'7- Mapa Final'!K30</f>
        <v>Leve - 1</v>
      </c>
      <c r="F29" s="560" t="str">
        <f>'7- Mapa Final'!M30</f>
        <v>Bajo - 1</v>
      </c>
      <c r="G29" s="385" t="s">
        <v>377</v>
      </c>
      <c r="H29" s="660"/>
      <c r="I29" s="576"/>
      <c r="J29" s="576"/>
      <c r="K29" s="686"/>
      <c r="L29" s="686"/>
      <c r="M29" s="667"/>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4" customFormat="1" ht="12.75" customHeight="1">
      <c r="A30" s="549"/>
      <c r="B30" s="552"/>
      <c r="C30" s="552"/>
      <c r="D30" s="555"/>
      <c r="E30" s="558"/>
      <c r="F30" s="561"/>
      <c r="G30" s="386"/>
      <c r="H30" s="661"/>
      <c r="I30" s="577"/>
      <c r="J30" s="577"/>
      <c r="K30" s="577"/>
      <c r="L30" s="577"/>
      <c r="M30" s="668"/>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c r="A31" s="549"/>
      <c r="B31" s="552"/>
      <c r="C31" s="552"/>
      <c r="D31" s="555"/>
      <c r="E31" s="558"/>
      <c r="F31" s="561"/>
      <c r="G31" s="386"/>
      <c r="H31" s="661"/>
      <c r="I31" s="577"/>
      <c r="J31" s="577"/>
      <c r="K31" s="577"/>
      <c r="L31" s="577"/>
      <c r="M31" s="668"/>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c r="A32" s="549"/>
      <c r="B32" s="552"/>
      <c r="C32" s="552"/>
      <c r="D32" s="555"/>
      <c r="E32" s="558"/>
      <c r="F32" s="561"/>
      <c r="G32" s="386"/>
      <c r="H32" s="661"/>
      <c r="I32" s="577"/>
      <c r="J32" s="577"/>
      <c r="K32" s="577"/>
      <c r="L32" s="577"/>
      <c r="M32" s="668"/>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3.5" customHeight="1">
      <c r="A33" s="549"/>
      <c r="B33" s="552"/>
      <c r="C33" s="552"/>
      <c r="D33" s="555"/>
      <c r="E33" s="558"/>
      <c r="F33" s="561"/>
      <c r="G33" s="386"/>
      <c r="H33" s="661"/>
      <c r="I33" s="577"/>
      <c r="J33" s="577"/>
      <c r="K33" s="577"/>
      <c r="L33" s="577"/>
      <c r="M33" s="668"/>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c r="A34" s="549"/>
      <c r="B34" s="552"/>
      <c r="C34" s="552"/>
      <c r="D34" s="555"/>
      <c r="E34" s="558"/>
      <c r="F34" s="561"/>
      <c r="G34" s="386"/>
      <c r="H34" s="661"/>
      <c r="I34" s="577"/>
      <c r="J34" s="577"/>
      <c r="K34" s="577"/>
      <c r="L34" s="577"/>
      <c r="M34" s="668"/>
      <c r="N34" s="32"/>
      <c r="O34" s="32"/>
    </row>
    <row r="35" spans="1:169">
      <c r="A35" s="549"/>
      <c r="B35" s="552"/>
      <c r="C35" s="552"/>
      <c r="D35" s="555"/>
      <c r="E35" s="558"/>
      <c r="F35" s="561"/>
      <c r="G35" s="386"/>
      <c r="H35" s="661"/>
      <c r="I35" s="577"/>
      <c r="J35" s="577"/>
      <c r="K35" s="577"/>
      <c r="L35" s="577"/>
      <c r="M35" s="668"/>
      <c r="N35" s="32"/>
      <c r="O35" s="32"/>
    </row>
    <row r="36" spans="1:169">
      <c r="A36" s="549"/>
      <c r="B36" s="552"/>
      <c r="C36" s="552"/>
      <c r="D36" s="555"/>
      <c r="E36" s="558"/>
      <c r="F36" s="561"/>
      <c r="G36" s="386"/>
      <c r="H36" s="661"/>
      <c r="I36" s="577"/>
      <c r="J36" s="577"/>
      <c r="K36" s="577"/>
      <c r="L36" s="577"/>
      <c r="M36" s="668"/>
      <c r="N36" s="32"/>
      <c r="O36" s="32"/>
    </row>
    <row r="37" spans="1:169">
      <c r="A37" s="549"/>
      <c r="B37" s="552"/>
      <c r="C37" s="552"/>
      <c r="D37" s="555"/>
      <c r="E37" s="558"/>
      <c r="F37" s="561"/>
      <c r="G37" s="386"/>
      <c r="H37" s="661"/>
      <c r="I37" s="577"/>
      <c r="J37" s="577"/>
      <c r="K37" s="577"/>
      <c r="L37" s="577"/>
      <c r="M37" s="668"/>
      <c r="N37" s="32"/>
      <c r="O37" s="32"/>
    </row>
    <row r="38" spans="1:169" ht="15.75" thickBot="1">
      <c r="A38" s="550"/>
      <c r="B38" s="553"/>
      <c r="C38" s="553"/>
      <c r="D38" s="556"/>
      <c r="E38" s="559"/>
      <c r="F38" s="562"/>
      <c r="G38" s="387"/>
      <c r="H38" s="662"/>
      <c r="I38" s="578"/>
      <c r="J38" s="578"/>
      <c r="K38" s="578"/>
      <c r="L38" s="578"/>
      <c r="M38" s="669"/>
      <c r="N38" s="32"/>
      <c r="O38" s="32"/>
    </row>
    <row r="39" spans="1:169" s="24" customFormat="1" ht="12.75" customHeight="1">
      <c r="A39" s="548">
        <f>'7- Mapa Final'!A40</f>
        <v>4</v>
      </c>
      <c r="B39" s="551" t="str">
        <f>'7- Mapa Final'!B40</f>
        <v>Iliquidez</v>
      </c>
      <c r="C39" s="551" t="str">
        <f>'7- Mapa Final'!C40</f>
        <v>Posibilidad de que la Entidad no cuente con fondos para cumplir con sus compromisos</v>
      </c>
      <c r="D39" s="554" t="str">
        <f>'7- Mapa Final'!J40</f>
        <v>Muy Baja - 1</v>
      </c>
      <c r="E39" s="557" t="str">
        <f>'7- Mapa Final'!K40</f>
        <v>Menor - 2</v>
      </c>
      <c r="F39" s="560" t="str">
        <f>'7- Mapa Final'!M40</f>
        <v>Bajo - 2</v>
      </c>
      <c r="G39" s="657" t="s">
        <v>377</v>
      </c>
      <c r="H39" s="660"/>
      <c r="I39" s="663"/>
      <c r="J39" s="663"/>
      <c r="K39" s="686"/>
      <c r="L39" s="686"/>
      <c r="M39" s="667"/>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row>
    <row r="40" spans="1:169" s="24" customFormat="1" ht="12.75" customHeight="1">
      <c r="A40" s="549"/>
      <c r="B40" s="552"/>
      <c r="C40" s="552"/>
      <c r="D40" s="555"/>
      <c r="E40" s="558"/>
      <c r="F40" s="561"/>
      <c r="G40" s="658"/>
      <c r="H40" s="661"/>
      <c r="I40" s="478"/>
      <c r="J40" s="478"/>
      <c r="K40" s="577"/>
      <c r="L40" s="577"/>
      <c r="M40" s="668"/>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c r="A41" s="549"/>
      <c r="B41" s="552"/>
      <c r="C41" s="552"/>
      <c r="D41" s="555"/>
      <c r="E41" s="558"/>
      <c r="F41" s="561"/>
      <c r="G41" s="658"/>
      <c r="H41" s="661"/>
      <c r="I41" s="478"/>
      <c r="J41" s="478"/>
      <c r="K41" s="577"/>
      <c r="L41" s="577"/>
      <c r="M41" s="668"/>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c r="A42" s="549"/>
      <c r="B42" s="552"/>
      <c r="C42" s="552"/>
      <c r="D42" s="555"/>
      <c r="E42" s="558"/>
      <c r="F42" s="561"/>
      <c r="G42" s="658"/>
      <c r="H42" s="661"/>
      <c r="I42" s="478"/>
      <c r="J42" s="478"/>
      <c r="K42" s="577"/>
      <c r="L42" s="577"/>
      <c r="M42" s="668"/>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3.5" customHeight="1">
      <c r="A43" s="549"/>
      <c r="B43" s="552"/>
      <c r="C43" s="552"/>
      <c r="D43" s="555"/>
      <c r="E43" s="558"/>
      <c r="F43" s="561"/>
      <c r="G43" s="658"/>
      <c r="H43" s="661"/>
      <c r="I43" s="478"/>
      <c r="J43" s="478"/>
      <c r="K43" s="577"/>
      <c r="L43" s="577"/>
      <c r="M43" s="668"/>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c r="A44" s="549"/>
      <c r="B44" s="552"/>
      <c r="C44" s="552"/>
      <c r="D44" s="555"/>
      <c r="E44" s="558"/>
      <c r="F44" s="561"/>
      <c r="G44" s="658"/>
      <c r="H44" s="661"/>
      <c r="I44" s="478"/>
      <c r="J44" s="478"/>
      <c r="K44" s="577"/>
      <c r="L44" s="577"/>
      <c r="M44" s="668"/>
      <c r="N44" s="32"/>
      <c r="O44" s="32"/>
    </row>
    <row r="45" spans="1:169">
      <c r="A45" s="549"/>
      <c r="B45" s="552"/>
      <c r="C45" s="552"/>
      <c r="D45" s="555"/>
      <c r="E45" s="558"/>
      <c r="F45" s="561"/>
      <c r="G45" s="658"/>
      <c r="H45" s="661"/>
      <c r="I45" s="478"/>
      <c r="J45" s="478"/>
      <c r="K45" s="577"/>
      <c r="L45" s="577"/>
      <c r="M45" s="668"/>
      <c r="N45" s="32"/>
      <c r="O45" s="32"/>
    </row>
    <row r="46" spans="1:169">
      <c r="A46" s="549"/>
      <c r="B46" s="552"/>
      <c r="C46" s="552"/>
      <c r="D46" s="555"/>
      <c r="E46" s="558"/>
      <c r="F46" s="561"/>
      <c r="G46" s="658"/>
      <c r="H46" s="661"/>
      <c r="I46" s="478"/>
      <c r="J46" s="478"/>
      <c r="K46" s="577"/>
      <c r="L46" s="577"/>
      <c r="M46" s="668"/>
      <c r="N46" s="32"/>
      <c r="O46" s="32"/>
    </row>
    <row r="47" spans="1:169">
      <c r="A47" s="549"/>
      <c r="B47" s="552"/>
      <c r="C47" s="552"/>
      <c r="D47" s="555"/>
      <c r="E47" s="558"/>
      <c r="F47" s="561"/>
      <c r="G47" s="658"/>
      <c r="H47" s="661"/>
      <c r="I47" s="478"/>
      <c r="J47" s="478"/>
      <c r="K47" s="577"/>
      <c r="L47" s="577"/>
      <c r="M47" s="668"/>
      <c r="N47" s="32"/>
      <c r="O47" s="32"/>
    </row>
    <row r="48" spans="1:169" ht="15.75" thickBot="1">
      <c r="A48" s="550"/>
      <c r="B48" s="553"/>
      <c r="C48" s="553"/>
      <c r="D48" s="556"/>
      <c r="E48" s="559"/>
      <c r="F48" s="562"/>
      <c r="G48" s="659"/>
      <c r="H48" s="662"/>
      <c r="I48" s="479"/>
      <c r="J48" s="479"/>
      <c r="K48" s="578"/>
      <c r="L48" s="578"/>
      <c r="M48" s="669"/>
      <c r="N48" s="32"/>
      <c r="O48" s="32"/>
    </row>
    <row r="49" spans="1:169" s="24" customFormat="1" ht="12.75" customHeight="1">
      <c r="A49" s="548">
        <f>'7- Mapa Final'!A50</f>
        <v>5</v>
      </c>
      <c r="B49" s="551" t="str">
        <f>'7- Mapa Final'!B50</f>
        <v>Perdida de rentabilidad o oportunidad de los recursos financieros</v>
      </c>
      <c r="C49" s="551" t="str">
        <f>'7- Mapa Final'!C50</f>
        <v>Los recursos del presupuesto tanto de inversión como de funcionamiento  permanecen en las cuentas bancarias sin  generar la rentabilidad esperada</v>
      </c>
      <c r="D49" s="554" t="str">
        <f>'7- Mapa Final'!J50</f>
        <v>Muy Baja - 1</v>
      </c>
      <c r="E49" s="557" t="str">
        <f>'7- Mapa Final'!K50</f>
        <v>Leve - 1</v>
      </c>
      <c r="F49" s="560" t="str">
        <f>'7- Mapa Final'!M50</f>
        <v>Bajo - 1</v>
      </c>
      <c r="G49" s="385" t="s">
        <v>377</v>
      </c>
      <c r="H49" s="660"/>
      <c r="I49" s="576"/>
      <c r="J49" s="576"/>
      <c r="K49" s="686"/>
      <c r="L49" s="686"/>
      <c r="M49" s="645"/>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row>
    <row r="50" spans="1:169" s="24" customFormat="1" ht="12.75" customHeight="1">
      <c r="A50" s="549"/>
      <c r="B50" s="552"/>
      <c r="C50" s="552"/>
      <c r="D50" s="555"/>
      <c r="E50" s="558"/>
      <c r="F50" s="561"/>
      <c r="G50" s="386"/>
      <c r="H50" s="661"/>
      <c r="I50" s="577"/>
      <c r="J50" s="577"/>
      <c r="K50" s="577"/>
      <c r="L50" s="577"/>
      <c r="M50" s="623"/>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c r="A51" s="549"/>
      <c r="B51" s="552"/>
      <c r="C51" s="552"/>
      <c r="D51" s="555"/>
      <c r="E51" s="558"/>
      <c r="F51" s="561"/>
      <c r="G51" s="386"/>
      <c r="H51" s="661"/>
      <c r="I51" s="577"/>
      <c r="J51" s="577"/>
      <c r="K51" s="577"/>
      <c r="L51" s="577"/>
      <c r="M51" s="623"/>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c r="A52" s="549"/>
      <c r="B52" s="552"/>
      <c r="C52" s="552"/>
      <c r="D52" s="555"/>
      <c r="E52" s="558"/>
      <c r="F52" s="561"/>
      <c r="G52" s="386"/>
      <c r="H52" s="661"/>
      <c r="I52" s="577"/>
      <c r="J52" s="577"/>
      <c r="K52" s="577"/>
      <c r="L52" s="577"/>
      <c r="M52" s="623"/>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3.5" customHeight="1">
      <c r="A53" s="549"/>
      <c r="B53" s="552"/>
      <c r="C53" s="552"/>
      <c r="D53" s="555"/>
      <c r="E53" s="558"/>
      <c r="F53" s="561"/>
      <c r="G53" s="386"/>
      <c r="H53" s="661"/>
      <c r="I53" s="577"/>
      <c r="J53" s="577"/>
      <c r="K53" s="577"/>
      <c r="L53" s="577"/>
      <c r="M53" s="623"/>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c r="A54" s="549"/>
      <c r="B54" s="552"/>
      <c r="C54" s="552"/>
      <c r="D54" s="555"/>
      <c r="E54" s="558"/>
      <c r="F54" s="561"/>
      <c r="G54" s="386"/>
      <c r="H54" s="661"/>
      <c r="I54" s="577"/>
      <c r="J54" s="577"/>
      <c r="K54" s="577"/>
      <c r="L54" s="577"/>
      <c r="M54" s="623"/>
      <c r="N54" s="32"/>
      <c r="O54" s="32"/>
    </row>
    <row r="55" spans="1:169">
      <c r="A55" s="549"/>
      <c r="B55" s="552"/>
      <c r="C55" s="552"/>
      <c r="D55" s="555"/>
      <c r="E55" s="558"/>
      <c r="F55" s="561"/>
      <c r="G55" s="386"/>
      <c r="H55" s="661"/>
      <c r="I55" s="577"/>
      <c r="J55" s="577"/>
      <c r="K55" s="577"/>
      <c r="L55" s="577"/>
      <c r="M55" s="623"/>
      <c r="N55" s="32"/>
      <c r="O55" s="32"/>
    </row>
    <row r="56" spans="1:169">
      <c r="A56" s="549"/>
      <c r="B56" s="552"/>
      <c r="C56" s="552"/>
      <c r="D56" s="555"/>
      <c r="E56" s="558"/>
      <c r="F56" s="561"/>
      <c r="G56" s="386"/>
      <c r="H56" s="661"/>
      <c r="I56" s="577"/>
      <c r="J56" s="577"/>
      <c r="K56" s="577"/>
      <c r="L56" s="577"/>
      <c r="M56" s="623"/>
      <c r="N56" s="32"/>
      <c r="O56" s="32"/>
    </row>
    <row r="57" spans="1:169">
      <c r="A57" s="549"/>
      <c r="B57" s="552"/>
      <c r="C57" s="552"/>
      <c r="D57" s="555"/>
      <c r="E57" s="558"/>
      <c r="F57" s="561"/>
      <c r="G57" s="386"/>
      <c r="H57" s="661"/>
      <c r="I57" s="577"/>
      <c r="J57" s="577"/>
      <c r="K57" s="577"/>
      <c r="L57" s="577"/>
      <c r="M57" s="623"/>
      <c r="N57" s="32"/>
      <c r="O57" s="32"/>
    </row>
    <row r="58" spans="1:169" ht="15.75" thickBot="1">
      <c r="A58" s="550"/>
      <c r="B58" s="553"/>
      <c r="C58" s="553"/>
      <c r="D58" s="556"/>
      <c r="E58" s="559"/>
      <c r="F58" s="562"/>
      <c r="G58" s="387"/>
      <c r="H58" s="662"/>
      <c r="I58" s="578"/>
      <c r="J58" s="578"/>
      <c r="K58" s="578"/>
      <c r="L58" s="578"/>
      <c r="M58" s="624"/>
      <c r="N58" s="32"/>
      <c r="O58" s="32"/>
    </row>
    <row r="59" spans="1:169" s="24" customFormat="1" ht="13.9" customHeight="1">
      <c r="A59" s="548">
        <f>'7- Mapa Final'!A60</f>
        <v>6</v>
      </c>
      <c r="B59" s="551" t="str">
        <f>'7- Mapa Final'!B60</f>
        <v xml:space="preserve">Emitir o presentar  en forma  errada o tardía  los  Balances de la entidad </v>
      </c>
      <c r="C59" s="551" t="str">
        <f>'7- Mapa Final'!C60</f>
        <v>Se incumple con los tiempos y condiciones establecidas por la Contaduría General de la Nación para la presentación de los Estados Financieros</v>
      </c>
      <c r="D59" s="554" t="str">
        <f>'7- Mapa Final'!J60</f>
        <v>Muy Baja - 1</v>
      </c>
      <c r="E59" s="557" t="str">
        <f>'7- Mapa Final'!K60</f>
        <v>Mayor - 4</v>
      </c>
      <c r="F59" s="560" t="str">
        <f>'7- Mapa Final'!M60</f>
        <v>Alto  - 4</v>
      </c>
      <c r="G59" s="657" t="s">
        <v>377</v>
      </c>
      <c r="H59" s="680"/>
      <c r="I59" s="638"/>
      <c r="J59" s="638"/>
      <c r="K59" s="686"/>
      <c r="L59" s="686"/>
      <c r="M59" s="62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row>
    <row r="60" spans="1:169" s="24" customFormat="1" ht="12.75" customHeight="1">
      <c r="A60" s="549"/>
      <c r="B60" s="552"/>
      <c r="C60" s="552"/>
      <c r="D60" s="555"/>
      <c r="E60" s="558"/>
      <c r="F60" s="561"/>
      <c r="G60" s="658"/>
      <c r="H60" s="681"/>
      <c r="I60" s="629"/>
      <c r="J60" s="629"/>
      <c r="K60" s="577"/>
      <c r="L60" s="577"/>
      <c r="M60" s="623"/>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c r="A61" s="549"/>
      <c r="B61" s="552"/>
      <c r="C61" s="552"/>
      <c r="D61" s="555"/>
      <c r="E61" s="558"/>
      <c r="F61" s="561"/>
      <c r="G61" s="658"/>
      <c r="H61" s="681"/>
      <c r="I61" s="629"/>
      <c r="J61" s="629"/>
      <c r="K61" s="577"/>
      <c r="L61" s="577"/>
      <c r="M61" s="623"/>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c r="A62" s="549"/>
      <c r="B62" s="552"/>
      <c r="C62" s="552"/>
      <c r="D62" s="555"/>
      <c r="E62" s="558"/>
      <c r="F62" s="561"/>
      <c r="G62" s="658"/>
      <c r="H62" s="681"/>
      <c r="I62" s="629"/>
      <c r="J62" s="629"/>
      <c r="K62" s="577"/>
      <c r="L62" s="577"/>
      <c r="M62" s="623"/>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3.5" customHeight="1">
      <c r="A63" s="549"/>
      <c r="B63" s="552"/>
      <c r="C63" s="552"/>
      <c r="D63" s="555"/>
      <c r="E63" s="558"/>
      <c r="F63" s="561"/>
      <c r="G63" s="658"/>
      <c r="H63" s="681"/>
      <c r="I63" s="629"/>
      <c r="J63" s="629"/>
      <c r="K63" s="577"/>
      <c r="L63" s="577"/>
      <c r="M63" s="623"/>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c r="A64" s="549"/>
      <c r="B64" s="552"/>
      <c r="C64" s="552"/>
      <c r="D64" s="555"/>
      <c r="E64" s="558"/>
      <c r="F64" s="561"/>
      <c r="G64" s="658"/>
      <c r="H64" s="681"/>
      <c r="I64" s="629"/>
      <c r="J64" s="629"/>
      <c r="K64" s="577"/>
      <c r="L64" s="577"/>
      <c r="M64" s="623"/>
      <c r="N64" s="32"/>
      <c r="O64" s="32"/>
    </row>
    <row r="65" spans="1:169">
      <c r="A65" s="549"/>
      <c r="B65" s="552"/>
      <c r="C65" s="552"/>
      <c r="D65" s="555"/>
      <c r="E65" s="558"/>
      <c r="F65" s="561"/>
      <c r="G65" s="658"/>
      <c r="H65" s="681"/>
      <c r="I65" s="629"/>
      <c r="J65" s="629"/>
      <c r="K65" s="577"/>
      <c r="L65" s="577"/>
      <c r="M65" s="623"/>
      <c r="N65" s="32"/>
      <c r="O65" s="32"/>
    </row>
    <row r="66" spans="1:169">
      <c r="A66" s="549"/>
      <c r="B66" s="552"/>
      <c r="C66" s="552"/>
      <c r="D66" s="555"/>
      <c r="E66" s="558"/>
      <c r="F66" s="561"/>
      <c r="G66" s="658"/>
      <c r="H66" s="681"/>
      <c r="I66" s="629"/>
      <c r="J66" s="629"/>
      <c r="K66" s="577"/>
      <c r="L66" s="577"/>
      <c r="M66" s="623"/>
      <c r="N66" s="32"/>
      <c r="O66" s="32"/>
    </row>
    <row r="67" spans="1:169">
      <c r="A67" s="549"/>
      <c r="B67" s="552"/>
      <c r="C67" s="552"/>
      <c r="D67" s="555"/>
      <c r="E67" s="558"/>
      <c r="F67" s="561"/>
      <c r="G67" s="658"/>
      <c r="H67" s="681"/>
      <c r="I67" s="629"/>
      <c r="J67" s="629"/>
      <c r="K67" s="577"/>
      <c r="L67" s="577"/>
      <c r="M67" s="623"/>
      <c r="N67" s="32"/>
      <c r="O67" s="32"/>
    </row>
    <row r="68" spans="1:169" ht="15.75" thickBot="1">
      <c r="A68" s="550"/>
      <c r="B68" s="553"/>
      <c r="C68" s="553"/>
      <c r="D68" s="556"/>
      <c r="E68" s="559"/>
      <c r="F68" s="562"/>
      <c r="G68" s="659"/>
      <c r="H68" s="682"/>
      <c r="I68" s="630"/>
      <c r="J68" s="630"/>
      <c r="K68" s="578"/>
      <c r="L68" s="578"/>
      <c r="M68" s="624"/>
      <c r="N68" s="32"/>
      <c r="O68" s="32"/>
    </row>
    <row r="69" spans="1:169" s="24" customFormat="1" ht="12.75" customHeight="1">
      <c r="A69" s="548">
        <f>'7- Mapa Final'!A70</f>
        <v>7</v>
      </c>
      <c r="B69" s="551" t="str">
        <f>'7- Mapa Final'!B70</f>
        <v>Recibir dádivas o beneficios a nombre propio o de terceros para  afectar la seguridad o confidencialidad de la información</v>
      </c>
      <c r="C69" s="551" t="str">
        <f>'7- Mapa Final'!C70</f>
        <v>Recibir dádivas o beneficios a nombre propio o de terceros por   revelar información confidencial,  alterar, retener o no publicar información</v>
      </c>
      <c r="D69" s="554" t="str">
        <f>'7- Mapa Final'!J70</f>
        <v>Muy Baja - 1</v>
      </c>
      <c r="E69" s="557" t="str">
        <f>'7- Mapa Final'!K70</f>
        <v>Menor - 2</v>
      </c>
      <c r="F69" s="560" t="str">
        <f>'7- Mapa Final'!M70</f>
        <v>Bajo - 2</v>
      </c>
      <c r="G69" s="657" t="s">
        <v>377</v>
      </c>
      <c r="H69" s="691"/>
      <c r="I69" s="638"/>
      <c r="J69" s="638"/>
      <c r="K69" s="686"/>
      <c r="L69" s="686"/>
      <c r="M69" s="678"/>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row>
    <row r="70" spans="1:169" s="24" customFormat="1" ht="12.75" customHeight="1">
      <c r="A70" s="549"/>
      <c r="B70" s="552"/>
      <c r="C70" s="552"/>
      <c r="D70" s="555"/>
      <c r="E70" s="558"/>
      <c r="F70" s="561"/>
      <c r="G70" s="658"/>
      <c r="H70" s="661"/>
      <c r="I70" s="629"/>
      <c r="J70" s="629"/>
      <c r="K70" s="577"/>
      <c r="L70" s="577"/>
      <c r="M70" s="668"/>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c r="A71" s="549"/>
      <c r="B71" s="552"/>
      <c r="C71" s="552"/>
      <c r="D71" s="555"/>
      <c r="E71" s="558"/>
      <c r="F71" s="561"/>
      <c r="G71" s="658"/>
      <c r="H71" s="661"/>
      <c r="I71" s="629"/>
      <c r="J71" s="629"/>
      <c r="K71" s="577"/>
      <c r="L71" s="577"/>
      <c r="M71" s="668"/>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c r="A72" s="549"/>
      <c r="B72" s="552"/>
      <c r="C72" s="552"/>
      <c r="D72" s="555"/>
      <c r="E72" s="558"/>
      <c r="F72" s="561"/>
      <c r="G72" s="658"/>
      <c r="H72" s="661"/>
      <c r="I72" s="629"/>
      <c r="J72" s="629"/>
      <c r="K72" s="577"/>
      <c r="L72" s="577"/>
      <c r="M72" s="668"/>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3.5" customHeight="1">
      <c r="A73" s="549"/>
      <c r="B73" s="552"/>
      <c r="C73" s="552"/>
      <c r="D73" s="555"/>
      <c r="E73" s="558"/>
      <c r="F73" s="561"/>
      <c r="G73" s="658"/>
      <c r="H73" s="661"/>
      <c r="I73" s="629"/>
      <c r="J73" s="629"/>
      <c r="K73" s="577"/>
      <c r="L73" s="577"/>
      <c r="M73" s="668"/>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c r="A74" s="549"/>
      <c r="B74" s="552"/>
      <c r="C74" s="552"/>
      <c r="D74" s="555"/>
      <c r="E74" s="558"/>
      <c r="F74" s="561"/>
      <c r="G74" s="658"/>
      <c r="H74" s="661"/>
      <c r="I74" s="629"/>
      <c r="J74" s="629"/>
      <c r="K74" s="577"/>
      <c r="L74" s="577"/>
      <c r="M74" s="668"/>
      <c r="N74" s="32"/>
      <c r="O74" s="32"/>
    </row>
    <row r="75" spans="1:169">
      <c r="A75" s="549"/>
      <c r="B75" s="552"/>
      <c r="C75" s="552"/>
      <c r="D75" s="555"/>
      <c r="E75" s="558"/>
      <c r="F75" s="561"/>
      <c r="G75" s="658"/>
      <c r="H75" s="661"/>
      <c r="I75" s="629"/>
      <c r="J75" s="629"/>
      <c r="K75" s="577"/>
      <c r="L75" s="577"/>
      <c r="M75" s="668"/>
      <c r="N75" s="32"/>
      <c r="O75" s="32"/>
    </row>
    <row r="76" spans="1:169">
      <c r="A76" s="549"/>
      <c r="B76" s="552"/>
      <c r="C76" s="552"/>
      <c r="D76" s="555"/>
      <c r="E76" s="558"/>
      <c r="F76" s="561"/>
      <c r="G76" s="658"/>
      <c r="H76" s="661"/>
      <c r="I76" s="629"/>
      <c r="J76" s="629"/>
      <c r="K76" s="577"/>
      <c r="L76" s="577"/>
      <c r="M76" s="668"/>
      <c r="N76" s="32"/>
      <c r="O76" s="32"/>
    </row>
    <row r="77" spans="1:169">
      <c r="A77" s="549"/>
      <c r="B77" s="552"/>
      <c r="C77" s="552"/>
      <c r="D77" s="555"/>
      <c r="E77" s="558"/>
      <c r="F77" s="561"/>
      <c r="G77" s="658"/>
      <c r="H77" s="661"/>
      <c r="I77" s="629"/>
      <c r="J77" s="629"/>
      <c r="K77" s="577"/>
      <c r="L77" s="577"/>
      <c r="M77" s="668"/>
      <c r="N77" s="32"/>
      <c r="O77" s="32"/>
    </row>
    <row r="78" spans="1:169" ht="15.75" thickBot="1">
      <c r="A78" s="550"/>
      <c r="B78" s="553"/>
      <c r="C78" s="553"/>
      <c r="D78" s="556"/>
      <c r="E78" s="559"/>
      <c r="F78" s="562"/>
      <c r="G78" s="659"/>
      <c r="H78" s="662"/>
      <c r="I78" s="630"/>
      <c r="J78" s="630"/>
      <c r="K78" s="578"/>
      <c r="L78" s="578"/>
      <c r="M78" s="669"/>
      <c r="N78" s="32"/>
      <c r="O78" s="32"/>
    </row>
    <row r="79" spans="1:169" ht="15" customHeight="1">
      <c r="A79" s="548">
        <f>'7- Mapa Final'!A80</f>
        <v>8</v>
      </c>
      <c r="B79" s="551" t="str">
        <f>'7- Mapa Final'!B80</f>
        <v>Falta de información para elaborar el anteproyecto de presupuesto de la Rama Judicial</v>
      </c>
      <c r="C79" s="551" t="str">
        <f>'7- Mapa Final'!C80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79" s="554" t="str">
        <f>'7- Mapa Final'!J80</f>
        <v>Muy Baja - 1</v>
      </c>
      <c r="E79" s="557" t="str">
        <f>'7- Mapa Final'!K80</f>
        <v>Menor - 2</v>
      </c>
      <c r="F79" s="560" t="str">
        <f>'7- Mapa Final'!M80</f>
        <v>Bajo - 2</v>
      </c>
      <c r="G79" s="385" t="s">
        <v>377</v>
      </c>
      <c r="H79" s="660"/>
      <c r="I79" s="576"/>
      <c r="J79" s="576"/>
      <c r="K79" s="686"/>
      <c r="L79" s="686"/>
      <c r="M79" s="667"/>
    </row>
    <row r="80" spans="1:169">
      <c r="A80" s="549"/>
      <c r="B80" s="552"/>
      <c r="C80" s="552"/>
      <c r="D80" s="555"/>
      <c r="E80" s="558"/>
      <c r="F80" s="561"/>
      <c r="G80" s="386"/>
      <c r="H80" s="689"/>
      <c r="I80" s="577"/>
      <c r="J80" s="577"/>
      <c r="K80" s="577"/>
      <c r="L80" s="577"/>
      <c r="M80" s="687"/>
    </row>
    <row r="81" spans="1:13">
      <c r="A81" s="549"/>
      <c r="B81" s="552"/>
      <c r="C81" s="552"/>
      <c r="D81" s="555"/>
      <c r="E81" s="558"/>
      <c r="F81" s="561"/>
      <c r="G81" s="386"/>
      <c r="H81" s="689"/>
      <c r="I81" s="577"/>
      <c r="J81" s="577"/>
      <c r="K81" s="577"/>
      <c r="L81" s="577"/>
      <c r="M81" s="687"/>
    </row>
    <row r="82" spans="1:13">
      <c r="A82" s="549"/>
      <c r="B82" s="552"/>
      <c r="C82" s="552"/>
      <c r="D82" s="555"/>
      <c r="E82" s="558"/>
      <c r="F82" s="561"/>
      <c r="G82" s="386"/>
      <c r="H82" s="689"/>
      <c r="I82" s="577"/>
      <c r="J82" s="577"/>
      <c r="K82" s="577"/>
      <c r="L82" s="577"/>
      <c r="M82" s="687"/>
    </row>
    <row r="83" spans="1:13">
      <c r="A83" s="549"/>
      <c r="B83" s="552"/>
      <c r="C83" s="552"/>
      <c r="D83" s="555"/>
      <c r="E83" s="558"/>
      <c r="F83" s="561"/>
      <c r="G83" s="386"/>
      <c r="H83" s="689"/>
      <c r="I83" s="577"/>
      <c r="J83" s="577"/>
      <c r="K83" s="577"/>
      <c r="L83" s="577"/>
      <c r="M83" s="687"/>
    </row>
    <row r="84" spans="1:13">
      <c r="A84" s="549"/>
      <c r="B84" s="552"/>
      <c r="C84" s="552"/>
      <c r="D84" s="555"/>
      <c r="E84" s="558"/>
      <c r="F84" s="561"/>
      <c r="G84" s="386"/>
      <c r="H84" s="689"/>
      <c r="I84" s="577"/>
      <c r="J84" s="577"/>
      <c r="K84" s="577"/>
      <c r="L84" s="577"/>
      <c r="M84" s="687"/>
    </row>
    <row r="85" spans="1:13">
      <c r="A85" s="549"/>
      <c r="B85" s="552"/>
      <c r="C85" s="552"/>
      <c r="D85" s="555"/>
      <c r="E85" s="558"/>
      <c r="F85" s="561"/>
      <c r="G85" s="386"/>
      <c r="H85" s="689"/>
      <c r="I85" s="577"/>
      <c r="J85" s="577"/>
      <c r="K85" s="577"/>
      <c r="L85" s="577"/>
      <c r="M85" s="687"/>
    </row>
    <row r="86" spans="1:13">
      <c r="A86" s="549"/>
      <c r="B86" s="552"/>
      <c r="C86" s="552"/>
      <c r="D86" s="555"/>
      <c r="E86" s="558"/>
      <c r="F86" s="561"/>
      <c r="G86" s="386"/>
      <c r="H86" s="689"/>
      <c r="I86" s="577"/>
      <c r="J86" s="577"/>
      <c r="K86" s="577"/>
      <c r="L86" s="577"/>
      <c r="M86" s="687"/>
    </row>
    <row r="87" spans="1:13">
      <c r="A87" s="549"/>
      <c r="B87" s="552"/>
      <c r="C87" s="552"/>
      <c r="D87" s="555"/>
      <c r="E87" s="558"/>
      <c r="F87" s="561"/>
      <c r="G87" s="386"/>
      <c r="H87" s="689"/>
      <c r="I87" s="577"/>
      <c r="J87" s="577"/>
      <c r="K87" s="577"/>
      <c r="L87" s="577"/>
      <c r="M87" s="687"/>
    </row>
    <row r="88" spans="1:13" ht="15.75" thickBot="1">
      <c r="A88" s="550"/>
      <c r="B88" s="553"/>
      <c r="C88" s="553"/>
      <c r="D88" s="556"/>
      <c r="E88" s="559"/>
      <c r="F88" s="562"/>
      <c r="G88" s="387"/>
      <c r="H88" s="690"/>
      <c r="I88" s="578"/>
      <c r="J88" s="578"/>
      <c r="K88" s="578"/>
      <c r="L88" s="578"/>
      <c r="M88" s="688"/>
    </row>
    <row r="89" spans="1:13" ht="15" customHeight="1">
      <c r="A89" s="548">
        <f>'7- Mapa Final'!A90</f>
        <v>9</v>
      </c>
      <c r="B89" s="551" t="str">
        <f>'7- Mapa Final'!B90</f>
        <v>Ofrecer, prometer, entregar, aceptar o solicitar una ventaja indebida para dar tramite de pago de devolución de sumas de dinero de competencia del Fondos Especiales.</v>
      </c>
      <c r="C89" s="551" t="str">
        <f>'7- Mapa Final'!C90</f>
        <v>Cuando se solicita y se tramita la solicitud de devolución de sumas de dinero de los Fondos Especiales sin el lleno de los requisitos legales, se falsifican documentos soporte para el pago.</v>
      </c>
      <c r="D89" s="554" t="str">
        <f>'7- Mapa Final'!J90</f>
        <v>Muy Baja - 1</v>
      </c>
      <c r="E89" s="557" t="str">
        <f>'7- Mapa Final'!K90</f>
        <v>Menor - 2</v>
      </c>
      <c r="F89" s="560" t="str">
        <f>'7- Mapa Final'!M90</f>
        <v>Bajo - 2</v>
      </c>
      <c r="G89" s="385" t="s">
        <v>319</v>
      </c>
      <c r="H89" s="640"/>
      <c r="I89" s="576"/>
      <c r="J89" s="576"/>
      <c r="K89" s="686"/>
      <c r="L89" s="686"/>
      <c r="M89" s="645"/>
    </row>
    <row r="90" spans="1:13">
      <c r="A90" s="549"/>
      <c r="B90" s="552"/>
      <c r="C90" s="552"/>
      <c r="D90" s="555"/>
      <c r="E90" s="558"/>
      <c r="F90" s="561"/>
      <c r="G90" s="386"/>
      <c r="H90" s="637"/>
      <c r="I90" s="577"/>
      <c r="J90" s="577"/>
      <c r="K90" s="577"/>
      <c r="L90" s="577"/>
      <c r="M90" s="623"/>
    </row>
    <row r="91" spans="1:13">
      <c r="A91" s="549"/>
      <c r="B91" s="552"/>
      <c r="C91" s="552"/>
      <c r="D91" s="555"/>
      <c r="E91" s="558"/>
      <c r="F91" s="561"/>
      <c r="G91" s="386"/>
      <c r="H91" s="637"/>
      <c r="I91" s="577"/>
      <c r="J91" s="577"/>
      <c r="K91" s="577"/>
      <c r="L91" s="577"/>
      <c r="M91" s="623"/>
    </row>
    <row r="92" spans="1:13">
      <c r="A92" s="549"/>
      <c r="B92" s="552"/>
      <c r="C92" s="552"/>
      <c r="D92" s="555"/>
      <c r="E92" s="558"/>
      <c r="F92" s="561"/>
      <c r="G92" s="386"/>
      <c r="H92" s="637"/>
      <c r="I92" s="577"/>
      <c r="J92" s="577"/>
      <c r="K92" s="577"/>
      <c r="L92" s="577"/>
      <c r="M92" s="623"/>
    </row>
    <row r="93" spans="1:13">
      <c r="A93" s="549"/>
      <c r="B93" s="552"/>
      <c r="C93" s="552"/>
      <c r="D93" s="555"/>
      <c r="E93" s="558"/>
      <c r="F93" s="561"/>
      <c r="G93" s="386"/>
      <c r="H93" s="637"/>
      <c r="I93" s="577"/>
      <c r="J93" s="577"/>
      <c r="K93" s="577"/>
      <c r="L93" s="577"/>
      <c r="M93" s="623"/>
    </row>
    <row r="94" spans="1:13">
      <c r="A94" s="549"/>
      <c r="B94" s="552"/>
      <c r="C94" s="552"/>
      <c r="D94" s="555"/>
      <c r="E94" s="558"/>
      <c r="F94" s="561"/>
      <c r="G94" s="386"/>
      <c r="H94" s="637"/>
      <c r="I94" s="577"/>
      <c r="J94" s="577"/>
      <c r="K94" s="577"/>
      <c r="L94" s="577"/>
      <c r="M94" s="623"/>
    </row>
    <row r="95" spans="1:13">
      <c r="A95" s="549"/>
      <c r="B95" s="552"/>
      <c r="C95" s="552"/>
      <c r="D95" s="555"/>
      <c r="E95" s="558"/>
      <c r="F95" s="561"/>
      <c r="G95" s="386"/>
      <c r="H95" s="637"/>
      <c r="I95" s="577"/>
      <c r="J95" s="577"/>
      <c r="K95" s="577"/>
      <c r="L95" s="577"/>
      <c r="M95" s="623"/>
    </row>
    <row r="96" spans="1:13">
      <c r="A96" s="549"/>
      <c r="B96" s="552"/>
      <c r="C96" s="552"/>
      <c r="D96" s="555"/>
      <c r="E96" s="558"/>
      <c r="F96" s="561"/>
      <c r="G96" s="386"/>
      <c r="H96" s="637"/>
      <c r="I96" s="577"/>
      <c r="J96" s="577"/>
      <c r="K96" s="577"/>
      <c r="L96" s="577"/>
      <c r="M96" s="623"/>
    </row>
    <row r="97" spans="1:13">
      <c r="A97" s="549"/>
      <c r="B97" s="552"/>
      <c r="C97" s="552"/>
      <c r="D97" s="555"/>
      <c r="E97" s="558"/>
      <c r="F97" s="561"/>
      <c r="G97" s="386"/>
      <c r="H97" s="637"/>
      <c r="I97" s="577"/>
      <c r="J97" s="577"/>
      <c r="K97" s="577"/>
      <c r="L97" s="577"/>
      <c r="M97" s="623"/>
    </row>
    <row r="98" spans="1:13" ht="15.75" thickBot="1">
      <c r="A98" s="550"/>
      <c r="B98" s="553"/>
      <c r="C98" s="553"/>
      <c r="D98" s="556"/>
      <c r="E98" s="559"/>
      <c r="F98" s="562"/>
      <c r="G98" s="387"/>
      <c r="H98" s="641"/>
      <c r="I98" s="578"/>
      <c r="J98" s="578"/>
      <c r="K98" s="578"/>
      <c r="L98" s="578"/>
      <c r="M98" s="624"/>
    </row>
    <row r="99" spans="1:13" ht="15" customHeight="1">
      <c r="A99" s="548">
        <f>'7- Mapa Final'!A100</f>
        <v>10</v>
      </c>
      <c r="B99" s="551" t="str">
        <f>'7- Mapa Final'!B100</f>
        <v>Ofrecer, prometer, entregar, aceptar o solicitar una ventaja indebida para efectuar la asignación presupuestal</v>
      </c>
      <c r="C99" s="551" t="str">
        <f>'7- Mapa Final'!C100</f>
        <v>La asignación presupuestal se realiza con criterios subjetivos para satisfacer beneficios particulares evitando la aplicación de los objetivos institucionales para la distribución del presupuesto.</v>
      </c>
      <c r="D99" s="554" t="str">
        <f>'7- Mapa Final'!J100</f>
        <v>Muy Baja - 1</v>
      </c>
      <c r="E99" s="557" t="str">
        <f>'7- Mapa Final'!K100</f>
        <v>Menor - 2</v>
      </c>
      <c r="F99" s="560" t="str">
        <f>'7- Mapa Final'!M100</f>
        <v>Bajo - 2</v>
      </c>
      <c r="G99" s="385" t="s">
        <v>377</v>
      </c>
      <c r="H99" s="660"/>
      <c r="I99" s="576"/>
      <c r="J99" s="576"/>
      <c r="K99" s="686"/>
      <c r="L99" s="686"/>
      <c r="M99" s="667"/>
    </row>
    <row r="100" spans="1:13">
      <c r="A100" s="549"/>
      <c r="B100" s="552"/>
      <c r="C100" s="552"/>
      <c r="D100" s="555"/>
      <c r="E100" s="558"/>
      <c r="F100" s="561"/>
      <c r="G100" s="386"/>
      <c r="H100" s="689"/>
      <c r="I100" s="577"/>
      <c r="J100" s="577"/>
      <c r="K100" s="577"/>
      <c r="L100" s="577"/>
      <c r="M100" s="687"/>
    </row>
    <row r="101" spans="1:13">
      <c r="A101" s="549"/>
      <c r="B101" s="552"/>
      <c r="C101" s="552"/>
      <c r="D101" s="555"/>
      <c r="E101" s="558"/>
      <c r="F101" s="561"/>
      <c r="G101" s="386"/>
      <c r="H101" s="689"/>
      <c r="I101" s="577"/>
      <c r="J101" s="577"/>
      <c r="K101" s="577"/>
      <c r="L101" s="577"/>
      <c r="M101" s="687"/>
    </row>
    <row r="102" spans="1:13">
      <c r="A102" s="549"/>
      <c r="B102" s="552"/>
      <c r="C102" s="552"/>
      <c r="D102" s="555"/>
      <c r="E102" s="558"/>
      <c r="F102" s="561"/>
      <c r="G102" s="386"/>
      <c r="H102" s="689"/>
      <c r="I102" s="577"/>
      <c r="J102" s="577"/>
      <c r="K102" s="577"/>
      <c r="L102" s="577"/>
      <c r="M102" s="687"/>
    </row>
    <row r="103" spans="1:13">
      <c r="A103" s="549"/>
      <c r="B103" s="552"/>
      <c r="C103" s="552"/>
      <c r="D103" s="555"/>
      <c r="E103" s="558"/>
      <c r="F103" s="561"/>
      <c r="G103" s="386"/>
      <c r="H103" s="689"/>
      <c r="I103" s="577"/>
      <c r="J103" s="577"/>
      <c r="K103" s="577"/>
      <c r="L103" s="577"/>
      <c r="M103" s="687"/>
    </row>
    <row r="104" spans="1:13">
      <c r="A104" s="549"/>
      <c r="B104" s="552"/>
      <c r="C104" s="552"/>
      <c r="D104" s="555"/>
      <c r="E104" s="558"/>
      <c r="F104" s="561"/>
      <c r="G104" s="386"/>
      <c r="H104" s="689"/>
      <c r="I104" s="577"/>
      <c r="J104" s="577"/>
      <c r="K104" s="577"/>
      <c r="L104" s="577"/>
      <c r="M104" s="687"/>
    </row>
    <row r="105" spans="1:13">
      <c r="A105" s="549"/>
      <c r="B105" s="552"/>
      <c r="C105" s="552"/>
      <c r="D105" s="555"/>
      <c r="E105" s="558"/>
      <c r="F105" s="561"/>
      <c r="G105" s="386"/>
      <c r="H105" s="689"/>
      <c r="I105" s="577"/>
      <c r="J105" s="577"/>
      <c r="K105" s="577"/>
      <c r="L105" s="577"/>
      <c r="M105" s="687"/>
    </row>
    <row r="106" spans="1:13">
      <c r="A106" s="549"/>
      <c r="B106" s="552"/>
      <c r="C106" s="552"/>
      <c r="D106" s="555"/>
      <c r="E106" s="558"/>
      <c r="F106" s="561"/>
      <c r="G106" s="386"/>
      <c r="H106" s="689"/>
      <c r="I106" s="577"/>
      <c r="J106" s="577"/>
      <c r="K106" s="577"/>
      <c r="L106" s="577"/>
      <c r="M106" s="687"/>
    </row>
    <row r="107" spans="1:13">
      <c r="A107" s="549"/>
      <c r="B107" s="552"/>
      <c r="C107" s="552"/>
      <c r="D107" s="555"/>
      <c r="E107" s="558"/>
      <c r="F107" s="561"/>
      <c r="G107" s="386"/>
      <c r="H107" s="689"/>
      <c r="I107" s="577"/>
      <c r="J107" s="577"/>
      <c r="K107" s="577"/>
      <c r="L107" s="577"/>
      <c r="M107" s="687"/>
    </row>
    <row r="108" spans="1:13" ht="15.75" thickBot="1">
      <c r="A108" s="550"/>
      <c r="B108" s="553"/>
      <c r="C108" s="553"/>
      <c r="D108" s="556"/>
      <c r="E108" s="559"/>
      <c r="F108" s="562"/>
      <c r="G108" s="387"/>
      <c r="H108" s="690"/>
      <c r="I108" s="578"/>
      <c r="J108" s="578"/>
      <c r="K108" s="578"/>
      <c r="L108" s="578"/>
      <c r="M108" s="688"/>
    </row>
    <row r="109" spans="1:13">
      <c r="A109" s="548">
        <f>'7- Mapa Final'!A110</f>
        <v>11</v>
      </c>
      <c r="B109" s="551" t="str">
        <f>'7- Mapa Final'!B110</f>
        <v>Ofrecer, prometer, entregar, aceptar o solicitar una ventaja indebida para tramitar cuentas sin el lleno de requisitos contractuales o aplicar erradamente deducciones.</v>
      </c>
      <c r="C109" s="551" t="str">
        <f>'7- Mapa Final'!C110</f>
        <v>Omitir la verificación de los documentos requeridos para tramitar la obligación, o elaborar la obligación sin los descuentos establecidos en la ley, o demorar la elaboración del documento de manera injustificada</v>
      </c>
      <c r="D109" s="554" t="str">
        <f>'7- Mapa Final'!J110</f>
        <v>Muy Baja - 1</v>
      </c>
      <c r="E109" s="557" t="str">
        <f>'7- Mapa Final'!K110</f>
        <v>Menor - 2</v>
      </c>
      <c r="F109" s="560" t="str">
        <f>'7- Mapa Final'!M110</f>
        <v>Bajo - 2</v>
      </c>
      <c r="G109" s="385" t="s">
        <v>377</v>
      </c>
      <c r="H109" s="660"/>
      <c r="I109" s="576"/>
      <c r="J109" s="576"/>
      <c r="K109" s="686"/>
      <c r="L109" s="686"/>
      <c r="M109" s="667"/>
    </row>
    <row r="110" spans="1:13">
      <c r="A110" s="549"/>
      <c r="B110" s="552"/>
      <c r="C110" s="552"/>
      <c r="D110" s="555"/>
      <c r="E110" s="558"/>
      <c r="F110" s="561"/>
      <c r="G110" s="386"/>
      <c r="H110" s="661"/>
      <c r="I110" s="577"/>
      <c r="J110" s="577"/>
      <c r="K110" s="577"/>
      <c r="L110" s="577"/>
      <c r="M110" s="668"/>
    </row>
    <row r="111" spans="1:13">
      <c r="A111" s="549"/>
      <c r="B111" s="552"/>
      <c r="C111" s="552"/>
      <c r="D111" s="555"/>
      <c r="E111" s="558"/>
      <c r="F111" s="561"/>
      <c r="G111" s="386"/>
      <c r="H111" s="661"/>
      <c r="I111" s="577"/>
      <c r="J111" s="577"/>
      <c r="K111" s="577"/>
      <c r="L111" s="577"/>
      <c r="M111" s="668"/>
    </row>
    <row r="112" spans="1:13">
      <c r="A112" s="549"/>
      <c r="B112" s="552"/>
      <c r="C112" s="552"/>
      <c r="D112" s="555"/>
      <c r="E112" s="558"/>
      <c r="F112" s="561"/>
      <c r="G112" s="386"/>
      <c r="H112" s="661"/>
      <c r="I112" s="577"/>
      <c r="J112" s="577"/>
      <c r="K112" s="577"/>
      <c r="L112" s="577"/>
      <c r="M112" s="668"/>
    </row>
    <row r="113" spans="1:13">
      <c r="A113" s="549"/>
      <c r="B113" s="552"/>
      <c r="C113" s="552"/>
      <c r="D113" s="555"/>
      <c r="E113" s="558"/>
      <c r="F113" s="561"/>
      <c r="G113" s="386"/>
      <c r="H113" s="661"/>
      <c r="I113" s="577"/>
      <c r="J113" s="577"/>
      <c r="K113" s="577"/>
      <c r="L113" s="577"/>
      <c r="M113" s="668"/>
    </row>
    <row r="114" spans="1:13">
      <c r="A114" s="549"/>
      <c r="B114" s="552"/>
      <c r="C114" s="552"/>
      <c r="D114" s="555"/>
      <c r="E114" s="558"/>
      <c r="F114" s="561"/>
      <c r="G114" s="386"/>
      <c r="H114" s="661"/>
      <c r="I114" s="577"/>
      <c r="J114" s="577"/>
      <c r="K114" s="577"/>
      <c r="L114" s="577"/>
      <c r="M114" s="668"/>
    </row>
    <row r="115" spans="1:13">
      <c r="A115" s="549"/>
      <c r="B115" s="552"/>
      <c r="C115" s="552"/>
      <c r="D115" s="555"/>
      <c r="E115" s="558"/>
      <c r="F115" s="561"/>
      <c r="G115" s="386"/>
      <c r="H115" s="661"/>
      <c r="I115" s="577"/>
      <c r="J115" s="577"/>
      <c r="K115" s="577"/>
      <c r="L115" s="577"/>
      <c r="M115" s="668"/>
    </row>
    <row r="116" spans="1:13">
      <c r="A116" s="549"/>
      <c r="B116" s="552"/>
      <c r="C116" s="552"/>
      <c r="D116" s="555"/>
      <c r="E116" s="558"/>
      <c r="F116" s="561"/>
      <c r="G116" s="386"/>
      <c r="H116" s="661"/>
      <c r="I116" s="577"/>
      <c r="J116" s="577"/>
      <c r="K116" s="577"/>
      <c r="L116" s="577"/>
      <c r="M116" s="668"/>
    </row>
    <row r="117" spans="1:13">
      <c r="A117" s="549"/>
      <c r="B117" s="552"/>
      <c r="C117" s="552"/>
      <c r="D117" s="555"/>
      <c r="E117" s="558"/>
      <c r="F117" s="561"/>
      <c r="G117" s="386"/>
      <c r="H117" s="661"/>
      <c r="I117" s="577"/>
      <c r="J117" s="577"/>
      <c r="K117" s="577"/>
      <c r="L117" s="577"/>
      <c r="M117" s="668"/>
    </row>
    <row r="118" spans="1:13" ht="15.75" thickBot="1">
      <c r="A118" s="550"/>
      <c r="B118" s="553"/>
      <c r="C118" s="553"/>
      <c r="D118" s="556"/>
      <c r="E118" s="559"/>
      <c r="F118" s="562"/>
      <c r="G118" s="387"/>
      <c r="H118" s="662"/>
      <c r="I118" s="578"/>
      <c r="J118" s="578"/>
      <c r="K118" s="578"/>
      <c r="L118" s="578"/>
      <c r="M118" s="669"/>
    </row>
    <row r="119" spans="1:13">
      <c r="A119" s="548">
        <f>'7- Mapa Final'!A120</f>
        <v>12</v>
      </c>
      <c r="B119" s="551" t="str">
        <f>'7- Mapa Final'!B120</f>
        <v>Ofrecer, prometer, entregar, aceptar o solicitar una ventaja indebida para girar un cheque a un beneficiario diferente al que corresponde.</v>
      </c>
      <c r="C119" s="551" t="str">
        <f>'7- Mapa Final'!C120</f>
        <v xml:space="preserve">Utilizar los giros recibidos del Ministerio de Hacienda para beneficiar a un tercero. </v>
      </c>
      <c r="D119" s="554" t="str">
        <f>'7- Mapa Final'!J120</f>
        <v>Media - 3</v>
      </c>
      <c r="E119" s="557" t="str">
        <f>'7- Mapa Final'!K120</f>
        <v>Menor - 2</v>
      </c>
      <c r="F119" s="560" t="str">
        <f>'7- Mapa Final'!M120</f>
        <v>Moderado - 6</v>
      </c>
      <c r="G119" s="385" t="s">
        <v>319</v>
      </c>
      <c r="H119" s="660"/>
      <c r="I119" s="576"/>
      <c r="J119" s="576"/>
      <c r="K119" s="686"/>
      <c r="L119" s="686"/>
      <c r="M119" s="667"/>
    </row>
    <row r="120" spans="1:13">
      <c r="A120" s="549"/>
      <c r="B120" s="552"/>
      <c r="C120" s="552"/>
      <c r="D120" s="555"/>
      <c r="E120" s="558"/>
      <c r="F120" s="561"/>
      <c r="G120" s="386"/>
      <c r="H120" s="661"/>
      <c r="I120" s="577"/>
      <c r="J120" s="577"/>
      <c r="K120" s="577"/>
      <c r="L120" s="577"/>
      <c r="M120" s="668"/>
    </row>
    <row r="121" spans="1:13">
      <c r="A121" s="549"/>
      <c r="B121" s="552"/>
      <c r="C121" s="552"/>
      <c r="D121" s="555"/>
      <c r="E121" s="558"/>
      <c r="F121" s="561"/>
      <c r="G121" s="386"/>
      <c r="H121" s="661"/>
      <c r="I121" s="577"/>
      <c r="J121" s="577"/>
      <c r="K121" s="577"/>
      <c r="L121" s="577"/>
      <c r="M121" s="668"/>
    </row>
    <row r="122" spans="1:13">
      <c r="A122" s="549"/>
      <c r="B122" s="552"/>
      <c r="C122" s="552"/>
      <c r="D122" s="555"/>
      <c r="E122" s="558"/>
      <c r="F122" s="561"/>
      <c r="G122" s="386"/>
      <c r="H122" s="661"/>
      <c r="I122" s="577"/>
      <c r="J122" s="577"/>
      <c r="K122" s="577"/>
      <c r="L122" s="577"/>
      <c r="M122" s="668"/>
    </row>
    <row r="123" spans="1:13">
      <c r="A123" s="549"/>
      <c r="B123" s="552"/>
      <c r="C123" s="552"/>
      <c r="D123" s="555"/>
      <c r="E123" s="558"/>
      <c r="F123" s="561"/>
      <c r="G123" s="386"/>
      <c r="H123" s="661"/>
      <c r="I123" s="577"/>
      <c r="J123" s="577"/>
      <c r="K123" s="577"/>
      <c r="L123" s="577"/>
      <c r="M123" s="668"/>
    </row>
    <row r="124" spans="1:13">
      <c r="A124" s="549"/>
      <c r="B124" s="552"/>
      <c r="C124" s="552"/>
      <c r="D124" s="555"/>
      <c r="E124" s="558"/>
      <c r="F124" s="561"/>
      <c r="G124" s="386"/>
      <c r="H124" s="661"/>
      <c r="I124" s="577"/>
      <c r="J124" s="577"/>
      <c r="K124" s="577"/>
      <c r="L124" s="577"/>
      <c r="M124" s="668"/>
    </row>
    <row r="125" spans="1:13">
      <c r="A125" s="549"/>
      <c r="B125" s="552"/>
      <c r="C125" s="552"/>
      <c r="D125" s="555"/>
      <c r="E125" s="558"/>
      <c r="F125" s="561"/>
      <c r="G125" s="386"/>
      <c r="H125" s="661"/>
      <c r="I125" s="577"/>
      <c r="J125" s="577"/>
      <c r="K125" s="577"/>
      <c r="L125" s="577"/>
      <c r="M125" s="668"/>
    </row>
    <row r="126" spans="1:13">
      <c r="A126" s="549"/>
      <c r="B126" s="552"/>
      <c r="C126" s="552"/>
      <c r="D126" s="555"/>
      <c r="E126" s="558"/>
      <c r="F126" s="561"/>
      <c r="G126" s="386"/>
      <c r="H126" s="661"/>
      <c r="I126" s="577"/>
      <c r="J126" s="577"/>
      <c r="K126" s="577"/>
      <c r="L126" s="577"/>
      <c r="M126" s="668"/>
    </row>
    <row r="127" spans="1:13">
      <c r="A127" s="549"/>
      <c r="B127" s="552"/>
      <c r="C127" s="552"/>
      <c r="D127" s="555"/>
      <c r="E127" s="558"/>
      <c r="F127" s="561"/>
      <c r="G127" s="386"/>
      <c r="H127" s="661"/>
      <c r="I127" s="577"/>
      <c r="J127" s="577"/>
      <c r="K127" s="577"/>
      <c r="L127" s="577"/>
      <c r="M127" s="668"/>
    </row>
    <row r="128" spans="1:13" ht="15.75" thickBot="1">
      <c r="A128" s="550"/>
      <c r="B128" s="553"/>
      <c r="C128" s="553"/>
      <c r="D128" s="556"/>
      <c r="E128" s="559"/>
      <c r="F128" s="562"/>
      <c r="G128" s="387"/>
      <c r="H128" s="662"/>
      <c r="I128" s="578"/>
      <c r="J128" s="578"/>
      <c r="K128" s="578"/>
      <c r="L128" s="578"/>
      <c r="M128" s="669"/>
    </row>
    <row r="129" spans="13:13">
      <c r="M129" s="281"/>
    </row>
  </sheetData>
  <mergeCells count="173">
    <mergeCell ref="J109:J118"/>
    <mergeCell ref="K109:K118"/>
    <mergeCell ref="L109:L11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H109:H118"/>
    <mergeCell ref="I109:I118"/>
    <mergeCell ref="J69:J78"/>
    <mergeCell ref="K69:K78"/>
    <mergeCell ref="L69:L78"/>
    <mergeCell ref="M69:M78"/>
    <mergeCell ref="M59:M68"/>
    <mergeCell ref="A69:A78"/>
    <mergeCell ref="B69:B78"/>
    <mergeCell ref="C69:C78"/>
    <mergeCell ref="D69:D78"/>
    <mergeCell ref="E69:E78"/>
    <mergeCell ref="F69:F78"/>
    <mergeCell ref="G69:G78"/>
    <mergeCell ref="H69:H78"/>
    <mergeCell ref="I69:I78"/>
    <mergeCell ref="G59:G68"/>
    <mergeCell ref="H59:H68"/>
    <mergeCell ref="I59:I68"/>
    <mergeCell ref="J59:J68"/>
    <mergeCell ref="K59:K68"/>
    <mergeCell ref="L59:L68"/>
    <mergeCell ref="H79:H88"/>
    <mergeCell ref="I79:I88"/>
    <mergeCell ref="J49:J58"/>
    <mergeCell ref="K49:K58"/>
    <mergeCell ref="L49:L58"/>
    <mergeCell ref="M49:M58"/>
    <mergeCell ref="A59:A68"/>
    <mergeCell ref="B59:B68"/>
    <mergeCell ref="C59:C68"/>
    <mergeCell ref="D59:D68"/>
    <mergeCell ref="E59:E68"/>
    <mergeCell ref="F59:F68"/>
    <mergeCell ref="A49:A58"/>
    <mergeCell ref="B49:B58"/>
    <mergeCell ref="C49:C58"/>
    <mergeCell ref="D49:D58"/>
    <mergeCell ref="E49:E58"/>
    <mergeCell ref="F49:F58"/>
    <mergeCell ref="G49:G58"/>
    <mergeCell ref="H49:H58"/>
    <mergeCell ref="I49:I58"/>
    <mergeCell ref="J29:J38"/>
    <mergeCell ref="K29:K38"/>
    <mergeCell ref="L29:L38"/>
    <mergeCell ref="M29:M38"/>
    <mergeCell ref="A39:A48"/>
    <mergeCell ref="B39:B48"/>
    <mergeCell ref="C39:C48"/>
    <mergeCell ref="D39:D48"/>
    <mergeCell ref="E39:E48"/>
    <mergeCell ref="F39:F48"/>
    <mergeCell ref="M39:M48"/>
    <mergeCell ref="G39:G48"/>
    <mergeCell ref="H39:H48"/>
    <mergeCell ref="I39:I48"/>
    <mergeCell ref="J39:J48"/>
    <mergeCell ref="K39:K48"/>
    <mergeCell ref="L39:L48"/>
    <mergeCell ref="A29:A38"/>
    <mergeCell ref="B29:B38"/>
    <mergeCell ref="C29:C38"/>
    <mergeCell ref="D29:D38"/>
    <mergeCell ref="E29:E38"/>
    <mergeCell ref="F29:F38"/>
    <mergeCell ref="G29:G38"/>
    <mergeCell ref="H29:H38"/>
    <mergeCell ref="I29:I38"/>
    <mergeCell ref="A8:G8"/>
    <mergeCell ref="A9:A18"/>
    <mergeCell ref="B9:B18"/>
    <mergeCell ref="C9:C18"/>
    <mergeCell ref="D9:D18"/>
    <mergeCell ref="E9:E18"/>
    <mergeCell ref="F9:F18"/>
    <mergeCell ref="G9:G18"/>
    <mergeCell ref="M19:M28"/>
    <mergeCell ref="G19:G28"/>
    <mergeCell ref="H19:H28"/>
    <mergeCell ref="I19:I28"/>
    <mergeCell ref="J19:J28"/>
    <mergeCell ref="K19:K28"/>
    <mergeCell ref="L19:L28"/>
    <mergeCell ref="A19:A28"/>
    <mergeCell ref="B19:B28"/>
    <mergeCell ref="C19:C28"/>
    <mergeCell ref="D19:D28"/>
    <mergeCell ref="E19:E28"/>
    <mergeCell ref="F19:F28"/>
    <mergeCell ref="A1:B2"/>
    <mergeCell ref="C1:J2"/>
    <mergeCell ref="K1:M2"/>
    <mergeCell ref="A3:B3"/>
    <mergeCell ref="C3:M3"/>
    <mergeCell ref="A4:B4"/>
    <mergeCell ref="C4:M4"/>
    <mergeCell ref="A5:B5"/>
    <mergeCell ref="C5:M5"/>
    <mergeCell ref="A6:C6"/>
    <mergeCell ref="D6:F6"/>
    <mergeCell ref="G6:G7"/>
    <mergeCell ref="H6:H7"/>
    <mergeCell ref="I6:J6"/>
    <mergeCell ref="K6:L6"/>
    <mergeCell ref="M6:M7"/>
    <mergeCell ref="H9:H18"/>
    <mergeCell ref="I9:I18"/>
    <mergeCell ref="J9:J18"/>
    <mergeCell ref="K9:K18"/>
    <mergeCell ref="L9:L18"/>
    <mergeCell ref="M9:M18"/>
    <mergeCell ref="J79:J88"/>
    <mergeCell ref="K79:K88"/>
    <mergeCell ref="L79:L88"/>
    <mergeCell ref="M79:M88"/>
    <mergeCell ref="A89:A98"/>
    <mergeCell ref="B89:B98"/>
    <mergeCell ref="C89:C98"/>
    <mergeCell ref="D89:D98"/>
    <mergeCell ref="E89:E98"/>
    <mergeCell ref="F89:F98"/>
    <mergeCell ref="G89:G98"/>
    <mergeCell ref="H89:H98"/>
    <mergeCell ref="I89:I98"/>
    <mergeCell ref="J89:J98"/>
    <mergeCell ref="K89:K98"/>
    <mergeCell ref="L89:L98"/>
    <mergeCell ref="M89:M98"/>
    <mergeCell ref="A79:A88"/>
    <mergeCell ref="B79:B88"/>
    <mergeCell ref="C79:C88"/>
    <mergeCell ref="D79:D88"/>
    <mergeCell ref="E79:E88"/>
    <mergeCell ref="F79:F88"/>
    <mergeCell ref="G79:G88"/>
    <mergeCell ref="J99:J108"/>
    <mergeCell ref="K99:K108"/>
    <mergeCell ref="L99:L108"/>
    <mergeCell ref="M99:M108"/>
    <mergeCell ref="A99:A108"/>
    <mergeCell ref="B99:B108"/>
    <mergeCell ref="C99:C108"/>
    <mergeCell ref="D99:D108"/>
    <mergeCell ref="E99:E108"/>
    <mergeCell ref="F99:F108"/>
    <mergeCell ref="G99:G108"/>
    <mergeCell ref="H99:H108"/>
    <mergeCell ref="I99:I108"/>
  </mergeCells>
  <conditionalFormatting sqref="A6:B6">
    <cfRule type="containsText" dxfId="31" priority="203" operator="containsText" text="3- Moderado">
      <formula>NOT(ISERROR(SEARCH("3- Moderado",A6)))</formula>
    </cfRule>
    <cfRule type="containsText" dxfId="30" priority="204" operator="containsText" text="6- Moderado">
      <formula>NOT(ISERROR(SEARCH("6- Moderado",A6)))</formula>
    </cfRule>
    <cfRule type="containsText" dxfId="29" priority="205" operator="containsText" text="4- Moderado">
      <formula>NOT(ISERROR(SEARCH("4- Moderado",A6)))</formula>
    </cfRule>
    <cfRule type="containsText" dxfId="28" priority="206" operator="containsText" text="3- Bajo">
      <formula>NOT(ISERROR(SEARCH("3- Bajo",A6)))</formula>
    </cfRule>
    <cfRule type="containsText" dxfId="27" priority="207" operator="containsText" text="4- Bajo">
      <formula>NOT(ISERROR(SEARCH("4- Bajo",A6)))</formula>
    </cfRule>
    <cfRule type="containsText" dxfId="26" priority="208" operator="containsText" text="1- Bajo">
      <formula>NOT(ISERROR(SEARCH("1- Bajo",A6)))</formula>
    </cfRule>
  </conditionalFormatting>
  <conditionalFormatting sqref="A9:E9 A19:E19 A29:E29 A39:E39 A49:E49 A59:E59 A69:E69 A79:E79 A89:E89 A99:E99 A109:E109 A119:E119">
    <cfRule type="containsText" dxfId="25" priority="198" operator="containsText" text="6- Moderado">
      <formula>NOT(ISERROR(SEARCH("6- Moderado",A9)))</formula>
    </cfRule>
    <cfRule type="containsText" dxfId="24" priority="197" operator="containsText" text="3- Moderado">
      <formula>NOT(ISERROR(SEARCH("3- Moderado",A9)))</formula>
    </cfRule>
    <cfRule type="containsText" dxfId="23" priority="199" operator="containsText" text="4- Moderado">
      <formula>NOT(ISERROR(SEARCH("4- Moderado",A9)))</formula>
    </cfRule>
    <cfRule type="containsText" dxfId="22" priority="200" operator="containsText" text="3- Bajo">
      <formula>NOT(ISERROR(SEARCH("3- Bajo",A9)))</formula>
    </cfRule>
    <cfRule type="containsText" dxfId="21" priority="201" operator="containsText" text="4- Bajo">
      <formula>NOT(ISERROR(SEARCH("4- Bajo",A9)))</formula>
    </cfRule>
    <cfRule type="containsText" dxfId="20" priority="202" operator="containsText" text="1- Bajo">
      <formula>NOT(ISERROR(SEARCH("1- Bajo",A9)))</formula>
    </cfRule>
  </conditionalFormatting>
  <conditionalFormatting sqref="C7:F7">
    <cfRule type="containsText" dxfId="19" priority="171" operator="containsText" text="4- Moderado">
      <formula>NOT(ISERROR(SEARCH("4- Moderado",C7)))</formula>
    </cfRule>
    <cfRule type="containsText" dxfId="18" priority="172" operator="containsText" text="3- Bajo">
      <formula>NOT(ISERROR(SEARCH("3- Bajo",C7)))</formula>
    </cfRule>
    <cfRule type="containsText" dxfId="17" priority="169" operator="containsText" text="3- Moderado">
      <formula>NOT(ISERROR(SEARCH("3- Moderado",C7)))</formula>
    </cfRule>
    <cfRule type="containsText" dxfId="16" priority="170" operator="containsText" text="6- Moderado">
      <formula>NOT(ISERROR(SEARCH("6- Moderado",C7)))</formula>
    </cfRule>
    <cfRule type="containsText" dxfId="15" priority="174" operator="containsText" text="1- Bajo">
      <formula>NOT(ISERROR(SEARCH("1- Bajo",C7)))</formula>
    </cfRule>
    <cfRule type="containsText" dxfId="14" priority="173" operator="containsText" text="4- Bajo">
      <formula>NOT(ISERROR(SEARCH("4- Bajo",C7)))</formula>
    </cfRule>
  </conditionalFormatting>
  <conditionalFormatting sqref="D9:D128">
    <cfRule type="containsText" dxfId="13" priority="33" operator="containsText" text="Muy Alta">
      <formula>NOT(ISERROR(SEARCH("Muy Alta",D9)))</formula>
    </cfRule>
    <cfRule type="containsText" dxfId="12" priority="34" operator="containsText" text="Alta">
      <formula>NOT(ISERROR(SEARCH("Alta",D9)))</formula>
    </cfRule>
    <cfRule type="containsText" dxfId="11" priority="35" operator="containsText" text="Baja">
      <formula>NOT(ISERROR(SEARCH("Baja",D9)))</formula>
    </cfRule>
    <cfRule type="containsText" dxfId="10" priority="36" operator="containsText" text="Muy Baja">
      <formula>NOT(ISERROR(SEARCH("Muy Baja",D9)))</formula>
    </cfRule>
    <cfRule type="containsText" dxfId="9" priority="38" operator="containsText" text="Media">
      <formula>NOT(ISERROR(SEARCH("Media",D9)))</formula>
    </cfRule>
  </conditionalFormatting>
  <conditionalFormatting sqref="E9:E128">
    <cfRule type="containsText" dxfId="8" priority="32" operator="containsText" text="Leve">
      <formula>NOT(ISERROR(SEARCH("Leve",E9)))</formula>
    </cfRule>
    <cfRule type="containsText" dxfId="7" priority="29" operator="containsText" text="Catastrófico">
      <formula>NOT(ISERROR(SEARCH("Catastrófico",E9)))</formula>
    </cfRule>
    <cfRule type="containsText" dxfId="6" priority="30" operator="containsText" text="Mayor">
      <formula>NOT(ISERROR(SEARCH("Mayor",E9)))</formula>
    </cfRule>
    <cfRule type="containsText" dxfId="5" priority="31" operator="containsText" text="Menor">
      <formula>NOT(ISERROR(SEARCH("Menor",E9)))</formula>
    </cfRule>
  </conditionalFormatting>
  <conditionalFormatting sqref="E9:F128">
    <cfRule type="containsText" dxfId="4" priority="37" operator="containsText" text="Moderado">
      <formula>NOT(ISERROR(SEARCH("Moderado",E9)))</formula>
    </cfRule>
  </conditionalFormatting>
  <conditionalFormatting sqref="F9:F128">
    <cfRule type="containsText" dxfId="3" priority="55" operator="containsText" text="Extremo">
      <formula>NOT(ISERROR(SEARCH("Extremo",F9)))</formula>
    </cfRule>
    <cfRule type="containsText" dxfId="2" priority="54" operator="containsText" text="Alto">
      <formula>NOT(ISERROR(SEARCH("Alto",F9)))</formula>
    </cfRule>
    <cfRule type="containsText" dxfId="1" priority="53" operator="containsText" text="Moderado">
      <formula>NOT(ISERROR(SEARCH("Moderado",F9)))</formula>
    </cfRule>
    <cfRule type="containsText" dxfId="0" priority="52" operator="containsText" text="Bajo">
      <formula>NOT(ISERROR(SEARCH("Bajo",F9)))</formula>
    </cfRule>
    <cfRule type="colorScale" priority="21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xr:uid="{00000000-0002-0000-0C00-000000000000}"/>
    <dataValidation allowBlank="1" showInputMessage="1" showErrorMessage="1" prompt="Describir las actividades que se van a desarrollar para el proyecto" sqref="H6" xr:uid="{00000000-0002-0000-0C00-000001000000}"/>
    <dataValidation allowBlank="1" showInputMessage="1" showErrorMessage="1" prompt="Seleccionar si el responsable es el responsable de las acciones es el nivel central" sqref="I6:I7" xr:uid="{00000000-0002-0000-0C00-000002000000}"/>
    <dataValidation allowBlank="1" showInputMessage="1" showErrorMessage="1" prompt="seleccionar si el responsable de ejecutar las acciones es el nivel central" sqref="J7"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G109:G118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F4BD8-AE16-4ECF-833C-94F01D657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3AC457-8872-4D9B-ADAC-B483D4AEEB02}">
  <ds:schemaRefs>
    <ds:schemaRef ds:uri="http://www.w3.org/XML/1998/namespac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ebe62426-be44-4ac6-b4e7-c6e91301097f"/>
    <ds:schemaRef ds:uri="1f8d7d97-b52e-4e8e-add1-cddb6c7f9c6e"/>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78FA15EF-107E-4D41-AD69-362B88A7E9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Johanna Chipatecua Herrera</cp:lastModifiedBy>
  <cp:revision/>
  <dcterms:created xsi:type="dcterms:W3CDTF">2021-04-16T16:11:31Z</dcterms:created>
  <dcterms:modified xsi:type="dcterms:W3CDTF">2025-06-09T20:49:28Z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