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jagirald\Desktop\Compartida Coordinacion\AÑO 2025\SISTEMA DE GESTION DE LA CALIDAD\MATRIZ DE RIESGOS 2025\"/>
    </mc:Choice>
  </mc:AlternateContent>
  <xr:revisionPtr revIDLastSave="0" documentId="13_ncr:1_{4403EA6C-60AC-4150-B092-C7B0B8EE3B9A}" xr6:coauthVersionLast="36" xr6:coauthVersionMax="47" xr10:uidLastSave="{00000000-0000-0000-0000-000000000000}"/>
  <bookViews>
    <workbookView xWindow="0" yWindow="0" windowWidth="23040" windowHeight="8484" tabRatio="898" firstSheet="6" activeTab="11" xr2:uid="{00000000-000D-0000-FFFF-FFFF00000000}"/>
  </bookViews>
  <sheets>
    <sheet name="1- Presentación " sheetId="10" r:id="rId1"/>
    <sheet name="Conceptos 37001 "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state="hidden" r:id="rId13"/>
    <sheet name="Seguimiento 4 Trimestre" sheetId="36" state="hidden" r:id="rId14"/>
  </sheets>
  <externalReferences>
    <externalReference r:id="rId15"/>
    <externalReference r:id="rId16"/>
    <externalReference r:id="rId17"/>
    <externalReference r:id="rId18"/>
    <externalReference r:id="rId19"/>
  </externalReferences>
  <definedNames>
    <definedName name="_xlnm.Print_Area" localSheetId="2">'2- Análisis de contexto'!$A$1:$G$85</definedName>
    <definedName name="_xlnm.Print_Area" localSheetId="5">'5- Identificación de Riesgos'!$A$1:$N$45</definedName>
    <definedName name="_xlnm.Print_Area" localSheetId="6">'6- Valoración Controles'!$A$1:$V$23</definedName>
    <definedName name="_xlnm.Print_Area" localSheetId="7">'7- Mapa Final'!$A$1:$M$29</definedName>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GEST" localSheetId="3">[3]GESTION!#REF!</definedName>
    <definedName name="GEST">[3]GESTION!#REF!</definedName>
    <definedName name="INV" localSheetId="3">[3]INVERSION!#REF!</definedName>
    <definedName name="INV">[3]INVERSION!#REF!</definedName>
    <definedName name="INV_GEST" localSheetId="3">#REF!</definedName>
    <definedName name="INV_GEST">#REF!</definedName>
    <definedName name="Posibilidad" localSheetId="2">[4]Hoja2!$H$3:$H$7</definedName>
    <definedName name="Posibilidad" localSheetId="3">[4]Hoja2!$H$3:$H$7</definedName>
    <definedName name="Posibilidad">[5]Hoja2!$H$3:$H$7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34" l="1"/>
  <c r="F50" i="34"/>
  <c r="E50" i="34"/>
  <c r="D50" i="34"/>
  <c r="C50" i="34"/>
  <c r="B50" i="34"/>
  <c r="A50" i="34"/>
  <c r="H40" i="34"/>
  <c r="F40" i="34"/>
  <c r="E40" i="34"/>
  <c r="D40" i="34"/>
  <c r="C40" i="34"/>
  <c r="B40" i="34"/>
  <c r="A40" i="34"/>
  <c r="H30" i="34"/>
  <c r="F30" i="34"/>
  <c r="E30" i="34"/>
  <c r="D30" i="34"/>
  <c r="C30" i="34"/>
  <c r="B30" i="34"/>
  <c r="A30" i="34"/>
  <c r="H20" i="34"/>
  <c r="F20" i="34"/>
  <c r="E20" i="34"/>
  <c r="D20" i="34"/>
  <c r="C20" i="34"/>
  <c r="B20" i="34"/>
  <c r="A20" i="34"/>
  <c r="H10" i="34"/>
  <c r="F10" i="34"/>
  <c r="E10" i="34"/>
  <c r="D10" i="34"/>
  <c r="C10" i="34"/>
  <c r="B10" i="34"/>
  <c r="A10" i="34"/>
  <c r="H20" i="18" l="1"/>
  <c r="H30" i="18"/>
  <c r="H40" i="18"/>
  <c r="H50" i="18"/>
  <c r="H10" i="18"/>
  <c r="L19" i="28" l="1"/>
  <c r="L20" i="28"/>
  <c r="L13" i="28"/>
  <c r="L14" i="28"/>
  <c r="J39" i="28"/>
  <c r="C41" i="28"/>
  <c r="C38" i="28"/>
  <c r="C37" i="28"/>
  <c r="C10" i="28"/>
  <c r="D2" i="28" l="1"/>
  <c r="C20" i="18" l="1"/>
  <c r="C30" i="18"/>
  <c r="C40" i="18"/>
  <c r="C50" i="18"/>
  <c r="F50" i="29" l="1"/>
  <c r="E51" i="29"/>
  <c r="E52" i="29"/>
  <c r="E53" i="29"/>
  <c r="E54" i="29"/>
  <c r="E55" i="29"/>
  <c r="E56" i="29"/>
  <c r="E57" i="29"/>
  <c r="E58" i="29"/>
  <c r="E59" i="29"/>
  <c r="E50" i="29"/>
  <c r="B50" i="29"/>
  <c r="B50" i="18" s="1"/>
  <c r="A50" i="29"/>
  <c r="A50" i="18" s="1"/>
  <c r="E41" i="29"/>
  <c r="E42" i="29"/>
  <c r="E43" i="29"/>
  <c r="E44" i="29"/>
  <c r="E45" i="29"/>
  <c r="E46" i="29"/>
  <c r="E47" i="29"/>
  <c r="E48" i="29"/>
  <c r="E40" i="29"/>
  <c r="B40" i="29"/>
  <c r="B40" i="18" s="1"/>
  <c r="A40" i="29"/>
  <c r="A40" i="18" s="1"/>
  <c r="E30" i="29"/>
  <c r="B30" i="29"/>
  <c r="B30" i="18" s="1"/>
  <c r="A30" i="29"/>
  <c r="A30" i="18" s="1"/>
  <c r="E27" i="29"/>
  <c r="B20" i="29"/>
  <c r="B20" i="18" s="1"/>
  <c r="A20" i="29"/>
  <c r="A20" i="18" s="1"/>
  <c r="E11" i="29" l="1"/>
  <c r="E12" i="29"/>
  <c r="E10" i="29"/>
  <c r="B10" i="29"/>
  <c r="A10" i="29"/>
  <c r="J49" i="28"/>
  <c r="J48" i="28"/>
  <c r="D43" i="28"/>
  <c r="D44" i="28" s="1"/>
  <c r="D45" i="28" s="1"/>
  <c r="D46" i="28" s="1"/>
  <c r="D47" i="28" s="1"/>
  <c r="D48" i="28" s="1"/>
  <c r="D49" i="28" s="1"/>
  <c r="D34" i="28"/>
  <c r="D35" i="28" s="1"/>
  <c r="D36" i="28" s="1"/>
  <c r="D37" i="28" s="1"/>
  <c r="D38" i="28" s="1"/>
  <c r="R29" i="28"/>
  <c r="R36" i="28" l="1"/>
  <c r="R35" i="28"/>
  <c r="L35" i="28"/>
  <c r="L36" i="28"/>
  <c r="L37" i="28"/>
  <c r="L34" i="28"/>
  <c r="R12" i="28" l="1"/>
  <c r="R11" i="28"/>
  <c r="R28" i="28"/>
  <c r="R27" i="28"/>
  <c r="R25" i="28"/>
  <c r="L25" i="28" l="1"/>
  <c r="L26" i="28"/>
  <c r="L27" i="28"/>
  <c r="L24" i="28"/>
  <c r="L12" i="28"/>
  <c r="L11" i="28"/>
  <c r="L10" i="28"/>
  <c r="J47" i="28"/>
  <c r="J41" i="28"/>
  <c r="J40" i="28"/>
  <c r="J36" i="28"/>
  <c r="J35" i="28"/>
  <c r="J30" i="28"/>
  <c r="J29" i="28"/>
  <c r="J27" i="28"/>
  <c r="J25" i="28"/>
  <c r="J10" i="28"/>
  <c r="J15" i="28"/>
  <c r="J14" i="28"/>
  <c r="J11" i="28"/>
  <c r="J12" i="28"/>
  <c r="J13" i="28"/>
  <c r="K38" i="27"/>
  <c r="C24" i="28"/>
  <c r="E26" i="29" s="1"/>
  <c r="L44" i="28" l="1"/>
  <c r="L45" i="28"/>
  <c r="L46" i="28"/>
  <c r="L43" i="28"/>
  <c r="L28" i="28"/>
  <c r="L18" i="28"/>
  <c r="A10" i="28"/>
  <c r="E21" i="29"/>
  <c r="E22" i="29"/>
  <c r="E23" i="29"/>
  <c r="E24" i="29"/>
  <c r="E25" i="29"/>
  <c r="C18" i="28"/>
  <c r="E20" i="29" s="1"/>
  <c r="B10" i="28"/>
  <c r="K37" i="27"/>
  <c r="K39" i="27"/>
  <c r="K36" i="27"/>
  <c r="K35" i="27"/>
  <c r="K34" i="27"/>
  <c r="C70" i="36" l="1"/>
  <c r="K50" i="29"/>
  <c r="C60" i="36"/>
  <c r="B60" i="36"/>
  <c r="B60" i="35" l="1"/>
  <c r="C60" i="35"/>
  <c r="B70" i="35"/>
  <c r="B70" i="36"/>
  <c r="C70" i="35"/>
  <c r="E70" i="36" l="1"/>
  <c r="E70" i="35"/>
  <c r="D70" i="36"/>
  <c r="D70" i="35"/>
  <c r="L15" i="27"/>
  <c r="L14" i="27"/>
  <c r="L13" i="27"/>
  <c r="K13" i="27" s="1"/>
  <c r="L12" i="27"/>
  <c r="K12" i="27" s="1"/>
  <c r="L11" i="27"/>
  <c r="K11" i="27" s="1"/>
  <c r="L10" i="27"/>
  <c r="G10" i="27"/>
  <c r="H10" i="27" s="1"/>
  <c r="L32" i="27"/>
  <c r="K32" i="27" s="1"/>
  <c r="L31" i="27"/>
  <c r="K31" i="27" s="1"/>
  <c r="L30" i="27"/>
  <c r="K30" i="27" s="1"/>
  <c r="L29" i="27"/>
  <c r="K29" i="27" s="1"/>
  <c r="L28" i="27"/>
  <c r="K28" i="27" s="1"/>
  <c r="L27" i="27"/>
  <c r="K27" i="27" s="1"/>
  <c r="L26" i="27"/>
  <c r="K26" i="27" s="1"/>
  <c r="L53" i="27"/>
  <c r="K53" i="27" s="1"/>
  <c r="L52" i="27"/>
  <c r="K52" i="27" s="1"/>
  <c r="L51" i="27"/>
  <c r="K51" i="27" s="1"/>
  <c r="L50" i="27"/>
  <c r="K50" i="27" s="1"/>
  <c r="L49" i="27"/>
  <c r="K49" i="27" s="1"/>
  <c r="L48" i="27"/>
  <c r="K48" i="27" s="1"/>
  <c r="L47" i="27"/>
  <c r="K47" i="27" s="1"/>
  <c r="L46" i="27"/>
  <c r="K46" i="27" s="1"/>
  <c r="E49" i="29"/>
  <c r="L17" i="27"/>
  <c r="L18" i="27"/>
  <c r="L19" i="27"/>
  <c r="L20" i="27"/>
  <c r="L21" i="27"/>
  <c r="L22" i="27"/>
  <c r="L23" i="27"/>
  <c r="L24" i="27"/>
  <c r="L25" i="27"/>
  <c r="L33" i="27"/>
  <c r="K33" i="27" s="1"/>
  <c r="L40" i="27"/>
  <c r="K40" i="27" s="1"/>
  <c r="L41" i="27"/>
  <c r="K41" i="27" s="1"/>
  <c r="L43" i="27"/>
  <c r="K43" i="27" s="1"/>
  <c r="L44" i="27"/>
  <c r="K44" i="27" s="1"/>
  <c r="L45" i="27"/>
  <c r="K45" i="27" s="1"/>
  <c r="F10" i="29" l="1"/>
  <c r="M10" i="27"/>
  <c r="G10" i="29" s="1"/>
  <c r="K14" i="27"/>
  <c r="F70" i="36"/>
  <c r="F70" i="35"/>
  <c r="K10" i="27"/>
  <c r="K15" i="27"/>
  <c r="M26" i="27"/>
  <c r="G30" i="29" s="1"/>
  <c r="M46" i="27"/>
  <c r="G50" i="29" s="1"/>
  <c r="N10" i="27" l="1"/>
  <c r="H10" i="29" s="1"/>
  <c r="K30" i="29"/>
  <c r="K40" i="29"/>
  <c r="C50" i="28"/>
  <c r="B40" i="36" l="1"/>
  <c r="B40" i="35"/>
  <c r="C40" i="36"/>
  <c r="C40" i="35"/>
  <c r="A40" i="35"/>
  <c r="A40" i="36"/>
  <c r="B50" i="36"/>
  <c r="B50" i="35"/>
  <c r="C30" i="35"/>
  <c r="C30" i="36"/>
  <c r="C50" i="36"/>
  <c r="C50" i="35"/>
  <c r="A30" i="36"/>
  <c r="A30" i="35"/>
  <c r="B30" i="36"/>
  <c r="B30" i="35"/>
  <c r="G16" i="27" l="1"/>
  <c r="G33" i="27"/>
  <c r="J18" i="28" l="1"/>
  <c r="R18" i="28"/>
  <c r="R19" i="28"/>
  <c r="R20" i="28"/>
  <c r="J22" i="28"/>
  <c r="J23" i="28"/>
  <c r="J24" i="28"/>
  <c r="R24" i="28"/>
  <c r="J26" i="28"/>
  <c r="R26" i="28"/>
  <c r="J28" i="28"/>
  <c r="J31" i="28"/>
  <c r="J34" i="28"/>
  <c r="R34" i="28"/>
  <c r="S34" i="28" s="1"/>
  <c r="J37" i="28"/>
  <c r="J38" i="28"/>
  <c r="J42" i="28"/>
  <c r="R45" i="28"/>
  <c r="R44" i="28"/>
  <c r="J44" i="28"/>
  <c r="R43" i="28"/>
  <c r="J43" i="28"/>
  <c r="K43" i="28" s="1"/>
  <c r="K24" i="28" l="1"/>
  <c r="S43" i="28"/>
  <c r="S18" i="28"/>
  <c r="S24" i="28"/>
  <c r="U24" i="28" s="1"/>
  <c r="K18" i="28"/>
  <c r="U34" i="28"/>
  <c r="K34" i="28"/>
  <c r="G46" i="27" l="1"/>
  <c r="N46" i="27" s="1"/>
  <c r="H50" i="29" s="1"/>
  <c r="T34" i="28" l="1"/>
  <c r="O46" i="27" l="1"/>
  <c r="G26" i="27" l="1"/>
  <c r="H26" i="27" s="1"/>
  <c r="N26" i="27" l="1"/>
  <c r="H30" i="29" s="1"/>
  <c r="F30" i="29"/>
  <c r="T24" i="28"/>
  <c r="I30" i="29" s="1"/>
  <c r="D30" i="18" s="1"/>
  <c r="T43" i="28"/>
  <c r="I50" i="29" s="1"/>
  <c r="D50" i="18" l="1"/>
  <c r="D60" i="36"/>
  <c r="D60" i="35"/>
  <c r="D50" i="36"/>
  <c r="D50" i="35"/>
  <c r="D30" i="36"/>
  <c r="D30" i="35"/>
  <c r="I40" i="29"/>
  <c r="D40" i="18" s="1"/>
  <c r="U43" i="28"/>
  <c r="J50" i="29" s="1"/>
  <c r="J30" i="29"/>
  <c r="E30" i="18" s="1"/>
  <c r="O26" i="27"/>
  <c r="E50" i="18" l="1"/>
  <c r="E60" i="36"/>
  <c r="E60" i="35"/>
  <c r="E50" i="36"/>
  <c r="E50" i="35"/>
  <c r="E30" i="36"/>
  <c r="E30" i="35"/>
  <c r="D40" i="36"/>
  <c r="D40" i="35"/>
  <c r="V43" i="28"/>
  <c r="L50" i="29" s="1"/>
  <c r="J40" i="29"/>
  <c r="E40" i="18" s="1"/>
  <c r="V24" i="28"/>
  <c r="L30" i="29" s="1"/>
  <c r="F30" i="18" s="1"/>
  <c r="F50" i="18" l="1"/>
  <c r="F60" i="35"/>
  <c r="F60" i="36"/>
  <c r="F50" i="36"/>
  <c r="F50" i="35"/>
  <c r="F30" i="36"/>
  <c r="F30" i="35"/>
  <c r="E40" i="35"/>
  <c r="E40" i="36"/>
  <c r="V34" i="28"/>
  <c r="L40" i="29" s="1"/>
  <c r="F40" i="18" s="1"/>
  <c r="I33" i="5" a="1"/>
  <c r="I33" i="5" s="1"/>
  <c r="F40" i="36" l="1"/>
  <c r="F40" i="35"/>
  <c r="I27" i="5" a="1"/>
  <c r="C10" i="36" l="1"/>
  <c r="C10" i="35"/>
  <c r="C20" i="36"/>
  <c r="C20" i="35"/>
  <c r="I27" i="5"/>
  <c r="L16" i="27" l="1"/>
  <c r="K16" i="27" s="1"/>
  <c r="I21" i="5"/>
  <c r="I22" i="5"/>
  <c r="C10" i="18" l="1"/>
  <c r="M33" i="27" l="1"/>
  <c r="G40" i="29" s="1"/>
  <c r="M16" i="27"/>
  <c r="G20" i="29" s="1"/>
  <c r="U18" i="28" l="1"/>
  <c r="K20" i="29"/>
  <c r="R10" i="28"/>
  <c r="S10" i="28" s="1"/>
  <c r="J16" i="28"/>
  <c r="K10" i="28" s="1"/>
  <c r="A20" i="36" l="1"/>
  <c r="A20" i="35"/>
  <c r="B20" i="36"/>
  <c r="B20" i="35"/>
  <c r="U10" i="28"/>
  <c r="H16" i="27" l="1"/>
  <c r="H33" i="27"/>
  <c r="F40" i="29" l="1"/>
  <c r="T18" i="28"/>
  <c r="I20" i="29" s="1"/>
  <c r="D20" i="18" s="1"/>
  <c r="F20" i="29"/>
  <c r="T10" i="28"/>
  <c r="V10" i="28" s="1"/>
  <c r="L10" i="29" s="1"/>
  <c r="N33" i="27"/>
  <c r="H40" i="29" s="1"/>
  <c r="O16" i="27"/>
  <c r="N16" i="27"/>
  <c r="H20" i="29" s="1"/>
  <c r="O33" i="27"/>
  <c r="V18" i="28" l="1"/>
  <c r="L20" i="29" s="1"/>
  <c r="F20" i="18" s="1"/>
  <c r="B10" i="36"/>
  <c r="B10" i="35"/>
  <c r="A10" i="36"/>
  <c r="A10" i="35"/>
  <c r="F10" i="36"/>
  <c r="F10" i="35"/>
  <c r="B10" i="18"/>
  <c r="F10" i="18"/>
  <c r="A10" i="18"/>
  <c r="F20" i="35" l="1"/>
  <c r="F20" i="36"/>
  <c r="D20" i="35"/>
  <c r="D20" i="36"/>
  <c r="J10" i="29" l="1"/>
  <c r="E10" i="36" l="1"/>
  <c r="E10" i="35"/>
  <c r="E10" i="18"/>
  <c r="J20" i="29"/>
  <c r="E20" i="18" s="1"/>
  <c r="E20" i="36" l="1"/>
  <c r="E20" i="35"/>
  <c r="I10" i="29" l="1"/>
  <c r="D10" i="36" l="1"/>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<sst xmlns="http://schemas.openxmlformats.org/spreadsheetml/2006/main" count="1049" uniqueCount="580">
  <si>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</si>
  <si>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</si>
  <si>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</si>
  <si>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</si>
  <si>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</si>
  <si>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</si>
  <si>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</si>
  <si>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</si>
  <si>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</si>
  <si>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</si>
  <si>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</si>
  <si>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</si>
  <si>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</si>
  <si>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</si>
  <si>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</si>
  <si>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</si>
  <si>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</si>
  <si>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</si>
  <si>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</si>
  <si>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</si>
  <si>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</si>
  <si>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</si>
  <si>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</si>
  <si>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</si>
  <si>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</si>
  <si>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</si>
  <si>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</si>
  <si>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</si>
  <si>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</si>
  <si>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</si>
  <si>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</si>
  <si>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</si>
  <si>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</si>
  <si>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</si>
  <si>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</si>
  <si>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</si>
  <si>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</si>
  <si>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</si>
  <si>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</si>
  <si>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</si>
  <si>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</si>
  <si>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</si>
  <si>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</si>
  <si>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</si>
  <si>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</si>
  <si>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</si>
  <si>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</si>
  <si>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</si>
  <si>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</si>
  <si>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</si>
  <si>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</si>
  <si>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</si>
  <si>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</si>
  <si>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</si>
  <si>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</si>
  <si>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</si>
  <si>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</si>
  <si>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</si>
  <si>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</si>
  <si>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</si>
  <si>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</si>
  <si>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</si>
  <si>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</si>
  <si>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</si>
  <si>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</si>
  <si>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</si>
  <si>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 xml:space="preserve">Falta de socialización de estrategias con las dependencias para fomentar el trabajo colaborativo para la implementación del Plan Estratégico de Transformación Digital (PETD) de la Rama Judicial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</si>
  <si>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</si>
  <si>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</si>
  <si>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</si>
  <si>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</si>
  <si>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</si>
  <si>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</si>
  <si>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</si>
  <si>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</si>
  <si>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</si>
  <si>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</si>
  <si>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</si>
  <si>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</si>
  <si>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</si>
  <si>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</si>
  <si>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</si>
  <si>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</si>
  <si>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</si>
  <si>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</si>
  <si>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</si>
  <si>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</si>
  <si>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</si>
  <si>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</si>
  <si>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</si>
  <si>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</si>
  <si>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</si>
  <si>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</si>
  <si>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</si>
  <si>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</si>
  <si>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</si>
  <si>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</si>
  <si>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</si>
  <si>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</si>
  <si>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</si>
  <si>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</si>
  <si>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</si>
  <si>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</si>
  <si>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</si>
  <si>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</si>
  <si>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</si>
  <si>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</si>
  <si>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</si>
  <si>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</si>
  <si>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</si>
  <si>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</si>
  <si>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</si>
  <si>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</si>
  <si>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</si>
  <si>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</si>
  <si>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</si>
  <si>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</si>
  <si>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</si>
  <si>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</si>
  <si>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</si>
  <si>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</si>
  <si>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</si>
  <si>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</si>
  <si>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</si>
  <si>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</si>
  <si>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</si>
  <si>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</si>
  <si>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</si>
  <si>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</si>
  <si>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</si>
  <si>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</si>
  <si>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</si>
  <si>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</si>
  <si>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</si>
  <si>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</si>
  <si>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</si>
  <si>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</si>
  <si>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</si>
  <si>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</si>
  <si>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</si>
  <si>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</si>
  <si>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</si>
  <si>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</si>
  <si>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</si>
  <si>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</si>
  <si>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</si>
  <si>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</si>
  <si>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</si>
  <si>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</si>
  <si>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</si>
  <si>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</si>
  <si>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</si>
  <si>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</si>
  <si>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</si>
  <si>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</si>
  <si>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</si>
  <si>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</si>
  <si>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</si>
  <si>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</si>
  <si>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</si>
  <si>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</si>
  <si>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</si>
  <si>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</si>
  <si>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</si>
  <si>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</si>
  <si>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</si>
  <si>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</si>
  <si>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</si>
  <si>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</si>
  <si>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</si>
  <si>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</si>
  <si>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</si>
  <si>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</si>
  <si>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</si>
  <si>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</si>
  <si>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</si>
  <si>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</si>
  <si>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</si>
  <si>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</si>
  <si>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</si>
  <si>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</si>
  <si>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</si>
  <si>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</si>
  <si>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</si>
  <si>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</si>
  <si>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</si>
  <si>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</si>
  <si>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</si>
  <si>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</si>
  <si>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</si>
  <si>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</si>
  <si>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</si>
  <si>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</si>
  <si>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</si>
  <si>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</si>
  <si>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</si>
  <si>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</si>
  <si>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</si>
  <si>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</si>
  <si>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</si>
  <si>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</si>
  <si>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</si>
  <si>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</si>
  <si>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</si>
  <si>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</si>
  <si>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</si>
  <si>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</si>
  <si>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</si>
  <si>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</si>
  <si>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</si>
  <si>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</si>
  <si>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</si>
  <si>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</si>
  <si>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</si>
  <si>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</si>
  <si>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</si>
  <si>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</si>
  <si>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</si>
  <si>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</si>
  <si>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</si>
  <si>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</si>
  <si>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</si>
  <si>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</si>
  <si>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</si>
  <si>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</si>
  <si>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</si>
  <si>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</si>
  <si>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</si>
  <si>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</si>
  <si>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</si>
  <si>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</si>
  <si>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</si>
  <si>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</si>
  <si>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</si>
  <si>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</si>
  <si>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</si>
  <si>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</si>
  <si>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</si>
  <si>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</si>
  <si>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</si>
  <si>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</si>
  <si>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</si>
  <si>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</si>
  <si>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</si>
  <si>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</si>
  <si>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</si>
  <si>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</si>
  <si>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</si>
  <si>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</si>
  <si>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</si>
  <si>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</si>
  <si>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Afectación de reputacion,imagén,  credibilidad, satisfacción de usuarios y PI</t>
  </si>
  <si>
    <t xml:space="preserve">De la entidad, seccional, despachos a nivel local o municipal </t>
  </si>
  <si>
    <t>Afectación Económica</t>
  </si>
  <si>
    <t>Afectación al presupuesto en un valor ≥50%.</t>
  </si>
  <si>
    <t>Interrupción o afectación en la prestación del servicio judicial</t>
  </si>
  <si>
    <t>Entre  0 a 48 horas habiles al año o afectación mínima</t>
  </si>
  <si>
    <t>Incumplimiento de las metas establecidas</t>
  </si>
  <si>
    <t>Incumplimiento del 60% de los indicadores del proceso</t>
  </si>
  <si>
    <t xml:space="preserve">Incumplimientos en la realizacion de audiencias </t>
  </si>
  <si>
    <t>Incumplimiento del 40% de los indicadores del proceso</t>
  </si>
  <si>
    <t>Entre 49 a 96 horas  habiles al año  o afectación baja</t>
  </si>
  <si>
    <t>Entre e 97 a 192 horas  habiles al año o afectación baja</t>
  </si>
  <si>
    <t>Efectuar el reparto judicial incumpliendo requisitos</t>
  </si>
  <si>
    <t>Muy Baja - 1</t>
  </si>
  <si>
    <t>Interrupción o afectación en la prestación del servicio administrativo</t>
  </si>
  <si>
    <t>Pérdida de documentos</t>
  </si>
  <si>
    <t xml:space="preserve">Entre  145 a 192 horas  hábiles al año o afectación alta </t>
  </si>
  <si>
    <t xml:space="preserve">Recibir , ofrecer, prometer , entregar o aceptar dádivas o beneficios a nombre propio o de terceros para  expedir, alterar,retener , extraviar o entregar  documentos  sin el lleno de requisitos legales </t>
  </si>
  <si>
    <t xml:space="preserve">De la entidad y sector justicia a nivel internacional </t>
  </si>
  <si>
    <t>Afectación al presupuesto  en un valor  &lt;1% y ≥5%.</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</si>
  <si>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</si>
  <si>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</si>
  <si>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</si>
  <si>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</si>
  <si>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</si>
  <si>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</si>
  <si>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</si>
  <si>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</si>
  <si>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</si>
  <si>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</si>
  <si>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</si>
  <si>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</si>
  <si>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</si>
  <si>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</si>
  <si>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</si>
  <si>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</si>
  <si>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</si>
  <si>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</si>
  <si>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</si>
  <si>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</si>
  <si>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</si>
  <si>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</si>
  <si>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</si>
  <si>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</si>
  <si>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</si>
  <si>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</si>
  <si>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</si>
  <si>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</si>
  <si>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</si>
  <si>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</si>
  <si>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</si>
  <si>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</si>
  <si>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</si>
  <si>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</si>
  <si>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</si>
  <si>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</si>
  <si>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</si>
  <si>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</si>
  <si>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</si>
  <si>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</si>
  <si>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</si>
  <si>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</si>
  <si>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</si>
  <si>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</si>
  <si>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</si>
  <si>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</si>
  <si>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</si>
  <si>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</si>
  <si>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</si>
  <si>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</si>
  <si>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</si>
  <si>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</si>
  <si>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</si>
  <si>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</si>
  <si>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</si>
  <si>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</si>
  <si>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</si>
  <si>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</si>
  <si>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</si>
  <si>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</si>
  <si>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</si>
  <si>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</si>
  <si>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</si>
  <si>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</si>
  <si>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</si>
  <si>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</si>
  <si>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</si>
  <si>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</si>
  <si>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</si>
  <si>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</si>
  <si>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</si>
  <si>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</si>
  <si>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</si>
  <si>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</si>
  <si>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</si>
  <si>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</si>
  <si>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</si>
  <si>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</si>
  <si>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</si>
  <si>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</si>
  <si>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</si>
  <si>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</si>
  <si>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</si>
  <si>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</si>
  <si>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</si>
  <si>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</si>
  <si>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</si>
  <si>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</si>
  <si>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</si>
  <si>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</si>
  <si>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</si>
  <si>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</si>
  <si>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</si>
  <si>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</si>
  <si>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</si>
  <si>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</si>
  <si>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</si>
  <si>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</si>
  <si>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</si>
  <si>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</si>
  <si>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</si>
  <si>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</si>
  <si>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</si>
  <si>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</si>
  <si>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</si>
  <si>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</si>
  <si>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</si>
  <si>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</si>
  <si>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</si>
  <si>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</si>
  <si>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</si>
  <si>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</si>
  <si>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</si>
  <si>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</si>
  <si>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</si>
  <si>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</si>
  <si>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</si>
  <si>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</si>
  <si>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</si>
  <si>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</si>
  <si>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</si>
  <si>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</si>
  <si>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</si>
  <si>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</si>
  <si>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</si>
  <si>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</si>
  <si>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</si>
  <si>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</si>
  <si>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</si>
  <si>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</si>
  <si>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</si>
  <si>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</si>
  <si>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</si>
  <si>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</si>
  <si>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</si>
  <si>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</si>
  <si>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</si>
  <si>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</si>
  <si>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</si>
  <si>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</si>
  <si>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</si>
  <si>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</si>
  <si>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</si>
  <si>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</si>
  <si>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</si>
  <si>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Criterios para valorar la eficacia de  los controles preventivos</t>
  </si>
  <si>
    <t>CENTRO DE SERVICIOS JUDICIALES DE LOS JUZGADOS PENALES DE MANIZALES</t>
  </si>
  <si>
    <t>Misionales</t>
  </si>
  <si>
    <t>CONSEJO SECCIONAL DE LA JUDICATURA DE CALDAS</t>
  </si>
  <si>
    <t>PROCESO DE REPARTO JUDICIAL
PROCESO GESTION DE SERVICIOS JUDICIALES</t>
  </si>
  <si>
    <t>Presupuesto insuficiente asignado para  la vigencia 2024 de la Rama Judicial</t>
  </si>
  <si>
    <t>PROCESO DE REPARTO JUDICIAL
PROCESO GESTION DE SERVICIOS JUDICIALES</t>
  </si>
  <si>
    <t>1. Manipular el reparto para direccionar el proceso a un Despacho Judicial determinado.</t>
  </si>
  <si>
    <t>4. Divulgación de registros o actuaciones judiciales con información Reservada.</t>
  </si>
  <si>
    <t>5. Pérdida de dinero por ilícitos en las cuentas  de títulos y o depósitos judiciales.</t>
  </si>
  <si>
    <t>3. Esconder o eliminar registros de actuaciones judiciales, para favorecer los intereses de alguna de las partes o a un tercero.</t>
  </si>
  <si>
    <t>2. Demorar intencionalmente la prestación del servicio, para favorecer los intereses de alguna de las partes o a un tercero.</t>
  </si>
  <si>
    <t>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t>
  </si>
  <si>
    <t>1. Insuficiencia de Despachos Judiciales.</t>
  </si>
  <si>
    <t>3. Realizar el reparto judicial por un grupo diferente al cual corresponde el proceso.</t>
  </si>
  <si>
    <t>5. No comunicar al área de reparto del Centro de servicios, las novedades de reparto por rupturas procesales, conexidades, impedimentos, recusaciones, etc.</t>
  </si>
  <si>
    <r>
      <rPr>
        <b/>
        <sz val="11"/>
        <color theme="1"/>
        <rFont val="Calibri"/>
        <family val="2"/>
        <scheme val="minor"/>
      </rPr>
      <t xml:space="preserve">1.  </t>
    </r>
    <r>
      <rPr>
        <sz val="11"/>
        <color theme="1"/>
        <rFont val="Calibri"/>
        <family val="2"/>
        <scheme val="minor"/>
      </rPr>
      <t>Reparto extemporaneo de los procesos penales, solicitudes de audiencias de control de garantías y acciones constitucionales de habes corpus.</t>
    </r>
  </si>
  <si>
    <t>2. Asignación de apelaciones y recursos, sin verificar que otro Despacho Judicial hubiese tenido conocimiento previo del proceso penal.</t>
  </si>
  <si>
    <t>6. Que el usuario solicite el reparto por un medio diferente a los oficialmente establecidos por el Consejo Superior de la Judicatura y el Centro de Servicios Judiciales.</t>
  </si>
  <si>
    <t>2.1. Programación de audiencias sin conciliar,  teniendo en cuenta la agenda de Despachos Judiciales, de Físcales, Defensores y Apoderados de Victimas.</t>
  </si>
  <si>
    <t>2. Cruces de audiencias</t>
  </si>
  <si>
    <t>Se diseño procedimiento para la inducción y adaptación al cargo y al centro de servicios judiciales, que permite ingresar al empleado de manera ordenada, dandole un recorrido através del contexto del centro de servicios judiciales, las diferentes áreas que lo conforman y la asignación de funciones del puesto de trabajo.</t>
  </si>
  <si>
    <t>Semanalmente, el Coordinador del Centro de Servicios Judiciales monitorea el comportamiento del servicio, cargas de trabajo, dificultades que afectan la prestación del servicio, solicitudes extraordinarias de los Despachos Judiciales y personal disponible para la atención del servicio y realiza distribución de funciones, de acuerdo a las competencias de los servidores judiciales y al recurso humano disponible.
Como evidencia, se encuentran las circulares de distribución de funciones que se divulgan de manera semanal.Se documentan Protocolos Operativos de cada uno de los servicios prestados por el Centro de Servicios Judiciales.</t>
  </si>
  <si>
    <t>4. Realizar el reparto con Despachos Judiciales que se desactivaron por permisos otorgados por organos superiores, o por el contrario tenian permiso y no se desactivaron.</t>
  </si>
  <si>
    <t>El Técnico de Sistemas del Centro de Servicios Judiciales, desarrollara ventanilla virtual para la recepción de procesos penales y solicitudes de audiencias de control de garantías, que permita administrar y controlar los diferentes requerimientos radicados por partes e intervinientes en el proceso penal.</t>
  </si>
  <si>
    <t xml:space="preserve">El Coordinador del Centro de Servicios, enviara circular a todos los Despachos Judiciales, recordando su deber de informar todas las novedades de reparto que surjan en el desarrollo de los procesos penales, es decir, impedimentos, conexidades, rupturas procesales, etc.
Adicionalmente, se oficiará a las diferentes fiscalias que radican procesos penales dirigidos a los Despachos Judiciales de la ciudad, para que informen todas las novedades de reparto que surjan en el proceso penal, es decir, rupturas procesales, preclusiones, preacuerdos, retiro de procesos, etc. </t>
  </si>
  <si>
    <r>
      <t xml:space="preserve">El Coordinador del Centro de Servicios Judiciales, establecerá documentación que permitirá la consulta permanente de los servidores judiciales responsables del reparto judicial, es decir: 
 </t>
    </r>
    <r>
      <rPr>
        <b/>
        <sz val="10"/>
        <rFont val="Arial"/>
        <family val="2"/>
      </rPr>
      <t>1-</t>
    </r>
    <r>
      <rPr>
        <sz val="10"/>
        <rFont val="Arial"/>
        <family val="2"/>
      </rPr>
      <t xml:space="preserve"> Procesos y Procedimientos.
 </t>
    </r>
    <r>
      <rPr>
        <b/>
        <sz val="10"/>
        <rFont val="Arial"/>
        <family val="2"/>
      </rPr>
      <t>2-</t>
    </r>
    <r>
      <rPr>
        <sz val="10"/>
        <rFont val="Arial"/>
        <family val="2"/>
      </rPr>
      <t xml:space="preserve"> Manual de Funciones y Competencias Especificas.
 </t>
    </r>
    <r>
      <rPr>
        <b/>
        <sz val="10"/>
        <rFont val="Arial"/>
        <family val="2"/>
      </rPr>
      <t>3-</t>
    </r>
    <r>
      <rPr>
        <sz val="10"/>
        <rFont val="Arial"/>
        <family val="2"/>
      </rPr>
      <t xml:space="preserve"> Protocolos Operativos para la prestación del servicio.
 </t>
    </r>
    <r>
      <rPr>
        <b/>
        <sz val="10"/>
        <rFont val="Arial"/>
        <family val="2"/>
      </rPr>
      <t>4-</t>
    </r>
    <r>
      <rPr>
        <sz val="10"/>
        <rFont val="Arial"/>
        <family val="2"/>
      </rPr>
      <t xml:space="preserve"> Instructivos.</t>
    </r>
  </si>
  <si>
    <t>El Técnico de Sistemas del Centro de Servicios Judiciales, continuará con la consolidación del sistema administrativo de información CS-PENALES, como herramieta de seguimiento a la Gestión.</t>
  </si>
  <si>
    <t>El coordinador del Centro de Servicios Judiciales, documentará y actualizará procesos y procedimientos, protocolos operativos y manual de funciones y competencias especificas relacionados con la prestación del servicio.
A cada uno de los empleados del Centro de Servicios Judiciales, se les impartirá una detallada capacitación con relación a las funciones asignadas y acerca de la caracterización de los procesos y procedimientos.</t>
  </si>
  <si>
    <t>6.Desconocimiento o inaplicabilidad de las Tablas de Retención Documental (TRD)</t>
  </si>
  <si>
    <t>Desde la Coordinación del Centro de Servicios Judiciales, se definen canales de comunicación para la recepción de las diferentes solicitudes de los usuarios, con responsabilidades definidas por cada uno de los servidores judiciales que prestan el servicio.</t>
  </si>
  <si>
    <t>3. Inasistencia de las partes e intervinientes o sujetos procesales.</t>
  </si>
  <si>
    <t>El coordinador del Centro de Servicios Judiciales exhortara a los Jueces Penales Municipales con Función de Control de Garantías, para:
- Reprogramar y notificar en estrados, las audiencias que por alguna razón no se hubiesen realizado.</t>
  </si>
  <si>
    <t xml:space="preserve"> - Aprovechar el recurso humano con fortalezas en el manejo de redes de internet y sistemas de comunicación, asignadole funciones que puedan aprovechar su competencia y asistir a los Despachos Judiciales y usuarios de los servicios, para la realización de la conexión virtual.</t>
  </si>
  <si>
    <t xml:space="preserve"> - Fortalecer la competencia de los servidores judiciales del Centro de Servicios, en el manejo de salas de audiencias de manera presencial.</t>
  </si>
  <si>
    <t>El coordinador del Centro de Servicios Judiciales, asignará dos servidores judiciales a la labor del reparto y distribuirá las funciones entre estos dos empleados.
Este cambio permitirá que se inicie la conformación del expediente digital, con los documentos aportados por la Fiscalía General de la Nación y las actuaciones de los Juzgados de Control de Garantías y ya es responsabilidad de los Despachos Judiciales, continuar con la formación del expediente.</t>
  </si>
  <si>
    <t>El Coordinador del Centro de Servicios Judiciales, establecerá documentación que permitirá la consulta permanente de los servidores judiciales responsables de la prestación del servicio, es decir: 
 1- Procesos y Procedimientos.
 2- Manual de Funciones y Competencias Especificas.
 3- Protocolos Operativos para la prestación del servicio.
 4- Instructivos.</t>
  </si>
  <si>
    <t>Retroalimentación y reinducción del servidor judicial que permitio el vencimiento de términos de la solicitud de servicio.</t>
  </si>
  <si>
    <t>Solicitar al área de soporte técnologico, buscar las grabaciones de audiencias que no aparezcan en los servidores de la Rama Judicial.</t>
  </si>
  <si>
    <t>Revisar los servicios donde el servidor judicial actuo de manera no ética y corregir todas las acciones ajustandolas a los reglamentos que rigen la prestación del servicio.
Lo anterior permitiría que el objeto por el cual el servidor judicial no actuo de forma ética y transparente, no obtenga los resultados que se pretendian con la actuación dolosa.</t>
  </si>
  <si>
    <t>Informar la situación a la Comisión de Disciplina Judicial con copia a la Físcalia General de la Nación, para que se inicie el proceso disciplinario y penal en contra del servidor judicial involucrado.</t>
  </si>
  <si>
    <t>Dar prioridad a las audiencias que esten próximas al vencimiento de términos.</t>
  </si>
  <si>
    <t>Realizar análisis de la información consolidada, de las causas de los aplazamientos y cancelaciones de audiencias.
Lo anterior para la toma de decisiones y solicitud de recursos.</t>
  </si>
  <si>
    <t>Es servidor judicial que cometio el error involuntario en el momento de realizar el reparto judicial, solicitara al coordinador del centro de servicios la novedad de reparto para la corrección del error.</t>
  </si>
  <si>
    <t>Cuando se presente el reparto no oportuno de un proceso penal o una acción constitucional de habeas corpus, la persona responsable del reparto realizará asignación de forma inmediata y redactara constancía admitiendo el error involuntario en que incurrio y lo adjuntara al proceso penal o acción constitucional.</t>
  </si>
  <si>
    <t>Informar al Despacho Judicial responsable del proceso para que tome las medidas pertinentes.
Lo anterior permitirá que el Despacho Judicial subsane la situación.</t>
  </si>
  <si>
    <t>Requerir al empleado que tenia la custodia del documento, o que incumple con los deberes y requisitos legales que rigen la prestación del servicio.
Esta acción permitiría que el servidor judicial argumente de que no actuo con dolo y simplemente fue un error involuntario en la prestación del servicio,</t>
  </si>
  <si>
    <t>Informar a la Comisión de Disciplina Judicial para que inicie la indagación preliminar del servidor judicial que incurrio en el vencimiento de términos.</t>
  </si>
  <si>
    <t>Retroalimentación y reinducción del servidor judicial que es responsable de la perdida del documento.</t>
  </si>
  <si>
    <t>Solicitar a los usuarios de los servicios que radicaron sus solicitudes, copia del requerimiento inicial para realizar la efectiva prestación del servicio.</t>
  </si>
  <si>
    <t xml:space="preserve">El coordinador del Centro de Servicios Judiciales exhortara a los Jueces Penales Municipales con Función de Control de Garantías, para:
 - Que realicen la reprogramación de las audiencias que aplacen durante el acto de instalación y notifiquen en estrados a las partes e intervinientes presentes en el acto de apertura.
 - Que informen de manera inmediata al área de reparto, acerca de la reprogramación, suspensión y cancelación de audiencias y de las personas pendientes por notificar. </t>
  </si>
  <si>
    <t>Reprogramar las audiencias programadas que no se alcancen a repartir e Informar a partes e intervinientes, la imposibilidad de realización de la audiencia en la hora acordada.
Esto con el objetivo de no afectar la satisfacción de los usuarios de los servicios de administración de justicia.</t>
  </si>
  <si>
    <r>
      <t xml:space="preserve">El Técnico de Sistemas del Centro de Servicios Judiciales, desarrollara modulos en el sistema de información institucional, que permitan el control de de los documentos radicados por ls Fiscalia General de la Nación y otras partes e intervinientes:
 </t>
    </r>
    <r>
      <rPr>
        <b/>
        <sz val="10"/>
        <rFont val="Arial"/>
        <family val="2"/>
      </rPr>
      <t>1-</t>
    </r>
    <r>
      <rPr>
        <sz val="10"/>
        <rFont val="Arial"/>
        <family val="2"/>
      </rPr>
      <t xml:space="preserve"> Ventanilla virtual para la recepción de procesos penales y solicitudes de audiencias de control de garantías, que permita controlar la efectiva atención de todas las solicitudes.
 </t>
    </r>
    <r>
      <rPr>
        <b/>
        <sz val="10"/>
        <rFont val="Arial"/>
        <family val="2"/>
      </rPr>
      <t>2-</t>
    </r>
    <r>
      <rPr>
        <sz val="10"/>
        <rFont val="Arial"/>
        <family val="2"/>
      </rPr>
      <t xml:space="preserve"> Creación de Modulo que permita monitorear el estado de las solicitudes de audiencias de control de garantías pendientes por programar.</t>
    </r>
  </si>
  <si>
    <t>Informar a la Comisión de Disciplina Judicial, la situación anomala que se presento en el proceso de reparto judicial, para que este organismo inicie la indagación preliminar de ser necesario.</t>
  </si>
  <si>
    <t>Se migraran los registros de grabación de audiencias que se tiene en dispositivos locales, a los servidores de almacenamiento del CENDOJ.</t>
  </si>
  <si>
    <t>El Coordinador del Centro de Servicios Judiciales, informará a todas las partes e intervinientes que hacen parte del proceso penal, cuales son los canales de comunicación oficiales, para la radicación de procesos penales y de todo tipo de solicitudes  y peticiones relacionadas con los procesos.</t>
  </si>
  <si>
    <t>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t>
  </si>
  <si>
    <t>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t>
  </si>
  <si>
    <t>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t>
  </si>
  <si>
    <t>5. Entrega de funciones a personal nuevo o Rotación de Personal, sin la debida formalidad de inducción y entrega de responsabilidades funcionales.</t>
  </si>
  <si>
    <t>4. Falta de atención del personal responsable de la prestación del servicio.</t>
  </si>
  <si>
    <t>3.Volumen excesivo de ingreso de expedientes para el personal asignado,  generando demoras en la organización de los expedientes.</t>
  </si>
  <si>
    <t>2. Falta de control en los  canales de recepción  de solicitudes de servicio o peticiones de los usuarios de los servicios de administración de justicia.</t>
  </si>
  <si>
    <t>1. Insuficiencia de Despachos Judiciales.
2. Cruces de audiencias
3. Inasistencia de las partes e intervinientes o sujetos procesales.
5. Problemas de conexión virtual del Despacho, Partes e intervinientes.</t>
  </si>
  <si>
    <t>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t>
  </si>
  <si>
    <t xml:space="preserve">Seccional </t>
  </si>
  <si>
    <r>
      <rPr>
        <b/>
        <sz val="14"/>
        <color theme="1"/>
        <rFont val="Arial Narrow"/>
        <family val="2"/>
      </rPr>
      <t>PROCESO DE REPARTO JUDICIAL</t>
    </r>
    <r>
      <rPr>
        <sz val="14"/>
        <color theme="1"/>
        <rFont val="Arial Narrow"/>
        <family val="2"/>
      </rPr>
      <t xml:space="preserve">
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
</t>
    </r>
    <r>
      <rPr>
        <b/>
        <sz val="14"/>
        <color theme="1"/>
        <rFont val="Arial Narrow"/>
        <family val="2"/>
      </rPr>
      <t>PROCESO GESTIÓN DE SERVICIOS JUDICIALES</t>
    </r>
    <r>
      <rPr>
        <sz val="14"/>
        <color theme="1"/>
        <rFont val="Arial Narrow"/>
        <family val="2"/>
      </rPr>
      <t xml:space="preserve">
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</si>
  <si>
    <r>
      <rPr>
        <b/>
        <sz val="13"/>
        <color theme="1"/>
        <rFont val="Arial"/>
        <family val="2"/>
      </rPr>
      <t>PROCESO DE REPARTO JUDICIAL</t>
    </r>
    <r>
      <rPr>
        <sz val="13"/>
        <color theme="1"/>
        <rFont val="Arial"/>
        <family val="2"/>
      </rPr>
      <t xml:space="preserve">
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
</t>
    </r>
    <r>
      <rPr>
        <b/>
        <sz val="13"/>
        <color theme="1"/>
        <rFont val="Arial"/>
        <family val="2"/>
      </rPr>
      <t xml:space="preserve">PROCESO GESTIÓN DE SERVICIOS JUDICIALES
</t>
    </r>
    <r>
      <rPr>
        <sz val="13"/>
        <color theme="1"/>
        <rFont val="Arial"/>
        <family val="2"/>
      </rPr>
      <t>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</si>
  <si>
    <r>
      <rPr>
        <b/>
        <sz val="14"/>
        <color theme="1"/>
        <rFont val="Arial Narrow"/>
        <family val="2"/>
      </rPr>
      <t>PROCESO DE REPARTO JUDICIAL</t>
    </r>
    <r>
      <rPr>
        <sz val="14"/>
        <color theme="1"/>
        <rFont val="Arial Narrow"/>
        <family val="2"/>
      </rPr>
      <t xml:space="preserve">
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
</t>
    </r>
    <r>
      <rPr>
        <b/>
        <sz val="14"/>
        <color theme="1"/>
        <rFont val="Arial Narrow"/>
        <family val="2"/>
      </rPr>
      <t xml:space="preserve">PROCESO GESTIÓN DE SERVICIOS JUDICIALES
</t>
    </r>
    <r>
      <rPr>
        <sz val="14"/>
        <color theme="1"/>
        <rFont val="Arial Narrow"/>
        <family val="2"/>
      </rPr>
      <t>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</si>
  <si>
    <t>MATRIZ DE RIESGOS SIGCMA 
CENTRO DE SERVICIOS JUDICIALES DE LOS JUZGADOS PENALES DE MANIZALES</t>
  </si>
  <si>
    <t>Seccional</t>
  </si>
  <si>
    <t>CALDAS</t>
  </si>
  <si>
    <t>* Proceso Planeación Estrategica y Comunicaciones
* Proceso de Reparto Judicial
* Proceso Gestión de Servicios Judiciales</t>
  </si>
  <si>
    <t>DEPENDENCIA ADMINISTRATIVA O JUDICIAL</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</si>
  <si>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</si>
  <si>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Ley 2430 de 2024 traza lineamientos de planes de descongestión según su art 63 </t>
  </si>
  <si>
    <t>ley 2213 de 2022</t>
  </si>
  <si>
    <t>Incremento del PIB que potencialice el crecimiento económico del país y viabilice la asignación suficiente de recursos para la Rama Judicial</t>
  </si>
  <si>
    <t>Proyecto de presupuesto presentado por el Consejo Superior de la Judicatura ante el congreso de la república</t>
  </si>
  <si>
    <t xml:space="preserve">Ampliación de base de datos de oferentes de productos y servicios registrados </t>
  </si>
  <si>
    <t>Continuidad al teletrabajo en la rama judicial</t>
  </si>
  <si>
    <t>Fortalecimiento a las políticas de protección de servidores judiciales</t>
  </si>
  <si>
    <t>Constitución Politica de Colombia ARTICULO 113º—Son ramas del poder público, la legislativa, la ejecutiva y la judicial. Además de los órganos que las integran existen otros, autónomos e independientes, para el cumplimiento de las demás funciones del Estado. Los diferentes órganos del Estado tienen funciones separadas pero colaboran armónicamente para la realización de sus fines.</t>
  </si>
  <si>
    <t>Marco regulatorio del  MINTICS, para la gobernanza, gobernabilidad y transformación digital
- Fortalecimiento de las políticas de protección de datos en colombia
- mayor control a las empresas como: FACEBOOK - X . WHTSAPP y todas las centrales de manejo de datos</t>
  </si>
  <si>
    <t>Fortalecimiento de los lineamientos dados en el plan sectorial de desarrollo y Plan estratégico de transformación digital 
Desarrollo de alianzas estratégicas para el fortalecimiento del servicio público de administración de justicia, a través de las TICS</t>
  </si>
  <si>
    <t>Implementación de la política de estado digital que cubra la rama judicial</t>
  </si>
  <si>
    <t xml:space="preserve">Presupuesto asignado para el desarrollo de proyecto de inversión del SIGCMA
Ley 2430 de 2024 traza lineamientos de planes de descongestión según su art 63 </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</si>
  <si>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</si>
  <si>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</si>
  <si>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</si>
  <si>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</si>
  <si>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</si>
  <si>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</si>
  <si>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</si>
  <si>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</si>
  <si>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Despliegue estratégico</t>
  </si>
  <si>
    <t>Apoyo  y asistencia a la gestión del Expediente</t>
  </si>
  <si>
    <t>Modernización de los servicios administrativos a través de la digitalización y automatización.</t>
  </si>
  <si>
    <t>Fortalecimiento de la transparencia institucional y la cercanía con la ciudadanía</t>
  </si>
  <si>
    <t>Apoyo al Sistema de Carrera Judicial</t>
  </si>
  <si>
    <t>Mantenimiento del sistema integrado gestión y control de la calidad y del medio ambiente - SIGCMA</t>
  </si>
  <si>
    <t>3, 10, 17</t>
  </si>
  <si>
    <t>3, 4, 7, 10, 12, 13, 14, 17, 18, 19</t>
  </si>
  <si>
    <t>10, 13, 15, 19</t>
  </si>
  <si>
    <t>3, 4, 7, 13, 14, 15, 16, 18, 19</t>
  </si>
  <si>
    <t>1, 4, 8, 9, 13, 14</t>
  </si>
  <si>
    <t xml:space="preserve">Generar espacios donde se realicen acuerdo interinstitucionales para poder consultar información que beneficie la administración de justicia
</t>
  </si>
  <si>
    <t>1, 2, 3, 4, 6, 10, 12, 13, 14, 15, 16, 17</t>
  </si>
  <si>
    <t>4, 6, 12, 13, 14, 15, 16, 17</t>
  </si>
  <si>
    <t>1, 4, 6, 12, 13, 14, 15 ,16, 17</t>
  </si>
  <si>
    <t>1, 4, 6, 8, 9, 10, 12, 13, 14, 16, 17</t>
  </si>
  <si>
    <t>4, 5, 6, 7, 8, 9, 10, 11, 14</t>
  </si>
  <si>
    <t>1, 2, 3, 4, 6, 10, 13, 14, 15, 16, 20, 23</t>
  </si>
  <si>
    <t>1, 2, 3, 4, 8, 10, 11, 13, 20, 24</t>
  </si>
  <si>
    <t>3, 4, 5, 15, 16, 24, 25</t>
  </si>
  <si>
    <t>1, 2, 3, 4, 9, 10, 13, 20, 23, 24, 25</t>
  </si>
  <si>
    <t>1, 2, 3, 4, 9, 10, 13, 15, 20, 27</t>
  </si>
  <si>
    <t>Contar con el Plan Sectorial de Desarrollo de la Rama Judicial
Contar con los lineamientos dados en el cronograma trazado desde el nivel central</t>
  </si>
  <si>
    <t>Socialización de buenas prácticas de la gestión judicial en el contexto internacional a través de la CICAJ o eventos de Cumbre
Fortalecimiento y capacitación en temas de trabajo en equipo</t>
  </si>
  <si>
    <t>1, 4, 5, 6, 12, 13, 15, 16</t>
  </si>
  <si>
    <t>1, 3, 4, 5, 6, 8, 12, 13, 15, 16, 17, 18, 20, 21, 26, 28, 29</t>
  </si>
  <si>
    <t>1, 4, 5, 6, 12, 13, 18, 20, 25, 28, 29, 31, 33</t>
  </si>
  <si>
    <t>1, 4, 5, 6, 12, 20, 21, 24, 25, 26, 28, 29, 31, 33, 35</t>
  </si>
  <si>
    <t>18, 20, 35</t>
  </si>
  <si>
    <t>1, 3, 4, 5, 6, 8, 12, 13, 18, 20, 22, 23, 26, 28, 29, 31, 33, 34, 36, 38, 39</t>
  </si>
  <si>
    <t>4. Problemas de conexión virtual del Despacho, Partes e intervinientes.</t>
  </si>
  <si>
    <t>1. Fallas en los controles de los procesos 
2. Insuficientes programas de capacitación para la toma de conciencia debido al desconocimiento de la ley antisoborno (ISO 37001:2016) y   de los  valores y principios propios de la entidad.</t>
  </si>
  <si>
    <t>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 la dependencia.
5. Fallas e insuficiencia de las herramientas tecnológicas.
6. Desconocimiento de la normatividad legal que reglamenta los términos judicales para la prestación del servicio.</t>
  </si>
  <si>
    <t>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t>
  </si>
  <si>
    <t>1. Perdida o deterioro de expedientes o fragmentos de proceso penales.
2. Perdida o deterioro de registros de grabación de audiencias.
3. Perdida de información de los equipos de computo o de los servidores de almacenamiento de registros digitales.
4. Perdida de documentos que soportan PQRSD,  radicadas por los Despachos Judiciales y por los usuarios de los servicios de administración de justicia.
5. Entregar el reparto de procesos penales, solicitudes de audiencias de control de garantías y acciones constitucionales de habeas corpus, a un despacho que no le correspondío o una dirección de correo electronico errada.
6. Eliminación de documentos o expedientes, incumpliendo los tiempos de conservación legalmente establecidos.</t>
  </si>
  <si>
    <t>1.1.  Otorgamiento de permisos y compensatorios, sin tener en cuenta el número de audiencias programadas durante la jornada laboral. 
1.2. Agendar mayor número de audiencias a las establecidas para la jornada laboral, o mayor cantidad a las que se pueden atender en la misma hora.
1.3. Solicitudes de audiencias de control de garantías, de otra jurisdicción o que corresponde al Juez de Conocimiento.</t>
  </si>
  <si>
    <t>3.1. Información errada o incompleta por parte de los solicitantes.
3.2. Notificaciones judiciales erradas o inoportunas.
3.3. No remisión de los detenidos.</t>
  </si>
  <si>
    <t>4.1. Fallas en el servicio de internet,  conectividad  irregular.
4.2 Falta de competencia para el manejo de dispositivos de computo, redes de internet y plataformas tecnologicas.</t>
  </si>
  <si>
    <t>1. Desconocimiento de la normatividad legal que reglamenta el reparto judicial o el Protocolo de Reparto Judicial.
2.  Falta de seguimiento y control al proceso de reparto judicial.
3. Mayor demanda de justicia.
4. Insuficiencia de  personal  para atender la función misional y la atención a las partes interesadas en los despachos judiciales y centro de servicios.
5. Complejidad de la información de los procesos judiciales y solicitudes.
6.Fallas en la planeación  para el desarrollo de las tareas propias del Centro de Servicios Judiciales.
7.  Fallas e insuficiencia de las herramientas tecnológicas.</t>
  </si>
  <si>
    <t xml:space="preserve">Permanentemente el equipo de trabajo que ejecuta tareas en el proceso de reparto, Aplicara de manera extricta la Circular DESAJMZC15-63 "Medidas de Seguridad en el Reparto de Procesos" de la Dirección Ejecutiva de Administración Judicial.
</t>
  </si>
  <si>
    <t>El Técnico de Sistemas asignara de perfiles y roles, de acuerdo a las responsabilidades funcionales de cada servidor judicial.</t>
  </si>
  <si>
    <t>El Técnico de Sistemas establecera usuarios y contraseñas personales, para el registro de labores y trazabilidad en el sistema de información CS PENALES.</t>
  </si>
  <si>
    <t>El coordinador del Centro de Servicios Judiciales, Documentará y mantendra actualizado Procesos y Procedimientos, Protocolos Operativos y del Manual de Funciones y Competencias Especificas, que definan  con claridad cada uno de los roles y responsabilidades de las actividades relacionadas con la prestación del servicio.</t>
  </si>
  <si>
    <t>El Coordinador del Centro de Servicios Judiciales exhortara a la Secretaria del Tribunal Superior de Caldas y al Consejo Seccional de la Judicatura de Caldas, para que tengan en cuenta la agenda de programación de audiencias de control de garantías, en el momento que se dispongan a otorgar permisos, el disfrute de días compensatorios, o el agendamiento de todo tipo de actividad academica.</t>
  </si>
  <si>
    <t>El Coordinador del Centro de Servicios Judiciales solicitará al Comité Coordinador del Centro de Servicios Judiciales, autorizar la disminución de las audiencias programadas de tres (3) a cada hora a dos (2) cada hora.</t>
  </si>
  <si>
    <t>Acompañamiento regular y aleatorio al proceso de reparto judicial por parte de los Profesionales de la Procuraduria General de La Nación.</t>
  </si>
  <si>
    <t>Participar en cada una de las capacitaciones con el personal del Centro de servicios judiciales, en los temas relacionados de anticorrupción, transparencia y la Ley Antisoborno.</t>
  </si>
  <si>
    <t>Semanalmente, el Coordinador del Centro de Servicios Judiciales monitorea el comportamiento de los servicios, cargas de trabajo, dificultades que afectan la prestación del servicio, solicitudes extraordinarias de los Despachos Judiciales y personal disponible para la atención del servicio y realiza distribución de funciones, de acuerdo a las competencias de los servidores judiciales y al recurso humano disponible.
Como evidencia, se encuentran las circulares de distribución de funciones que se divulgan de manera semanal.</t>
  </si>
  <si>
    <t>El Técnico de Sistemas del Centro de Servicios Judiciales, desarrollara modulos en el sistema de información institucional, que permitan el control de de los documentos radicados por la Fiscalia General de la Nación y otras partes e intervinientes:
 1- Ventanilla virtual para la recepción de procesos penales, solicitudes de audiencias de control de garantías y memoriales, que permita controlar la efectiva atención de todas las solicitudes.
 2- Creación de Modulo que permita monitorear el estado de las solicitudes de audiencias de control de garantías pendientes por programar.</t>
  </si>
  <si>
    <t xml:space="preserve">Actualizar y divulgar Tablas de Retención Documental.
</t>
  </si>
  <si>
    <t xml:space="preserve">El Coordinador del Centro de Servicios Judiciales ordenará la disminución del número de audiencias programadas durante la jornada laboral, de acuerdo a los permisos remunerados, compensatorios otorgados y actividades academicas de los Jueces Penales Municipales de Control de Garantías, </t>
  </si>
  <si>
    <t>El personal responsable de la programación de audiencias y de las notificaciones solicitara a la fiscalia o a las partes e intervinientes:
 - La corrección de la información  o aportar nuevos datos de dirección, telefono y correo electronico, para realizar la efectiva notificación de partes e intervinientes.
 - Que se designe una misión de trabajo con los investigadores de la Fiscalia y los agentes de la Policia Nacional, que posibilite la ubicación de partes e intervinientes.</t>
  </si>
  <si>
    <t>Desarrollar modulo de consultas donde se registre toda la información de detenidos en las estaciones de Policia de Manizales, para su oportuna ubicación.</t>
  </si>
  <si>
    <t>Requerir al empleado que incurre en un compartamiento no ético, o que incumple con los deberes y requisitos legales que rigen la prestación del servicio.
Esta acción permitiría que el servidor judicial argumente de que no actuo con dolo y simplemente fue un error involuntario en la prestación del servicio.</t>
  </si>
  <si>
    <t>Requerir al empleado que incurre enel vencimiento de terminos, o que incumple con los deberes y requisitos legales que rigen la prestación del servicio.
Esta acción permitiría que el servidor judicial argumente de que no actuo con dolo y simplemente fue un error involuntario en la prestación del servicio,</t>
  </si>
  <si>
    <t>Profesional Universitario ° 16</t>
  </si>
  <si>
    <t xml:space="preserve">No requiere.
Los controles existentes permiten eliminar las causas que generan el riesgo, reduciendo la probabilidad de que se materialice y cause daños. </t>
  </si>
  <si>
    <t>No Requiere
Los controles   son efectivos para mitigar los factores que contribuyen al riesgo, lo que a su vez reduce la exposición a posibles consecuencias negativas.</t>
  </si>
  <si>
    <t>El riesgo se considera aceptable sin medidas adicionales</t>
  </si>
  <si>
    <t>No se requiere implementación adicional</t>
  </si>
  <si>
    <t>No se ha planificado ninguna implementación adicional</t>
  </si>
  <si>
    <t>El riesgo se considera controlado sin medidas adicionales</t>
  </si>
  <si>
    <t>El riesgo se ha evaluado como aceptable sin necesidad de medidas adicionales</t>
  </si>
  <si>
    <t>PLAN DE ACCION</t>
  </si>
  <si>
    <t>X</t>
  </si>
  <si>
    <r>
      <rPr>
        <b/>
        <u/>
        <sz val="10"/>
        <color theme="1"/>
        <rFont val="Calibri"/>
        <family val="2"/>
        <scheme val="minor"/>
      </rPr>
      <t xml:space="preserve">  - Probabilidad:</t>
    </r>
    <r>
      <rPr>
        <sz val="10"/>
        <color theme="1"/>
        <rFont val="Calibri"/>
        <family val="2"/>
        <scheme val="minor"/>
      </rPr>
      <t xml:space="preserve"> Muy Baja, ya que los controles preventivos redujeron significativamente la Probabilidad de que el riesgo se materializara.
</t>
    </r>
    <r>
      <rPr>
        <b/>
        <u/>
        <sz val="10"/>
        <color theme="1"/>
        <rFont val="Calibri"/>
        <family val="2"/>
        <scheme val="minor"/>
      </rPr>
      <t xml:space="preserve"> - Impacto: </t>
    </r>
    <r>
      <rPr>
        <sz val="10"/>
        <color theme="1"/>
        <rFont val="Calibri"/>
        <family val="2"/>
        <scheme val="minor"/>
      </rPr>
      <t>Leve, ya que el riesgo no se materializó y no hubo consecuencias negativas, pero sin embargo se deben seguir con los controles preventivos.</t>
    </r>
    <r>
      <rPr>
        <b/>
        <u/>
        <sz val="10"/>
        <color theme="1"/>
        <rFont val="Calibri"/>
        <family val="2"/>
        <scheme val="minor"/>
      </rPr>
      <t xml:space="preserve">
 - Nivel de riesgo residual:</t>
    </r>
    <r>
      <rPr>
        <sz val="10"/>
        <color theme="1"/>
        <rFont val="Calibri"/>
        <family val="2"/>
        <scheme val="minor"/>
      </rPr>
      <t xml:space="preserve"> Bajo, ya que los controles preventivos fueron efectivos en evitar que el riesgo se materializara.
  </t>
    </r>
    <r>
      <rPr>
        <b/>
        <u/>
        <sz val="10"/>
        <color theme="1"/>
        <rFont val="Calibri"/>
        <family val="2"/>
        <scheme val="minor"/>
      </rPr>
      <t xml:space="preserve">- Eficacia de los controles: </t>
    </r>
    <r>
      <rPr>
        <sz val="10"/>
        <color theme="1"/>
        <rFont val="Calibri"/>
        <family val="2"/>
        <scheme val="minor"/>
      </rPr>
      <t xml:space="preserve">Alta, ya que los controles preventivos funcionaron como se esperaba y evitaron que el riesgo se materializara.
</t>
    </r>
    <r>
      <rPr>
        <b/>
        <u/>
        <sz val="10"/>
        <color theme="1"/>
        <rFont val="Calibri"/>
        <family val="2"/>
        <scheme val="minor"/>
      </rPr>
      <t xml:space="preserve">  - Recomendaciones:</t>
    </r>
    <r>
      <rPr>
        <sz val="10"/>
        <color theme="1"/>
        <rFont val="Calibri"/>
        <family val="2"/>
        <scheme val="minor"/>
      </rPr>
      <t xml:space="preserve"> no se requieren acciones adicionales, ya que los controles preventivos son efectivos y el riesgo es bajo.
</t>
    </r>
    <r>
      <rPr>
        <b/>
        <u/>
        <sz val="10"/>
        <color theme="1"/>
        <rFont val="Calibri"/>
        <family val="2"/>
        <scheme val="minor"/>
      </rPr>
      <t xml:space="preserve">  - Estado del riesgo: </t>
    </r>
    <r>
      <rPr>
        <sz val="10"/>
        <color theme="1"/>
        <rFont val="Calibri"/>
        <family val="2"/>
        <scheme val="minor"/>
      </rPr>
      <t>Controlado, ya que los controles preventivos están funcionando correctamente y el riesgo es bajo.</t>
    </r>
  </si>
  <si>
    <r>
      <rPr>
        <b/>
        <u/>
        <sz val="10"/>
        <color theme="1"/>
        <rFont val="Calibri"/>
        <family val="2"/>
        <scheme val="minor"/>
      </rPr>
      <t>No se materializo el riesgo.
 - Probabilidad:</t>
    </r>
    <r>
      <rPr>
        <sz val="10"/>
        <color theme="1"/>
        <rFont val="Calibri"/>
        <family val="2"/>
        <scheme val="minor"/>
      </rPr>
      <t xml:space="preserve"> Muy Baja, ya que los controles preventivos redujeron significativamente la Probabilidad de que el riesgo se materializara.
</t>
    </r>
    <r>
      <rPr>
        <b/>
        <u/>
        <sz val="10"/>
        <color theme="1"/>
        <rFont val="Calibri"/>
        <family val="2"/>
        <scheme val="minor"/>
      </rPr>
      <t xml:space="preserve"> - Impacto: </t>
    </r>
    <r>
      <rPr>
        <sz val="10"/>
        <color theme="1"/>
        <rFont val="Calibri"/>
        <family val="2"/>
        <scheme val="minor"/>
      </rPr>
      <t>Leve, ya que el riesgo no se materializó y no hubo consecuencias negativas, pero sin embargo se deben seguir con los controles preventivos.</t>
    </r>
    <r>
      <rPr>
        <b/>
        <u/>
        <sz val="10"/>
        <color theme="1"/>
        <rFont val="Calibri"/>
        <family val="2"/>
        <scheme val="minor"/>
      </rPr>
      <t xml:space="preserve">
 - Nivel de riesgo residual:</t>
    </r>
    <r>
      <rPr>
        <sz val="10"/>
        <color theme="1"/>
        <rFont val="Calibri"/>
        <family val="2"/>
        <scheme val="minor"/>
      </rPr>
      <t xml:space="preserve"> Bajo, ya que los controles preventivos fueron efectivos en evitar que el riesgo se materializara.
  </t>
    </r>
    <r>
      <rPr>
        <b/>
        <u/>
        <sz val="10"/>
        <color theme="1"/>
        <rFont val="Calibri"/>
        <family val="2"/>
        <scheme val="minor"/>
      </rPr>
      <t xml:space="preserve">- Eficacia de los controles: </t>
    </r>
    <r>
      <rPr>
        <sz val="10"/>
        <color theme="1"/>
        <rFont val="Calibri"/>
        <family val="2"/>
        <scheme val="minor"/>
      </rPr>
      <t xml:space="preserve">Alta, ya que los controles preventivos funcionaron como se esperaba y evitaron que el riesgo se materializara.
</t>
    </r>
    <r>
      <rPr>
        <b/>
        <u/>
        <sz val="10"/>
        <color theme="1"/>
        <rFont val="Calibri"/>
        <family val="2"/>
        <scheme val="minor"/>
      </rPr>
      <t xml:space="preserve">  - Recomendaciones:</t>
    </r>
    <r>
      <rPr>
        <sz val="10"/>
        <color theme="1"/>
        <rFont val="Calibri"/>
        <family val="2"/>
        <scheme val="minor"/>
      </rPr>
      <t xml:space="preserve"> no se requieren acciones adicionales, ya que los controles preventivos son efectivos y el riesgo es bajo.
</t>
    </r>
    <r>
      <rPr>
        <b/>
        <u/>
        <sz val="10"/>
        <color theme="1"/>
        <rFont val="Calibri"/>
        <family val="2"/>
        <scheme val="minor"/>
      </rPr>
      <t xml:space="preserve">  - Estado del riesgo: </t>
    </r>
    <r>
      <rPr>
        <sz val="10"/>
        <color theme="1"/>
        <rFont val="Calibri"/>
        <family val="2"/>
        <scheme val="minor"/>
      </rPr>
      <t>Controlado, ya que los controles preventivos están funcionando correctamente y el riesgo es bajo.</t>
    </r>
  </si>
  <si>
    <r>
      <rPr>
        <b/>
        <u/>
        <sz val="10"/>
        <color theme="1"/>
        <rFont val="Calibri"/>
        <family val="2"/>
        <scheme val="minor"/>
      </rPr>
      <t>No se materializo el riesgo.
  - Probabilidad:</t>
    </r>
    <r>
      <rPr>
        <sz val="10"/>
        <color theme="1"/>
        <rFont val="Calibri"/>
        <family val="2"/>
        <scheme val="minor"/>
      </rPr>
      <t xml:space="preserve"> Muy Baja, ya que los controles preventivos redujeron significativamente la Probabilidad de que el riesgo se materializara.
</t>
    </r>
    <r>
      <rPr>
        <b/>
        <u/>
        <sz val="10"/>
        <color theme="1"/>
        <rFont val="Calibri"/>
        <family val="2"/>
        <scheme val="minor"/>
      </rPr>
      <t xml:space="preserve"> - Impacto: </t>
    </r>
    <r>
      <rPr>
        <sz val="10"/>
        <color theme="1"/>
        <rFont val="Calibri"/>
        <family val="2"/>
        <scheme val="minor"/>
      </rPr>
      <t>Leve, ya que el riesgo no se materializó y no hubo consecuencias negativas, pero sin embargo se deben seguir con los controles preventivos.</t>
    </r>
    <r>
      <rPr>
        <b/>
        <u/>
        <sz val="10"/>
        <color theme="1"/>
        <rFont val="Calibri"/>
        <family val="2"/>
        <scheme val="minor"/>
      </rPr>
      <t xml:space="preserve">
 - Nivel de riesgo residual:</t>
    </r>
    <r>
      <rPr>
        <sz val="10"/>
        <color theme="1"/>
        <rFont val="Calibri"/>
        <family val="2"/>
        <scheme val="minor"/>
      </rPr>
      <t xml:space="preserve"> Bajo, ya que los controles preventivos fueron efectivos en evitar que el riesgo se materializara.
  </t>
    </r>
    <r>
      <rPr>
        <b/>
        <u/>
        <sz val="10"/>
        <color theme="1"/>
        <rFont val="Calibri"/>
        <family val="2"/>
        <scheme val="minor"/>
      </rPr>
      <t xml:space="preserve">- Eficacia de los controles: </t>
    </r>
    <r>
      <rPr>
        <sz val="10"/>
        <color theme="1"/>
        <rFont val="Calibri"/>
        <family val="2"/>
        <scheme val="minor"/>
      </rPr>
      <t xml:space="preserve">Alta, ya que los controles preventivos funcionaron como se esperaba y evitaron que el riesgo se materializara.
</t>
    </r>
    <r>
      <rPr>
        <b/>
        <u/>
        <sz val="10"/>
        <color theme="1"/>
        <rFont val="Calibri"/>
        <family val="2"/>
        <scheme val="minor"/>
      </rPr>
      <t xml:space="preserve">  - Recomendaciones:</t>
    </r>
    <r>
      <rPr>
        <sz val="10"/>
        <color theme="1"/>
        <rFont val="Calibri"/>
        <family val="2"/>
        <scheme val="minor"/>
      </rPr>
      <t xml:space="preserve"> no se requieren acciones adicionales, ya que los controles preventivos son efectivos y el riesgo es bajo.
</t>
    </r>
    <r>
      <rPr>
        <b/>
        <u/>
        <sz val="10"/>
        <color theme="1"/>
        <rFont val="Calibri"/>
        <family val="2"/>
        <scheme val="minor"/>
      </rPr>
      <t xml:space="preserve">  - Estado del riesgo: </t>
    </r>
    <r>
      <rPr>
        <sz val="10"/>
        <color theme="1"/>
        <rFont val="Calibri"/>
        <family val="2"/>
        <scheme val="minor"/>
      </rPr>
      <t>Controlado, ya que los controles preventivos están funcionando correctamente y el riesgo es bajo.</t>
    </r>
  </si>
  <si>
    <r>
      <rPr>
        <b/>
        <u/>
        <sz val="10"/>
        <color theme="1"/>
        <rFont val="Calibri"/>
        <family val="2"/>
        <scheme val="minor"/>
      </rPr>
      <t xml:space="preserve"> No se materializo el riesgo.
 - Probabilidad:</t>
    </r>
    <r>
      <rPr>
        <sz val="10"/>
        <color theme="1"/>
        <rFont val="Calibri"/>
        <family val="2"/>
        <scheme val="minor"/>
      </rPr>
      <t xml:space="preserve"> Muy Baja, ya que los controles preventivos redujeron significativamente la Probabilidad de que el riesgo se materializara.
</t>
    </r>
    <r>
      <rPr>
        <b/>
        <u/>
        <sz val="10"/>
        <color theme="1"/>
        <rFont val="Calibri"/>
        <family val="2"/>
        <scheme val="minor"/>
      </rPr>
      <t xml:space="preserve"> - Impacto: </t>
    </r>
    <r>
      <rPr>
        <sz val="10"/>
        <color theme="1"/>
        <rFont val="Calibri"/>
        <family val="2"/>
        <scheme val="minor"/>
      </rPr>
      <t>Leve, ya que el riesgo no se materializó y no hubo consecuencias negativas, pero sin embargo se deben seguir con los controles preventivos.</t>
    </r>
    <r>
      <rPr>
        <b/>
        <u/>
        <sz val="10"/>
        <color theme="1"/>
        <rFont val="Calibri"/>
        <family val="2"/>
        <scheme val="minor"/>
      </rPr>
      <t xml:space="preserve">
 - Nivel de riesgo residual:</t>
    </r>
    <r>
      <rPr>
        <sz val="10"/>
        <color theme="1"/>
        <rFont val="Calibri"/>
        <family val="2"/>
        <scheme val="minor"/>
      </rPr>
      <t xml:space="preserve"> Bajo, ya que los controles preventivos fueron efectivos en evitar que el riesgo se materializara.
  </t>
    </r>
    <r>
      <rPr>
        <b/>
        <u/>
        <sz val="10"/>
        <color theme="1"/>
        <rFont val="Calibri"/>
        <family val="2"/>
        <scheme val="minor"/>
      </rPr>
      <t xml:space="preserve">- Eficacia de los controles: </t>
    </r>
    <r>
      <rPr>
        <sz val="10"/>
        <color theme="1"/>
        <rFont val="Calibri"/>
        <family val="2"/>
        <scheme val="minor"/>
      </rPr>
      <t xml:space="preserve">Alta, ya que los controles preventivos funcionaron como se esperaba y evitaron que el riesgo se materializara.
</t>
    </r>
    <r>
      <rPr>
        <b/>
        <u/>
        <sz val="10"/>
        <color theme="1"/>
        <rFont val="Calibri"/>
        <family val="2"/>
        <scheme val="minor"/>
      </rPr>
      <t xml:space="preserve">  - Recomendaciones:</t>
    </r>
    <r>
      <rPr>
        <sz val="10"/>
        <color theme="1"/>
        <rFont val="Calibri"/>
        <family val="2"/>
        <scheme val="minor"/>
      </rPr>
      <t xml:space="preserve"> no se requieren acciones adicionales, ya que los controles preventivos son efectivos y el riesgo es bajo.
</t>
    </r>
    <r>
      <rPr>
        <b/>
        <u/>
        <sz val="10"/>
        <color theme="1"/>
        <rFont val="Calibri"/>
        <family val="2"/>
        <scheme val="minor"/>
      </rPr>
      <t xml:space="preserve">  - Estado del riesgo: </t>
    </r>
    <r>
      <rPr>
        <sz val="10"/>
        <color theme="1"/>
        <rFont val="Calibri"/>
        <family val="2"/>
        <scheme val="minor"/>
      </rPr>
      <t>Controlado, ya que los controles preventivos están funcionando correctamente y el riesgo es bajo.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</si>
</sst>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8"/>
      <color rgb="FF000000"/>
      <name val="Times New Roman"/>
      <family val="1"/>
    </font>
    <font>
      <b/>
      <sz val="8"/>
      <color rgb="FF767171"/>
      <name val="Times New Roman"/>
      <family val="1"/>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2"/>
      <color theme="1"/>
      <name val="Arial"/>
      <family val="2"/>
    </font>
    <font>
      <sz val="13"/>
      <color theme="1"/>
      <name val="Arial"/>
      <family val="2"/>
    </font>
    <font>
      <sz val="10"/>
      <color theme="1"/>
      <name val="Arial"/>
      <family val="2"/>
    </font>
    <font>
      <sz val="10"/>
      <color theme="0"/>
      <name val="Arial"/>
      <family val="2"/>
    </font>
    <font>
      <b/>
      <sz val="10"/>
      <color rgb="FFFF0000"/>
      <name val="Arial"/>
      <family val="2"/>
    </font>
    <font>
      <sz val="10"/>
      <color rgb="FF92D050"/>
      <name val="Arial"/>
      <family val="2"/>
    </font>
    <font>
      <b/>
      <sz val="18"/>
      <color rgb="FFFF0000"/>
      <name val="Arial"/>
      <family val="2"/>
    </font>
    <font>
      <b/>
      <sz val="14"/>
      <color theme="1"/>
      <name val="Arial Narrow"/>
      <family val="2"/>
    </font>
    <font>
      <b/>
      <sz val="21"/>
      <color theme="0"/>
      <name val="Arial"/>
      <family val="2"/>
    </font>
    <font>
      <b/>
      <sz val="22"/>
      <color theme="0"/>
      <name val="Arial"/>
      <family val="2"/>
    </font>
    <font>
      <b/>
      <sz val="20"/>
      <color theme="0"/>
      <name val="Arial"/>
      <family val="2"/>
    </font>
    <font>
      <b/>
      <sz val="13"/>
      <color theme="1"/>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u/>
      <sz val="10"/>
      <color theme="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5"/>
        <bgColor indexed="64"/>
      </patternFill>
    </fill>
    <fill>
      <patternFill patternType="solid">
        <fgColor rgb="FFFFFF00"/>
        <bgColor indexed="64"/>
      </patternFill>
    </fill>
    <fill>
      <patternFill patternType="solid">
        <fgColor theme="8" tint="-0.249977111117893"/>
        <bgColor indexed="64"/>
      </patternFill>
    </fill>
    <fill>
      <patternFill patternType="solid">
        <fgColor theme="4" tint="-0.499984740745262"/>
        <bgColor indexed="64"/>
      </patternFill>
    </fill>
  </fills>
  <borders count="14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right/>
      <top style="thin">
        <color theme="1"/>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ck">
        <color theme="0"/>
      </left>
      <right/>
      <top/>
      <bottom style="thin">
        <color indexed="64"/>
      </bottom>
      <diagonal/>
    </border>
    <border>
      <left style="thick">
        <color theme="0"/>
      </left>
      <right/>
      <top style="thin">
        <color theme="1"/>
      </top>
      <bottom/>
      <diagonal/>
    </border>
    <border>
      <left/>
      <right style="thin">
        <color indexed="64"/>
      </right>
      <top style="medium">
        <color indexed="64"/>
      </top>
      <bottom/>
      <diagonal/>
    </border>
    <border>
      <left/>
      <right/>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right style="dotted">
        <color rgb="FF4DC0E3"/>
      </right>
      <top style="dotted">
        <color rgb="FF4DC0E3"/>
      </top>
      <bottom style="dotted">
        <color rgb="FF4DC0E3"/>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otted">
        <color rgb="FF4DC0E3"/>
      </left>
      <right style="dotted">
        <color rgb="FF4DC0E3"/>
      </right>
      <top/>
      <bottom style="thin">
        <color indexed="64"/>
      </bottom>
      <diagonal/>
    </border>
    <border>
      <left style="dotted">
        <color rgb="FF4DC0E3"/>
      </left>
      <right style="dotted">
        <color rgb="FF4DC0E3"/>
      </right>
      <top style="thin">
        <color indexed="64"/>
      </top>
      <bottom style="thin">
        <color indexed="64"/>
      </bottom>
      <diagonal/>
    </border>
    <border>
      <left style="dotted">
        <color rgb="FF4DC0E3"/>
      </left>
      <right style="dotted">
        <color rgb="FF4DC0E3"/>
      </right>
      <top style="thin">
        <color indexed="64"/>
      </top>
      <bottom style="dotted">
        <color rgb="FF4DC0E3"/>
      </bottom>
      <diagonal/>
    </border>
    <border>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81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2" fontId="0" fillId="0" borderId="0" xfId="0" applyNumberFormat="1"/>
    <xf numFmtId="0" fontId="28" fillId="4" borderId="10" xfId="0" applyFont="1" applyFill="1" applyBorder="1" applyAlignment="1">
      <alignment vertical="center"/>
    </xf>
    <xf numFmtId="0" fontId="1" fillId="3" borderId="31" xfId="0" applyFont="1" applyFill="1" applyBorder="1" applyAlignment="1">
      <alignment horizontal="center"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29"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18" xfId="4" applyFont="1" applyBorder="1" applyAlignment="1">
      <alignment horizontal="center" vertical="center" wrapText="1" readingOrder="1"/>
    </xf>
    <xf numFmtId="0" fontId="46" fillId="0" borderId="18" xfId="0" applyFont="1" applyBorder="1" applyAlignment="1">
      <alignment horizontal="justify" vertical="center" wrapText="1" readingOrder="1"/>
    </xf>
    <xf numFmtId="1" fontId="46" fillId="0" borderId="19"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18" xfId="0" applyFont="1" applyFill="1" applyBorder="1" applyAlignment="1">
      <alignment horizontal="center" vertical="center" wrapText="1" readingOrder="1"/>
    </xf>
    <xf numFmtId="0" fontId="46" fillId="8" borderId="19" xfId="0" applyFont="1" applyFill="1" applyBorder="1" applyAlignment="1">
      <alignment horizontal="center" vertical="center" wrapText="1" readingOrder="1"/>
    </xf>
    <xf numFmtId="0" fontId="46" fillId="9" borderId="19" xfId="0" applyFont="1" applyFill="1" applyBorder="1" applyAlignment="1">
      <alignment horizontal="center" vertical="center" wrapText="1" readingOrder="1"/>
    </xf>
    <xf numFmtId="0" fontId="46" fillId="10" borderId="19" xfId="0" applyFont="1" applyFill="1" applyBorder="1" applyAlignment="1">
      <alignment horizontal="center" vertical="center" wrapText="1" readingOrder="1"/>
    </xf>
    <xf numFmtId="0" fontId="47" fillId="11" borderId="19"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63" xfId="0" applyFill="1" applyBorder="1"/>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65"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0" fontId="43" fillId="3" borderId="0" xfId="0" applyFont="1" applyFill="1"/>
    <xf numFmtId="1" fontId="46" fillId="0" borderId="73" xfId="3" applyNumberFormat="1" applyFont="1" applyBorder="1" applyAlignment="1">
      <alignment horizontal="center" vertical="center" wrapText="1" readingOrder="1"/>
    </xf>
    <xf numFmtId="0" fontId="46" fillId="7" borderId="74" xfId="0" applyFont="1" applyFill="1" applyBorder="1" applyAlignment="1">
      <alignment horizontal="center" vertical="center" wrapText="1" readingOrder="1"/>
    </xf>
    <xf numFmtId="0" fontId="46" fillId="8" borderId="75" xfId="0" applyFont="1" applyFill="1" applyBorder="1" applyAlignment="1">
      <alignment horizontal="center" vertical="center" wrapText="1" readingOrder="1"/>
    </xf>
    <xf numFmtId="0" fontId="46" fillId="9" borderId="75" xfId="0" applyFont="1" applyFill="1" applyBorder="1" applyAlignment="1">
      <alignment horizontal="center" vertical="center" wrapText="1" readingOrder="1"/>
    </xf>
    <xf numFmtId="0" fontId="46" fillId="10" borderId="75" xfId="0" applyFont="1" applyFill="1" applyBorder="1" applyAlignment="1">
      <alignment horizontal="center" vertical="center" wrapText="1" readingOrder="1"/>
    </xf>
    <xf numFmtId="0" fontId="47" fillId="11" borderId="75" xfId="0" applyFont="1" applyFill="1" applyBorder="1" applyAlignment="1">
      <alignment horizontal="center" vertical="center" wrapText="1" readingOrder="1"/>
    </xf>
    <xf numFmtId="0" fontId="46" fillId="0" borderId="18" xfId="0" applyFont="1" applyBorder="1" applyAlignment="1">
      <alignment horizontal="left" vertical="center" wrapText="1" readingOrder="1"/>
    </xf>
    <xf numFmtId="0" fontId="0" fillId="3" borderId="69" xfId="0" applyFill="1" applyBorder="1"/>
    <xf numFmtId="0" fontId="0" fillId="3" borderId="71" xfId="0" applyFill="1" applyBorder="1"/>
    <xf numFmtId="0" fontId="0" fillId="3" borderId="72" xfId="0" applyFill="1" applyBorder="1"/>
    <xf numFmtId="0" fontId="0" fillId="3" borderId="11" xfId="0" applyFill="1" applyBorder="1"/>
    <xf numFmtId="0" fontId="0" fillId="3" borderId="12" xfId="0" applyFill="1" applyBorder="1"/>
    <xf numFmtId="0" fontId="16" fillId="14" borderId="67"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0" fillId="3" borderId="0" xfId="0" applyFont="1" applyFill="1"/>
    <xf numFmtId="0" fontId="63" fillId="3" borderId="0" xfId="0" applyFont="1" applyFill="1"/>
    <xf numFmtId="0" fontId="10" fillId="0" borderId="0" xfId="0" applyFont="1"/>
    <xf numFmtId="0" fontId="4" fillId="4" borderId="53" xfId="0" applyFont="1" applyFill="1" applyBorder="1" applyAlignment="1">
      <alignment horizontal="center" vertical="center"/>
    </xf>
    <xf numFmtId="0" fontId="4" fillId="4" borderId="58" xfId="0" applyFont="1" applyFill="1" applyBorder="1" applyAlignment="1">
      <alignment horizontal="center" vertical="center" wrapText="1"/>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88" xfId="0" applyFont="1" applyFill="1" applyBorder="1" applyAlignment="1">
      <alignment horizontal="center" vertical="center"/>
    </xf>
    <xf numFmtId="0" fontId="8" fillId="3" borderId="0" xfId="1" applyFill="1" applyAlignment="1">
      <alignment horizontal="center" vertical="center"/>
    </xf>
    <xf numFmtId="0" fontId="18" fillId="3" borderId="71" xfId="0" applyFont="1" applyFill="1" applyBorder="1"/>
    <xf numFmtId="0" fontId="18" fillId="3" borderId="7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6" xfId="0" applyFont="1" applyFill="1" applyBorder="1" applyAlignment="1">
      <alignment vertical="center"/>
    </xf>
    <xf numFmtId="0" fontId="4" fillId="4" borderId="0" xfId="0" applyFont="1" applyFill="1" applyAlignment="1">
      <alignment vertical="center"/>
    </xf>
    <xf numFmtId="0" fontId="0" fillId="0" borderId="6" xfId="0"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1" fontId="0" fillId="0" borderId="20" xfId="4" applyNumberFormat="1" applyFont="1" applyBorder="1" applyAlignment="1">
      <alignment horizontal="center" vertical="center" wrapText="1"/>
    </xf>
    <xf numFmtId="0" fontId="20" fillId="4" borderId="32" xfId="1" applyFont="1" applyFill="1" applyBorder="1" applyAlignment="1">
      <alignment horizontal="center" vertical="center"/>
    </xf>
    <xf numFmtId="0" fontId="58" fillId="3" borderId="104" xfId="0" applyFont="1" applyFill="1" applyBorder="1" applyAlignment="1">
      <alignment vertical="center" wrapText="1"/>
    </xf>
    <xf numFmtId="0" fontId="58" fillId="3" borderId="100" xfId="0" applyFont="1" applyFill="1" applyBorder="1" applyAlignment="1">
      <alignment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0" fillId="0" borderId="0" xfId="0" applyAlignment="1">
      <alignment horizontal="center"/>
    </xf>
    <xf numFmtId="0" fontId="60" fillId="3" borderId="0" xfId="0" applyFont="1" applyFill="1"/>
    <xf numFmtId="0" fontId="64" fillId="0" borderId="0" xfId="0" applyFont="1" applyAlignment="1">
      <alignment horizontal="center" vertical="center" wrapText="1"/>
    </xf>
    <xf numFmtId="0" fontId="61" fillId="3" borderId="0" xfId="0" applyFont="1" applyFill="1"/>
    <xf numFmtId="0" fontId="62" fillId="0" borderId="0" xfId="0" applyFont="1" applyAlignment="1">
      <alignment horizontal="justify" vertical="center" wrapText="1" readingOrder="1"/>
    </xf>
    <xf numFmtId="0" fontId="62" fillId="0" borderId="0" xfId="0" applyFont="1" applyAlignment="1">
      <alignment horizontal="left" vertical="center" wrapText="1"/>
    </xf>
    <xf numFmtId="0" fontId="60" fillId="0" borderId="0" xfId="0" applyFont="1"/>
    <xf numFmtId="0" fontId="12" fillId="3" borderId="20" xfId="0" applyFont="1" applyFill="1" applyBorder="1" applyAlignment="1">
      <alignment horizontal="center" vertical="center" wrapText="1"/>
    </xf>
    <xf numFmtId="0" fontId="71" fillId="3" borderId="109" xfId="0" applyFont="1" applyFill="1" applyBorder="1" applyAlignment="1">
      <alignment horizontal="center" vertical="center" wrapText="1"/>
    </xf>
    <xf numFmtId="0" fontId="71" fillId="3" borderId="72" xfId="0" applyFont="1" applyFill="1" applyBorder="1" applyAlignment="1">
      <alignment horizontal="center" vertical="center" wrapText="1"/>
    </xf>
    <xf numFmtId="0" fontId="72" fillId="3" borderId="70" xfId="0" applyFont="1" applyFill="1" applyBorder="1" applyAlignment="1">
      <alignment horizontal="center" vertical="center" wrapText="1"/>
    </xf>
    <xf numFmtId="0" fontId="72" fillId="3" borderId="17" xfId="0" applyFont="1" applyFill="1" applyBorder="1" applyAlignment="1">
      <alignment horizontal="center" vertical="center" wrapText="1"/>
    </xf>
    <xf numFmtId="0" fontId="71" fillId="3" borderId="110" xfId="0" applyFont="1" applyFill="1" applyBorder="1" applyAlignment="1">
      <alignment horizontal="center" vertical="center" wrapText="1"/>
    </xf>
    <xf numFmtId="0" fontId="71" fillId="3" borderId="12" xfId="0" applyFont="1" applyFill="1" applyBorder="1" applyAlignment="1">
      <alignment horizontal="center" vertical="center" wrapText="1"/>
    </xf>
    <xf numFmtId="14" fontId="72" fillId="3" borderId="17" xfId="0" applyNumberFormat="1" applyFont="1" applyFill="1" applyBorder="1" applyAlignment="1">
      <alignment horizontal="center" vertical="center" wrapText="1"/>
    </xf>
    <xf numFmtId="0" fontId="73" fillId="0" borderId="0" xfId="0" applyFont="1" applyAlignment="1">
      <alignment wrapText="1"/>
    </xf>
    <xf numFmtId="0" fontId="75" fillId="0" borderId="0" xfId="0" applyFont="1"/>
    <xf numFmtId="0" fontId="77" fillId="5" borderId="111" xfId="0" applyFont="1" applyFill="1" applyBorder="1" applyAlignment="1">
      <alignment horizontal="center" vertical="center"/>
    </xf>
    <xf numFmtId="0" fontId="77" fillId="5" borderId="111" xfId="0" applyFont="1" applyFill="1" applyBorder="1" applyAlignment="1">
      <alignment vertical="center" wrapText="1"/>
    </xf>
    <xf numFmtId="0" fontId="79" fillId="3" borderId="111" xfId="0" applyFont="1" applyFill="1" applyBorder="1" applyAlignment="1">
      <alignment horizontal="center" vertical="center" wrapText="1"/>
    </xf>
    <xf numFmtId="0" fontId="79" fillId="3" borderId="111" xfId="0" applyFont="1" applyFill="1" applyBorder="1" applyAlignment="1">
      <alignment horizontal="left" vertical="center"/>
    </xf>
    <xf numFmtId="0" fontId="78" fillId="3" borderId="111" xfId="0" applyFont="1" applyFill="1" applyBorder="1" applyAlignment="1">
      <alignment horizontal="center" vertical="center"/>
    </xf>
    <xf numFmtId="0" fontId="79" fillId="3" borderId="111" xfId="0" applyFont="1" applyFill="1" applyBorder="1" applyAlignment="1">
      <alignment horizontal="center" vertical="center"/>
    </xf>
    <xf numFmtId="0" fontId="77" fillId="3" borderId="111" xfId="0" applyFont="1" applyFill="1" applyBorder="1" applyAlignment="1">
      <alignment horizontal="left" vertical="center" wrapText="1"/>
    </xf>
    <xf numFmtId="0" fontId="77" fillId="0" borderId="111" xfId="0" applyFont="1" applyBorder="1" applyAlignment="1">
      <alignment horizontal="left" vertical="center" wrapText="1"/>
    </xf>
    <xf numFmtId="0" fontId="79" fillId="0" borderId="111" xfId="0" applyFont="1" applyBorder="1" applyAlignment="1">
      <alignment horizontal="left" vertical="center"/>
    </xf>
    <xf numFmtId="0" fontId="75" fillId="0" borderId="0" xfId="0" applyFont="1" applyAlignment="1">
      <alignment horizontal="left"/>
    </xf>
    <xf numFmtId="0" fontId="73" fillId="0" borderId="0" xfId="0" applyFont="1" applyAlignment="1">
      <alignment horizontal="center"/>
    </xf>
    <xf numFmtId="0" fontId="75"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1" fillId="3" borderId="0" xfId="0" applyFont="1" applyFill="1" applyAlignment="1">
      <alignment vertical="center"/>
    </xf>
    <xf numFmtId="0" fontId="11" fillId="0" borderId="0" xfId="0" applyFont="1" applyAlignment="1">
      <alignment vertical="center"/>
    </xf>
    <xf numFmtId="0" fontId="0" fillId="0" borderId="32" xfId="0" applyBorder="1" applyAlignment="1">
      <alignment vertical="center" wrapText="1"/>
    </xf>
    <xf numFmtId="0" fontId="0" fillId="0" borderId="21" xfId="0" applyBorder="1" applyAlignment="1">
      <alignment vertical="center" wrapText="1"/>
    </xf>
    <xf numFmtId="0" fontId="0" fillId="0" borderId="6" xfId="0" applyBorder="1"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8" fillId="0" borderId="21" xfId="0" applyFont="1" applyBorder="1" applyAlignment="1" applyProtection="1">
      <alignment horizontal="justify" vertical="center" wrapText="1"/>
      <protection locked="0"/>
    </xf>
    <xf numFmtId="0" fontId="83" fillId="3" borderId="0" xfId="0" applyFont="1" applyFill="1"/>
    <xf numFmtId="0" fontId="83" fillId="0" borderId="0" xfId="0" applyFont="1"/>
    <xf numFmtId="0" fontId="20" fillId="4" borderId="50" xfId="0" applyFont="1" applyFill="1" applyBorder="1" applyAlignment="1">
      <alignment horizontal="center" vertical="center"/>
    </xf>
    <xf numFmtId="0" fontId="20" fillId="4" borderId="60" xfId="0" applyFont="1" applyFill="1" applyBorder="1" applyAlignment="1">
      <alignment horizontal="center" vertical="center" textRotation="90" wrapText="1"/>
    </xf>
    <xf numFmtId="0" fontId="20" fillId="4" borderId="61" xfId="0" applyFont="1" applyFill="1" applyBorder="1" applyAlignment="1">
      <alignment horizontal="center" vertical="center" textRotation="90" wrapText="1"/>
    </xf>
    <xf numFmtId="0" fontId="20" fillId="4" borderId="62" xfId="0" applyFont="1" applyFill="1" applyBorder="1" applyAlignment="1">
      <alignment horizontal="center" vertical="center" wrapText="1"/>
    </xf>
    <xf numFmtId="0" fontId="20" fillId="4" borderId="36" xfId="0" applyFont="1" applyFill="1" applyBorder="1" applyAlignment="1">
      <alignment horizontal="center" vertical="center" textRotation="90" wrapText="1"/>
    </xf>
    <xf numFmtId="0" fontId="84" fillId="4" borderId="36" xfId="0" applyFont="1" applyFill="1" applyBorder="1" applyAlignment="1">
      <alignment horizontal="center" vertical="center" textRotation="90"/>
    </xf>
    <xf numFmtId="0" fontId="20" fillId="4" borderId="36" xfId="0" applyFont="1" applyFill="1" applyBorder="1" applyAlignment="1">
      <alignment horizontal="center" vertical="center" wrapText="1"/>
    </xf>
    <xf numFmtId="0" fontId="20" fillId="4" borderId="59" xfId="0" applyFont="1" applyFill="1" applyBorder="1" applyAlignment="1">
      <alignment horizontal="center" vertical="center" textRotation="90" wrapText="1"/>
    </xf>
    <xf numFmtId="0" fontId="20" fillId="4" borderId="5" xfId="0" applyFont="1" applyFill="1" applyBorder="1" applyAlignment="1">
      <alignment horizontal="center" vertical="center" textRotation="90" wrapText="1"/>
    </xf>
    <xf numFmtId="0" fontId="20" fillId="3" borderId="0" xfId="0" applyFont="1" applyFill="1" applyAlignment="1">
      <alignment horizontal="center" vertical="center"/>
    </xf>
    <xf numFmtId="0" fontId="20" fillId="2" borderId="0" xfId="0" applyFont="1" applyFill="1" applyAlignment="1">
      <alignment horizontal="center" vertical="center"/>
    </xf>
    <xf numFmtId="0" fontId="82" fillId="0" borderId="6" xfId="0" applyFont="1" applyBorder="1" applyAlignment="1">
      <alignment horizontal="center" vertical="center" wrapText="1"/>
    </xf>
    <xf numFmtId="2" fontId="8" fillId="0" borderId="32" xfId="3" applyNumberFormat="1" applyFont="1" applyBorder="1" applyAlignment="1">
      <alignment horizontal="justify" vertical="center" wrapText="1"/>
    </xf>
    <xf numFmtId="0" fontId="82" fillId="0" borderId="6" xfId="0" applyFont="1" applyBorder="1" applyAlignment="1">
      <alignment horizontal="justify" vertical="center" wrapText="1"/>
    </xf>
    <xf numFmtId="2" fontId="82" fillId="0" borderId="6" xfId="3" applyNumberFormat="1" applyFont="1" applyBorder="1" applyAlignment="1">
      <alignment horizontal="center" vertical="center" wrapText="1"/>
    </xf>
    <xf numFmtId="2" fontId="8" fillId="0" borderId="6" xfId="3" applyNumberFormat="1" applyFont="1" applyBorder="1" applyAlignment="1">
      <alignment horizontal="justify" vertical="center" wrapText="1"/>
    </xf>
    <xf numFmtId="2" fontId="8" fillId="0" borderId="29" xfId="3" applyNumberFormat="1" applyFont="1" applyBorder="1" applyAlignment="1">
      <alignment horizontal="justify" vertical="center" wrapText="1"/>
    </xf>
    <xf numFmtId="3" fontId="82" fillId="0" borderId="21" xfId="0" applyNumberFormat="1" applyFont="1" applyBorder="1" applyAlignment="1">
      <alignment horizontal="justify" vertical="center" wrapText="1"/>
    </xf>
    <xf numFmtId="0" fontId="82" fillId="0" borderId="21" xfId="0" applyFont="1" applyBorder="1" applyAlignment="1">
      <alignment horizontal="justify" vertical="center" wrapText="1"/>
    </xf>
    <xf numFmtId="2" fontId="82" fillId="0" borderId="21" xfId="3" applyNumberFormat="1" applyFont="1" applyBorder="1" applyAlignment="1">
      <alignment horizontal="justify" vertical="center" wrapText="1"/>
    </xf>
    <xf numFmtId="0" fontId="83" fillId="3" borderId="71" xfId="0" applyFont="1" applyFill="1" applyBorder="1"/>
    <xf numFmtId="0" fontId="83" fillId="0" borderId="71" xfId="0" applyFont="1" applyBorder="1"/>
    <xf numFmtId="2" fontId="85" fillId="0" borderId="6" xfId="3" applyNumberFormat="1" applyFont="1" applyBorder="1" applyAlignment="1">
      <alignment horizontal="justify" vertical="center" wrapText="1"/>
    </xf>
    <xf numFmtId="2" fontId="82" fillId="0" borderId="6" xfId="3" applyNumberFormat="1" applyFont="1" applyBorder="1" applyAlignment="1">
      <alignment horizontal="justify" vertical="center" wrapText="1"/>
    </xf>
    <xf numFmtId="0" fontId="82" fillId="0" borderId="0" xfId="0" applyFont="1"/>
    <xf numFmtId="3" fontId="82" fillId="0" borderId="0" xfId="0" applyNumberFormat="1" applyFont="1" applyAlignment="1">
      <alignment horizontal="left"/>
    </xf>
    <xf numFmtId="2" fontId="82" fillId="0" borderId="0" xfId="3" applyNumberFormat="1" applyFont="1"/>
    <xf numFmtId="164" fontId="82" fillId="0" borderId="0" xfId="3" applyNumberFormat="1" applyFont="1" applyAlignment="1">
      <alignment horizontal="center"/>
    </xf>
    <xf numFmtId="164" fontId="82" fillId="0" borderId="0" xfId="3" applyNumberFormat="1" applyFont="1"/>
    <xf numFmtId="3" fontId="82" fillId="0" borderId="6" xfId="0" applyNumberFormat="1" applyFont="1" applyBorder="1" applyAlignment="1">
      <alignment horizontal="justify" vertical="top" wrapText="1"/>
    </xf>
    <xf numFmtId="0" fontId="82" fillId="0" borderId="20" xfId="0" applyFont="1" applyBorder="1" applyAlignment="1">
      <alignment horizontal="center" vertical="center" wrapText="1"/>
    </xf>
    <xf numFmtId="0" fontId="82" fillId="0" borderId="6" xfId="0" applyFont="1" applyBorder="1" applyAlignment="1">
      <alignment horizontal="center" vertical="center" wrapText="1"/>
    </xf>
    <xf numFmtId="2" fontId="82" fillId="0" borderId="20" xfId="3" applyNumberFormat="1" applyFont="1" applyBorder="1" applyAlignment="1">
      <alignment horizontal="center" vertical="center" wrapText="1"/>
    </xf>
    <xf numFmtId="2" fontId="82" fillId="0" borderId="6" xfId="3" applyNumberFormat="1" applyFont="1" applyBorder="1" applyAlignment="1">
      <alignment horizontal="center" vertical="center" wrapText="1"/>
    </xf>
    <xf numFmtId="0" fontId="82" fillId="0" borderId="32" xfId="0" applyFont="1" applyBorder="1" applyAlignment="1">
      <alignment horizontal="center" vertical="center" wrapText="1"/>
    </xf>
    <xf numFmtId="2" fontId="82" fillId="0" borderId="32" xfId="3" applyNumberFormat="1" applyFont="1" applyBorder="1" applyAlignment="1">
      <alignment horizontal="center" vertical="center" wrapText="1"/>
    </xf>
    <xf numFmtId="0" fontId="20" fillId="4" borderId="36" xfId="0" applyFont="1" applyFill="1" applyBorder="1" applyAlignment="1">
      <alignment horizontal="center" vertical="center" textRotation="90" wrapText="1"/>
    </xf>
    <xf numFmtId="0" fontId="82" fillId="0" borderId="21" xfId="0" applyFont="1" applyBorder="1" applyAlignment="1">
      <alignment horizontal="center" vertical="center" wrapText="1"/>
    </xf>
    <xf numFmtId="2" fontId="82" fillId="0" borderId="21" xfId="3" applyNumberFormat="1" applyFont="1" applyBorder="1" applyAlignment="1">
      <alignment horizontal="center" vertical="center" wrapText="1"/>
    </xf>
    <xf numFmtId="2" fontId="82" fillId="0" borderId="29" xfId="3" applyNumberFormat="1" applyFont="1" applyBorder="1" applyAlignment="1">
      <alignment horizontal="justify" vertical="center" wrapText="1"/>
    </xf>
    <xf numFmtId="0" fontId="8" fillId="3" borderId="6" xfId="0" applyFont="1" applyFill="1" applyBorder="1" applyAlignment="1" applyProtection="1">
      <alignment horizontal="justify" vertical="top" wrapText="1"/>
      <protection locked="0"/>
    </xf>
    <xf numFmtId="0" fontId="8" fillId="0" borderId="6" xfId="0" applyFont="1" applyBorder="1" applyAlignment="1" applyProtection="1">
      <alignment horizontal="justify" vertical="top" wrapText="1"/>
      <protection locked="0"/>
    </xf>
    <xf numFmtId="0" fontId="82" fillId="0" borderId="32" xfId="0" applyFont="1" applyBorder="1" applyAlignment="1">
      <alignment horizontal="center" vertical="center" wrapText="1"/>
    </xf>
    <xf numFmtId="0" fontId="82" fillId="0" borderId="6" xfId="0" applyFont="1" applyBorder="1" applyAlignment="1">
      <alignment horizontal="center" vertical="center" wrapText="1"/>
    </xf>
    <xf numFmtId="2" fontId="82" fillId="0" borderId="32" xfId="3" applyNumberFormat="1" applyFont="1" applyBorder="1" applyAlignment="1">
      <alignment horizontal="center" vertical="center" wrapText="1"/>
    </xf>
    <xf numFmtId="2" fontId="82" fillId="0" borderId="6" xfId="3" applyNumberFormat="1" applyFont="1" applyBorder="1" applyAlignment="1">
      <alignment horizontal="center" vertical="center" wrapText="1"/>
    </xf>
    <xf numFmtId="2" fontId="82" fillId="0" borderId="20" xfId="3" applyNumberFormat="1" applyFont="1" applyBorder="1" applyAlignment="1">
      <alignment horizontal="center" vertical="center" wrapText="1"/>
    </xf>
    <xf numFmtId="0" fontId="8" fillId="3" borderId="32" xfId="0" applyFont="1" applyFill="1" applyBorder="1" applyAlignment="1" applyProtection="1">
      <alignment horizontal="justify" vertical="top" wrapText="1"/>
      <protection locked="0"/>
    </xf>
    <xf numFmtId="0" fontId="83" fillId="3" borderId="0" xfId="0" applyFont="1" applyFill="1" applyBorder="1"/>
    <xf numFmtId="0" fontId="83" fillId="0" borderId="0" xfId="0" applyFont="1" applyBorder="1"/>
    <xf numFmtId="2" fontId="82" fillId="0" borderId="41" xfId="3" applyNumberFormat="1" applyFont="1" applyBorder="1" applyAlignment="1">
      <alignment horizontal="center" vertical="center" wrapText="1"/>
    </xf>
    <xf numFmtId="0" fontId="8" fillId="0" borderId="32" xfId="0" applyFont="1" applyBorder="1" applyAlignment="1" applyProtection="1">
      <alignment horizontal="justify" vertical="top" wrapText="1"/>
      <protection locked="0"/>
    </xf>
    <xf numFmtId="2" fontId="82" fillId="0" borderId="21" xfId="3" applyNumberFormat="1" applyFont="1" applyBorder="1" applyAlignment="1">
      <alignment vertical="center" wrapText="1"/>
    </xf>
    <xf numFmtId="2" fontId="8" fillId="0" borderId="21" xfId="3" applyNumberFormat="1" applyFont="1" applyBorder="1" applyAlignment="1">
      <alignment horizontal="justify" vertical="center" wrapText="1"/>
    </xf>
    <xf numFmtId="0" fontId="86" fillId="0" borderId="32"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21" xfId="0" applyFont="1" applyBorder="1" applyAlignment="1">
      <alignment horizontal="center" vertical="center" wrapText="1"/>
    </xf>
    <xf numFmtId="0" fontId="82" fillId="0" borderId="41" xfId="0" applyFont="1" applyBorder="1" applyAlignment="1">
      <alignment horizontal="center" vertical="center" wrapText="1"/>
    </xf>
    <xf numFmtId="0" fontId="82" fillId="0" borderId="20" xfId="0" applyFont="1" applyBorder="1" applyAlignment="1">
      <alignment horizontal="justify" vertical="center" wrapText="1"/>
    </xf>
    <xf numFmtId="0" fontId="82" fillId="0" borderId="41" xfId="0" applyFont="1" applyBorder="1" applyAlignment="1">
      <alignment horizontal="left" vertical="top" wrapText="1"/>
    </xf>
    <xf numFmtId="0" fontId="82" fillId="0" borderId="6" xfId="0" applyFont="1" applyBorder="1" applyAlignment="1">
      <alignment horizontal="left" vertical="top" wrapText="1"/>
    </xf>
    <xf numFmtId="0" fontId="82" fillId="0" borderId="41" xfId="0" applyFont="1" applyBorder="1" applyAlignment="1">
      <alignment horizontal="center" vertical="top" wrapText="1"/>
    </xf>
    <xf numFmtId="0" fontId="82" fillId="0" borderId="6" xfId="0" applyFont="1" applyBorder="1" applyAlignment="1">
      <alignment horizontal="center" vertical="top" wrapText="1"/>
    </xf>
    <xf numFmtId="0" fontId="8" fillId="0" borderId="21" xfId="0" applyFont="1" applyBorder="1" applyAlignment="1" applyProtection="1">
      <alignment horizontal="justify" vertical="top" wrapText="1"/>
      <protection locked="0"/>
    </xf>
    <xf numFmtId="0" fontId="8" fillId="0" borderId="29" xfId="0" applyFont="1" applyBorder="1" applyAlignment="1" applyProtection="1">
      <alignment horizontal="justify" vertical="top" wrapText="1"/>
      <protection locked="0"/>
    </xf>
    <xf numFmtId="0" fontId="20" fillId="4" borderId="55" xfId="0" applyFont="1" applyFill="1" applyBorder="1" applyAlignment="1">
      <alignment vertical="center"/>
    </xf>
    <xf numFmtId="0" fontId="20" fillId="4" borderId="0" xfId="0" applyFont="1" applyFill="1" applyAlignment="1">
      <alignment vertical="center"/>
    </xf>
    <xf numFmtId="0" fontId="81" fillId="3" borderId="27" xfId="0" applyFont="1" applyFill="1" applyBorder="1" applyAlignment="1" applyProtection="1">
      <alignment vertical="center" wrapText="1"/>
      <protection locked="0"/>
    </xf>
    <xf numFmtId="0" fontId="81" fillId="3" borderId="28" xfId="0" applyFont="1" applyFill="1" applyBorder="1" applyAlignment="1" applyProtection="1">
      <alignment vertical="center" wrapText="1"/>
      <protection locked="0"/>
    </xf>
    <xf numFmtId="0" fontId="77" fillId="20" borderId="111" xfId="0" applyFont="1" applyFill="1" applyBorder="1" applyAlignment="1">
      <alignment horizontal="center" vertical="center"/>
    </xf>
    <xf numFmtId="0" fontId="0" fillId="0" borderId="29" xfId="0" applyBorder="1" applyAlignment="1">
      <alignment horizontal="left"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82" fillId="0" borderId="25" xfId="0" applyFont="1" applyBorder="1" applyAlignment="1">
      <alignment horizontal="center" vertical="center" wrapText="1"/>
    </xf>
    <xf numFmtId="0" fontId="82" fillId="0" borderId="20" xfId="0" applyFont="1" applyBorder="1" applyAlignment="1">
      <alignment horizontal="center" vertical="center" wrapText="1"/>
    </xf>
    <xf numFmtId="2" fontId="82" fillId="0" borderId="20" xfId="3" applyNumberFormat="1" applyFont="1" applyBorder="1" applyAlignment="1">
      <alignment horizontal="center" vertical="center" wrapText="1"/>
    </xf>
    <xf numFmtId="0" fontId="82" fillId="0" borderId="6" xfId="0" applyFont="1" applyBorder="1" applyAlignment="1">
      <alignment horizontal="center" vertical="center" wrapText="1"/>
    </xf>
    <xf numFmtId="0" fontId="82" fillId="0" borderId="29" xfId="0" applyFont="1" applyBorder="1" applyAlignment="1">
      <alignment horizontal="center" vertical="center" wrapText="1"/>
    </xf>
    <xf numFmtId="2" fontId="82" fillId="0" borderId="6" xfId="3" applyNumberFormat="1" applyFont="1" applyBorder="1" applyAlignment="1">
      <alignment horizontal="center" vertical="center" wrapText="1"/>
    </xf>
    <xf numFmtId="2" fontId="82" fillId="0" borderId="29" xfId="3" applyNumberFormat="1" applyFont="1" applyBorder="1" applyAlignment="1">
      <alignment horizontal="center" vertical="center" wrapText="1"/>
    </xf>
    <xf numFmtId="0" fontId="8" fillId="0" borderId="20" xfId="0" applyFont="1" applyBorder="1" applyAlignment="1" applyProtection="1">
      <alignment horizontal="justify" vertical="top" wrapText="1"/>
      <protection locked="0"/>
    </xf>
    <xf numFmtId="0" fontId="82" fillId="0" borderId="32" xfId="0" applyFont="1" applyBorder="1" applyAlignment="1">
      <alignment horizontal="center" vertical="center" wrapText="1"/>
    </xf>
    <xf numFmtId="0" fontId="82" fillId="0" borderId="21" xfId="0" applyFont="1" applyBorder="1" applyAlignment="1">
      <alignment horizontal="center" vertical="center" wrapText="1"/>
    </xf>
    <xf numFmtId="2" fontId="82" fillId="0" borderId="32" xfId="3" applyNumberFormat="1" applyFont="1" applyBorder="1" applyAlignment="1">
      <alignment horizontal="center" vertical="center" wrapText="1"/>
    </xf>
    <xf numFmtId="2" fontId="82" fillId="0" borderId="21" xfId="3" applyNumberFormat="1" applyFont="1" applyBorder="1" applyAlignment="1">
      <alignment horizontal="center" vertical="center" wrapText="1"/>
    </xf>
    <xf numFmtId="0" fontId="8" fillId="3" borderId="29" xfId="0" applyFont="1" applyFill="1" applyBorder="1" applyAlignment="1" applyProtection="1">
      <alignment horizontal="justify" vertical="top" wrapText="1"/>
      <protection locked="0"/>
    </xf>
    <xf numFmtId="0" fontId="0" fillId="0" borderId="43" xfId="0" applyBorder="1" applyAlignment="1">
      <alignment horizontal="center" vertical="center" wrapText="1"/>
    </xf>
    <xf numFmtId="0" fontId="92" fillId="0" borderId="0" xfId="0" applyFont="1" applyProtection="1">
      <protection locked="0"/>
    </xf>
    <xf numFmtId="0" fontId="92" fillId="0" borderId="0" xfId="0" applyFont="1" applyAlignment="1" applyProtection="1">
      <alignment vertical="center"/>
      <protection locked="0"/>
    </xf>
    <xf numFmtId="0" fontId="92" fillId="0" borderId="0" xfId="0" applyFont="1"/>
    <xf numFmtId="0" fontId="94" fillId="19" borderId="111" xfId="0" applyFont="1" applyFill="1" applyBorder="1" applyAlignment="1" applyProtection="1">
      <alignment horizontal="left" vertical="center" wrapText="1" indent="1"/>
      <protection locked="0"/>
    </xf>
    <xf numFmtId="0" fontId="94" fillId="19" borderId="111" xfId="0" applyFont="1" applyFill="1" applyBorder="1" applyAlignment="1" applyProtection="1">
      <alignment horizontal="center" vertical="center"/>
      <protection locked="0"/>
    </xf>
    <xf numFmtId="0" fontId="95" fillId="3" borderId="111" xfId="0" applyFont="1" applyFill="1" applyBorder="1" applyAlignment="1" applyProtection="1">
      <alignment horizontal="left" vertical="center" wrapText="1"/>
      <protection locked="0"/>
    </xf>
    <xf numFmtId="0" fontId="92" fillId="0" borderId="0" xfId="0" applyFont="1" applyAlignment="1" applyProtection="1">
      <alignment horizontal="left" vertical="center"/>
      <protection locked="0"/>
    </xf>
    <xf numFmtId="0" fontId="94" fillId="0" borderId="0" xfId="0" applyFont="1" applyAlignment="1" applyProtection="1">
      <alignment horizontal="center" vertical="center"/>
      <protection locked="0"/>
    </xf>
    <xf numFmtId="0" fontId="92" fillId="0" borderId="0" xfId="0" applyFont="1" applyAlignment="1" applyProtection="1">
      <alignment horizontal="center" vertical="center"/>
      <protection locked="0"/>
    </xf>
    <xf numFmtId="0" fontId="92" fillId="0" borderId="0" xfId="0" applyFont="1" applyAlignment="1" applyProtection="1">
      <alignment horizontal="left"/>
      <protection locked="0"/>
    </xf>
    <xf numFmtId="0" fontId="92" fillId="0" borderId="0" xfId="0" applyFont="1" applyAlignment="1" applyProtection="1">
      <alignment horizontal="center"/>
      <protection locked="0"/>
    </xf>
    <xf numFmtId="0" fontId="96" fillId="20" borderId="120" xfId="0" applyFont="1" applyFill="1" applyBorder="1" applyAlignment="1">
      <alignment horizontal="center" vertical="center" wrapText="1" readingOrder="1"/>
    </xf>
    <xf numFmtId="0" fontId="92" fillId="3" borderId="0" xfId="0" applyFont="1" applyFill="1"/>
    <xf numFmtId="0" fontId="98" fillId="3" borderId="120" xfId="0" applyFont="1" applyFill="1" applyBorder="1" applyAlignment="1">
      <alignment horizontal="center" vertical="center" wrapText="1" readingOrder="1"/>
    </xf>
    <xf numFmtId="0" fontId="98" fillId="3" borderId="120" xfId="0" applyFont="1" applyFill="1" applyBorder="1" applyAlignment="1">
      <alignment horizontal="left" vertical="center" wrapText="1"/>
    </xf>
    <xf numFmtId="0" fontId="98" fillId="3" borderId="120" xfId="0" applyFont="1" applyFill="1" applyBorder="1" applyAlignment="1">
      <alignment horizontal="center" vertical="center" wrapText="1"/>
    </xf>
    <xf numFmtId="0" fontId="98" fillId="0" borderId="120" xfId="0" applyFont="1" applyBorder="1" applyAlignment="1">
      <alignment horizontal="left" vertical="center" wrapText="1"/>
    </xf>
    <xf numFmtId="0" fontId="98" fillId="0" borderId="120" xfId="0" applyFont="1" applyFill="1" applyBorder="1" applyAlignment="1">
      <alignment horizontal="center" vertical="center" wrapText="1"/>
    </xf>
    <xf numFmtId="0" fontId="98" fillId="0" borderId="122" xfId="0" applyFont="1" applyBorder="1" applyAlignment="1">
      <alignment horizontal="center" vertical="center" wrapText="1" readingOrder="1"/>
    </xf>
    <xf numFmtId="0" fontId="98" fillId="0" borderId="120" xfId="0" applyFont="1" applyBorder="1" applyAlignment="1">
      <alignment horizontal="center" vertical="center" wrapText="1" readingOrder="1"/>
    </xf>
    <xf numFmtId="0" fontId="98" fillId="21" borderId="120" xfId="0" applyFont="1" applyFill="1" applyBorder="1" applyAlignment="1">
      <alignment horizontal="left" vertical="center" wrapText="1"/>
    </xf>
    <xf numFmtId="0" fontId="95" fillId="0" borderId="0" xfId="0" applyFont="1" applyAlignment="1">
      <alignment vertical="center" wrapText="1"/>
    </xf>
    <xf numFmtId="0" fontId="96" fillId="0" borderId="120" xfId="0" applyFont="1" applyBorder="1" applyAlignment="1">
      <alignment vertical="center" wrapText="1" readingOrder="1"/>
    </xf>
    <xf numFmtId="0" fontId="98" fillId="3" borderId="120" xfId="0" applyFont="1" applyFill="1" applyBorder="1" applyAlignment="1">
      <alignment horizontal="left" vertical="center" wrapText="1" readingOrder="1"/>
    </xf>
    <xf numFmtId="0" fontId="94" fillId="0" borderId="0" xfId="0" applyFont="1"/>
    <xf numFmtId="0" fontId="98" fillId="3" borderId="120" xfId="0" applyFont="1" applyFill="1" applyBorder="1" applyAlignment="1">
      <alignment horizontal="left" vertical="center"/>
    </xf>
    <xf numFmtId="0" fontId="98" fillId="3" borderId="120" xfId="0" applyFont="1" applyFill="1" applyBorder="1" applyAlignment="1">
      <alignment vertical="center" wrapText="1"/>
    </xf>
    <xf numFmtId="0" fontId="98" fillId="3" borderId="120" xfId="0" applyFont="1" applyFill="1" applyBorder="1" applyAlignment="1">
      <alignment vertical="center" wrapText="1" readingOrder="1"/>
    </xf>
    <xf numFmtId="0" fontId="98" fillId="3" borderId="120" xfId="0" applyFont="1" applyFill="1" applyBorder="1" applyAlignment="1">
      <alignment vertical="center"/>
    </xf>
    <xf numFmtId="0" fontId="98" fillId="3" borderId="120" xfId="0" applyFont="1" applyFill="1" applyBorder="1" applyAlignment="1">
      <alignment horizontal="center" vertical="center"/>
    </xf>
    <xf numFmtId="0" fontId="98" fillId="3" borderId="121" xfId="0" applyFont="1" applyFill="1" applyBorder="1" applyAlignment="1">
      <alignment horizontal="center" vertical="center" wrapText="1" readingOrder="1"/>
    </xf>
    <xf numFmtId="0" fontId="98" fillId="3" borderId="121" xfId="0" applyFont="1" applyFill="1" applyBorder="1" applyAlignment="1">
      <alignment horizontal="left" vertical="center" wrapText="1"/>
    </xf>
    <xf numFmtId="0" fontId="98" fillId="3" borderId="121" xfId="0" applyFont="1" applyFill="1" applyBorder="1" applyAlignment="1">
      <alignment horizontal="center" vertical="center"/>
    </xf>
    <xf numFmtId="0" fontId="92" fillId="0" borderId="0" xfId="0" applyFont="1" applyAlignment="1">
      <alignment horizontal="left"/>
    </xf>
    <xf numFmtId="0" fontId="92" fillId="0" borderId="125" xfId="0" applyFont="1" applyBorder="1" applyAlignment="1">
      <alignment horizontal="center"/>
    </xf>
    <xf numFmtId="0" fontId="92" fillId="0" borderId="125" xfId="0" applyFont="1" applyBorder="1"/>
    <xf numFmtId="0" fontId="92" fillId="0" borderId="126" xfId="0" applyFont="1" applyBorder="1"/>
    <xf numFmtId="0" fontId="99" fillId="0" borderId="127" xfId="0" applyFont="1" applyBorder="1" applyAlignment="1">
      <alignment horizontal="center" vertical="center" wrapText="1"/>
    </xf>
    <xf numFmtId="0" fontId="99" fillId="0" borderId="130" xfId="0" applyFont="1" applyBorder="1" applyAlignment="1">
      <alignment horizontal="center" vertical="center" wrapText="1"/>
    </xf>
    <xf numFmtId="0" fontId="99" fillId="0" borderId="131" xfId="0" applyFont="1" applyBorder="1" applyAlignment="1">
      <alignment horizontal="center" vertical="center" wrapText="1"/>
    </xf>
    <xf numFmtId="0" fontId="99" fillId="0" borderId="132" xfId="0" applyFont="1" applyBorder="1" applyAlignment="1">
      <alignment horizontal="center" vertical="center" wrapText="1"/>
    </xf>
    <xf numFmtId="0" fontId="99" fillId="0" borderId="135" xfId="0" applyFont="1" applyBorder="1" applyAlignment="1">
      <alignment horizontal="center" vertical="center" wrapText="1"/>
    </xf>
    <xf numFmtId="0" fontId="99" fillId="0" borderId="136" xfId="0" applyFont="1" applyBorder="1" applyAlignment="1">
      <alignment horizontal="center" vertical="center" wrapText="1"/>
    </xf>
    <xf numFmtId="0" fontId="92" fillId="0" borderId="0" xfId="0" applyFont="1" applyAlignment="1">
      <alignment horizontal="center"/>
    </xf>
    <xf numFmtId="0" fontId="92" fillId="0" borderId="131" xfId="0" applyFont="1" applyBorder="1"/>
    <xf numFmtId="0" fontId="79" fillId="23" borderId="111" xfId="0" applyFont="1" applyFill="1" applyBorder="1" applyAlignment="1">
      <alignment horizontal="center" vertical="center" wrapText="1"/>
    </xf>
    <xf numFmtId="0" fontId="78" fillId="2" borderId="111" xfId="0" applyFont="1" applyFill="1" applyBorder="1" applyAlignment="1">
      <alignment horizontal="center" vertical="center" wrapText="1"/>
    </xf>
    <xf numFmtId="0" fontId="79" fillId="2" borderId="111" xfId="0" applyFont="1" applyFill="1" applyBorder="1" applyAlignment="1">
      <alignment horizontal="center" vertical="center" wrapText="1"/>
    </xf>
    <xf numFmtId="0" fontId="78" fillId="2" borderId="111" xfId="0" applyFont="1" applyFill="1" applyBorder="1" applyAlignment="1">
      <alignment horizontal="center" vertical="center"/>
    </xf>
    <xf numFmtId="0" fontId="77" fillId="0" borderId="111" xfId="0" applyFont="1" applyBorder="1" applyAlignment="1">
      <alignment vertical="center" wrapText="1"/>
    </xf>
    <xf numFmtId="0" fontId="86" fillId="0" borderId="29" xfId="0" applyFont="1" applyBorder="1" applyAlignment="1">
      <alignment horizontal="center" vertical="center" wrapText="1"/>
    </xf>
    <xf numFmtId="0" fontId="82" fillId="0" borderId="32" xfId="0" applyFont="1" applyBorder="1" applyAlignment="1">
      <alignment horizontal="justify" vertical="center" wrapText="1"/>
    </xf>
    <xf numFmtId="0" fontId="82" fillId="3" borderId="6" xfId="0" applyFont="1" applyFill="1" applyBorder="1" applyAlignment="1">
      <alignment horizontal="center" vertical="center" wrapText="1"/>
    </xf>
    <xf numFmtId="2" fontId="82" fillId="3" borderId="6" xfId="3" applyNumberFormat="1" applyFont="1" applyFill="1" applyBorder="1" applyAlignment="1">
      <alignment horizontal="center" vertical="center" wrapText="1"/>
    </xf>
    <xf numFmtId="0" fontId="82" fillId="3" borderId="29" xfId="0" applyFont="1" applyFill="1" applyBorder="1" applyAlignment="1">
      <alignment horizontal="center" vertical="center" wrapText="1"/>
    </xf>
    <xf numFmtId="2" fontId="82" fillId="3" borderId="29" xfId="3" applyNumberFormat="1" applyFont="1" applyFill="1" applyBorder="1" applyAlignment="1">
      <alignment horizontal="center" vertical="center" wrapText="1"/>
    </xf>
    <xf numFmtId="0" fontId="82" fillId="0" borderId="32" xfId="0" applyFont="1" applyBorder="1" applyAlignment="1">
      <alignment horizontal="left" vertical="top" wrapText="1"/>
    </xf>
    <xf numFmtId="0" fontId="6" fillId="3" borderId="141" xfId="0" applyFont="1" applyFill="1" applyBorder="1" applyAlignment="1">
      <alignment vertical="center"/>
    </xf>
    <xf numFmtId="4" fontId="0" fillId="0" borderId="141" xfId="0" applyNumberFormat="1" applyBorder="1" applyAlignment="1">
      <alignment horizontal="justify" vertical="center" wrapText="1"/>
    </xf>
    <xf numFmtId="4" fontId="0" fillId="0" borderId="141" xfId="0" applyNumberFormat="1" applyBorder="1" applyAlignment="1">
      <alignment horizontal="center" vertical="center" wrapText="1"/>
    </xf>
    <xf numFmtId="0" fontId="38" fillId="4" borderId="141" xfId="0" applyFont="1" applyFill="1" applyBorder="1" applyAlignment="1">
      <alignment vertical="center" wrapText="1"/>
    </xf>
    <xf numFmtId="0" fontId="1" fillId="3" borderId="141" xfId="0" applyFont="1" applyFill="1" applyBorder="1" applyAlignment="1">
      <alignment horizontal="center" vertical="center"/>
    </xf>
    <xf numFmtId="0" fontId="36" fillId="4" borderId="141" xfId="0" applyFont="1" applyFill="1" applyBorder="1" applyAlignment="1" applyProtection="1">
      <alignment horizontal="center" vertical="center" wrapText="1"/>
      <protection locked="0"/>
    </xf>
    <xf numFmtId="0" fontId="36" fillId="16" borderId="141" xfId="0" applyFont="1" applyFill="1" applyBorder="1" applyAlignment="1" applyProtection="1">
      <alignment horizontal="center" vertical="center" textRotation="90"/>
      <protection locked="0"/>
    </xf>
    <xf numFmtId="0" fontId="37" fillId="4" borderId="141" xfId="0" applyFont="1" applyFill="1" applyBorder="1" applyAlignment="1">
      <alignment horizontal="center" vertical="center" wrapText="1"/>
    </xf>
    <xf numFmtId="0" fontId="30" fillId="17" borderId="141" xfId="0" applyFont="1" applyFill="1" applyBorder="1"/>
    <xf numFmtId="0" fontId="37" fillId="4" borderId="141" xfId="0" applyFont="1" applyFill="1" applyBorder="1" applyAlignment="1">
      <alignment horizontal="center" vertical="center" wrapText="1"/>
    </xf>
    <xf numFmtId="0" fontId="36" fillId="4" borderId="141" xfId="0" applyFont="1" applyFill="1" applyBorder="1" applyAlignment="1" applyProtection="1">
      <alignment horizontal="center" vertical="center" wrapText="1"/>
      <protection locked="0"/>
    </xf>
    <xf numFmtId="165" fontId="80"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80"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80"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93" fillId="0" borderId="117" xfId="0" applyFont="1" applyBorder="1" applyAlignment="1" applyProtection="1">
      <alignment horizontal="center" vertical="center" wrapText="1"/>
      <protection locked="0"/>
    </xf>
    <xf numFmtId="0" fontId="95" fillId="5" borderId="118" xfId="0" applyFont="1" applyFill="1" applyBorder="1" applyAlignment="1" applyProtection="1">
      <alignment horizontal="center" vertical="center" wrapText="1"/>
      <protection locked="0"/>
    </xf>
    <xf numFmtId="0" fontId="95" fillId="5" borderId="119" xfId="0" applyFont="1" applyFill="1" applyBorder="1" applyAlignment="1" applyProtection="1">
      <alignment horizontal="center" vertical="center" wrapText="1"/>
      <protection locked="0"/>
    </xf>
    <xf numFmtId="0" fontId="95" fillId="5" borderId="111" xfId="0" applyFont="1" applyFill="1" applyBorder="1" applyAlignment="1" applyProtection="1">
      <alignment horizontal="center" vertical="center"/>
      <protection locked="0"/>
    </xf>
    <xf numFmtId="0" fontId="94" fillId="5" borderId="111" xfId="0" applyFont="1" applyFill="1" applyBorder="1" applyAlignment="1" applyProtection="1">
      <alignment horizontal="center" vertical="center"/>
      <protection locked="0"/>
    </xf>
    <xf numFmtId="0" fontId="96" fillId="0" borderId="111" xfId="0" applyFont="1" applyBorder="1" applyAlignment="1" applyProtection="1">
      <alignment horizontal="center" vertical="center"/>
      <protection locked="0"/>
    </xf>
    <xf numFmtId="0" fontId="96" fillId="20" borderId="111" xfId="0" applyFont="1" applyFill="1" applyBorder="1" applyAlignment="1" applyProtection="1">
      <alignment horizontal="center" vertical="center" wrapText="1"/>
      <protection locked="0"/>
    </xf>
    <xf numFmtId="0" fontId="96" fillId="20" borderId="111" xfId="0" applyFont="1" applyFill="1" applyBorder="1" applyAlignment="1" applyProtection="1">
      <alignment horizontal="center" vertical="center"/>
      <protection locked="0"/>
    </xf>
    <xf numFmtId="0" fontId="95" fillId="5" borderId="111" xfId="0" applyFont="1" applyFill="1" applyBorder="1" applyAlignment="1" applyProtection="1">
      <alignment horizontal="left" vertical="top" wrapText="1"/>
      <protection locked="0"/>
    </xf>
    <xf numFmtId="0" fontId="95" fillId="5" borderId="111" xfId="0" applyFont="1" applyFill="1" applyBorder="1" applyAlignment="1" applyProtection="1">
      <alignment horizontal="left" vertical="top"/>
      <protection locked="0"/>
    </xf>
    <xf numFmtId="0" fontId="95" fillId="3" borderId="118" xfId="0" applyFont="1" applyFill="1" applyBorder="1" applyAlignment="1" applyProtection="1">
      <alignment horizontal="left" vertical="center" wrapText="1"/>
      <protection locked="0"/>
    </xf>
    <xf numFmtId="0" fontId="95" fillId="3" borderId="119" xfId="0" applyFont="1" applyFill="1" applyBorder="1" applyAlignment="1" applyProtection="1">
      <alignment horizontal="left" vertical="center" wrapText="1"/>
      <protection locked="0"/>
    </xf>
    <xf numFmtId="0" fontId="96" fillId="0" borderId="120" xfId="0" applyFont="1" applyBorder="1" applyAlignment="1">
      <alignment horizontal="center" vertical="center" wrapText="1" readingOrder="1"/>
    </xf>
    <xf numFmtId="0" fontId="97" fillId="19" borderId="120" xfId="0" applyFont="1" applyFill="1" applyBorder="1" applyAlignment="1">
      <alignment horizontal="center" vertical="center" wrapText="1" readingOrder="1"/>
    </xf>
    <xf numFmtId="0" fontId="96" fillId="3" borderId="120" xfId="0" applyFont="1" applyFill="1" applyBorder="1" applyAlignment="1">
      <alignment horizontal="center" vertical="center" wrapText="1" readingOrder="1"/>
    </xf>
    <xf numFmtId="0" fontId="96" fillId="3" borderId="121" xfId="0" applyFont="1" applyFill="1" applyBorder="1" applyAlignment="1">
      <alignment horizontal="center" vertical="center" wrapText="1" readingOrder="1"/>
    </xf>
    <xf numFmtId="0" fontId="98" fillId="0" borderId="121" xfId="0" applyFont="1" applyBorder="1" applyAlignment="1">
      <alignment horizontal="center" vertical="center" wrapText="1" readingOrder="1"/>
    </xf>
    <xf numFmtId="0" fontId="98" fillId="0" borderId="124" xfId="0" applyFont="1" applyBorder="1" applyAlignment="1">
      <alignment horizontal="center" vertical="center" wrapText="1" readingOrder="1"/>
    </xf>
    <xf numFmtId="0" fontId="98" fillId="0" borderId="123" xfId="0" applyFont="1" applyBorder="1" applyAlignment="1">
      <alignment horizontal="center" vertical="center" wrapText="1" readingOrder="1"/>
    </xf>
    <xf numFmtId="0" fontId="96" fillId="0" borderId="137" xfId="0" applyFont="1" applyBorder="1" applyAlignment="1">
      <alignment horizontal="center" vertical="center" wrapText="1" readingOrder="1"/>
    </xf>
    <xf numFmtId="0" fontId="96" fillId="0" borderId="138" xfId="0" applyFont="1" applyBorder="1" applyAlignment="1">
      <alignment horizontal="center" vertical="center" wrapText="1" readingOrder="1"/>
    </xf>
    <xf numFmtId="0" fontId="96" fillId="0" borderId="139" xfId="0" applyFont="1" applyBorder="1" applyAlignment="1">
      <alignment horizontal="center" vertical="center" wrapText="1" readingOrder="1"/>
    </xf>
    <xf numFmtId="0" fontId="96" fillId="0" borderId="123" xfId="0" applyFont="1" applyBorder="1" applyAlignment="1">
      <alignment horizontal="center" vertical="center" wrapText="1" readingOrder="1"/>
    </xf>
    <xf numFmtId="0" fontId="99" fillId="0" borderId="133" xfId="0" applyFont="1" applyBorder="1" applyAlignment="1">
      <alignment horizontal="center" vertical="center" wrapText="1"/>
    </xf>
    <xf numFmtId="0" fontId="99" fillId="0" borderId="134" xfId="0" applyFont="1" applyBorder="1" applyAlignment="1">
      <alignment horizontal="center" vertical="center"/>
    </xf>
    <xf numFmtId="0" fontId="96" fillId="0" borderId="121" xfId="0" applyFont="1" applyBorder="1" applyAlignment="1">
      <alignment horizontal="center" vertical="center" wrapText="1" readingOrder="1"/>
    </xf>
    <xf numFmtId="0" fontId="96" fillId="0" borderId="124" xfId="0" applyFont="1" applyBorder="1" applyAlignment="1">
      <alignment horizontal="center" vertical="center" wrapText="1" readingOrder="1"/>
    </xf>
    <xf numFmtId="0" fontId="99" fillId="0" borderId="128" xfId="0" applyFont="1" applyBorder="1" applyAlignment="1">
      <alignment horizontal="center" vertical="center" wrapText="1"/>
    </xf>
    <xf numFmtId="0" fontId="99" fillId="0" borderId="129" xfId="0" applyFont="1" applyBorder="1" applyAlignment="1">
      <alignment horizontal="center" vertical="center"/>
    </xf>
    <xf numFmtId="0" fontId="74" fillId="0" borderId="0" xfId="0" applyFont="1" applyAlignment="1">
      <alignment horizontal="center" vertical="center" wrapText="1"/>
    </xf>
    <xf numFmtId="0" fontId="76" fillId="19" borderId="111" xfId="0" applyFont="1" applyFill="1" applyBorder="1" applyAlignment="1">
      <alignment horizontal="center"/>
    </xf>
    <xf numFmtId="0" fontId="77" fillId="20" borderId="111" xfId="0" applyFont="1" applyFill="1" applyBorder="1" applyAlignment="1">
      <alignment horizontal="center" vertical="center" wrapText="1"/>
    </xf>
    <xf numFmtId="0" fontId="77" fillId="20" borderId="111" xfId="0" applyFont="1" applyFill="1" applyBorder="1" applyAlignment="1">
      <alignment horizontal="center" vertical="center"/>
    </xf>
    <xf numFmtId="0" fontId="69" fillId="3" borderId="0" xfId="1" applyFont="1" applyFill="1" applyAlignment="1">
      <alignment horizontal="justify" vertical="center" wrapText="1"/>
    </xf>
    <xf numFmtId="0" fontId="69" fillId="3" borderId="0" xfId="1" applyFont="1" applyFill="1" applyAlignment="1">
      <alignment horizontal="left" vertical="center" wrapText="1"/>
    </xf>
    <xf numFmtId="0" fontId="69"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67" xfId="1" applyFont="1" applyFill="1" applyBorder="1" applyAlignment="1">
      <alignment horizontal="justify" vertical="center" wrapText="1"/>
    </xf>
    <xf numFmtId="0" fontId="69" fillId="3" borderId="6" xfId="1" applyFont="1" applyFill="1" applyBorder="1" applyAlignment="1">
      <alignment horizontal="justify" vertical="center" wrapText="1"/>
    </xf>
    <xf numFmtId="0" fontId="69" fillId="3" borderId="67" xfId="1" applyFont="1" applyFill="1" applyBorder="1" applyAlignment="1">
      <alignment horizontal="justify" vertical="center" wrapText="1"/>
    </xf>
    <xf numFmtId="0" fontId="58" fillId="3" borderId="26" xfId="0" applyFont="1" applyFill="1" applyBorder="1" applyAlignment="1">
      <alignment horizontal="left" vertical="center" wrapText="1"/>
    </xf>
    <xf numFmtId="0" fontId="58" fillId="3" borderId="28" xfId="0" applyFont="1" applyFill="1" applyBorder="1" applyAlignment="1">
      <alignment horizontal="left" vertical="center" wrapText="1"/>
    </xf>
    <xf numFmtId="0" fontId="52" fillId="3" borderId="26" xfId="1" applyFont="1" applyFill="1" applyBorder="1" applyAlignment="1">
      <alignment horizontal="justify" vertical="center" wrapText="1"/>
    </xf>
    <xf numFmtId="0" fontId="52" fillId="3" borderId="90"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76" xfId="2" applyFont="1" applyFill="1" applyBorder="1" applyAlignment="1">
      <alignment horizontal="center" vertical="center" wrapText="1"/>
    </xf>
    <xf numFmtId="0" fontId="59" fillId="4" borderId="76" xfId="1" applyFont="1" applyFill="1" applyBorder="1" applyAlignment="1">
      <alignment horizontal="center" vertical="center"/>
    </xf>
    <xf numFmtId="0" fontId="59" fillId="4" borderId="89" xfId="1" applyFont="1" applyFill="1" applyBorder="1" applyAlignment="1">
      <alignment horizontal="center" vertical="center"/>
    </xf>
    <xf numFmtId="0" fontId="58" fillId="7" borderId="6" xfId="0" applyFont="1" applyFill="1" applyBorder="1" applyAlignment="1">
      <alignment horizontal="left" vertical="center" wrapText="1"/>
    </xf>
    <xf numFmtId="0" fontId="52" fillId="3" borderId="107" xfId="1" applyFont="1" applyFill="1" applyBorder="1" applyAlignment="1">
      <alignment horizontal="justify" vertical="center" wrapText="1"/>
    </xf>
    <xf numFmtId="0" fontId="52" fillId="3" borderId="103" xfId="1" applyFont="1" applyFill="1" applyBorder="1" applyAlignment="1">
      <alignment horizontal="justify" vertical="center" wrapText="1"/>
    </xf>
    <xf numFmtId="0" fontId="58" fillId="7" borderId="26" xfId="0" applyFont="1" applyFill="1" applyBorder="1" applyAlignment="1">
      <alignment horizontal="left" vertical="center" wrapText="1"/>
    </xf>
    <xf numFmtId="0" fontId="58" fillId="7" borderId="28" xfId="0" applyFont="1" applyFill="1" applyBorder="1" applyAlignment="1">
      <alignment horizontal="left" vertical="center" wrapText="1"/>
    </xf>
    <xf numFmtId="0" fontId="52" fillId="3" borderId="102" xfId="1" applyFont="1" applyFill="1" applyBorder="1" applyAlignment="1">
      <alignment horizontal="justify" vertical="center" wrapText="1"/>
    </xf>
    <xf numFmtId="0" fontId="58" fillId="3" borderId="104" xfId="0" applyFont="1" applyFill="1" applyBorder="1" applyAlignment="1">
      <alignment vertical="center" wrapText="1"/>
    </xf>
    <xf numFmtId="0" fontId="58" fillId="3" borderId="100" xfId="0" applyFont="1" applyFill="1" applyBorder="1" applyAlignment="1">
      <alignment vertical="center" wrapText="1"/>
    </xf>
    <xf numFmtId="0" fontId="58" fillId="3" borderId="105" xfId="0" applyFont="1" applyFill="1" applyBorder="1" applyAlignment="1">
      <alignment vertical="center" wrapText="1"/>
    </xf>
    <xf numFmtId="0" fontId="58" fillId="3" borderId="106" xfId="0" applyFont="1" applyFill="1" applyBorder="1" applyAlignment="1">
      <alignment vertical="center" wrapText="1"/>
    </xf>
    <xf numFmtId="0" fontId="58" fillId="3" borderId="101" xfId="0" applyFont="1" applyFill="1" applyBorder="1" applyAlignment="1">
      <alignment vertical="center" wrapText="1"/>
    </xf>
    <xf numFmtId="0" fontId="58" fillId="3" borderId="100" xfId="0" applyFont="1" applyFill="1" applyBorder="1" applyAlignment="1">
      <alignment horizontal="left" vertical="center" wrapText="1"/>
    </xf>
    <xf numFmtId="0" fontId="58" fillId="3" borderId="101" xfId="0" applyFont="1" applyFill="1" applyBorder="1" applyAlignment="1">
      <alignment horizontal="left"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84"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85"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86"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71" xfId="2" applyFont="1" applyFill="1" applyBorder="1" applyAlignment="1">
      <alignment horizontal="center" vertical="center" wrapText="1"/>
    </xf>
    <xf numFmtId="0" fontId="59" fillId="4" borderId="87" xfId="2" applyFont="1" applyFill="1" applyBorder="1" applyAlignment="1">
      <alignment horizontal="center" vertical="center" wrapText="1"/>
    </xf>
    <xf numFmtId="0" fontId="59" fillId="4" borderId="99" xfId="1" applyFont="1" applyFill="1" applyBorder="1" applyAlignment="1">
      <alignment horizontal="center" vertical="center"/>
    </xf>
    <xf numFmtId="0" fontId="59" fillId="4" borderId="84" xfId="1" applyFont="1" applyFill="1" applyBorder="1" applyAlignment="1">
      <alignment horizontal="center" vertical="center"/>
    </xf>
    <xf numFmtId="0" fontId="70" fillId="3"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0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3" borderId="3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20"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70" fillId="22" borderId="91" xfId="0" applyFont="1" applyFill="1" applyBorder="1" applyAlignment="1">
      <alignment horizontal="center" vertical="center" wrapText="1"/>
    </xf>
    <xf numFmtId="0" fontId="70" fillId="22" borderId="82" xfId="0" applyFont="1" applyFill="1" applyBorder="1" applyAlignment="1">
      <alignment horizontal="center" vertical="center" wrapText="1"/>
    </xf>
    <xf numFmtId="0" fontId="70" fillId="22" borderId="83"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70" fillId="24" borderId="81" xfId="0" applyFont="1" applyFill="1" applyBorder="1" applyAlignment="1">
      <alignment horizontal="center" vertical="center" wrapText="1"/>
    </xf>
    <xf numFmtId="0" fontId="70" fillId="24" borderId="82" xfId="0" applyFont="1" applyFill="1" applyBorder="1" applyAlignment="1">
      <alignment horizontal="center" vertical="center" wrapText="1"/>
    </xf>
    <xf numFmtId="0" fontId="70" fillId="24" borderId="83" xfId="0" applyFont="1" applyFill="1" applyBorder="1" applyAlignment="1">
      <alignment horizontal="center" vertical="center" wrapText="1"/>
    </xf>
    <xf numFmtId="0" fontId="0" fillId="0" borderId="6" xfId="0" applyBorder="1" applyAlignment="1">
      <alignment horizontal="left" vertical="center" wrapText="1"/>
    </xf>
    <xf numFmtId="0" fontId="12" fillId="0" borderId="6" xfId="0" applyFont="1" applyBorder="1" applyAlignment="1">
      <alignment horizontal="left"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9" fontId="0" fillId="0" borderId="32" xfId="4" applyFont="1" applyBorder="1" applyAlignment="1">
      <alignment horizontal="center" vertical="center" wrapText="1"/>
    </xf>
    <xf numFmtId="0" fontId="12" fillId="0" borderId="29" xfId="0" applyFont="1" applyBorder="1" applyAlignment="1">
      <alignment horizontal="left" vertical="center" wrapText="1"/>
    </xf>
    <xf numFmtId="0" fontId="12" fillId="0" borderId="20" xfId="0" applyFont="1" applyBorder="1" applyAlignment="1">
      <alignment horizontal="left" vertical="center" wrapText="1"/>
    </xf>
    <xf numFmtId="0" fontId="0" fillId="0" borderId="41"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77" xfId="0" applyBorder="1" applyAlignment="1">
      <alignment horizontal="center" vertical="center" wrapText="1"/>
    </xf>
    <xf numFmtId="0" fontId="0" fillId="0" borderId="28"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112" xfId="0" applyBorder="1" applyAlignment="1">
      <alignment horizontal="center" vertical="center" wrapText="1"/>
    </xf>
    <xf numFmtId="0" fontId="0" fillId="0" borderId="98" xfId="0" applyBorder="1" applyAlignment="1">
      <alignment horizontal="center" vertical="center" wrapText="1"/>
    </xf>
    <xf numFmtId="0" fontId="0" fillId="0" borderId="29" xfId="0" applyBorder="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2" xfId="0" applyFont="1" applyBorder="1" applyAlignment="1">
      <alignment horizontal="center" vertical="center" wrapText="1"/>
    </xf>
    <xf numFmtId="0" fontId="70" fillId="16" borderId="81" xfId="0" applyFont="1" applyFill="1" applyBorder="1" applyAlignment="1">
      <alignment horizontal="center" vertical="center" wrapText="1"/>
    </xf>
    <xf numFmtId="0" fontId="70" fillId="16" borderId="82" xfId="0" applyFont="1" applyFill="1" applyBorder="1" applyAlignment="1">
      <alignment horizontal="center" vertical="center" wrapText="1"/>
    </xf>
    <xf numFmtId="0" fontId="70" fillId="16" borderId="83" xfId="0" applyFont="1" applyFill="1" applyBorder="1" applyAlignment="1">
      <alignment horizontal="center" vertical="center" wrapText="1"/>
    </xf>
    <xf numFmtId="0" fontId="0" fillId="3" borderId="116"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40" xfId="0" applyFill="1" applyBorder="1" applyAlignment="1">
      <alignment horizontal="center" vertical="center" wrapText="1"/>
    </xf>
    <xf numFmtId="0" fontId="4" fillId="4" borderId="78" xfId="0" applyFont="1" applyFill="1" applyBorder="1" applyAlignment="1">
      <alignment horizontal="center" vertical="center" wrapText="1"/>
    </xf>
    <xf numFmtId="0" fontId="4" fillId="4" borderId="58" xfId="0" applyFont="1" applyFill="1" applyBorder="1" applyAlignment="1">
      <alignment horizontal="center" vertical="center" wrapText="1"/>
    </xf>
    <xf numFmtId="9" fontId="0" fillId="0" borderId="29" xfId="4" applyFont="1" applyBorder="1" applyAlignment="1">
      <alignment horizontal="center" vertical="center" wrapText="1"/>
    </xf>
    <xf numFmtId="0" fontId="27" fillId="0" borderId="2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20" xfId="0" applyBorder="1" applyAlignment="1">
      <alignment horizontal="left" vertical="center" wrapText="1"/>
    </xf>
    <xf numFmtId="0" fontId="0" fillId="0" borderId="29" xfId="0" applyBorder="1" applyAlignment="1">
      <alignment horizontal="left" vertical="center" wrapText="1"/>
    </xf>
    <xf numFmtId="0" fontId="70" fillId="23" borderId="91" xfId="0" applyFont="1" applyFill="1" applyBorder="1" applyAlignment="1">
      <alignment horizontal="center" vertical="center" wrapText="1"/>
    </xf>
    <xf numFmtId="0" fontId="70" fillId="23" borderId="82" xfId="0" applyFont="1" applyFill="1" applyBorder="1" applyAlignment="1">
      <alignment horizontal="center" vertical="center" wrapText="1"/>
    </xf>
    <xf numFmtId="0" fontId="70" fillId="23" borderId="113" xfId="0" applyFont="1" applyFill="1" applyBorder="1" applyAlignment="1">
      <alignment horizontal="center"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36" xfId="0" applyFont="1" applyFill="1" applyBorder="1" applyAlignment="1" applyProtection="1">
      <alignment horizontal="center" vertical="center" wrapText="1"/>
      <protection locked="0"/>
    </xf>
    <xf numFmtId="0" fontId="4" fillId="16" borderId="79" xfId="0" applyFont="1" applyFill="1" applyBorder="1" applyAlignment="1" applyProtection="1">
      <alignment horizontal="center" vertical="center" wrapText="1"/>
      <protection locked="0"/>
    </xf>
    <xf numFmtId="0" fontId="4" fillId="16" borderId="58" xfId="0" applyFont="1" applyFill="1" applyBorder="1" applyAlignment="1" applyProtection="1">
      <alignment horizontal="center" vertical="center" wrapText="1"/>
      <protection locked="0"/>
    </xf>
    <xf numFmtId="0" fontId="4" fillId="4" borderId="36" xfId="0" applyFont="1" applyFill="1" applyBorder="1" applyAlignment="1">
      <alignment horizontal="center" vertical="center" wrapText="1"/>
    </xf>
    <xf numFmtId="0" fontId="4" fillId="4" borderId="80"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28" fillId="4" borderId="6" xfId="0" applyFont="1" applyFill="1" applyBorder="1" applyAlignment="1">
      <alignment horizontal="left" vertical="center"/>
    </xf>
    <xf numFmtId="0" fontId="70" fillId="11" borderId="81" xfId="0" applyFont="1" applyFill="1" applyBorder="1" applyAlignment="1">
      <alignment horizontal="center" vertical="center" wrapText="1"/>
    </xf>
    <xf numFmtId="0" fontId="70" fillId="11" borderId="82" xfId="0" applyFont="1" applyFill="1" applyBorder="1" applyAlignment="1">
      <alignment horizontal="center" vertical="center" wrapText="1"/>
    </xf>
    <xf numFmtId="0" fontId="70" fillId="11" borderId="8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08" xfId="0" applyFont="1" applyFill="1" applyBorder="1" applyAlignment="1">
      <alignment horizontal="center" vertical="center" wrapText="1"/>
    </xf>
    <xf numFmtId="0" fontId="28" fillId="4" borderId="10" xfId="0" applyFont="1" applyFill="1" applyBorder="1" applyAlignment="1">
      <alignment horizontal="left" vertical="center"/>
    </xf>
    <xf numFmtId="0" fontId="28" fillId="4" borderId="34" xfId="0" applyFont="1" applyFill="1" applyBorder="1" applyAlignment="1">
      <alignment horizontal="left" vertical="center"/>
    </xf>
    <xf numFmtId="0" fontId="28" fillId="4" borderId="0" xfId="0" applyFont="1" applyFill="1" applyBorder="1" applyAlignment="1">
      <alignment horizontal="left" vertical="center"/>
    </xf>
    <xf numFmtId="0" fontId="28" fillId="4" borderId="33" xfId="0" applyFont="1" applyFill="1" applyBorder="1" applyAlignment="1">
      <alignment horizontal="left" vertical="center"/>
    </xf>
    <xf numFmtId="0" fontId="28" fillId="4" borderId="14" xfId="0" applyFont="1" applyFill="1" applyBorder="1" applyAlignment="1">
      <alignment horizontal="left" vertical="center"/>
    </xf>
    <xf numFmtId="0" fontId="28" fillId="4" borderId="77" xfId="0" applyFont="1" applyFill="1" applyBorder="1" applyAlignment="1">
      <alignment horizontal="left"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58"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87" fillId="3" borderId="26" xfId="0" applyFont="1" applyFill="1" applyBorder="1" applyAlignment="1" applyProtection="1">
      <alignment horizontal="justify" vertical="center" wrapText="1"/>
      <protection locked="0"/>
    </xf>
    <xf numFmtId="0" fontId="10" fillId="0" borderId="27" xfId="0" applyFont="1" applyBorder="1" applyAlignment="1">
      <alignment horizontal="justify" vertical="center"/>
    </xf>
    <xf numFmtId="0" fontId="10" fillId="0" borderId="28" xfId="0" applyFont="1" applyBorder="1" applyAlignment="1">
      <alignment horizontal="justify" vertical="center"/>
    </xf>
    <xf numFmtId="0" fontId="4" fillId="4" borderId="92" xfId="0" applyFont="1" applyFill="1" applyBorder="1" applyAlignment="1">
      <alignment horizontal="center" vertical="center"/>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43" xfId="0" applyBorder="1" applyAlignment="1">
      <alignment horizontal="left" vertical="top" wrapText="1"/>
    </xf>
    <xf numFmtId="0" fontId="0" fillId="0" borderId="29" xfId="0" applyBorder="1" applyAlignment="1">
      <alignment horizontal="left" vertical="top" wrapText="1"/>
    </xf>
    <xf numFmtId="0" fontId="82" fillId="0" borderId="32"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21" xfId="0" applyFont="1" applyBorder="1" applyAlignment="1">
      <alignment horizontal="center" vertical="center" wrapText="1"/>
    </xf>
    <xf numFmtId="0" fontId="82" fillId="0" borderId="66"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98" xfId="0" applyFont="1" applyBorder="1" applyAlignment="1">
      <alignment horizontal="center" vertical="center" wrapText="1"/>
    </xf>
    <xf numFmtId="0" fontId="82" fillId="0" borderId="68" xfId="0" applyFont="1" applyBorder="1" applyAlignment="1">
      <alignment horizontal="center" vertical="center" wrapText="1"/>
    </xf>
    <xf numFmtId="0" fontId="70" fillId="22" borderId="81" xfId="0" applyFont="1" applyFill="1" applyBorder="1" applyAlignment="1">
      <alignment horizontal="center" vertical="center" wrapText="1"/>
    </xf>
    <xf numFmtId="2" fontId="82" fillId="0" borderId="32" xfId="3" applyNumberFormat="1" applyFont="1" applyBorder="1" applyAlignment="1">
      <alignment horizontal="center" vertical="center" wrapText="1"/>
    </xf>
    <xf numFmtId="2" fontId="82" fillId="0" borderId="6" xfId="3" applyNumberFormat="1" applyFont="1" applyBorder="1" applyAlignment="1">
      <alignment horizontal="center" vertical="center" wrapText="1"/>
    </xf>
    <xf numFmtId="2" fontId="82" fillId="0" borderId="29" xfId="3" applyNumberFormat="1" applyFont="1" applyBorder="1" applyAlignment="1">
      <alignment horizontal="center" vertical="center" wrapText="1"/>
    </xf>
    <xf numFmtId="2" fontId="82" fillId="0" borderId="21" xfId="3" applyNumberFormat="1" applyFont="1" applyBorder="1" applyAlignment="1">
      <alignment horizontal="center" vertical="center" wrapText="1"/>
    </xf>
    <xf numFmtId="0" fontId="8" fillId="3" borderId="29" xfId="0" applyFont="1" applyFill="1" applyBorder="1" applyAlignment="1" applyProtection="1">
      <alignment horizontal="justify" vertical="top" wrapText="1"/>
      <protection locked="0"/>
    </xf>
    <xf numFmtId="0" fontId="8" fillId="3" borderId="25" xfId="0" applyFont="1" applyFill="1" applyBorder="1" applyAlignment="1" applyProtection="1">
      <alignment horizontal="justify" vertical="top" wrapText="1"/>
      <protection locked="0"/>
    </xf>
    <xf numFmtId="0" fontId="8" fillId="3" borderId="20" xfId="0" applyFont="1" applyFill="1" applyBorder="1" applyAlignment="1" applyProtection="1">
      <alignment horizontal="justify" vertical="top" wrapText="1"/>
      <protection locked="0"/>
    </xf>
    <xf numFmtId="0" fontId="82" fillId="0" borderId="25" xfId="0" applyFont="1" applyBorder="1" applyAlignment="1">
      <alignment horizontal="center" vertical="center" wrapText="1"/>
    </xf>
    <xf numFmtId="0" fontId="82" fillId="0" borderId="20" xfId="0" applyFont="1" applyBorder="1" applyAlignment="1">
      <alignment horizontal="center" vertical="center" wrapText="1"/>
    </xf>
    <xf numFmtId="2" fontId="82" fillId="0" borderId="25" xfId="3" applyNumberFormat="1" applyFont="1" applyBorder="1" applyAlignment="1">
      <alignment horizontal="center" vertical="center" wrapText="1"/>
    </xf>
    <xf numFmtId="2" fontId="82" fillId="0" borderId="20" xfId="3" applyNumberFormat="1" applyFont="1" applyBorder="1" applyAlignment="1">
      <alignment horizontal="center" vertical="center" wrapText="1"/>
    </xf>
    <xf numFmtId="3" fontId="82" fillId="0" borderId="41" xfId="0" applyNumberFormat="1" applyFont="1" applyBorder="1" applyAlignment="1">
      <alignment horizontal="left" vertical="top" wrapText="1"/>
    </xf>
    <xf numFmtId="3" fontId="82" fillId="0" borderId="25" xfId="0" applyNumberFormat="1" applyFont="1" applyBorder="1" applyAlignment="1">
      <alignment horizontal="left" vertical="top" wrapText="1"/>
    </xf>
    <xf numFmtId="3" fontId="82" fillId="0" borderId="20" xfId="0" applyNumberFormat="1" applyFont="1" applyBorder="1" applyAlignment="1">
      <alignment horizontal="left" vertical="top" wrapText="1"/>
    </xf>
    <xf numFmtId="0" fontId="70" fillId="24" borderId="113" xfId="0" applyFont="1" applyFill="1" applyBorder="1" applyAlignment="1">
      <alignment horizontal="center" vertical="center" wrapText="1"/>
    </xf>
    <xf numFmtId="3" fontId="82" fillId="0" borderId="6" xfId="0" applyNumberFormat="1" applyFont="1" applyBorder="1" applyAlignment="1">
      <alignment horizontal="left" vertical="top" wrapText="1"/>
    </xf>
    <xf numFmtId="3" fontId="82" fillId="0" borderId="29" xfId="0" applyNumberFormat="1" applyFont="1" applyBorder="1" applyAlignment="1">
      <alignment horizontal="left" vertical="top" wrapText="1"/>
    </xf>
    <xf numFmtId="0" fontId="90" fillId="4" borderId="6" xfId="0" applyFont="1" applyFill="1" applyBorder="1" applyAlignment="1">
      <alignment horizontal="left" vertical="center"/>
    </xf>
    <xf numFmtId="0" fontId="90" fillId="4" borderId="26" xfId="0" applyFont="1" applyFill="1" applyBorder="1" applyAlignment="1">
      <alignment horizontal="left" vertical="center"/>
    </xf>
    <xf numFmtId="0" fontId="20" fillId="4" borderId="39" xfId="0" applyFont="1" applyFill="1" applyBorder="1" applyAlignment="1">
      <alignment horizontal="center" vertical="center"/>
    </xf>
    <xf numFmtId="0" fontId="81" fillId="3" borderId="29" xfId="0" applyFont="1" applyFill="1" applyBorder="1" applyAlignment="1" applyProtection="1">
      <alignment horizontal="left" vertical="center" wrapText="1"/>
      <protection locked="0"/>
    </xf>
    <xf numFmtId="0" fontId="81" fillId="3" borderId="29" xfId="0" applyFont="1" applyFill="1" applyBorder="1" applyAlignment="1" applyProtection="1">
      <alignment horizontal="left" vertical="center"/>
      <protection locked="0"/>
    </xf>
    <xf numFmtId="0" fontId="20" fillId="4" borderId="35" xfId="0" applyFont="1" applyFill="1" applyBorder="1" applyAlignment="1">
      <alignment horizontal="center" vertical="center" textRotation="1"/>
    </xf>
    <xf numFmtId="0" fontId="20" fillId="4" borderId="36" xfId="0" applyFont="1" applyFill="1" applyBorder="1" applyAlignment="1">
      <alignment horizontal="center" vertical="center" textRotation="1"/>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3" fontId="20" fillId="4" borderId="35" xfId="0" applyNumberFormat="1" applyFont="1" applyFill="1" applyBorder="1" applyAlignment="1">
      <alignment horizontal="center" vertical="center"/>
    </xf>
    <xf numFmtId="3" fontId="20" fillId="4" borderId="36" xfId="0" applyNumberFormat="1" applyFont="1" applyFill="1" applyBorder="1" applyAlignment="1">
      <alignment horizontal="center" vertical="center"/>
    </xf>
    <xf numFmtId="0" fontId="20" fillId="4" borderId="35" xfId="0" applyFont="1" applyFill="1" applyBorder="1" applyAlignment="1">
      <alignment horizontal="center" vertical="center" textRotation="90" wrapText="1"/>
    </xf>
    <xf numFmtId="0" fontId="20" fillId="4" borderId="36" xfId="0" applyFont="1" applyFill="1" applyBorder="1" applyAlignment="1">
      <alignment horizontal="center" vertical="center" textRotation="90"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3" fontId="82" fillId="0" borderId="32" xfId="0" applyNumberFormat="1" applyFont="1" applyBorder="1" applyAlignment="1">
      <alignment horizontal="left" vertical="top" wrapText="1"/>
    </xf>
    <xf numFmtId="3" fontId="82" fillId="0" borderId="21" xfId="0" applyNumberFormat="1" applyFont="1" applyBorder="1" applyAlignment="1">
      <alignment horizontal="left" vertical="top" wrapText="1"/>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37"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82" fillId="0" borderId="112" xfId="0" applyFont="1" applyBorder="1" applyAlignment="1">
      <alignment horizontal="center" vertical="center" wrapText="1"/>
    </xf>
    <xf numFmtId="0" fontId="8" fillId="0" borderId="25" xfId="0" applyFont="1" applyBorder="1" applyAlignment="1" applyProtection="1">
      <alignment horizontal="justify" vertical="top" wrapText="1"/>
      <protection locked="0"/>
    </xf>
    <xf numFmtId="0" fontId="8" fillId="0" borderId="20" xfId="0" applyFont="1" applyBorder="1" applyAlignment="1" applyProtection="1">
      <alignment horizontal="justify" vertical="top" wrapText="1"/>
      <protection locked="0"/>
    </xf>
    <xf numFmtId="0" fontId="86" fillId="0" borderId="41"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20" xfId="0" applyFont="1" applyBorder="1" applyAlignment="1">
      <alignment horizontal="center" vertical="center" wrapText="1"/>
    </xf>
    <xf numFmtId="0" fontId="82" fillId="0" borderId="41" xfId="0" applyFont="1" applyBorder="1" applyAlignment="1">
      <alignment horizontal="center" vertical="center" wrapText="1"/>
    </xf>
    <xf numFmtId="3" fontId="82" fillId="0" borderId="43" xfId="0" applyNumberFormat="1" applyFont="1" applyBorder="1" applyAlignment="1">
      <alignment horizontal="left" vertical="top" wrapText="1"/>
    </xf>
    <xf numFmtId="0" fontId="89" fillId="4" borderId="56" xfId="0" applyFont="1" applyFill="1" applyBorder="1" applyAlignment="1">
      <alignment horizontal="center" vertical="center" wrapText="1"/>
    </xf>
    <xf numFmtId="0" fontId="89" fillId="4" borderId="0" xfId="0" applyFont="1" applyFill="1" applyBorder="1" applyAlignment="1">
      <alignment horizontal="center" vertical="center" wrapText="1"/>
    </xf>
    <xf numFmtId="0" fontId="89" fillId="4" borderId="114" xfId="0" applyFont="1" applyFill="1" applyBorder="1" applyAlignment="1">
      <alignment horizontal="center" vertical="center" wrapText="1"/>
    </xf>
    <xf numFmtId="0" fontId="89" fillId="4" borderId="14" xfId="0" applyFont="1" applyFill="1" applyBorder="1" applyAlignment="1">
      <alignment horizontal="center" vertical="center" wrapText="1"/>
    </xf>
    <xf numFmtId="0" fontId="88" fillId="4" borderId="115" xfId="0" applyFont="1" applyFill="1" applyBorder="1" applyAlignment="1">
      <alignment horizontal="center" vertical="center"/>
    </xf>
    <xf numFmtId="0" fontId="88" fillId="4" borderId="55" xfId="0" applyFont="1" applyFill="1" applyBorder="1" applyAlignment="1">
      <alignment horizontal="center" vertical="center"/>
    </xf>
    <xf numFmtId="0" fontId="81" fillId="3" borderId="26" xfId="0" applyFont="1" applyFill="1" applyBorder="1" applyAlignment="1" applyProtection="1">
      <alignment horizontal="left" vertical="center" wrapText="1"/>
      <protection locked="0"/>
    </xf>
    <xf numFmtId="0" fontId="81" fillId="3" borderId="27" xfId="0" applyFont="1" applyFill="1" applyBorder="1" applyAlignment="1" applyProtection="1">
      <alignment horizontal="left" vertical="center" wrapText="1"/>
      <protection locked="0"/>
    </xf>
    <xf numFmtId="2" fontId="82" fillId="0" borderId="41" xfId="3" applyNumberFormat="1" applyFont="1" applyBorder="1" applyAlignment="1">
      <alignment horizontal="center" vertical="center" wrapText="1"/>
    </xf>
    <xf numFmtId="0" fontId="20" fillId="3" borderId="54"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56" xfId="0" applyFont="1" applyFill="1" applyBorder="1" applyAlignment="1">
      <alignment horizontal="center" vertical="center"/>
    </xf>
    <xf numFmtId="0" fontId="20" fillId="3" borderId="0" xfId="0" applyFont="1" applyFill="1" applyAlignment="1">
      <alignment horizontal="center" vertical="center"/>
    </xf>
    <xf numFmtId="0" fontId="20" fillId="3" borderId="57" xfId="0" applyFont="1" applyFill="1" applyBorder="1" applyAlignment="1">
      <alignment horizontal="center" vertical="center"/>
    </xf>
    <xf numFmtId="0" fontId="70" fillId="11" borderId="40" xfId="0" applyFont="1" applyFill="1" applyBorder="1" applyAlignment="1">
      <alignment horizontal="center" vertical="center" wrapText="1"/>
    </xf>
    <xf numFmtId="0" fontId="70" fillId="11" borderId="42" xfId="0" applyFont="1" applyFill="1" applyBorder="1" applyAlignment="1">
      <alignment horizontal="center" vertical="center" wrapText="1"/>
    </xf>
    <xf numFmtId="0" fontId="70" fillId="11" borderId="91" xfId="0" applyFont="1" applyFill="1" applyBorder="1" applyAlignment="1">
      <alignment horizontal="center" vertical="center" wrapText="1"/>
    </xf>
    <xf numFmtId="0" fontId="81" fillId="3" borderId="20" xfId="0" applyFont="1" applyFill="1" applyBorder="1" applyAlignment="1" applyProtection="1">
      <alignment horizontal="left" vertical="center"/>
      <protection locked="0"/>
    </xf>
    <xf numFmtId="0" fontId="0" fillId="0" borderId="141" xfId="0" applyBorder="1" applyAlignment="1">
      <alignment horizontal="center" vertical="center" wrapText="1"/>
    </xf>
    <xf numFmtId="0" fontId="70" fillId="16" borderId="141" xfId="0" applyFont="1" applyFill="1" applyBorder="1" applyAlignment="1">
      <alignment horizontal="center" vertical="center" wrapText="1"/>
    </xf>
    <xf numFmtId="0" fontId="0" fillId="0" borderId="141" xfId="0" applyBorder="1" applyAlignment="1">
      <alignment horizontal="justify" vertical="top" wrapText="1"/>
    </xf>
    <xf numFmtId="0" fontId="27" fillId="0" borderId="141" xfId="0" applyFont="1" applyBorder="1" applyAlignment="1">
      <alignment horizontal="center" vertical="center" wrapText="1"/>
    </xf>
    <xf numFmtId="9" fontId="0" fillId="0" borderId="141" xfId="0" applyNumberFormat="1" applyBorder="1" applyAlignment="1">
      <alignment horizontal="center" vertical="center" wrapText="1"/>
    </xf>
    <xf numFmtId="2" fontId="0" fillId="0" borderId="141" xfId="0" applyNumberFormat="1" applyBorder="1" applyAlignment="1">
      <alignment horizontal="center" vertical="center" wrapText="1"/>
    </xf>
    <xf numFmtId="0" fontId="0" fillId="0" borderId="141" xfId="0" applyBorder="1" applyAlignment="1">
      <alignment horizontal="center" vertical="center"/>
    </xf>
    <xf numFmtId="0" fontId="70" fillId="23" borderId="141" xfId="0" applyFont="1" applyFill="1" applyBorder="1" applyAlignment="1">
      <alignment horizontal="center" vertical="center" wrapText="1"/>
    </xf>
    <xf numFmtId="0" fontId="70" fillId="11" borderId="141" xfId="0" applyFont="1" applyFill="1" applyBorder="1" applyAlignment="1">
      <alignment horizontal="center" vertical="center" wrapText="1"/>
    </xf>
    <xf numFmtId="0" fontId="70" fillId="24" borderId="141" xfId="0" applyFont="1" applyFill="1" applyBorder="1" applyAlignment="1">
      <alignment horizontal="center" vertical="center" wrapText="1"/>
    </xf>
    <xf numFmtId="0" fontId="5" fillId="4" borderId="141" xfId="0" applyFont="1" applyFill="1" applyBorder="1" applyAlignment="1">
      <alignment horizontal="left" vertical="center"/>
    </xf>
    <xf numFmtId="0" fontId="4" fillId="4" borderId="141" xfId="0" applyFont="1" applyFill="1" applyBorder="1" applyAlignment="1">
      <alignment horizontal="center" vertical="center" textRotation="1"/>
    </xf>
    <xf numFmtId="0" fontId="87" fillId="3" borderId="141" xfId="0" applyFont="1" applyFill="1" applyBorder="1" applyAlignment="1" applyProtection="1">
      <alignment horizontal="left" vertical="center" wrapText="1"/>
      <protection locked="0"/>
    </xf>
    <xf numFmtId="0" fontId="4" fillId="4" borderId="141" xfId="0" applyFont="1" applyFill="1" applyBorder="1" applyAlignment="1">
      <alignment horizontal="center" vertical="center" wrapText="1"/>
    </xf>
    <xf numFmtId="0" fontId="4" fillId="4" borderId="141" xfId="0" applyFont="1" applyFill="1" applyBorder="1" applyAlignment="1">
      <alignment horizontal="center" vertical="center"/>
    </xf>
    <xf numFmtId="0" fontId="2" fillId="3" borderId="141" xfId="0" applyFont="1" applyFill="1" applyBorder="1" applyAlignment="1" applyProtection="1">
      <alignment horizontal="left" vertical="center"/>
      <protection locked="0"/>
    </xf>
    <xf numFmtId="0" fontId="6" fillId="3" borderId="141" xfId="0" applyFont="1" applyFill="1" applyBorder="1" applyAlignment="1">
      <alignment horizontal="center" vertical="center"/>
    </xf>
    <xf numFmtId="0" fontId="28" fillId="4" borderId="141" xfId="0" applyFont="1" applyFill="1" applyBorder="1" applyAlignment="1">
      <alignment horizontal="center" vertical="center" wrapText="1"/>
    </xf>
    <xf numFmtId="0" fontId="28" fillId="4" borderId="141" xfId="0" applyFont="1" applyFill="1" applyBorder="1" applyAlignment="1">
      <alignment horizontal="center" vertical="center"/>
    </xf>
    <xf numFmtId="0" fontId="70" fillId="22" borderId="141" xfId="0" applyFont="1" applyFill="1" applyBorder="1" applyAlignment="1">
      <alignment horizontal="center" vertical="center" wrapText="1"/>
    </xf>
    <xf numFmtId="0" fontId="0" fillId="0" borderId="141" xfId="0" applyBorder="1" applyAlignment="1">
      <alignment horizontal="justify" vertical="center" wrapText="1"/>
    </xf>
    <xf numFmtId="0" fontId="12" fillId="3" borderId="141" xfId="0" applyFont="1" applyFill="1" applyBorder="1" applyAlignment="1">
      <alignment horizontal="center" vertical="center" wrapText="1"/>
    </xf>
    <xf numFmtId="0" fontId="2" fillId="3" borderId="142" xfId="0" applyFont="1" applyFill="1" applyBorder="1" applyAlignment="1" applyProtection="1">
      <alignment horizontal="left" vertical="top" wrapText="1"/>
      <protection locked="0"/>
    </xf>
    <xf numFmtId="0" fontId="2" fillId="3" borderId="143" xfId="0" applyFont="1" applyFill="1" applyBorder="1" applyAlignment="1" applyProtection="1">
      <alignment horizontal="left" vertical="top" wrapText="1"/>
      <protection locked="0"/>
    </xf>
    <xf numFmtId="0" fontId="2" fillId="3" borderId="144" xfId="0" applyFont="1" applyFill="1" applyBorder="1" applyAlignment="1" applyProtection="1">
      <alignment horizontal="left" vertical="top" wrapText="1"/>
      <protection locked="0"/>
    </xf>
    <xf numFmtId="0" fontId="4" fillId="25" borderId="142" xfId="0" applyFont="1" applyFill="1" applyBorder="1" applyAlignment="1">
      <alignment horizontal="center"/>
    </xf>
    <xf numFmtId="0" fontId="4" fillId="25" borderId="143" xfId="0" applyFont="1" applyFill="1" applyBorder="1" applyAlignment="1">
      <alignment horizontal="center"/>
    </xf>
    <xf numFmtId="0" fontId="4" fillId="25" borderId="144" xfId="0" applyFont="1" applyFill="1" applyBorder="1" applyAlignment="1">
      <alignment horizontal="center"/>
    </xf>
    <xf numFmtId="0" fontId="48" fillId="0" borderId="31" xfId="0" applyFont="1" applyBorder="1" applyAlignment="1">
      <alignment horizontal="left" vertical="top" wrapText="1"/>
    </xf>
    <xf numFmtId="0" fontId="48" fillId="0" borderId="0" xfId="0" applyFont="1" applyAlignment="1">
      <alignment horizontal="left" vertical="top" wrapText="1"/>
    </xf>
    <xf numFmtId="0" fontId="48" fillId="0" borderId="64" xfId="0" applyFont="1" applyBorder="1" applyAlignment="1">
      <alignment horizontal="left" vertical="top" wrapText="1"/>
    </xf>
    <xf numFmtId="0" fontId="48" fillId="0" borderId="31" xfId="0" applyFont="1" applyBorder="1" applyAlignment="1">
      <alignment horizontal="left" vertical="center" wrapText="1"/>
    </xf>
    <xf numFmtId="0" fontId="48" fillId="0" borderId="0" xfId="0" applyFont="1" applyAlignment="1">
      <alignment horizontal="left" vertical="center" wrapText="1"/>
    </xf>
    <xf numFmtId="0" fontId="48" fillId="0" borderId="64" xfId="0" applyFont="1" applyBorder="1" applyAlignment="1">
      <alignment horizontal="left" vertical="center" wrapText="1"/>
    </xf>
    <xf numFmtId="0" fontId="48" fillId="0" borderId="6"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6" xfId="0" applyFont="1" applyFill="1" applyBorder="1" applyAlignment="1">
      <alignment horizontal="center" vertical="center" wrapText="1" readingOrder="1"/>
    </xf>
    <xf numFmtId="0" fontId="42" fillId="0" borderId="63" xfId="0" applyFont="1" applyBorder="1" applyAlignment="1">
      <alignment horizontal="center" vertical="center"/>
    </xf>
    <xf numFmtId="0" fontId="42"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1" fontId="35" fillId="0" borderId="141" xfId="0" applyNumberFormat="1" applyFont="1" applyBorder="1" applyAlignment="1" applyProtection="1">
      <alignment horizontal="center" vertical="center" wrapText="1"/>
      <protection locked="0"/>
    </xf>
    <xf numFmtId="1" fontId="35" fillId="0" borderId="141" xfId="0" applyNumberFormat="1" applyFont="1" applyBorder="1" applyAlignment="1" applyProtection="1">
      <alignment horizontal="justify" vertical="top" wrapText="1"/>
      <protection locked="0"/>
    </xf>
    <xf numFmtId="1" fontId="24" fillId="0" borderId="141" xfId="0" applyNumberFormat="1" applyFont="1" applyBorder="1" applyAlignment="1">
      <alignment horizontal="center" vertical="center"/>
    </xf>
    <xf numFmtId="0" fontId="24" fillId="0" borderId="141" xfId="0" applyFont="1" applyBorder="1" applyAlignment="1">
      <alignment horizontal="center" vertical="center"/>
    </xf>
    <xf numFmtId="1" fontId="35" fillId="0" borderId="141" xfId="0" applyNumberFormat="1" applyFont="1" applyBorder="1" applyAlignment="1">
      <alignment horizontal="center" vertical="center"/>
    </xf>
    <xf numFmtId="0" fontId="35" fillId="0" borderId="141" xfId="0" applyFont="1" applyBorder="1" applyAlignment="1">
      <alignment horizontal="center" vertical="center"/>
    </xf>
    <xf numFmtId="14" fontId="13" fillId="0" borderId="141" xfId="0" applyNumberFormat="1" applyFont="1" applyBorder="1" applyAlignment="1">
      <alignment horizontal="center" vertical="center"/>
    </xf>
    <xf numFmtId="0" fontId="13" fillId="0" borderId="141" xfId="0" applyFont="1" applyBorder="1" applyAlignment="1">
      <alignment horizontal="center" vertical="center"/>
    </xf>
    <xf numFmtId="0" fontId="13" fillId="0" borderId="141" xfId="0" applyFont="1" applyBorder="1" applyAlignment="1">
      <alignment horizontal="left" vertical="center" wrapText="1"/>
    </xf>
    <xf numFmtId="0" fontId="13" fillId="0" borderId="141" xfId="0" applyFont="1" applyBorder="1" applyAlignment="1">
      <alignment horizontal="left" vertical="center"/>
    </xf>
    <xf numFmtId="0" fontId="13" fillId="0" borderId="141" xfId="0" applyFont="1" applyBorder="1" applyAlignment="1" applyProtection="1">
      <alignment horizontal="center" vertical="center"/>
      <protection locked="0"/>
    </xf>
    <xf numFmtId="0" fontId="13" fillId="0" borderId="141" xfId="0" applyFont="1" applyBorder="1" applyAlignment="1">
      <alignment horizontal="center" vertical="center" wrapText="1"/>
    </xf>
    <xf numFmtId="0" fontId="34" fillId="0" borderId="141" xfId="0" applyFont="1" applyBorder="1" applyAlignment="1">
      <alignment horizontal="center" vertical="center"/>
    </xf>
    <xf numFmtId="0" fontId="30" fillId="17" borderId="141" xfId="0" applyFont="1" applyFill="1" applyBorder="1" applyAlignment="1">
      <alignment horizontal="center"/>
    </xf>
    <xf numFmtId="0" fontId="7" fillId="3" borderId="141" xfId="0" applyFont="1" applyFill="1" applyBorder="1" applyAlignment="1">
      <alignment horizontal="center" vertical="center"/>
    </xf>
    <xf numFmtId="0" fontId="87" fillId="3" borderId="141" xfId="0" applyFont="1" applyFill="1" applyBorder="1" applyAlignment="1" applyProtection="1">
      <alignment horizontal="left" vertical="center"/>
      <protection locked="0"/>
    </xf>
    <xf numFmtId="0" fontId="38" fillId="4" borderId="141" xfId="0" applyFont="1" applyFill="1" applyBorder="1" applyAlignment="1">
      <alignment horizontal="center" vertical="center" wrapText="1"/>
    </xf>
    <xf numFmtId="0" fontId="37" fillId="4" borderId="141" xfId="0" applyFont="1" applyFill="1" applyBorder="1" applyAlignment="1">
      <alignment horizontal="center" vertical="center" wrapText="1"/>
    </xf>
    <xf numFmtId="0" fontId="36" fillId="4" borderId="141" xfId="0" applyFont="1" applyFill="1" applyBorder="1" applyAlignment="1" applyProtection="1">
      <alignment horizontal="center" vertical="center" wrapText="1"/>
      <protection locked="0"/>
    </xf>
    <xf numFmtId="0" fontId="36" fillId="4" borderId="141" xfId="0" applyFont="1" applyFill="1" applyBorder="1" applyAlignment="1">
      <alignment horizontal="center" vertical="center"/>
    </xf>
    <xf numFmtId="0" fontId="36" fillId="16" borderId="141"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left" vertical="center" wrapText="1"/>
      <protection locked="0"/>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1" fontId="35" fillId="0" borderId="8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1" fontId="35" fillId="0" borderId="83"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0" fontId="24" fillId="0" borderId="21" xfId="0" applyFont="1" applyBorder="1" applyAlignment="1">
      <alignment horizontal="center" vertical="center"/>
    </xf>
    <xf numFmtId="0" fontId="35" fillId="0" borderId="21" xfId="0" applyFont="1" applyBorder="1" applyAlignment="1">
      <alignment horizontal="center" vertical="center"/>
    </xf>
    <xf numFmtId="0" fontId="13" fillId="0" borderId="21" xfId="0" applyFont="1" applyBorder="1" applyAlignment="1" applyProtection="1">
      <alignment horizontal="center" vertical="center"/>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13" fillId="0" borderId="66" xfId="0" applyFont="1" applyBorder="1" applyAlignment="1">
      <alignment horizontal="center" vertical="center"/>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1"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5" fillId="4" borderId="6" xfId="0" applyFont="1" applyFill="1" applyBorder="1" applyAlignment="1">
      <alignment horizontal="left" vertical="center"/>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0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4" fontId="13" fillId="0" borderId="145" xfId="0" applyNumberFormat="1" applyFont="1" applyBorder="1" applyAlignment="1">
      <alignment horizontal="center" vertical="center"/>
    </xf>
    <xf numFmtId="14" fontId="13" fillId="0" borderId="146" xfId="0" applyNumberFormat="1" applyFont="1" applyBorder="1" applyAlignment="1">
      <alignment horizontal="center" vertical="center"/>
    </xf>
    <xf numFmtId="14" fontId="13" fillId="0" borderId="147" xfId="0" applyNumberFormat="1" applyFont="1" applyBorder="1" applyAlignment="1">
      <alignment horizontal="center" vertical="center"/>
    </xf>
    <xf numFmtId="0" fontId="13" fillId="0" borderId="145" xfId="0" applyFont="1" applyBorder="1" applyAlignment="1">
      <alignment horizontal="left" vertical="center" wrapText="1"/>
    </xf>
    <xf numFmtId="0" fontId="13" fillId="0" borderId="146" xfId="0" applyFont="1" applyBorder="1" applyAlignment="1">
      <alignment horizontal="left" vertical="center" wrapText="1"/>
    </xf>
    <xf numFmtId="0" fontId="13" fillId="0" borderId="147" xfId="0" applyFont="1" applyBorder="1" applyAlignment="1">
      <alignment horizontal="left"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58">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36274A18-28A2-468B-AB1D-BEB692A5C77C}"/>
            </a:ext>
          </a:extLst>
        </xdr:cNvPr>
        <xdr:cNvSpPr txBox="1"/>
      </xdr:nvSpPr>
      <xdr:spPr>
        <a:xfrm>
          <a:off x="11094720" y="478536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903923</xdr:rowOff>
    </xdr:to>
    <xdr:pic>
      <xdr:nvPicPr>
        <xdr:cNvPr id="3" name="Picture 8">
          <a:extLst>
            <a:ext uri="{FF2B5EF4-FFF2-40B4-BE49-F238E27FC236}">
              <a16:creationId xmlns:a16="http://schemas.microsoft.com/office/drawing/2014/main" id="{8012A631-E813-4284-807C-36BBC70DF286}"/>
            </a:ext>
          </a:extLst>
        </xdr:cNvPr>
        <xdr:cNvPicPr>
          <a:picLocks noChangeAspect="1"/>
        </xdr:cNvPicPr>
      </xdr:nvPicPr>
      <xdr:blipFill>
        <a:blip xmlns:r="http://schemas.openxmlformats.org/officeDocument/2006/relationships" r:embed="rId1"/>
        <a:stretch>
          <a:fillRect/>
        </a:stretch>
      </xdr:blipFill>
      <xdr:spPr>
        <a:xfrm>
          <a:off x="412644" y="79375"/>
          <a:ext cx="2974322" cy="824548"/>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775123</xdr:rowOff>
    </xdr:to>
    <xdr:pic>
      <xdr:nvPicPr>
        <xdr:cNvPr id="4" name="Picture 9">
          <a:extLst>
            <a:ext uri="{FF2B5EF4-FFF2-40B4-BE49-F238E27FC236}">
              <a16:creationId xmlns:a16="http://schemas.microsoft.com/office/drawing/2014/main" id="{B910B86B-5EA9-46D7-880D-2718682CB7B0}"/>
            </a:ext>
          </a:extLst>
        </xdr:cNvPr>
        <xdr:cNvPicPr>
          <a:picLocks noChangeAspect="1"/>
        </xdr:cNvPicPr>
      </xdr:nvPicPr>
      <xdr:blipFill>
        <a:blip xmlns:r="http://schemas.openxmlformats.org/officeDocument/2006/relationships" r:embed="rId2"/>
        <a:stretch>
          <a:fillRect/>
        </a:stretch>
      </xdr:blipFill>
      <xdr:spPr>
        <a:xfrm>
          <a:off x="9137863" y="224895"/>
          <a:ext cx="1641670" cy="550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2" name="CuadroTexto 1">
          <a:extLst>
            <a:ext uri="{FF2B5EF4-FFF2-40B4-BE49-F238E27FC236}">
              <a16:creationId xmlns:a16="http://schemas.microsoft.com/office/drawing/2014/main" id="{DBD1D2D5-B53C-4FE7-8AD7-16C3CC7FE7DC}"/>
            </a:ext>
          </a:extLst>
        </xdr:cNvPr>
        <xdr:cNvSpPr txBox="1"/>
      </xdr:nvSpPr>
      <xdr:spPr>
        <a:xfrm>
          <a:off x="11563350" y="133731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 name="Picture 9">
          <a:extLst>
            <a:ext uri="{FF2B5EF4-FFF2-40B4-BE49-F238E27FC236}">
              <a16:creationId xmlns:a16="http://schemas.microsoft.com/office/drawing/2014/main" id="{E281BD76-0683-4F4F-8985-2CC2B3060C62}"/>
            </a:ext>
          </a:extLst>
        </xdr:cNvPr>
        <xdr:cNvPicPr>
          <a:picLocks noChangeAspect="1"/>
        </xdr:cNvPicPr>
      </xdr:nvPicPr>
      <xdr:blipFill>
        <a:blip xmlns:r="http://schemas.openxmlformats.org/officeDocument/2006/relationships" r:embed="rId1"/>
        <a:stretch>
          <a:fillRect/>
        </a:stretch>
      </xdr:blipFill>
      <xdr:spPr>
        <a:xfrm>
          <a:off x="169336" y="98777"/>
          <a:ext cx="2898768" cy="849418"/>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4" name="Picture 10">
          <a:extLst>
            <a:ext uri="{FF2B5EF4-FFF2-40B4-BE49-F238E27FC236}">
              <a16:creationId xmlns:a16="http://schemas.microsoft.com/office/drawing/2014/main" id="{CFE5F314-3253-4D4C-8CC7-4B8E209FA256}"/>
            </a:ext>
          </a:extLst>
        </xdr:cNvPr>
        <xdr:cNvPicPr>
          <a:picLocks noChangeAspect="1"/>
        </xdr:cNvPicPr>
      </xdr:nvPicPr>
      <xdr:blipFill>
        <a:blip xmlns:r="http://schemas.openxmlformats.org/officeDocument/2006/relationships" r:embed="rId2"/>
        <a:stretch>
          <a:fillRect/>
        </a:stretch>
      </xdr:blipFill>
      <xdr:spPr>
        <a:xfrm>
          <a:off x="914047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55762</xdr:colOff>
      <xdr:row>0</xdr:row>
      <xdr:rowOff>130969</xdr:rowOff>
    </xdr:from>
    <xdr:to>
      <xdr:col>2</xdr:col>
      <xdr:colOff>543265</xdr:colOff>
      <xdr:row>2</xdr:row>
      <xdr:rowOff>104775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2" y="130969"/>
          <a:ext cx="3302141"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twoCellAnchor editAs="oneCell">
    <xdr:from>
      <xdr:col>0</xdr:col>
      <xdr:colOff>238124</xdr:colOff>
      <xdr:row>0</xdr:row>
      <xdr:rowOff>111126</xdr:rowOff>
    </xdr:from>
    <xdr:to>
      <xdr:col>1</xdr:col>
      <xdr:colOff>2079624</xdr:colOff>
      <xdr:row>1</xdr:row>
      <xdr:rowOff>968375</xdr:rowOff>
    </xdr:to>
    <xdr:pic>
      <xdr:nvPicPr>
        <xdr:cNvPr id="5" name="Imagen 4">
          <a:extLst>
            <a:ext uri="{FF2B5EF4-FFF2-40B4-BE49-F238E27FC236}">
              <a16:creationId xmlns:a16="http://schemas.microsoft.com/office/drawing/2014/main" id="{1CD126F6-D565-426C-9830-7D8867948B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106420" cy="1062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115" zoomScaleNormal="115" workbookViewId="0">
      <selection activeCell="B15" sqref="B15:I15"/>
    </sheetView>
  </sheetViews>
  <sheetFormatPr baseColWidth="10" defaultColWidth="11.44140625" defaultRowHeight="14.4"/>
  <cols>
    <col min="1" max="1" width="28.109375" customWidth="1"/>
    <col min="2" max="2" width="18" customWidth="1"/>
    <col min="3" max="3" width="28.44140625" style="6" customWidth="1"/>
    <col min="4" max="5" width="28.44140625" customWidth="1"/>
    <col min="6" max="8" width="12.44140625" customWidth="1"/>
  </cols>
  <sheetData>
    <row r="1" spans="1:9" ht="21">
      <c r="A1" s="357"/>
      <c r="B1" s="357"/>
      <c r="C1" s="357"/>
      <c r="D1" s="357"/>
      <c r="E1" s="357"/>
      <c r="F1" s="357"/>
    </row>
    <row r="5" spans="1:9">
      <c r="D5" s="14"/>
      <c r="E5" s="14"/>
      <c r="F5" s="14"/>
      <c r="G5" s="14"/>
      <c r="H5" s="14"/>
    </row>
    <row r="6" spans="1:9" ht="16.649999999999999" customHeight="1">
      <c r="D6" s="14"/>
      <c r="E6" s="14"/>
      <c r="F6" s="14"/>
      <c r="G6" s="14"/>
      <c r="H6" s="14"/>
    </row>
    <row r="7" spans="1:9" ht="33.6">
      <c r="A7" s="358" t="s">
        <v>0</v>
      </c>
      <c r="B7" s="358"/>
      <c r="C7" s="358"/>
      <c r="D7" s="358"/>
      <c r="E7" s="358"/>
      <c r="F7" s="358"/>
      <c r="G7" s="358"/>
      <c r="H7" s="358"/>
      <c r="I7" s="358"/>
    </row>
    <row r="9" spans="1:9" s="7" customFormat="1" ht="66">
      <c r="A9" s="8" t="s">
        <v>1</v>
      </c>
      <c r="B9" s="359" t="s">
        <v>417</v>
      </c>
      <c r="C9" s="359"/>
      <c r="D9" s="359"/>
      <c r="E9" s="359"/>
      <c r="F9" s="359"/>
      <c r="G9" s="359"/>
      <c r="H9" s="359"/>
      <c r="I9" s="359"/>
    </row>
    <row r="10" spans="1:9" s="7" customFormat="1" ht="21" customHeight="1">
      <c r="A10" s="12"/>
      <c r="B10" s="13"/>
      <c r="C10" s="13"/>
      <c r="D10" s="12"/>
      <c r="E10" s="11"/>
    </row>
    <row r="11" spans="1:9" s="7" customFormat="1" ht="66">
      <c r="A11" s="8" t="s">
        <v>2</v>
      </c>
      <c r="B11" s="182" t="s">
        <v>418</v>
      </c>
      <c r="C11" s="356" t="s">
        <v>420</v>
      </c>
      <c r="D11" s="356"/>
      <c r="E11" s="356"/>
      <c r="F11" s="356"/>
      <c r="G11" s="356"/>
      <c r="H11" s="356"/>
      <c r="I11" s="356"/>
    </row>
    <row r="12" spans="1:9" ht="12.75" customHeight="1">
      <c r="A12" s="181" t="s">
        <v>2</v>
      </c>
      <c r="B12" s="182" t="s">
        <v>418</v>
      </c>
      <c r="C12" s="355"/>
      <c r="D12" s="355"/>
      <c r="E12" s="355"/>
      <c r="F12" s="355"/>
      <c r="G12" s="355"/>
      <c r="H12" s="355"/>
      <c r="I12" s="355"/>
    </row>
    <row r="13" spans="1:9" ht="12.75" customHeight="1">
      <c r="A13" s="9" t="s">
        <v>3</v>
      </c>
      <c r="B13" s="355"/>
      <c r="C13" s="355"/>
      <c r="D13" s="355"/>
      <c r="E13" s="355"/>
      <c r="F13" s="355"/>
      <c r="G13" s="355"/>
      <c r="H13" s="355"/>
      <c r="I13" s="355"/>
    </row>
    <row r="14" spans="1:9" s="7" customFormat="1" ht="26.4">
      <c r="A14" s="9" t="s">
        <v>4</v>
      </c>
      <c r="B14" s="356" t="s">
        <v>419</v>
      </c>
      <c r="C14" s="356"/>
      <c r="D14" s="356"/>
      <c r="E14" s="356"/>
      <c r="F14" s="356"/>
      <c r="G14" s="356"/>
      <c r="H14" s="356"/>
      <c r="I14" s="356"/>
    </row>
    <row r="15" spans="1:9" s="7" customFormat="1" ht="26.4">
      <c r="A15" s="9" t="s">
        <v>5</v>
      </c>
      <c r="B15" s="355"/>
      <c r="C15" s="355"/>
      <c r="D15" s="355"/>
      <c r="E15" s="355"/>
      <c r="F15" s="355"/>
      <c r="G15" s="355"/>
      <c r="H15" s="355"/>
      <c r="I15" s="355"/>
    </row>
    <row r="16" spans="1:9" s="7" customFormat="1" ht="26.4">
      <c r="A16" s="8" t="s">
        <v>6</v>
      </c>
      <c r="B16" s="356" t="s">
        <v>417</v>
      </c>
      <c r="C16" s="356"/>
      <c r="D16" s="356"/>
      <c r="E16" s="356"/>
      <c r="F16" s="356"/>
      <c r="G16" s="356"/>
      <c r="H16" s="356"/>
      <c r="I16" s="356"/>
    </row>
    <row r="18" spans="1:9" s="7" customFormat="1" ht="24.75" customHeight="1">
      <c r="A18" s="8" t="s">
        <v>7</v>
      </c>
      <c r="B18" s="354">
        <v>45369</v>
      </c>
      <c r="C18" s="354"/>
      <c r="D18" s="354"/>
      <c r="E18" s="354"/>
      <c r="F18" s="354"/>
      <c r="G18" s="354"/>
      <c r="H18" s="354"/>
      <c r="I18" s="354"/>
    </row>
    <row r="20" spans="1:9" ht="15" thickBot="1"/>
    <row r="21" spans="1:9" ht="12.75" customHeight="1">
      <c r="B21" s="160" t="s">
        <v>8</v>
      </c>
      <c r="C21" s="161" t="s">
        <v>9</v>
      </c>
      <c r="D21" s="161" t="s">
        <v>10</v>
      </c>
      <c r="E21" s="161" t="s">
        <v>11</v>
      </c>
    </row>
    <row r="22" spans="1:9" ht="12.75" customHeight="1" thickBot="1">
      <c r="B22" s="162" t="s">
        <v>12</v>
      </c>
      <c r="C22" s="163" t="s">
        <v>13</v>
      </c>
      <c r="D22" s="163" t="s">
        <v>14</v>
      </c>
      <c r="E22" s="163" t="s">
        <v>15</v>
      </c>
    </row>
    <row r="23" spans="1:9" ht="12.75" customHeight="1">
      <c r="B23" s="164" t="s">
        <v>16</v>
      </c>
      <c r="C23" s="165" t="s">
        <v>7</v>
      </c>
      <c r="D23" s="165" t="s">
        <v>7</v>
      </c>
      <c r="E23" s="165" t="s">
        <v>7</v>
      </c>
    </row>
    <row r="24" spans="1:9" ht="12.75" customHeight="1" thickBot="1">
      <c r="B24" s="162">
        <v>1</v>
      </c>
      <c r="C24" s="166">
        <v>45243</v>
      </c>
      <c r="D24" s="166">
        <v>45272</v>
      </c>
      <c r="E24" s="166">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 sqref="B2:J2"/>
    </sheetView>
  </sheetViews>
  <sheetFormatPr baseColWidth="10" defaultColWidth="11.44140625" defaultRowHeight="14.4"/>
  <sheetData>
    <row r="2" spans="2:10" ht="18">
      <c r="B2" s="360" t="s">
        <v>17</v>
      </c>
      <c r="C2" s="360"/>
      <c r="D2" s="360"/>
      <c r="E2" s="360"/>
      <c r="F2" s="360"/>
      <c r="G2" s="360"/>
      <c r="H2" s="360"/>
      <c r="I2" s="360"/>
      <c r="J2" s="360"/>
    </row>
    <row r="3" spans="2:10" ht="15" thickBot="1"/>
    <row r="4" spans="2:10">
      <c r="B4" s="361" t="s">
        <v>18</v>
      </c>
      <c r="C4" s="362"/>
      <c r="D4" s="362"/>
      <c r="E4" s="362"/>
      <c r="F4" s="362"/>
      <c r="G4" s="362"/>
      <c r="H4" s="362"/>
      <c r="I4" s="362"/>
      <c r="J4" s="363"/>
    </row>
    <row r="5" spans="2:10">
      <c r="B5" s="364"/>
      <c r="C5" s="365"/>
      <c r="D5" s="365"/>
      <c r="E5" s="365"/>
      <c r="F5" s="365"/>
      <c r="G5" s="365"/>
      <c r="H5" s="365"/>
      <c r="I5" s="365"/>
      <c r="J5" s="366"/>
    </row>
    <row r="6" spans="2:10">
      <c r="B6" s="364"/>
      <c r="C6" s="365"/>
      <c r="D6" s="365"/>
      <c r="E6" s="365"/>
      <c r="F6" s="365"/>
      <c r="G6" s="365"/>
      <c r="H6" s="365"/>
      <c r="I6" s="365"/>
      <c r="J6" s="366"/>
    </row>
    <row r="7" spans="2:10" ht="15" thickBot="1">
      <c r="B7" s="367"/>
      <c r="C7" s="368"/>
      <c r="D7" s="368"/>
      <c r="E7" s="368"/>
      <c r="F7" s="368"/>
      <c r="G7" s="368"/>
      <c r="H7" s="368"/>
      <c r="I7" s="368"/>
      <c r="J7" s="369"/>
    </row>
    <row r="8" spans="2:10" ht="15" thickBot="1"/>
    <row r="9" spans="2:10">
      <c r="B9" s="361" t="s">
        <v>19</v>
      </c>
      <c r="C9" s="362"/>
      <c r="D9" s="362"/>
      <c r="E9" s="362"/>
      <c r="F9" s="362"/>
      <c r="G9" s="362"/>
      <c r="H9" s="362"/>
      <c r="I9" s="362"/>
      <c r="J9" s="363"/>
    </row>
    <row r="10" spans="2:10">
      <c r="B10" s="364"/>
      <c r="C10" s="365"/>
      <c r="D10" s="365"/>
      <c r="E10" s="365"/>
      <c r="F10" s="365"/>
      <c r="G10" s="365"/>
      <c r="H10" s="365"/>
      <c r="I10" s="365"/>
      <c r="J10" s="366"/>
    </row>
    <row r="11" spans="2:10">
      <c r="B11" s="364"/>
      <c r="C11" s="365"/>
      <c r="D11" s="365"/>
      <c r="E11" s="365"/>
      <c r="F11" s="365"/>
      <c r="G11" s="365"/>
      <c r="H11" s="365"/>
      <c r="I11" s="365"/>
      <c r="J11" s="366"/>
    </row>
    <row r="12" spans="2:10">
      <c r="B12" s="364"/>
      <c r="C12" s="365"/>
      <c r="D12" s="365"/>
      <c r="E12" s="365"/>
      <c r="F12" s="365"/>
      <c r="G12" s="365"/>
      <c r="H12" s="365"/>
      <c r="I12" s="365"/>
      <c r="J12" s="366"/>
    </row>
    <row r="13" spans="2:10">
      <c r="B13" s="364"/>
      <c r="C13" s="365"/>
      <c r="D13" s="365"/>
      <c r="E13" s="365"/>
      <c r="F13" s="365"/>
      <c r="G13" s="365"/>
      <c r="H13" s="365"/>
      <c r="I13" s="365"/>
      <c r="J13" s="366"/>
    </row>
    <row r="14" spans="2:10">
      <c r="B14" s="364"/>
      <c r="C14" s="365"/>
      <c r="D14" s="365"/>
      <c r="E14" s="365"/>
      <c r="F14" s="365"/>
      <c r="G14" s="365"/>
      <c r="H14" s="365"/>
      <c r="I14" s="365"/>
      <c r="J14" s="366"/>
    </row>
    <row r="15" spans="2:10" ht="15" thickBot="1">
      <c r="B15" s="367"/>
      <c r="C15" s="368"/>
      <c r="D15" s="368"/>
      <c r="E15" s="368"/>
      <c r="F15" s="368"/>
      <c r="G15" s="368"/>
      <c r="H15" s="368"/>
      <c r="I15" s="368"/>
      <c r="J15" s="369"/>
    </row>
    <row r="16" spans="2:10" ht="15" thickBot="1"/>
    <row r="17" spans="2:10">
      <c r="B17" s="361" t="s">
        <v>20</v>
      </c>
      <c r="C17" s="362"/>
      <c r="D17" s="362"/>
      <c r="E17" s="362"/>
      <c r="F17" s="362"/>
      <c r="G17" s="362"/>
      <c r="H17" s="362"/>
      <c r="I17" s="362"/>
      <c r="J17" s="363"/>
    </row>
    <row r="18" spans="2:10">
      <c r="B18" s="364"/>
      <c r="C18" s="365"/>
      <c r="D18" s="365"/>
      <c r="E18" s="365"/>
      <c r="F18" s="365"/>
      <c r="G18" s="365"/>
      <c r="H18" s="365"/>
      <c r="I18" s="365"/>
      <c r="J18" s="366"/>
    </row>
    <row r="19" spans="2:10">
      <c r="B19" s="364"/>
      <c r="C19" s="365"/>
      <c r="D19" s="365"/>
      <c r="E19" s="365"/>
      <c r="F19" s="365"/>
      <c r="G19" s="365"/>
      <c r="H19" s="365"/>
      <c r="I19" s="365"/>
      <c r="J19" s="366"/>
    </row>
    <row r="20" spans="2:10" ht="15" thickBot="1">
      <c r="B20" s="367"/>
      <c r="C20" s="368"/>
      <c r="D20" s="368"/>
      <c r="E20" s="368"/>
      <c r="F20" s="368"/>
      <c r="G20" s="368"/>
      <c r="H20" s="368"/>
      <c r="I20" s="368"/>
      <c r="J20" s="369"/>
    </row>
    <row r="21" spans="2:10" ht="15" thickBot="1"/>
    <row r="22" spans="2:10">
      <c r="B22" s="361" t="s">
        <v>21</v>
      </c>
      <c r="C22" s="362"/>
      <c r="D22" s="362"/>
      <c r="E22" s="362"/>
      <c r="F22" s="362"/>
      <c r="G22" s="362"/>
      <c r="H22" s="362"/>
      <c r="I22" s="362"/>
      <c r="J22" s="363"/>
    </row>
    <row r="23" spans="2:10">
      <c r="B23" s="364"/>
      <c r="C23" s="365"/>
      <c r="D23" s="365"/>
      <c r="E23" s="365"/>
      <c r="F23" s="365"/>
      <c r="G23" s="365"/>
      <c r="H23" s="365"/>
      <c r="I23" s="365"/>
      <c r="J23" s="366"/>
    </row>
    <row r="24" spans="2:10">
      <c r="B24" s="364"/>
      <c r="C24" s="365"/>
      <c r="D24" s="365"/>
      <c r="E24" s="365"/>
      <c r="F24" s="365"/>
      <c r="G24" s="365"/>
      <c r="H24" s="365"/>
      <c r="I24" s="365"/>
      <c r="J24" s="366"/>
    </row>
    <row r="25" spans="2:10">
      <c r="B25" s="364"/>
      <c r="C25" s="365"/>
      <c r="D25" s="365"/>
      <c r="E25" s="365"/>
      <c r="F25" s="365"/>
      <c r="G25" s="365"/>
      <c r="H25" s="365"/>
      <c r="I25" s="365"/>
      <c r="J25" s="366"/>
    </row>
    <row r="26" spans="2:10">
      <c r="B26" s="364"/>
      <c r="C26" s="365"/>
      <c r="D26" s="365"/>
      <c r="E26" s="365"/>
      <c r="F26" s="365"/>
      <c r="G26" s="365"/>
      <c r="H26" s="365"/>
      <c r="I26" s="365"/>
      <c r="J26" s="366"/>
    </row>
    <row r="27" spans="2:10">
      <c r="B27" s="364"/>
      <c r="C27" s="365"/>
      <c r="D27" s="365"/>
      <c r="E27" s="365"/>
      <c r="F27" s="365"/>
      <c r="G27" s="365"/>
      <c r="H27" s="365"/>
      <c r="I27" s="365"/>
      <c r="J27" s="366"/>
    </row>
    <row r="28" spans="2:10">
      <c r="B28" s="364"/>
      <c r="C28" s="365"/>
      <c r="D28" s="365"/>
      <c r="E28" s="365"/>
      <c r="F28" s="365"/>
      <c r="G28" s="365"/>
      <c r="H28" s="365"/>
      <c r="I28" s="365"/>
      <c r="J28" s="366"/>
    </row>
    <row r="29" spans="2:10">
      <c r="B29" s="364"/>
      <c r="C29" s="365"/>
      <c r="D29" s="365"/>
      <c r="E29" s="365"/>
      <c r="F29" s="365"/>
      <c r="G29" s="365"/>
      <c r="H29" s="365"/>
      <c r="I29" s="365"/>
      <c r="J29" s="366"/>
    </row>
    <row r="30" spans="2:10" ht="15" thickBot="1">
      <c r="B30" s="367"/>
      <c r="C30" s="368"/>
      <c r="D30" s="368"/>
      <c r="E30" s="368"/>
      <c r="F30" s="368"/>
      <c r="G30" s="368"/>
      <c r="H30" s="368"/>
      <c r="I30" s="368"/>
      <c r="J30" s="36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C267-502F-4EF0-8FCB-25E405A1776B}">
  <sheetPr>
    <tabColor rgb="FF4DC0E3"/>
  </sheetPr>
  <dimension ref="A1:K87"/>
  <sheetViews>
    <sheetView showGridLines="0" view="pageBreakPreview" zoomScale="83" zoomScaleNormal="96" zoomScaleSheetLayoutView="83" workbookViewId="0">
      <selection activeCell="D14" sqref="D14"/>
    </sheetView>
  </sheetViews>
  <sheetFormatPr baseColWidth="10" defaultColWidth="10.44140625" defaultRowHeight="13.8"/>
  <cols>
    <col min="1" max="1" width="4.6640625" style="288" customWidth="1"/>
    <col min="2" max="2" width="37.109375" style="319" customWidth="1"/>
    <col min="3" max="3" width="12" style="329" customWidth="1"/>
    <col min="4" max="4" width="33.33203125" style="288" customWidth="1"/>
    <col min="5" max="5" width="14.109375" style="329" customWidth="1"/>
    <col min="6" max="6" width="55.88671875" style="288" customWidth="1"/>
    <col min="7" max="7" width="4.6640625" style="288" customWidth="1"/>
    <col min="8" max="16384" width="10.44140625" style="288"/>
  </cols>
  <sheetData>
    <row r="1" spans="1:9" ht="80.099999999999994" customHeight="1">
      <c r="A1" s="286"/>
      <c r="B1" s="287"/>
      <c r="C1" s="370" t="s">
        <v>22</v>
      </c>
      <c r="D1" s="370"/>
      <c r="E1" s="370"/>
      <c r="F1" s="370"/>
      <c r="G1" s="286"/>
      <c r="H1" s="286"/>
      <c r="I1" s="286"/>
    </row>
    <row r="2" spans="1:9" ht="66.599999999999994" customHeight="1">
      <c r="B2" s="289" t="s">
        <v>23</v>
      </c>
      <c r="C2" s="371" t="s">
        <v>487</v>
      </c>
      <c r="D2" s="372"/>
      <c r="E2" s="290" t="s">
        <v>24</v>
      </c>
      <c r="F2" s="291" t="s">
        <v>488</v>
      </c>
    </row>
    <row r="3" spans="1:9" ht="16.649999999999999" customHeight="1">
      <c r="B3" s="292"/>
      <c r="C3" s="293"/>
      <c r="D3" s="293"/>
      <c r="E3" s="294"/>
      <c r="F3" s="293"/>
    </row>
    <row r="4" spans="1:9" ht="54.75" customHeight="1">
      <c r="B4" s="289" t="s">
        <v>489</v>
      </c>
      <c r="C4" s="373" t="s">
        <v>417</v>
      </c>
      <c r="D4" s="374"/>
      <c r="E4" s="374"/>
      <c r="F4" s="374"/>
    </row>
    <row r="5" spans="1:9" ht="13.35" customHeight="1">
      <c r="B5" s="295"/>
      <c r="C5" s="296"/>
      <c r="E5" s="294"/>
      <c r="F5" s="294"/>
    </row>
    <row r="6" spans="1:9" ht="39.6" customHeight="1">
      <c r="B6" s="375" t="s">
        <v>25</v>
      </c>
      <c r="C6" s="376" t="s">
        <v>26</v>
      </c>
      <c r="D6" s="376"/>
      <c r="E6" s="377" t="s">
        <v>27</v>
      </c>
      <c r="F6" s="377"/>
    </row>
    <row r="7" spans="1:9" ht="87.9" customHeight="1">
      <c r="B7" s="375"/>
      <c r="C7" s="378"/>
      <c r="D7" s="379"/>
      <c r="E7" s="380" t="s">
        <v>488</v>
      </c>
      <c r="F7" s="381"/>
    </row>
    <row r="8" spans="1:9" ht="21" customHeight="1">
      <c r="B8" s="295"/>
      <c r="C8" s="296"/>
      <c r="E8" s="294"/>
      <c r="F8" s="294"/>
    </row>
    <row r="9" spans="1:9" ht="20.100000000000001" customHeight="1">
      <c r="B9" s="383" t="s">
        <v>28</v>
      </c>
      <c r="C9" s="383"/>
      <c r="D9" s="383"/>
      <c r="E9" s="383"/>
      <c r="F9" s="383"/>
    </row>
    <row r="10" spans="1:9" ht="36.75" customHeight="1">
      <c r="B10" s="297" t="s">
        <v>29</v>
      </c>
      <c r="C10" s="297" t="s">
        <v>30</v>
      </c>
      <c r="D10" s="297" t="s">
        <v>31</v>
      </c>
      <c r="E10" s="297" t="s">
        <v>32</v>
      </c>
      <c r="F10" s="297" t="s">
        <v>33</v>
      </c>
    </row>
    <row r="11" spans="1:9" s="298" customFormat="1" ht="109.95" customHeight="1">
      <c r="B11" s="384" t="s">
        <v>34</v>
      </c>
      <c r="C11" s="299">
        <v>1</v>
      </c>
      <c r="D11" s="300" t="s">
        <v>35</v>
      </c>
      <c r="E11" s="301">
        <v>1</v>
      </c>
      <c r="F11" s="302" t="s">
        <v>490</v>
      </c>
    </row>
    <row r="12" spans="1:9" s="298" customFormat="1" ht="113.25" customHeight="1">
      <c r="B12" s="385"/>
      <c r="C12" s="299">
        <v>2</v>
      </c>
      <c r="D12" s="300" t="s">
        <v>36</v>
      </c>
      <c r="E12" s="303">
        <v>2</v>
      </c>
      <c r="F12" s="302" t="s">
        <v>491</v>
      </c>
      <c r="I12" s="298" t="s">
        <v>492</v>
      </c>
    </row>
    <row r="13" spans="1:9" ht="102.6" customHeight="1">
      <c r="B13" s="386" t="s">
        <v>37</v>
      </c>
      <c r="C13" s="304">
        <v>3</v>
      </c>
      <c r="D13" s="302" t="s">
        <v>421</v>
      </c>
      <c r="E13" s="301">
        <v>3</v>
      </c>
      <c r="F13" s="302" t="s">
        <v>493</v>
      </c>
    </row>
    <row r="14" spans="1:9" ht="80.099999999999994" customHeight="1">
      <c r="B14" s="387"/>
      <c r="C14" s="304">
        <v>4</v>
      </c>
      <c r="D14" s="302" t="s">
        <v>38</v>
      </c>
      <c r="E14" s="303">
        <v>4</v>
      </c>
      <c r="F14" s="302" t="s">
        <v>494</v>
      </c>
    </row>
    <row r="15" spans="1:9" ht="79.95" customHeight="1">
      <c r="B15" s="388"/>
      <c r="C15" s="304">
        <v>5</v>
      </c>
      <c r="D15" s="302" t="s">
        <v>39</v>
      </c>
      <c r="E15" s="301">
        <v>5</v>
      </c>
      <c r="F15" s="302" t="s">
        <v>495</v>
      </c>
    </row>
    <row r="16" spans="1:9" ht="80.099999999999994" customHeight="1">
      <c r="B16" s="389" t="s">
        <v>40</v>
      </c>
      <c r="C16" s="304">
        <v>6</v>
      </c>
      <c r="D16" s="302" t="s">
        <v>41</v>
      </c>
      <c r="E16" s="303">
        <v>6</v>
      </c>
      <c r="F16" s="300" t="s">
        <v>42</v>
      </c>
    </row>
    <row r="17" spans="2:11" ht="80.099999999999994" customHeight="1">
      <c r="B17" s="390"/>
      <c r="C17" s="304">
        <v>7</v>
      </c>
      <c r="D17" s="302" t="s">
        <v>43</v>
      </c>
      <c r="E17" s="301">
        <v>7</v>
      </c>
      <c r="F17" s="300" t="s">
        <v>44</v>
      </c>
    </row>
    <row r="18" spans="2:11" ht="80.099999999999994" customHeight="1">
      <c r="B18" s="390"/>
      <c r="C18" s="304">
        <v>8</v>
      </c>
      <c r="D18" s="302" t="s">
        <v>45</v>
      </c>
      <c r="E18" s="303">
        <v>8</v>
      </c>
      <c r="F18" s="306" t="s">
        <v>496</v>
      </c>
    </row>
    <row r="19" spans="2:11" ht="80.099999999999994" customHeight="1">
      <c r="B19" s="390"/>
      <c r="C19" s="304">
        <v>9</v>
      </c>
      <c r="D19" s="302" t="s">
        <v>46</v>
      </c>
      <c r="E19" s="301">
        <v>9</v>
      </c>
      <c r="F19" s="306" t="s">
        <v>496</v>
      </c>
    </row>
    <row r="20" spans="2:11" ht="80.099999999999994" customHeight="1">
      <c r="B20" s="390"/>
      <c r="C20" s="304">
        <v>10</v>
      </c>
      <c r="D20" s="302" t="s">
        <v>47</v>
      </c>
      <c r="E20" s="303">
        <v>10</v>
      </c>
      <c r="F20" s="300" t="s">
        <v>491</v>
      </c>
      <c r="K20" s="307"/>
    </row>
    <row r="21" spans="2:11" ht="80.099999999999994" customHeight="1">
      <c r="B21" s="390"/>
      <c r="C21" s="304">
        <v>11</v>
      </c>
      <c r="D21" s="302" t="s">
        <v>48</v>
      </c>
      <c r="E21" s="301">
        <v>11</v>
      </c>
      <c r="F21" s="302" t="s">
        <v>497</v>
      </c>
      <c r="K21" s="307"/>
    </row>
    <row r="22" spans="2:11" ht="126.6" customHeight="1">
      <c r="B22" s="391"/>
      <c r="C22" s="304">
        <v>12</v>
      </c>
      <c r="D22" s="302" t="s">
        <v>49</v>
      </c>
      <c r="E22" s="303">
        <v>12</v>
      </c>
      <c r="F22" s="300" t="s">
        <v>498</v>
      </c>
      <c r="K22" s="307"/>
    </row>
    <row r="23" spans="2:11" ht="79.95" customHeight="1">
      <c r="B23" s="392" t="s">
        <v>50</v>
      </c>
      <c r="C23" s="305">
        <v>13</v>
      </c>
      <c r="D23" s="300" t="s">
        <v>51</v>
      </c>
      <c r="E23" s="301">
        <v>13</v>
      </c>
      <c r="F23" s="300" t="s">
        <v>499</v>
      </c>
    </row>
    <row r="24" spans="2:11" ht="115.5" customHeight="1">
      <c r="B24" s="382"/>
      <c r="C24" s="305">
        <v>14</v>
      </c>
      <c r="D24" s="300" t="s">
        <v>52</v>
      </c>
      <c r="E24" s="303">
        <v>14</v>
      </c>
      <c r="F24" s="300" t="s">
        <v>500</v>
      </c>
    </row>
    <row r="25" spans="2:11" ht="79.95" customHeight="1">
      <c r="B25" s="382"/>
      <c r="C25" s="305">
        <v>15</v>
      </c>
      <c r="D25" s="300" t="s">
        <v>53</v>
      </c>
      <c r="E25" s="301">
        <v>15</v>
      </c>
      <c r="F25" s="300" t="s">
        <v>522</v>
      </c>
    </row>
    <row r="26" spans="2:11" ht="79.95" customHeight="1">
      <c r="B26" s="382"/>
      <c r="C26" s="305">
        <v>16</v>
      </c>
      <c r="D26" s="300" t="s">
        <v>54</v>
      </c>
      <c r="E26" s="303">
        <v>16</v>
      </c>
      <c r="F26" s="300" t="s">
        <v>501</v>
      </c>
    </row>
    <row r="27" spans="2:11" ht="174.6" customHeight="1">
      <c r="B27" s="308" t="s">
        <v>55</v>
      </c>
      <c r="C27" s="305">
        <v>17</v>
      </c>
      <c r="D27" s="300" t="s">
        <v>56</v>
      </c>
      <c r="E27" s="301">
        <v>17</v>
      </c>
      <c r="F27" s="300" t="s">
        <v>57</v>
      </c>
    </row>
    <row r="28" spans="2:11" ht="75.599999999999994" customHeight="1">
      <c r="B28" s="382" t="s">
        <v>58</v>
      </c>
      <c r="C28" s="305">
        <v>18</v>
      </c>
      <c r="D28" s="309" t="s">
        <v>59</v>
      </c>
      <c r="E28" s="305"/>
      <c r="F28" s="302"/>
    </row>
    <row r="29" spans="2:11" ht="87" customHeight="1">
      <c r="B29" s="382"/>
      <c r="C29" s="305">
        <v>19</v>
      </c>
      <c r="D29" s="309" t="s">
        <v>60</v>
      </c>
      <c r="E29" s="305"/>
      <c r="F29" s="302"/>
    </row>
    <row r="30" spans="2:11" ht="27" customHeight="1">
      <c r="B30" s="383" t="s">
        <v>61</v>
      </c>
      <c r="C30" s="383"/>
      <c r="D30" s="383"/>
      <c r="E30" s="383"/>
      <c r="F30" s="383"/>
    </row>
    <row r="31" spans="2:11" ht="39.75" customHeight="1">
      <c r="B31" s="297" t="s">
        <v>29</v>
      </c>
      <c r="C31" s="297" t="s">
        <v>30</v>
      </c>
      <c r="D31" s="297" t="s">
        <v>62</v>
      </c>
      <c r="E31" s="297" t="s">
        <v>32</v>
      </c>
      <c r="F31" s="297" t="s">
        <v>63</v>
      </c>
    </row>
    <row r="32" spans="2:11" ht="160.19999999999999" customHeight="1">
      <c r="B32" s="382" t="s">
        <v>64</v>
      </c>
      <c r="C32" s="299">
        <v>1</v>
      </c>
      <c r="D32" s="300" t="s">
        <v>65</v>
      </c>
      <c r="E32" s="299">
        <v>1</v>
      </c>
      <c r="F32" s="300" t="s">
        <v>533</v>
      </c>
    </row>
    <row r="33" spans="2:6" ht="93" customHeight="1">
      <c r="B33" s="382"/>
      <c r="C33" s="299">
        <v>2</v>
      </c>
      <c r="D33" s="300" t="s">
        <v>66</v>
      </c>
      <c r="E33" s="299">
        <v>2</v>
      </c>
      <c r="F33" s="300" t="s">
        <v>534</v>
      </c>
    </row>
    <row r="34" spans="2:6" ht="92.1" customHeight="1">
      <c r="B34" s="382"/>
      <c r="C34" s="299"/>
      <c r="D34" s="300"/>
      <c r="E34" s="299">
        <v>3</v>
      </c>
      <c r="F34" s="300" t="s">
        <v>67</v>
      </c>
    </row>
    <row r="35" spans="2:6" ht="68.25" customHeight="1">
      <c r="B35" s="382"/>
      <c r="C35" s="299"/>
      <c r="D35" s="300"/>
      <c r="E35" s="299">
        <v>4</v>
      </c>
      <c r="F35" s="300" t="s">
        <v>68</v>
      </c>
    </row>
    <row r="36" spans="2:6" ht="68.25" customHeight="1">
      <c r="B36" s="382"/>
      <c r="C36" s="299"/>
      <c r="D36" s="298"/>
      <c r="E36" s="299">
        <v>5</v>
      </c>
      <c r="F36" s="300" t="s">
        <v>69</v>
      </c>
    </row>
    <row r="37" spans="2:6" ht="41.4" customHeight="1">
      <c r="B37" s="382"/>
      <c r="C37" s="299"/>
      <c r="D37" s="309"/>
      <c r="E37" s="299">
        <v>6</v>
      </c>
      <c r="F37" s="300" t="s">
        <v>70</v>
      </c>
    </row>
    <row r="38" spans="2:6" ht="49.5" customHeight="1">
      <c r="B38" s="382"/>
      <c r="C38" s="299"/>
      <c r="D38" s="309"/>
      <c r="E38" s="299">
        <v>7</v>
      </c>
      <c r="F38" s="309" t="s">
        <v>71</v>
      </c>
    </row>
    <row r="39" spans="2:6" ht="49.5" customHeight="1">
      <c r="B39" s="382" t="s">
        <v>72</v>
      </c>
      <c r="C39" s="299">
        <v>3</v>
      </c>
      <c r="D39" s="309" t="s">
        <v>73</v>
      </c>
      <c r="E39" s="299">
        <v>8</v>
      </c>
      <c r="F39" s="309" t="s">
        <v>502</v>
      </c>
    </row>
    <row r="40" spans="2:6" ht="41.4">
      <c r="B40" s="382"/>
      <c r="C40" s="299"/>
      <c r="D40" s="309"/>
      <c r="E40" s="299">
        <v>9</v>
      </c>
      <c r="F40" s="309" t="s">
        <v>74</v>
      </c>
    </row>
    <row r="41" spans="2:6" s="310" customFormat="1" ht="68.25" customHeight="1">
      <c r="B41" s="382"/>
      <c r="C41" s="299"/>
      <c r="D41" s="309"/>
      <c r="E41" s="299">
        <v>10</v>
      </c>
      <c r="F41" s="309" t="s">
        <v>75</v>
      </c>
    </row>
    <row r="42" spans="2:6" s="310" customFormat="1" ht="32.4" customHeight="1">
      <c r="B42" s="382"/>
      <c r="C42" s="299"/>
      <c r="D42" s="311"/>
      <c r="E42" s="299">
        <v>11</v>
      </c>
      <c r="F42" s="309" t="s">
        <v>76</v>
      </c>
    </row>
    <row r="43" spans="2:6" s="310" customFormat="1" ht="41.4">
      <c r="B43" s="382" t="s">
        <v>77</v>
      </c>
      <c r="C43" s="299">
        <v>4</v>
      </c>
      <c r="D43" s="300" t="s">
        <v>78</v>
      </c>
      <c r="E43" s="299">
        <v>12</v>
      </c>
      <c r="F43" s="312" t="s">
        <v>79</v>
      </c>
    </row>
    <row r="44" spans="2:6" s="310" customFormat="1" ht="55.5" customHeight="1">
      <c r="B44" s="382"/>
      <c r="C44" s="299">
        <v>5</v>
      </c>
      <c r="D44" s="300" t="s">
        <v>80</v>
      </c>
      <c r="E44" s="299"/>
      <c r="F44" s="300"/>
    </row>
    <row r="45" spans="2:6" s="310" customFormat="1" ht="101.4" customHeight="1">
      <c r="B45" s="382"/>
      <c r="C45" s="299">
        <v>6</v>
      </c>
      <c r="D45" s="300" t="s">
        <v>81</v>
      </c>
      <c r="E45" s="299">
        <v>13</v>
      </c>
      <c r="F45" s="300" t="s">
        <v>82</v>
      </c>
    </row>
    <row r="46" spans="2:6" s="310" customFormat="1" ht="61.5" customHeight="1">
      <c r="B46" s="382"/>
      <c r="C46" s="299">
        <v>7</v>
      </c>
      <c r="D46" s="300" t="s">
        <v>83</v>
      </c>
      <c r="E46" s="299">
        <v>14</v>
      </c>
      <c r="F46" s="300" t="s">
        <v>84</v>
      </c>
    </row>
    <row r="47" spans="2:6" ht="71.25" customHeight="1">
      <c r="B47" s="382"/>
      <c r="C47" s="299">
        <v>8</v>
      </c>
      <c r="D47" s="312" t="s">
        <v>85</v>
      </c>
      <c r="E47" s="299">
        <v>15</v>
      </c>
      <c r="F47" s="300" t="s">
        <v>86</v>
      </c>
    </row>
    <row r="48" spans="2:6" ht="105" customHeight="1">
      <c r="B48" s="382"/>
      <c r="C48" s="299">
        <v>9</v>
      </c>
      <c r="D48" s="300" t="s">
        <v>87</v>
      </c>
      <c r="E48" s="299">
        <v>16</v>
      </c>
      <c r="F48" s="300" t="s">
        <v>88</v>
      </c>
    </row>
    <row r="49" spans="2:6" ht="178.95" customHeight="1">
      <c r="B49" s="382" t="s">
        <v>89</v>
      </c>
      <c r="C49" s="299">
        <v>10</v>
      </c>
      <c r="D49" s="300" t="s">
        <v>90</v>
      </c>
      <c r="E49" s="299">
        <v>17</v>
      </c>
      <c r="F49" s="300" t="s">
        <v>91</v>
      </c>
    </row>
    <row r="50" spans="2:6" ht="92.4" customHeight="1">
      <c r="B50" s="382"/>
      <c r="C50" s="299">
        <v>11</v>
      </c>
      <c r="D50" s="300" t="s">
        <v>92</v>
      </c>
      <c r="E50" s="301">
        <v>18</v>
      </c>
      <c r="F50" s="300" t="s">
        <v>93</v>
      </c>
    </row>
    <row r="51" spans="2:6" ht="81" customHeight="1">
      <c r="B51" s="382"/>
      <c r="C51" s="299">
        <v>12</v>
      </c>
      <c r="D51" s="300" t="s">
        <v>94</v>
      </c>
      <c r="E51" s="301">
        <v>19</v>
      </c>
      <c r="F51" s="300" t="s">
        <v>95</v>
      </c>
    </row>
    <row r="52" spans="2:6" ht="79.95" customHeight="1">
      <c r="B52" s="382" t="s">
        <v>96</v>
      </c>
      <c r="C52" s="299">
        <v>13</v>
      </c>
      <c r="D52" s="300" t="s">
        <v>97</v>
      </c>
      <c r="E52" s="301">
        <v>20</v>
      </c>
      <c r="F52" s="312" t="s">
        <v>98</v>
      </c>
    </row>
    <row r="53" spans="2:6" ht="54" customHeight="1">
      <c r="B53" s="382"/>
      <c r="C53" s="299">
        <v>14</v>
      </c>
      <c r="D53" s="300" t="s">
        <v>99</v>
      </c>
      <c r="E53" s="301">
        <v>21</v>
      </c>
      <c r="F53" s="312" t="s">
        <v>100</v>
      </c>
    </row>
    <row r="54" spans="2:6" ht="159" customHeight="1">
      <c r="B54" s="382"/>
      <c r="C54" s="299">
        <v>15</v>
      </c>
      <c r="D54" s="300" t="s">
        <v>101</v>
      </c>
      <c r="E54" s="301"/>
      <c r="F54" s="312"/>
    </row>
    <row r="55" spans="2:6" ht="57" customHeight="1">
      <c r="B55" s="382"/>
      <c r="C55" s="299">
        <v>16</v>
      </c>
      <c r="D55" s="300" t="s">
        <v>102</v>
      </c>
      <c r="E55" s="301"/>
      <c r="F55" s="312"/>
    </row>
    <row r="56" spans="2:6" ht="42" customHeight="1">
      <c r="B56" s="382"/>
      <c r="C56" s="299">
        <v>17</v>
      </c>
      <c r="D56" s="300" t="s">
        <v>103</v>
      </c>
      <c r="E56" s="301"/>
      <c r="F56" s="312"/>
    </row>
    <row r="57" spans="2:6" ht="54" customHeight="1">
      <c r="B57" s="382"/>
      <c r="C57" s="299">
        <v>18</v>
      </c>
      <c r="D57" s="300" t="s">
        <v>104</v>
      </c>
      <c r="E57" s="301"/>
      <c r="F57" s="312"/>
    </row>
    <row r="58" spans="2:6" ht="51.6" customHeight="1">
      <c r="B58" s="382"/>
      <c r="C58" s="299">
        <v>19</v>
      </c>
      <c r="D58" s="300" t="s">
        <v>105</v>
      </c>
      <c r="E58" s="301"/>
      <c r="F58" s="312"/>
    </row>
    <row r="59" spans="2:6" ht="66.599999999999994" customHeight="1">
      <c r="B59" s="382"/>
      <c r="C59" s="299">
        <v>20</v>
      </c>
      <c r="D59" s="300" t="s">
        <v>106</v>
      </c>
      <c r="E59" s="301"/>
      <c r="F59" s="312"/>
    </row>
    <row r="60" spans="2:6" ht="90" customHeight="1">
      <c r="B60" s="382"/>
      <c r="C60" s="299">
        <v>21</v>
      </c>
      <c r="D60" s="300" t="s">
        <v>107</v>
      </c>
      <c r="E60" s="301"/>
      <c r="F60" s="312"/>
    </row>
    <row r="61" spans="2:6" ht="51.6" customHeight="1">
      <c r="B61" s="382"/>
      <c r="C61" s="299">
        <v>22</v>
      </c>
      <c r="D61" s="300" t="s">
        <v>108</v>
      </c>
      <c r="E61" s="301"/>
      <c r="F61" s="313"/>
    </row>
    <row r="62" spans="2:6" ht="54" customHeight="1">
      <c r="B62" s="382" t="s">
        <v>109</v>
      </c>
      <c r="C62" s="299">
        <v>23</v>
      </c>
      <c r="D62" s="300" t="s">
        <v>110</v>
      </c>
      <c r="E62" s="301">
        <v>22</v>
      </c>
      <c r="F62" s="312" t="s">
        <v>111</v>
      </c>
    </row>
    <row r="63" spans="2:6" ht="57" customHeight="1">
      <c r="B63" s="382"/>
      <c r="C63" s="299">
        <v>24</v>
      </c>
      <c r="D63" s="300" t="s">
        <v>112</v>
      </c>
      <c r="E63" s="301">
        <v>23</v>
      </c>
      <c r="F63" s="300" t="s">
        <v>113</v>
      </c>
    </row>
    <row r="64" spans="2:6" ht="63" customHeight="1">
      <c r="B64" s="382"/>
      <c r="C64" s="299">
        <v>25</v>
      </c>
      <c r="D64" s="300" t="s">
        <v>114</v>
      </c>
      <c r="E64" s="301"/>
      <c r="F64" s="312"/>
    </row>
    <row r="65" spans="2:11" ht="120.6" customHeight="1">
      <c r="B65" s="395" t="s">
        <v>115</v>
      </c>
      <c r="C65" s="299">
        <v>26</v>
      </c>
      <c r="D65" s="300" t="s">
        <v>116</v>
      </c>
      <c r="E65" s="301">
        <v>24</v>
      </c>
      <c r="F65" s="312" t="s">
        <v>117</v>
      </c>
    </row>
    <row r="66" spans="2:11" ht="45" customHeight="1">
      <c r="B66" s="392"/>
      <c r="C66" s="299"/>
      <c r="D66" s="300"/>
      <c r="E66" s="301"/>
      <c r="F66" s="301"/>
    </row>
    <row r="67" spans="2:11" ht="77.099999999999994" customHeight="1">
      <c r="B67" s="382" t="s">
        <v>118</v>
      </c>
      <c r="C67" s="299">
        <v>27</v>
      </c>
      <c r="D67" s="300" t="s">
        <v>119</v>
      </c>
      <c r="E67" s="301">
        <v>25</v>
      </c>
      <c r="F67" s="300" t="s">
        <v>120</v>
      </c>
    </row>
    <row r="68" spans="2:11" ht="42" customHeight="1">
      <c r="B68" s="382"/>
      <c r="C68" s="299"/>
      <c r="D68" s="300"/>
      <c r="E68" s="301">
        <v>26</v>
      </c>
      <c r="F68" s="300" t="s">
        <v>121</v>
      </c>
    </row>
    <row r="69" spans="2:11" ht="70.95" customHeight="1">
      <c r="B69" s="382" t="s">
        <v>122</v>
      </c>
      <c r="C69" s="299">
        <v>28</v>
      </c>
      <c r="D69" s="312" t="s">
        <v>123</v>
      </c>
      <c r="E69" s="301">
        <v>27</v>
      </c>
      <c r="F69" s="312" t="s">
        <v>124</v>
      </c>
    </row>
    <row r="70" spans="2:11" ht="69.599999999999994" customHeight="1">
      <c r="B70" s="382"/>
      <c r="C70" s="299">
        <v>29</v>
      </c>
      <c r="D70" s="312" t="s">
        <v>125</v>
      </c>
      <c r="E70" s="301">
        <v>28</v>
      </c>
      <c r="F70" s="312" t="s">
        <v>126</v>
      </c>
    </row>
    <row r="71" spans="2:11" ht="50.1" customHeight="1">
      <c r="B71" s="382"/>
      <c r="C71" s="299"/>
      <c r="D71" s="298"/>
      <c r="E71" s="301">
        <v>29</v>
      </c>
      <c r="F71" s="312" t="s">
        <v>127</v>
      </c>
    </row>
    <row r="72" spans="2:11" ht="50.1" customHeight="1">
      <c r="B72" s="382"/>
      <c r="C72" s="299"/>
      <c r="D72" s="314"/>
      <c r="E72" s="301">
        <v>30</v>
      </c>
      <c r="F72" s="312" t="s">
        <v>128</v>
      </c>
    </row>
    <row r="73" spans="2:11" ht="50.1" customHeight="1">
      <c r="B73" s="382"/>
      <c r="C73" s="299"/>
      <c r="D73" s="312"/>
      <c r="E73" s="301">
        <v>31</v>
      </c>
      <c r="F73" s="312" t="s">
        <v>129</v>
      </c>
    </row>
    <row r="74" spans="2:11" ht="50.1" customHeight="1">
      <c r="B74" s="382"/>
      <c r="C74" s="299"/>
      <c r="D74" s="312"/>
      <c r="E74" s="301">
        <v>32</v>
      </c>
      <c r="F74" s="312" t="s">
        <v>130</v>
      </c>
    </row>
    <row r="75" spans="2:11" ht="50.1" customHeight="1">
      <c r="B75" s="382"/>
      <c r="C75" s="299"/>
      <c r="D75" s="312"/>
      <c r="E75" s="301">
        <v>33</v>
      </c>
      <c r="F75" s="314" t="s">
        <v>131</v>
      </c>
    </row>
    <row r="76" spans="2:11" ht="39.9" customHeight="1">
      <c r="B76" s="382"/>
      <c r="C76" s="299"/>
      <c r="D76" s="301"/>
      <c r="E76" s="301">
        <v>34</v>
      </c>
      <c r="F76" s="312" t="s">
        <v>132</v>
      </c>
    </row>
    <row r="77" spans="2:11" ht="57.6" customHeight="1">
      <c r="B77" s="395" t="s">
        <v>133</v>
      </c>
      <c r="C77" s="299">
        <v>30</v>
      </c>
      <c r="D77" s="300" t="s">
        <v>134</v>
      </c>
      <c r="E77" s="301">
        <v>35</v>
      </c>
      <c r="F77" s="300" t="s">
        <v>135</v>
      </c>
    </row>
    <row r="78" spans="2:11" ht="72" customHeight="1">
      <c r="B78" s="396"/>
      <c r="C78" s="299">
        <v>31</v>
      </c>
      <c r="D78" s="300" t="s">
        <v>136</v>
      </c>
      <c r="E78" s="301">
        <v>36</v>
      </c>
      <c r="F78" s="300" t="s">
        <v>137</v>
      </c>
    </row>
    <row r="79" spans="2:11" ht="72" customHeight="1">
      <c r="B79" s="396"/>
      <c r="C79" s="299">
        <v>32</v>
      </c>
      <c r="D79" s="300" t="s">
        <v>138</v>
      </c>
      <c r="E79" s="315">
        <v>37</v>
      </c>
      <c r="F79" s="300" t="s">
        <v>139</v>
      </c>
    </row>
    <row r="80" spans="2:11" ht="72" customHeight="1">
      <c r="B80" s="396"/>
      <c r="C80" s="299">
        <v>33</v>
      </c>
      <c r="D80" s="300" t="s">
        <v>140</v>
      </c>
      <c r="E80" s="315">
        <v>38</v>
      </c>
      <c r="F80" s="300" t="s">
        <v>141</v>
      </c>
      <c r="K80" s="288" t="s">
        <v>142</v>
      </c>
    </row>
    <row r="81" spans="1:7" ht="77.25" customHeight="1">
      <c r="B81" s="396"/>
      <c r="C81" s="316">
        <v>34</v>
      </c>
      <c r="D81" s="317" t="s">
        <v>143</v>
      </c>
      <c r="E81" s="318">
        <v>39</v>
      </c>
      <c r="F81" s="317" t="s">
        <v>144</v>
      </c>
    </row>
    <row r="82" spans="1:7">
      <c r="C82" s="320"/>
      <c r="D82" s="321"/>
      <c r="E82" s="320"/>
    </row>
    <row r="83" spans="1:7" ht="45.75" customHeight="1">
      <c r="A83" s="322"/>
      <c r="B83" s="323" t="s">
        <v>503</v>
      </c>
      <c r="C83" s="397" t="s">
        <v>504</v>
      </c>
      <c r="D83" s="398"/>
      <c r="E83" s="324" t="s">
        <v>505</v>
      </c>
      <c r="F83" s="325" t="s">
        <v>506</v>
      </c>
      <c r="G83" s="322"/>
    </row>
    <row r="84" spans="1:7" ht="36" customHeight="1">
      <c r="A84" s="322"/>
      <c r="B84" s="326" t="s">
        <v>507</v>
      </c>
      <c r="C84" s="393" t="s">
        <v>508</v>
      </c>
      <c r="D84" s="394"/>
      <c r="E84" s="327" t="s">
        <v>509</v>
      </c>
      <c r="F84" s="328" t="s">
        <v>510</v>
      </c>
      <c r="G84" s="322"/>
    </row>
    <row r="85" spans="1:7" ht="18" customHeight="1">
      <c r="F85" s="330"/>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rintOptions horizontalCentered="1" verticalCentered="1"/>
  <pageMargins left="0.39370078740157483" right="0.39370078740157483" top="0.35433070866141736" bottom="0.35433070866141736" header="0" footer="0"/>
  <pageSetup paperSize="14" scale="55"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F1CE-FC5C-40F6-AF79-5BD7ECF3142A}">
  <sheetPr>
    <tabColor rgb="FF002060"/>
    <pageSetUpPr fitToPage="1"/>
  </sheetPr>
  <dimension ref="A1:F24"/>
  <sheetViews>
    <sheetView showGridLines="0" zoomScale="90" zoomScaleNormal="90" workbookViewId="0">
      <selection activeCell="C5" sqref="C5"/>
    </sheetView>
  </sheetViews>
  <sheetFormatPr baseColWidth="10" defaultColWidth="10.44140625" defaultRowHeight="92.25" customHeight="1"/>
  <cols>
    <col min="1" max="1" width="60.88671875" style="178" customWidth="1"/>
    <col min="2" max="2" width="15.88671875" style="179" customWidth="1"/>
    <col min="3" max="5" width="15.88671875" style="180" customWidth="1"/>
    <col min="6" max="6" width="40.88671875" style="178" customWidth="1"/>
    <col min="7" max="7" width="2.6640625" style="168" customWidth="1"/>
    <col min="8" max="16384" width="10.44140625" style="168"/>
  </cols>
  <sheetData>
    <row r="1" spans="1:6" ht="90.75" customHeight="1">
      <c r="A1" s="167"/>
      <c r="B1" s="399" t="s">
        <v>145</v>
      </c>
      <c r="C1" s="399"/>
      <c r="D1" s="399"/>
      <c r="E1" s="399"/>
      <c r="F1" s="167"/>
    </row>
    <row r="2" spans="1:6" ht="15">
      <c r="A2" s="400" t="s">
        <v>146</v>
      </c>
      <c r="B2" s="400"/>
      <c r="C2" s="400"/>
      <c r="D2" s="400"/>
      <c r="E2" s="400"/>
      <c r="F2" s="400"/>
    </row>
    <row r="3" spans="1:6" ht="15">
      <c r="A3" s="401" t="s">
        <v>147</v>
      </c>
      <c r="B3" s="402" t="s">
        <v>148</v>
      </c>
      <c r="C3" s="402"/>
      <c r="D3" s="402"/>
      <c r="E3" s="402"/>
      <c r="F3" s="267" t="s">
        <v>149</v>
      </c>
    </row>
    <row r="4" spans="1:6" ht="28.5" customHeight="1">
      <c r="A4" s="401"/>
      <c r="B4" s="169" t="s">
        <v>150</v>
      </c>
      <c r="C4" s="169" t="s">
        <v>151</v>
      </c>
      <c r="D4" s="169" t="s">
        <v>152</v>
      </c>
      <c r="E4" s="169" t="s">
        <v>153</v>
      </c>
      <c r="F4" s="170"/>
    </row>
    <row r="5" spans="1:6" ht="61.2" customHeight="1">
      <c r="A5" s="175" t="s">
        <v>511</v>
      </c>
      <c r="B5" s="332" t="s">
        <v>518</v>
      </c>
      <c r="C5" s="333" t="s">
        <v>523</v>
      </c>
      <c r="D5" s="331" t="s">
        <v>532</v>
      </c>
      <c r="E5" s="331" t="s">
        <v>536</v>
      </c>
      <c r="F5" s="172"/>
    </row>
    <row r="6" spans="1:6" ht="61.2" customHeight="1">
      <c r="A6" s="335" t="s">
        <v>512</v>
      </c>
      <c r="B6" s="332" t="s">
        <v>519</v>
      </c>
      <c r="C6" s="333" t="s">
        <v>521</v>
      </c>
      <c r="D6" s="331" t="s">
        <v>530</v>
      </c>
      <c r="E6" s="331" t="s">
        <v>539</v>
      </c>
      <c r="F6" s="172"/>
    </row>
    <row r="7" spans="1:6" ht="61.2" customHeight="1">
      <c r="A7" s="335" t="s">
        <v>513</v>
      </c>
      <c r="B7" s="332" t="s">
        <v>520</v>
      </c>
      <c r="C7" s="332" t="s">
        <v>526</v>
      </c>
      <c r="D7" s="331" t="s">
        <v>528</v>
      </c>
      <c r="E7" s="331" t="s">
        <v>538</v>
      </c>
      <c r="F7" s="172"/>
    </row>
    <row r="8" spans="1:6" ht="61.2" customHeight="1">
      <c r="A8" s="175" t="s">
        <v>514</v>
      </c>
      <c r="B8" s="334"/>
      <c r="C8" s="332" t="s">
        <v>524</v>
      </c>
      <c r="D8" s="331" t="s">
        <v>529</v>
      </c>
      <c r="E8" s="331" t="s">
        <v>537</v>
      </c>
      <c r="F8" s="172"/>
    </row>
    <row r="9" spans="1:6" ht="61.2" customHeight="1">
      <c r="A9" s="175" t="s">
        <v>515</v>
      </c>
      <c r="B9" s="334">
        <v>7</v>
      </c>
      <c r="C9" s="334">
        <v>4</v>
      </c>
      <c r="D9" s="331" t="s">
        <v>527</v>
      </c>
      <c r="E9" s="331" t="s">
        <v>535</v>
      </c>
      <c r="F9" s="172"/>
    </row>
    <row r="10" spans="1:6" ht="75">
      <c r="A10" s="335" t="s">
        <v>516</v>
      </c>
      <c r="B10" s="332" t="s">
        <v>517</v>
      </c>
      <c r="C10" s="333" t="s">
        <v>525</v>
      </c>
      <c r="D10" s="331" t="s">
        <v>531</v>
      </c>
      <c r="E10" s="331" t="s">
        <v>540</v>
      </c>
      <c r="F10" s="172"/>
    </row>
    <row r="11" spans="1:6" ht="39" customHeight="1">
      <c r="A11" s="176"/>
      <c r="B11" s="173"/>
      <c r="C11" s="174"/>
      <c r="D11" s="174"/>
      <c r="E11" s="174"/>
      <c r="F11" s="177"/>
    </row>
    <row r="12" spans="1:6" ht="52.2" customHeight="1">
      <c r="A12" s="176"/>
      <c r="B12" s="173"/>
      <c r="C12" s="174"/>
      <c r="D12" s="171"/>
      <c r="E12" s="174"/>
      <c r="F12" s="177"/>
    </row>
    <row r="13" spans="1:6" ht="40.200000000000003" customHeight="1">
      <c r="A13" s="176"/>
      <c r="B13" s="173"/>
      <c r="C13" s="174"/>
      <c r="D13" s="174"/>
      <c r="E13" s="174"/>
      <c r="F13" s="177"/>
    </row>
    <row r="14" spans="1:6" ht="15"/>
    <row r="15" spans="1:6" ht="15"/>
    <row r="16" spans="1:6" ht="15"/>
    <row r="17" ht="15"/>
    <row r="18" ht="15"/>
    <row r="19" ht="15"/>
    <row r="20" ht="15"/>
    <row r="21" ht="15"/>
    <row r="22" ht="15"/>
    <row r="23" ht="37.5" customHeight="1"/>
    <row r="24" ht="15"/>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C460B5C-CEE1-46E7-9E07-6E292CD41469}"/>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65F8260D-3961-4E60-9C7B-6914EA0988F8}"/>
  </dataValidation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10" zoomScale="112" zoomScaleNormal="112" workbookViewId="0">
      <selection activeCell="D31" sqref="D31:E31"/>
    </sheetView>
  </sheetViews>
  <sheetFormatPr baseColWidth="10" defaultColWidth="11.44140625" defaultRowHeight="13.8"/>
  <cols>
    <col min="1" max="1" width="2.6640625" style="15" customWidth="1"/>
    <col min="2" max="2" width="24.6640625" style="15" customWidth="1"/>
    <col min="3" max="3" width="11.33203125" style="40" customWidth="1"/>
    <col min="4" max="4" width="19.33203125" style="40" customWidth="1"/>
    <col min="5" max="5" width="7.5546875" style="15" customWidth="1"/>
    <col min="6" max="6" width="24.6640625" style="15" customWidth="1"/>
    <col min="7" max="7" width="79.109375" style="15" customWidth="1"/>
    <col min="8" max="8" width="11.44140625" style="15"/>
    <col min="9" max="9" width="32" style="15" customWidth="1"/>
    <col min="10" max="16384" width="11.44140625" style="15"/>
  </cols>
  <sheetData>
    <row r="1" spans="2:9" ht="14.4" thickBot="1"/>
    <row r="2" spans="2:9" ht="17.399999999999999">
      <c r="B2" s="443" t="s">
        <v>154</v>
      </c>
      <c r="C2" s="444"/>
      <c r="D2" s="444"/>
      <c r="E2" s="444"/>
      <c r="F2" s="444"/>
      <c r="G2" s="445"/>
    </row>
    <row r="3" spans="2:9">
      <c r="B3" s="446" t="s">
        <v>155</v>
      </c>
      <c r="C3" s="447"/>
      <c r="D3" s="448"/>
      <c r="E3" s="448"/>
      <c r="F3" s="448"/>
      <c r="G3" s="449"/>
    </row>
    <row r="4" spans="2:9" ht="88.5" customHeight="1">
      <c r="B4" s="450" t="s">
        <v>156</v>
      </c>
      <c r="C4" s="451"/>
      <c r="D4" s="451"/>
      <c r="E4" s="451"/>
      <c r="F4" s="451"/>
      <c r="G4" s="452"/>
    </row>
    <row r="5" spans="2:9">
      <c r="B5" s="106"/>
      <c r="C5" s="116"/>
      <c r="D5" s="117"/>
      <c r="E5" s="118"/>
      <c r="F5" s="118"/>
      <c r="G5" s="118"/>
    </row>
    <row r="6" spans="2:9" ht="16.5" customHeight="1">
      <c r="B6" s="453" t="s">
        <v>157</v>
      </c>
      <c r="C6" s="454"/>
      <c r="D6" s="454"/>
      <c r="E6" s="454"/>
      <c r="F6" s="454"/>
      <c r="G6" s="455"/>
    </row>
    <row r="7" spans="2:9" ht="76.5" customHeight="1">
      <c r="B7" s="453"/>
      <c r="C7" s="454"/>
      <c r="D7" s="454"/>
      <c r="E7" s="454"/>
      <c r="F7" s="454"/>
      <c r="G7" s="455"/>
    </row>
    <row r="8" spans="2:9" ht="14.4" thickBot="1">
      <c r="B8" s="119"/>
      <c r="C8" s="120"/>
      <c r="D8" s="120"/>
      <c r="E8" s="121"/>
      <c r="F8" s="122"/>
      <c r="G8" s="122"/>
    </row>
    <row r="9" spans="2:9">
      <c r="B9" s="123"/>
      <c r="C9" s="147" t="s">
        <v>158</v>
      </c>
      <c r="D9" s="456" t="s">
        <v>159</v>
      </c>
      <c r="E9" s="457"/>
      <c r="F9" s="458" t="s">
        <v>160</v>
      </c>
      <c r="G9" s="459"/>
    </row>
    <row r="10" spans="2:9" ht="15" customHeight="1">
      <c r="B10" s="124"/>
      <c r="C10" s="108">
        <v>5</v>
      </c>
      <c r="D10" s="441" t="s">
        <v>161</v>
      </c>
      <c r="E10" s="442"/>
      <c r="F10" s="435" t="s">
        <v>162</v>
      </c>
      <c r="G10" s="432"/>
      <c r="H10" s="404"/>
      <c r="I10" s="404"/>
    </row>
    <row r="11" spans="2:9">
      <c r="B11" s="124"/>
      <c r="C11" s="108">
        <v>5</v>
      </c>
      <c r="D11" s="441" t="s">
        <v>163</v>
      </c>
      <c r="E11" s="442"/>
      <c r="F11" s="435" t="s">
        <v>164</v>
      </c>
      <c r="G11" s="432"/>
      <c r="H11" s="404"/>
      <c r="I11" s="404"/>
    </row>
    <row r="12" spans="2:9">
      <c r="B12" s="124"/>
      <c r="C12" s="108">
        <v>5</v>
      </c>
      <c r="D12" s="441" t="s">
        <v>165</v>
      </c>
      <c r="E12" s="442"/>
      <c r="F12" s="435" t="s">
        <v>166</v>
      </c>
      <c r="G12" s="432"/>
      <c r="H12" s="404"/>
      <c r="I12" s="404"/>
    </row>
    <row r="13" spans="2:9" ht="27.75" customHeight="1">
      <c r="B13" s="124"/>
      <c r="C13" s="108">
        <v>5</v>
      </c>
      <c r="D13" s="441" t="s">
        <v>167</v>
      </c>
      <c r="E13" s="442"/>
      <c r="F13" s="435" t="s">
        <v>168</v>
      </c>
      <c r="G13" s="432"/>
      <c r="H13" s="404"/>
      <c r="I13" s="404"/>
    </row>
    <row r="14" spans="2:9">
      <c r="B14" s="124"/>
      <c r="C14" s="108">
        <v>5</v>
      </c>
      <c r="D14" s="441" t="s">
        <v>169</v>
      </c>
      <c r="E14" s="442"/>
      <c r="F14" s="435" t="s">
        <v>170</v>
      </c>
      <c r="G14" s="432"/>
      <c r="H14" s="404"/>
      <c r="I14" s="404"/>
    </row>
    <row r="15" spans="2:9" ht="41.25" customHeight="1">
      <c r="B15" s="124"/>
      <c r="C15" s="108">
        <v>5</v>
      </c>
      <c r="D15" s="441" t="s">
        <v>171</v>
      </c>
      <c r="E15" s="442"/>
      <c r="F15" s="435" t="s">
        <v>172</v>
      </c>
      <c r="G15" s="432"/>
      <c r="H15" s="404"/>
      <c r="I15" s="404"/>
    </row>
    <row r="16" spans="2:9" ht="41.25" customHeight="1">
      <c r="B16" s="124"/>
      <c r="C16" s="108">
        <v>5</v>
      </c>
      <c r="D16" s="436" t="s">
        <v>173</v>
      </c>
      <c r="E16" s="437"/>
      <c r="F16" s="435" t="s">
        <v>174</v>
      </c>
      <c r="G16" s="432"/>
      <c r="H16" s="404"/>
      <c r="I16" s="404"/>
    </row>
    <row r="17" spans="2:9" ht="51.75" customHeight="1">
      <c r="B17" s="124"/>
      <c r="C17" s="108">
        <v>5</v>
      </c>
      <c r="D17" s="437" t="s">
        <v>175</v>
      </c>
      <c r="E17" s="440"/>
      <c r="F17" s="435" t="s">
        <v>176</v>
      </c>
      <c r="G17" s="432"/>
      <c r="H17" s="404"/>
      <c r="I17" s="404"/>
    </row>
    <row r="18" spans="2:9" ht="51.75" customHeight="1">
      <c r="B18" s="124"/>
      <c r="C18" s="108">
        <v>5</v>
      </c>
      <c r="D18" s="436" t="s">
        <v>177</v>
      </c>
      <c r="E18" s="437"/>
      <c r="F18" s="435" t="s">
        <v>178</v>
      </c>
      <c r="G18" s="432"/>
      <c r="H18" s="404"/>
      <c r="I18" s="404"/>
    </row>
    <row r="19" spans="2:9" ht="51.75" customHeight="1">
      <c r="B19" s="124"/>
      <c r="C19" s="108">
        <v>5</v>
      </c>
      <c r="D19" s="148" t="s">
        <v>179</v>
      </c>
      <c r="E19" s="149"/>
      <c r="F19" s="435" t="s">
        <v>180</v>
      </c>
      <c r="G19" s="432"/>
      <c r="H19" s="404"/>
      <c r="I19" s="404"/>
    </row>
    <row r="20" spans="2:9" ht="51.75" customHeight="1">
      <c r="B20" s="124"/>
      <c r="C20" s="108">
        <v>5</v>
      </c>
      <c r="D20" s="148" t="s">
        <v>181</v>
      </c>
      <c r="E20" s="149"/>
      <c r="F20" s="435" t="s">
        <v>182</v>
      </c>
      <c r="G20" s="432"/>
      <c r="H20" s="404"/>
      <c r="I20" s="404"/>
    </row>
    <row r="21" spans="2:9" ht="66.75" customHeight="1">
      <c r="B21" s="124"/>
      <c r="C21" s="108">
        <v>5</v>
      </c>
      <c r="D21" s="436" t="s">
        <v>183</v>
      </c>
      <c r="E21" s="437"/>
      <c r="F21" s="435" t="s">
        <v>184</v>
      </c>
      <c r="G21" s="432"/>
      <c r="H21" s="404"/>
      <c r="I21" s="404"/>
    </row>
    <row r="22" spans="2:9" ht="36" customHeight="1">
      <c r="B22" s="124"/>
      <c r="C22" s="108">
        <v>5</v>
      </c>
      <c r="D22" s="438" t="s">
        <v>185</v>
      </c>
      <c r="E22" s="439"/>
      <c r="F22" s="435" t="s">
        <v>186</v>
      </c>
      <c r="G22" s="432"/>
      <c r="H22" s="405"/>
      <c r="I22" s="405"/>
    </row>
    <row r="23" spans="2:9" ht="26.25" customHeight="1">
      <c r="B23" s="124"/>
      <c r="C23" s="108">
        <v>5</v>
      </c>
      <c r="D23" s="430" t="s">
        <v>187</v>
      </c>
      <c r="E23" s="430"/>
      <c r="F23" s="431" t="s">
        <v>188</v>
      </c>
      <c r="G23" s="432"/>
      <c r="H23" s="404"/>
      <c r="I23" s="404"/>
    </row>
    <row r="24" spans="2:9" ht="26.25" customHeight="1">
      <c r="B24" s="124"/>
      <c r="C24" s="108">
        <v>5</v>
      </c>
      <c r="D24" s="430" t="s">
        <v>189</v>
      </c>
      <c r="E24" s="430"/>
      <c r="F24" s="431" t="s">
        <v>190</v>
      </c>
      <c r="G24" s="432"/>
      <c r="H24" s="404"/>
      <c r="I24" s="404"/>
    </row>
    <row r="25" spans="2:9" ht="26.25" customHeight="1">
      <c r="B25" s="124"/>
      <c r="C25" s="108">
        <v>5</v>
      </c>
      <c r="D25" s="433" t="s">
        <v>191</v>
      </c>
      <c r="E25" s="434"/>
      <c r="F25" s="431" t="s">
        <v>192</v>
      </c>
      <c r="G25" s="432"/>
      <c r="H25" s="404"/>
      <c r="I25" s="404"/>
    </row>
    <row r="26" spans="2:9" ht="27" customHeight="1">
      <c r="B26" s="125"/>
      <c r="C26" s="421" t="s">
        <v>193</v>
      </c>
      <c r="D26" s="422"/>
      <c r="E26" s="422"/>
      <c r="F26" s="422"/>
      <c r="G26" s="423"/>
    </row>
    <row r="27" spans="2:9" ht="27" customHeight="1">
      <c r="B27" s="424" t="s">
        <v>194</v>
      </c>
      <c r="C27" s="425"/>
      <c r="D27" s="425"/>
      <c r="E27" s="425"/>
      <c r="F27" s="425"/>
      <c r="G27" s="426"/>
    </row>
    <row r="28" spans="2:9" ht="10.5" customHeight="1">
      <c r="B28" s="126"/>
      <c r="D28" s="127"/>
      <c r="E28" s="128"/>
      <c r="F28" s="129"/>
      <c r="G28" s="129"/>
    </row>
    <row r="29" spans="2:9">
      <c r="B29" s="126"/>
      <c r="C29" s="130"/>
      <c r="D29" s="427" t="s">
        <v>159</v>
      </c>
      <c r="E29" s="427"/>
      <c r="F29" s="428" t="s">
        <v>160</v>
      </c>
      <c r="G29" s="429"/>
    </row>
    <row r="30" spans="2:9">
      <c r="B30" s="126"/>
      <c r="D30" s="412" t="s">
        <v>161</v>
      </c>
      <c r="E30" s="412"/>
      <c r="F30" s="413" t="s">
        <v>195</v>
      </c>
      <c r="G30" s="414"/>
      <c r="H30" s="404"/>
      <c r="I30" s="404"/>
    </row>
    <row r="31" spans="2:9">
      <c r="B31" s="126"/>
      <c r="D31" s="412" t="s">
        <v>163</v>
      </c>
      <c r="E31" s="412"/>
      <c r="F31" s="413" t="s">
        <v>196</v>
      </c>
      <c r="G31" s="414"/>
      <c r="H31" s="404"/>
      <c r="I31" s="404"/>
    </row>
    <row r="32" spans="2:9">
      <c r="B32" s="126"/>
      <c r="D32" s="412" t="s">
        <v>165</v>
      </c>
      <c r="E32" s="412"/>
      <c r="F32" s="413" t="s">
        <v>197</v>
      </c>
      <c r="G32" s="414"/>
      <c r="H32" s="404"/>
      <c r="I32" s="404"/>
    </row>
    <row r="33" spans="2:9">
      <c r="B33" s="126"/>
      <c r="D33" s="412" t="s">
        <v>167</v>
      </c>
      <c r="E33" s="412"/>
      <c r="F33" s="413" t="s">
        <v>198</v>
      </c>
      <c r="G33" s="414"/>
      <c r="H33" s="404"/>
      <c r="I33" s="404"/>
    </row>
    <row r="34" spans="2:9">
      <c r="B34" s="126"/>
      <c r="D34" s="412" t="s">
        <v>169</v>
      </c>
      <c r="E34" s="412"/>
      <c r="F34" s="413" t="s">
        <v>199</v>
      </c>
      <c r="G34" s="414"/>
      <c r="H34" s="404"/>
      <c r="I34" s="404"/>
    </row>
    <row r="35" spans="2:9" ht="40.950000000000003" customHeight="1">
      <c r="B35" s="126"/>
      <c r="D35" s="412" t="s">
        <v>200</v>
      </c>
      <c r="E35" s="412"/>
      <c r="F35" s="413" t="s">
        <v>201</v>
      </c>
      <c r="G35" s="414"/>
      <c r="H35" s="404"/>
      <c r="I35" s="404"/>
    </row>
    <row r="36" spans="2:9" ht="42" customHeight="1">
      <c r="B36" s="107"/>
      <c r="C36" s="131"/>
      <c r="D36" s="412" t="s">
        <v>202</v>
      </c>
      <c r="E36" s="412"/>
      <c r="F36" s="413" t="s">
        <v>203</v>
      </c>
      <c r="G36" s="414"/>
      <c r="H36" s="403"/>
      <c r="I36" s="403"/>
    </row>
    <row r="37" spans="2:9" ht="30.75" customHeight="1">
      <c r="B37" s="107"/>
      <c r="C37" s="131"/>
      <c r="D37" s="412" t="s">
        <v>204</v>
      </c>
      <c r="E37" s="412"/>
      <c r="F37" s="415" t="s">
        <v>205</v>
      </c>
      <c r="G37" s="416"/>
      <c r="H37" s="403"/>
      <c r="I37" s="403"/>
    </row>
    <row r="38" spans="2:9" ht="33" customHeight="1">
      <c r="B38" s="107"/>
      <c r="C38" s="131"/>
      <c r="D38" s="412" t="s">
        <v>206</v>
      </c>
      <c r="E38" s="412"/>
      <c r="F38" s="415" t="s">
        <v>205</v>
      </c>
      <c r="G38" s="416"/>
      <c r="H38" s="403"/>
      <c r="I38" s="403"/>
    </row>
    <row r="39" spans="2:9" ht="30" customHeight="1">
      <c r="B39" s="107"/>
      <c r="C39" s="131"/>
      <c r="D39" s="412" t="s">
        <v>207</v>
      </c>
      <c r="E39" s="412"/>
      <c r="F39" s="415" t="s">
        <v>205</v>
      </c>
      <c r="G39" s="416"/>
      <c r="H39" s="403"/>
      <c r="I39" s="403"/>
    </row>
    <row r="40" spans="2:9" ht="30" customHeight="1">
      <c r="B40" s="107"/>
      <c r="C40" s="131"/>
      <c r="D40" s="412" t="s">
        <v>208</v>
      </c>
      <c r="E40" s="412"/>
      <c r="F40" s="415" t="s">
        <v>205</v>
      </c>
      <c r="G40" s="416"/>
      <c r="H40" s="403"/>
      <c r="I40" s="403"/>
    </row>
    <row r="41" spans="2:9" ht="30" customHeight="1">
      <c r="B41" s="107"/>
      <c r="C41" s="131"/>
      <c r="D41" s="417" t="s">
        <v>209</v>
      </c>
      <c r="E41" s="418"/>
      <c r="F41" s="413" t="s">
        <v>210</v>
      </c>
      <c r="G41" s="414"/>
      <c r="H41" s="403"/>
      <c r="I41" s="403"/>
    </row>
    <row r="42" spans="2:9" ht="35.25" customHeight="1">
      <c r="B42" s="107"/>
      <c r="C42" s="131"/>
      <c r="D42" s="412" t="s">
        <v>211</v>
      </c>
      <c r="E42" s="412"/>
      <c r="F42" s="413" t="s">
        <v>212</v>
      </c>
      <c r="G42" s="414"/>
      <c r="H42" s="403"/>
      <c r="I42" s="403"/>
    </row>
    <row r="43" spans="2:9" ht="31.5" customHeight="1">
      <c r="B43" s="107"/>
      <c r="C43" s="131"/>
      <c r="D43" s="412" t="s">
        <v>204</v>
      </c>
      <c r="E43" s="412"/>
      <c r="F43" s="415" t="s">
        <v>205</v>
      </c>
      <c r="G43" s="416"/>
      <c r="H43" s="403"/>
      <c r="I43" s="403"/>
    </row>
    <row r="44" spans="2:9" ht="35.25" customHeight="1">
      <c r="B44" s="107"/>
      <c r="C44" s="131"/>
      <c r="D44" s="412" t="s">
        <v>213</v>
      </c>
      <c r="E44" s="412"/>
      <c r="F44" s="415" t="s">
        <v>205</v>
      </c>
      <c r="G44" s="416"/>
      <c r="H44" s="403"/>
      <c r="I44" s="403"/>
    </row>
    <row r="45" spans="2:9" ht="57" customHeight="1">
      <c r="B45" s="107"/>
      <c r="C45" s="131"/>
      <c r="D45" s="412" t="s">
        <v>208</v>
      </c>
      <c r="E45" s="412"/>
      <c r="F45" s="415" t="s">
        <v>205</v>
      </c>
      <c r="G45" s="416"/>
      <c r="H45" s="403"/>
      <c r="I45" s="403"/>
    </row>
    <row r="46" spans="2:9" ht="32.25" customHeight="1">
      <c r="B46" s="107"/>
      <c r="C46" s="131"/>
      <c r="D46" s="412" t="s">
        <v>206</v>
      </c>
      <c r="E46" s="412"/>
      <c r="F46" s="415" t="s">
        <v>205</v>
      </c>
      <c r="G46" s="416"/>
      <c r="H46" s="403"/>
      <c r="I46" s="403"/>
    </row>
    <row r="47" spans="2:9" ht="32.25" customHeight="1">
      <c r="B47" s="107"/>
      <c r="C47" s="131"/>
      <c r="D47" s="417" t="s">
        <v>214</v>
      </c>
      <c r="E47" s="418"/>
      <c r="F47" s="419" t="s">
        <v>215</v>
      </c>
      <c r="G47" s="420"/>
      <c r="H47" s="403"/>
      <c r="I47" s="403"/>
    </row>
    <row r="48" spans="2:9" ht="32.25" customHeight="1">
      <c r="B48" s="107"/>
      <c r="C48" s="131"/>
      <c r="D48" s="412" t="s">
        <v>216</v>
      </c>
      <c r="E48" s="412"/>
      <c r="F48" s="413" t="s">
        <v>217</v>
      </c>
      <c r="G48" s="414"/>
      <c r="H48" s="403"/>
      <c r="I48" s="403"/>
    </row>
    <row r="49" spans="2:9" ht="32.25" customHeight="1">
      <c r="B49" s="107"/>
      <c r="C49" s="131"/>
      <c r="D49" s="412" t="s">
        <v>218</v>
      </c>
      <c r="E49" s="412"/>
      <c r="F49" s="413" t="s">
        <v>219</v>
      </c>
      <c r="G49" s="414"/>
      <c r="H49" s="403"/>
      <c r="I49" s="403"/>
    </row>
    <row r="50" spans="2:9" ht="32.25" customHeight="1">
      <c r="B50" s="107"/>
      <c r="C50" s="131"/>
      <c r="D50" s="412" t="s">
        <v>220</v>
      </c>
      <c r="E50" s="412"/>
      <c r="F50" s="413" t="s">
        <v>221</v>
      </c>
      <c r="G50" s="414"/>
      <c r="H50" s="403"/>
      <c r="I50" s="403"/>
    </row>
    <row r="51" spans="2:9" ht="32.25" customHeight="1">
      <c r="B51" s="107"/>
      <c r="C51" s="131"/>
      <c r="D51" s="127"/>
      <c r="E51" s="127"/>
      <c r="F51" s="129"/>
      <c r="G51" s="129"/>
      <c r="H51" s="403"/>
      <c r="I51" s="403"/>
    </row>
    <row r="52" spans="2:9" ht="32.25" customHeight="1">
      <c r="B52" s="107"/>
      <c r="C52" s="131"/>
      <c r="D52" s="127"/>
      <c r="E52" s="127"/>
      <c r="F52" s="129"/>
      <c r="G52" s="129"/>
    </row>
    <row r="53" spans="2:9" ht="32.25" customHeight="1">
      <c r="B53" s="107"/>
      <c r="C53" s="131"/>
      <c r="D53" s="127"/>
      <c r="E53" s="127"/>
      <c r="F53" s="129"/>
      <c r="G53" s="129"/>
    </row>
    <row r="54" spans="2:9" ht="21.75" customHeight="1">
      <c r="B54" s="406" t="s">
        <v>222</v>
      </c>
      <c r="C54" s="407"/>
      <c r="D54" s="407"/>
      <c r="E54" s="407"/>
      <c r="F54" s="407"/>
      <c r="G54" s="408"/>
    </row>
    <row r="55" spans="2:9" ht="21.75" customHeight="1">
      <c r="B55" s="406" t="s">
        <v>223</v>
      </c>
      <c r="C55" s="407"/>
      <c r="D55" s="407"/>
      <c r="E55" s="407"/>
      <c r="F55" s="407"/>
      <c r="G55" s="408"/>
    </row>
    <row r="56" spans="2:9" ht="20.25" customHeight="1">
      <c r="B56" s="406" t="s">
        <v>224</v>
      </c>
      <c r="C56" s="407"/>
      <c r="D56" s="407"/>
      <c r="E56" s="407"/>
      <c r="F56" s="407"/>
      <c r="G56" s="408"/>
    </row>
    <row r="57" spans="2:9" ht="20.25" customHeight="1">
      <c r="B57" s="406" t="s">
        <v>225</v>
      </c>
      <c r="C57" s="407"/>
      <c r="D57" s="407"/>
      <c r="E57" s="407"/>
      <c r="F57" s="407"/>
      <c r="G57" s="408"/>
    </row>
    <row r="58" spans="2:9" ht="18" customHeight="1" thickBot="1">
      <c r="B58" s="409" t="s">
        <v>226</v>
      </c>
      <c r="C58" s="410"/>
      <c r="D58" s="410"/>
      <c r="E58" s="410"/>
      <c r="F58" s="410"/>
      <c r="G58" s="411"/>
    </row>
    <row r="59" spans="2:9">
      <c r="B59" s="132"/>
      <c r="C59" s="133"/>
      <c r="D59" s="132"/>
      <c r="E59" s="132"/>
      <c r="F59" s="132"/>
      <c r="G59" s="13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53"/>
  <sheetViews>
    <sheetView showGridLines="0" topLeftCell="A8" zoomScale="75" zoomScaleNormal="75" zoomScalePageLayoutView="50" workbookViewId="0">
      <pane xSplit="1" ySplit="2" topLeftCell="B10" activePane="bottomRight" state="frozen"/>
      <selection activeCell="A8" sqref="A8"/>
      <selection pane="topRight" activeCell="B8" sqref="B8"/>
      <selection pane="bottomLeft" activeCell="A10" sqref="A10"/>
      <selection pane="bottomRight" activeCell="Y17" sqref="Y17"/>
    </sheetView>
  </sheetViews>
  <sheetFormatPr baseColWidth="10" defaultColWidth="11.44140625" defaultRowHeight="14.4"/>
  <cols>
    <col min="1" max="1" width="5" bestFit="1" customWidth="1"/>
    <col min="2" max="2" width="43.5546875" customWidth="1"/>
    <col min="3" max="3" width="46.33203125" customWidth="1"/>
    <col min="4" max="4" width="52.5546875" style="10" customWidth="1"/>
    <col min="5" max="5" width="27.44140625" customWidth="1"/>
    <col min="6" max="6" width="22" customWidth="1"/>
    <col min="7" max="7" width="17.33203125" bestFit="1" customWidth="1"/>
    <col min="8" max="8" width="26.33203125" customWidth="1"/>
    <col min="9" max="9" width="34.88671875" customWidth="1"/>
    <col min="10" max="10" width="33.33203125" customWidth="1"/>
    <col min="11" max="11" width="25.5546875" customWidth="1"/>
    <col min="12" max="12" width="19.109375" style="152" hidden="1" customWidth="1"/>
    <col min="13" max="13" width="25.5546875" customWidth="1"/>
    <col min="14" max="14" width="26.33203125" customWidth="1"/>
    <col min="15" max="15" width="15.109375" hidden="1" customWidth="1"/>
    <col min="16" max="257" width="11.44140625" style="16"/>
    <col min="258" max="16384" width="11.44140625" style="21"/>
  </cols>
  <sheetData>
    <row r="1" spans="1:257" s="18" customFormat="1" ht="28.2">
      <c r="A1" s="563"/>
      <c r="B1" s="564"/>
      <c r="C1" s="564"/>
      <c r="D1" s="557" t="s">
        <v>417</v>
      </c>
      <c r="E1" s="557"/>
      <c r="F1" s="557"/>
      <c r="G1" s="557"/>
      <c r="H1" s="557"/>
      <c r="I1" s="557"/>
      <c r="J1" s="557"/>
      <c r="K1" s="557"/>
      <c r="L1" s="557"/>
      <c r="M1" s="557"/>
      <c r="N1" s="558"/>
      <c r="O1" s="3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8.2">
      <c r="A2" s="565"/>
      <c r="B2" s="566"/>
      <c r="C2" s="566"/>
      <c r="D2" s="559"/>
      <c r="E2" s="559"/>
      <c r="F2" s="559"/>
      <c r="G2" s="559"/>
      <c r="H2" s="559"/>
      <c r="I2" s="559"/>
      <c r="J2" s="559"/>
      <c r="K2" s="559"/>
      <c r="L2" s="559"/>
      <c r="M2" s="559"/>
      <c r="N2" s="560"/>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8.2">
      <c r="A3" s="38"/>
      <c r="B3" s="1"/>
      <c r="C3" s="1"/>
      <c r="D3" s="561"/>
      <c r="E3" s="561"/>
      <c r="F3" s="561"/>
      <c r="G3" s="561"/>
      <c r="H3" s="561"/>
      <c r="I3" s="561"/>
      <c r="J3" s="561"/>
      <c r="K3" s="561"/>
      <c r="L3" s="561"/>
      <c r="M3" s="561"/>
      <c r="N3" s="562"/>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42" customHeight="1">
      <c r="A4" s="550" t="s">
        <v>227</v>
      </c>
      <c r="B4" s="550"/>
      <c r="C4" s="550"/>
      <c r="D4" s="571" t="s">
        <v>422</v>
      </c>
      <c r="E4" s="572"/>
      <c r="F4" s="572"/>
      <c r="G4" s="572"/>
      <c r="H4" s="572"/>
      <c r="I4" s="572"/>
      <c r="J4" s="572"/>
      <c r="K4" s="572"/>
      <c r="L4" s="572"/>
      <c r="M4" s="572"/>
      <c r="N4" s="573"/>
      <c r="O4" s="144"/>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68" customHeight="1">
      <c r="A5" s="550" t="s">
        <v>228</v>
      </c>
      <c r="B5" s="550"/>
      <c r="C5" s="550"/>
      <c r="D5" s="540" t="s">
        <v>482</v>
      </c>
      <c r="E5" s="538"/>
      <c r="F5" s="538"/>
      <c r="G5" s="538"/>
      <c r="H5" s="538"/>
      <c r="I5" s="538"/>
      <c r="J5" s="538"/>
      <c r="K5" s="538"/>
      <c r="L5" s="538"/>
      <c r="M5" s="538"/>
      <c r="N5" s="539"/>
      <c r="O5" s="14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28.2">
      <c r="A6" s="550" t="s">
        <v>229</v>
      </c>
      <c r="B6" s="550"/>
      <c r="C6" s="550"/>
      <c r="D6" s="537" t="s">
        <v>481</v>
      </c>
      <c r="E6" s="538"/>
      <c r="F6" s="538"/>
      <c r="G6" s="538"/>
      <c r="H6" s="538"/>
      <c r="I6" s="538"/>
      <c r="J6" s="538"/>
      <c r="K6" s="538"/>
      <c r="L6" s="538"/>
      <c r="M6" s="538"/>
      <c r="N6" s="539"/>
      <c r="O6" s="13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33.75" customHeight="1" thickBot="1">
      <c r="A7" s="135" t="s">
        <v>230</v>
      </c>
      <c r="B7" s="136"/>
      <c r="C7" s="136"/>
      <c r="D7" s="570" t="s">
        <v>231</v>
      </c>
      <c r="E7" s="574" t="s">
        <v>232</v>
      </c>
      <c r="F7" s="575"/>
      <c r="G7" s="575"/>
      <c r="H7" s="576"/>
      <c r="I7" s="547" t="s">
        <v>233</v>
      </c>
      <c r="J7" s="548"/>
      <c r="K7" s="548"/>
      <c r="L7" s="548"/>
      <c r="M7" s="549"/>
      <c r="N7" s="541" t="s">
        <v>234</v>
      </c>
      <c r="O7" s="54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32.25" customHeight="1" thickTop="1">
      <c r="A8" s="567" t="s">
        <v>235</v>
      </c>
      <c r="B8" s="569" t="s">
        <v>236</v>
      </c>
      <c r="C8" s="114" t="s">
        <v>237</v>
      </c>
      <c r="D8" s="570"/>
      <c r="E8" s="523" t="s">
        <v>175</v>
      </c>
      <c r="F8" s="523" t="s">
        <v>238</v>
      </c>
      <c r="G8" s="523" t="s">
        <v>239</v>
      </c>
      <c r="H8" s="523" t="s">
        <v>181</v>
      </c>
      <c r="I8" s="546" t="s">
        <v>240</v>
      </c>
      <c r="J8" s="109" t="s">
        <v>241</v>
      </c>
      <c r="K8" s="546" t="s">
        <v>233</v>
      </c>
      <c r="L8" s="546" t="s">
        <v>242</v>
      </c>
      <c r="M8" s="546" t="s">
        <v>243</v>
      </c>
      <c r="N8" s="543" t="s">
        <v>244</v>
      </c>
      <c r="O8" s="543" t="s">
        <v>245</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68"/>
      <c r="B9" s="570"/>
      <c r="C9" s="80" t="s">
        <v>246</v>
      </c>
      <c r="D9" s="570"/>
      <c r="E9" s="524"/>
      <c r="F9" s="524"/>
      <c r="G9" s="524"/>
      <c r="H9" s="524"/>
      <c r="I9" s="524"/>
      <c r="J9" s="115" t="s">
        <v>247</v>
      </c>
      <c r="K9" s="524" t="s">
        <v>248</v>
      </c>
      <c r="L9" s="524"/>
      <c r="M9" s="524" t="s">
        <v>248</v>
      </c>
      <c r="N9" s="545"/>
      <c r="O9" s="544"/>
      <c r="P9" s="17"/>
      <c r="Q9" s="19" t="s">
        <v>249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55.5" customHeight="1">
      <c r="A10" s="551">
        <v>1</v>
      </c>
      <c r="B10" s="554" t="s">
        <v>268</v>
      </c>
      <c r="C10" s="190" t="s">
        <v>423</v>
      </c>
      <c r="D10" s="535" t="s">
        <v>542</v>
      </c>
      <c r="E10" s="470">
        <v>200000</v>
      </c>
      <c r="F10" s="461">
        <v>0</v>
      </c>
      <c r="G10" s="464">
        <f t="shared" ref="G10" si="0">F10/E10</f>
        <v>0</v>
      </c>
      <c r="H10" s="46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69" t="s">
        <v>251</v>
      </c>
      <c r="J10" s="139" t="s">
        <v>252</v>
      </c>
      <c r="K10" s="269" t="str">
        <f>IFERROR(CONCATENATE(INDEX('8- Políticas de Administración '!$B$16:$F$53,MATCH('5- Identificación de Riesgos'!J10,'8- Políticas de Administración '!$C$16:$C$54,0),1)," - ",L10),"")</f>
        <v>Menor - 2</v>
      </c>
      <c r="L10" s="141">
        <f>IFERROR(VLOOKUP(INDEX('8- Políticas de Administración '!$B$16:$F$63,MATCH('5- Identificación de Riesgos'!J10,'8- Políticas de Administración '!$C$16:$C$64,0),1),'8- Políticas de Administración '!$B$16:$F$64,5,FALSE),"")</f>
        <v>2</v>
      </c>
      <c r="M10" s="473" t="str">
        <f>IFERROR(CONCATENATE(INDEX('8- Políticas de Administración '!$B$16:$F$53,MATCH(ROUND(AVERAGE(L10:L15),0),'8- Políticas de Administración '!$F$16:$F$53,0),1)," - ",ROUND(AVERAGE(L10:L15),0)),"")</f>
        <v>Menor - 2</v>
      </c>
      <c r="N10" s="470" t="str">
        <f>IFERROR(CONCATENATE(VLOOKUP((LEFT(H10,LEN(H10)-4)&amp;LEFT(M10,LEN(M10)-4)),'9- Matriz de Calor '!$D$18:$E$42,2,0)," - ",RIGHT(H10,1)*RIGHT(M10,1)),"")</f>
        <v>Bajo - 2</v>
      </c>
      <c r="Q10" s="460"/>
      <c r="R10" s="460"/>
      <c r="S10" s="460"/>
      <c r="T10" s="460"/>
      <c r="U10" s="460"/>
      <c r="V10" s="460"/>
      <c r="W10" s="460"/>
      <c r="X10" s="460"/>
      <c r="Y10" s="460"/>
    </row>
    <row r="11" spans="1:257" ht="78.75" customHeight="1">
      <c r="A11" s="552"/>
      <c r="B11" s="555"/>
      <c r="C11" s="75" t="s">
        <v>427</v>
      </c>
      <c r="D11" s="536"/>
      <c r="E11" s="471"/>
      <c r="F11" s="462"/>
      <c r="G11" s="465"/>
      <c r="H11" s="468"/>
      <c r="I11" s="270" t="s">
        <v>251</v>
      </c>
      <c r="J11" s="79" t="s">
        <v>252</v>
      </c>
      <c r="K11" s="270" t="str">
        <f>IFERROR(CONCATENATE(INDEX('8- Políticas de Administración '!$B$16:$F$53,MATCH('5- Identificación de Riesgos'!J11,'8- Políticas de Administración '!$C$16:$C$54,0),1)," - ",L11),"")</f>
        <v>Menor - 2</v>
      </c>
      <c r="L11" s="142">
        <f>IFERROR(VLOOKUP(INDEX('8- Políticas de Administración '!$B$16:$F$63,MATCH('5- Identificación de Riesgos'!J11,'8- Políticas de Administración '!$C$16:$C$64,0),1),'8- Políticas de Administración '!$B$16:$F$64,5,FALSE),"")</f>
        <v>2</v>
      </c>
      <c r="M11" s="474"/>
      <c r="N11" s="471"/>
      <c r="Q11" s="460"/>
      <c r="R11" s="460"/>
      <c r="S11" s="460"/>
      <c r="T11" s="460"/>
      <c r="U11" s="460"/>
      <c r="V11" s="460"/>
      <c r="W11" s="460"/>
      <c r="X11" s="460"/>
      <c r="Y11" s="460"/>
    </row>
    <row r="12" spans="1:257" ht="66.75" customHeight="1">
      <c r="A12" s="552"/>
      <c r="B12" s="555"/>
      <c r="C12" s="75" t="s">
        <v>426</v>
      </c>
      <c r="D12" s="536"/>
      <c r="E12" s="471"/>
      <c r="F12" s="462"/>
      <c r="G12" s="465"/>
      <c r="H12" s="468"/>
      <c r="I12" s="270" t="s">
        <v>251</v>
      </c>
      <c r="J12" s="79" t="s">
        <v>252</v>
      </c>
      <c r="K12" s="270" t="str">
        <f>IFERROR(CONCATENATE(INDEX('8- Políticas de Administración '!$B$16:$F$53,MATCH('5- Identificación de Riesgos'!J12,'8- Políticas de Administración '!$C$16:$C$54,0),1)," - ",L12),"")</f>
        <v>Menor - 2</v>
      </c>
      <c r="L12" s="142">
        <f>IFERROR(VLOOKUP(INDEX('8- Políticas de Administración '!$B$16:$F$63,MATCH('5- Identificación de Riesgos'!J12,'8- Políticas de Administración '!$C$16:$C$64,0),1),'8- Políticas de Administración '!$B$16:$F$64,5,FALSE),"")</f>
        <v>2</v>
      </c>
      <c r="M12" s="474"/>
      <c r="N12" s="471"/>
      <c r="Q12" s="460"/>
      <c r="R12" s="460"/>
      <c r="S12" s="460"/>
      <c r="T12" s="460"/>
      <c r="U12" s="460"/>
      <c r="V12" s="460"/>
      <c r="W12" s="460"/>
      <c r="X12" s="460"/>
      <c r="Y12" s="460"/>
    </row>
    <row r="13" spans="1:257" ht="53.25" customHeight="1">
      <c r="A13" s="552"/>
      <c r="B13" s="555"/>
      <c r="C13" s="75" t="s">
        <v>424</v>
      </c>
      <c r="D13" s="536"/>
      <c r="E13" s="471"/>
      <c r="F13" s="462"/>
      <c r="G13" s="465"/>
      <c r="H13" s="468"/>
      <c r="I13" s="270" t="s">
        <v>251</v>
      </c>
      <c r="J13" s="79" t="s">
        <v>252</v>
      </c>
      <c r="K13" s="270" t="str">
        <f>IFERROR(CONCATENATE(INDEX('8- Políticas de Administración '!$B$16:$F$53,MATCH('5- Identificación de Riesgos'!J13,'8- Políticas de Administración '!$C$16:$C$54,0),1)," - ",L13),"")</f>
        <v>Menor - 2</v>
      </c>
      <c r="L13" s="142">
        <f>IFERROR(VLOOKUP(INDEX('8- Políticas de Administración '!$B$16:$F$63,MATCH('5- Identificación de Riesgos'!J13,'8- Políticas de Administración '!$C$16:$C$64,0),1),'8- Políticas de Administración '!$B$16:$F$64,5,FALSE),"")</f>
        <v>2</v>
      </c>
      <c r="M13" s="474"/>
      <c r="N13" s="471"/>
      <c r="Q13" s="460"/>
      <c r="R13" s="460"/>
      <c r="S13" s="460"/>
      <c r="T13" s="460"/>
      <c r="U13" s="460"/>
      <c r="V13" s="460"/>
      <c r="W13" s="460"/>
      <c r="X13" s="460"/>
      <c r="Y13" s="460"/>
    </row>
    <row r="14" spans="1:257" ht="51.75" customHeight="1">
      <c r="A14" s="552"/>
      <c r="B14" s="555"/>
      <c r="C14" s="75" t="s">
        <v>425</v>
      </c>
      <c r="D14" s="530"/>
      <c r="E14" s="471"/>
      <c r="F14" s="462"/>
      <c r="G14" s="465"/>
      <c r="H14" s="468"/>
      <c r="I14" s="270" t="s">
        <v>251</v>
      </c>
      <c r="J14" s="79" t="s">
        <v>252</v>
      </c>
      <c r="K14" s="270" t="str">
        <f>IFERROR(CONCATENATE(INDEX('8- Políticas de Administración '!$B$16:$F$53,MATCH('5- Identificación de Riesgos'!J14,'8- Políticas de Administración '!$C$16:$C$54,0),1)," - ",L14),"")</f>
        <v>Menor - 2</v>
      </c>
      <c r="L14" s="142">
        <f>IFERROR(VLOOKUP(INDEX('8- Políticas de Administración '!$B$16:$F$63,MATCH('5- Identificación de Riesgos'!J14,'8- Políticas de Administración '!$C$16:$C$64,0),1),'8- Políticas de Administración '!$B$16:$F$64,5,FALSE),"")</f>
        <v>2</v>
      </c>
      <c r="M14" s="474"/>
      <c r="N14" s="471"/>
      <c r="Q14" s="460"/>
      <c r="R14" s="460"/>
      <c r="S14" s="460"/>
      <c r="T14" s="460"/>
      <c r="U14" s="460"/>
      <c r="V14" s="460"/>
      <c r="W14" s="460"/>
      <c r="X14" s="460"/>
      <c r="Y14" s="460"/>
    </row>
    <row r="15" spans="1:257" ht="15" customHeight="1" thickBot="1">
      <c r="A15" s="553"/>
      <c r="B15" s="556"/>
      <c r="C15" s="191"/>
      <c r="D15" s="151"/>
      <c r="E15" s="472"/>
      <c r="F15" s="463"/>
      <c r="G15" s="466"/>
      <c r="H15" s="469"/>
      <c r="I15" s="271"/>
      <c r="J15" s="140"/>
      <c r="K15" s="271" t="str">
        <f>IFERROR(CONCATENATE(INDEX('8- Políticas de Administración '!$B$16:$F$53,MATCH('5- Identificación de Riesgos'!J15,'8- Políticas de Administración '!$C$16:$C$54,0),1)," - ",L15),"")</f>
        <v/>
      </c>
      <c r="L15" s="143" t="str">
        <f>IFERROR(VLOOKUP(INDEX('8- Políticas de Administración '!$B$16:$F$63,MATCH('5- Identificación de Riesgos'!J15,'8- Políticas de Administración '!$C$16:$C$64,0),1),'8- Políticas de Administración '!$B$16:$F$64,5,FALSE),"")</f>
        <v/>
      </c>
      <c r="M15" s="475"/>
      <c r="N15" s="472"/>
    </row>
    <row r="16" spans="1:257" ht="34.950000000000003" customHeight="1">
      <c r="A16" s="532">
        <v>2</v>
      </c>
      <c r="B16" s="488" t="s">
        <v>250</v>
      </c>
      <c r="C16" s="530" t="s">
        <v>428</v>
      </c>
      <c r="D16" s="535" t="s">
        <v>543</v>
      </c>
      <c r="E16" s="527">
        <v>100000</v>
      </c>
      <c r="F16" s="527">
        <v>3</v>
      </c>
      <c r="G16" s="482">
        <f>+F16/E16</f>
        <v>3.0000000000000001E-5</v>
      </c>
      <c r="H16" s="513"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Muy Baja - 1</v>
      </c>
      <c r="I16" s="473" t="s">
        <v>251</v>
      </c>
      <c r="J16" s="577" t="s">
        <v>329</v>
      </c>
      <c r="K16" s="473" t="str">
        <f>IFERROR(CONCATENATE(INDEX('8- Políticas de Administración '!$B$16:$F$53,MATCH('5- Identificación de Riesgos'!J16,'8- Políticas de Administración '!$C$16:$C$54,0),1)," - ",L16),"")</f>
        <v>Leve - 1</v>
      </c>
      <c r="L16" s="146">
        <f>IFERROR(VLOOKUP(INDEX('8- Políticas de Administración '!$B$16:$F$63,MATCH('5- Identificación de Riesgos'!J16,'8- Políticas de Administración '!$C$16:$C$64,0),1),'8- Políticas de Administración '!$B$16:$F$64,5,FALSE),"")</f>
        <v>1</v>
      </c>
      <c r="M16" s="479" t="str">
        <f>IFERROR(CONCATENATE(INDEX('8- Políticas de Administración '!$B$16:$F$53,MATCH(ROUND(AVERAGE(L16:L25),0),'8- Políticas de Administración '!$F$16:$F$53,0),1)," - ",ROUND(AVERAGE(L16:L25),0)),"")</f>
        <v>Leve - 1</v>
      </c>
      <c r="N16" s="510" t="str">
        <f>IFERROR(CONCATENATE(VLOOKUP((LEFT(H16,LEN(H16)-4)&amp;LEFT(M16,LEN(M16)-4)),'9- Matriz de Calor '!$D$18:$E$42,2,0)," - ",RIGHT(H16,1)*RIGHT(M16,1)),"")</f>
        <v>Bajo - 1</v>
      </c>
      <c r="O16" s="506">
        <f>RIGHT(H16,1)*RIGHT(M16,1)</f>
        <v>1</v>
      </c>
      <c r="P16" s="17"/>
    </row>
    <row r="17" spans="1:16" ht="24.6" customHeight="1">
      <c r="A17" s="533"/>
      <c r="B17" s="488"/>
      <c r="C17" s="493"/>
      <c r="D17" s="536"/>
      <c r="E17" s="528"/>
      <c r="F17" s="528"/>
      <c r="G17" s="483"/>
      <c r="H17" s="514"/>
      <c r="I17" s="474"/>
      <c r="J17" s="578"/>
      <c r="K17" s="474"/>
      <c r="L17" s="142" t="str">
        <f>IFERROR(VLOOKUP(INDEX('8- Políticas de Administración '!$B$16:$F$63,MATCH('5- Identificación de Riesgos'!J17,'8- Políticas de Administración '!$C$16:$C$64,0),1),'8- Políticas de Administración '!$B$16:$F$64,5,FALSE),"")</f>
        <v/>
      </c>
      <c r="M17" s="480"/>
      <c r="N17" s="508"/>
      <c r="O17" s="506"/>
      <c r="P17" s="17"/>
    </row>
    <row r="18" spans="1:16" ht="24.6" customHeight="1">
      <c r="A18" s="533"/>
      <c r="B18" s="488"/>
      <c r="C18" s="493"/>
      <c r="D18" s="536"/>
      <c r="E18" s="528"/>
      <c r="F18" s="528"/>
      <c r="G18" s="483"/>
      <c r="H18" s="514"/>
      <c r="I18" s="474"/>
      <c r="J18" s="578"/>
      <c r="K18" s="474"/>
      <c r="L18" s="142" t="str">
        <f>IFERROR(VLOOKUP(INDEX('8- Políticas de Administración '!$B$16:$F$63,MATCH('5- Identificación de Riesgos'!J18,'8- Políticas de Administración '!$C$16:$C$64,0),1),'8- Políticas de Administración '!$B$16:$F$64,5,FALSE),"")</f>
        <v/>
      </c>
      <c r="M18" s="480"/>
      <c r="N18" s="508"/>
      <c r="O18" s="506"/>
      <c r="P18" s="17"/>
    </row>
    <row r="19" spans="1:16" ht="24.6" customHeight="1">
      <c r="A19" s="533"/>
      <c r="B19" s="488"/>
      <c r="C19" s="493"/>
      <c r="D19" s="536"/>
      <c r="E19" s="528"/>
      <c r="F19" s="528"/>
      <c r="G19" s="483"/>
      <c r="H19" s="514"/>
      <c r="I19" s="474"/>
      <c r="J19" s="578"/>
      <c r="K19" s="474"/>
      <c r="L19" s="142" t="str">
        <f>IFERROR(VLOOKUP(INDEX('8- Políticas de Administración '!$B$16:$F$63,MATCH('5- Identificación de Riesgos'!J19,'8- Políticas de Administración '!$C$16:$C$64,0),1),'8- Políticas de Administración '!$B$16:$F$64,5,FALSE),"")</f>
        <v/>
      </c>
      <c r="M19" s="480"/>
      <c r="N19" s="508"/>
      <c r="O19" s="506"/>
      <c r="P19" s="17"/>
    </row>
    <row r="20" spans="1:16" ht="24.6" customHeight="1">
      <c r="A20" s="533"/>
      <c r="B20" s="488"/>
      <c r="C20" s="493"/>
      <c r="D20" s="536"/>
      <c r="E20" s="528"/>
      <c r="F20" s="528"/>
      <c r="G20" s="483"/>
      <c r="H20" s="514"/>
      <c r="I20" s="474"/>
      <c r="J20" s="578"/>
      <c r="K20" s="474"/>
      <c r="L20" s="142" t="str">
        <f>IFERROR(VLOOKUP(INDEX('8- Políticas de Administración '!$B$16:$F$63,MATCH('5- Identificación de Riesgos'!J20,'8- Políticas de Administración '!$C$16:$C$64,0),1),'8- Políticas de Administración '!$B$16:$F$64,5,FALSE),"")</f>
        <v/>
      </c>
      <c r="M20" s="480"/>
      <c r="N20" s="508"/>
      <c r="O20" s="506"/>
      <c r="P20" s="17"/>
    </row>
    <row r="21" spans="1:16" ht="24.6" customHeight="1">
      <c r="A21" s="533"/>
      <c r="B21" s="488"/>
      <c r="C21" s="493"/>
      <c r="D21" s="536"/>
      <c r="E21" s="528"/>
      <c r="F21" s="528"/>
      <c r="G21" s="483"/>
      <c r="H21" s="514"/>
      <c r="I21" s="474"/>
      <c r="J21" s="578"/>
      <c r="K21" s="474"/>
      <c r="L21" s="142" t="str">
        <f>IFERROR(VLOOKUP(INDEX('8- Políticas de Administración '!$B$16:$F$63,MATCH('5- Identificación de Riesgos'!J21,'8- Políticas de Administración '!$C$16:$C$64,0),1),'8- Políticas de Administración '!$B$16:$F$64,5,FALSE),"")</f>
        <v/>
      </c>
      <c r="M21" s="480"/>
      <c r="N21" s="508"/>
      <c r="O21" s="506"/>
      <c r="P21" s="17"/>
    </row>
    <row r="22" spans="1:16" ht="24.6" customHeight="1">
      <c r="A22" s="533"/>
      <c r="B22" s="488"/>
      <c r="C22" s="493"/>
      <c r="D22" s="536"/>
      <c r="E22" s="528"/>
      <c r="F22" s="528"/>
      <c r="G22" s="483"/>
      <c r="H22" s="514"/>
      <c r="I22" s="474"/>
      <c r="J22" s="578"/>
      <c r="K22" s="474"/>
      <c r="L22" s="142" t="str">
        <f>IFERROR(VLOOKUP(INDEX('8- Políticas de Administración '!$B$16:$F$63,MATCH('5- Identificación de Riesgos'!J22,'8- Políticas de Administración '!$C$16:$C$64,0),1),'8- Políticas de Administración '!$B$16:$F$64,5,FALSE),"")</f>
        <v/>
      </c>
      <c r="M22" s="480"/>
      <c r="N22" s="508"/>
      <c r="O22" s="506"/>
      <c r="P22" s="17"/>
    </row>
    <row r="23" spans="1:16" ht="24.6" customHeight="1">
      <c r="A23" s="533"/>
      <c r="B23" s="488"/>
      <c r="C23" s="493"/>
      <c r="D23" s="536"/>
      <c r="E23" s="528"/>
      <c r="F23" s="528"/>
      <c r="G23" s="483"/>
      <c r="H23" s="514"/>
      <c r="I23" s="474"/>
      <c r="J23" s="578"/>
      <c r="K23" s="474"/>
      <c r="L23" s="142" t="str">
        <f>IFERROR(VLOOKUP(INDEX('8- Políticas de Administración '!$B$16:$F$63,MATCH('5- Identificación de Riesgos'!J23,'8- Políticas de Administración '!$C$16:$C$64,0),1),'8- Políticas de Administración '!$B$16:$F$64,5,FALSE),"")</f>
        <v/>
      </c>
      <c r="M23" s="480"/>
      <c r="N23" s="508"/>
      <c r="O23" s="506"/>
      <c r="P23" s="17"/>
    </row>
    <row r="24" spans="1:16" ht="24.6" customHeight="1">
      <c r="A24" s="533"/>
      <c r="B24" s="488"/>
      <c r="C24" s="493"/>
      <c r="D24" s="536"/>
      <c r="E24" s="528"/>
      <c r="F24" s="528"/>
      <c r="G24" s="483"/>
      <c r="H24" s="514"/>
      <c r="I24" s="474"/>
      <c r="J24" s="578"/>
      <c r="K24" s="474"/>
      <c r="L24" s="142" t="str">
        <f>IFERROR(VLOOKUP(INDEX('8- Políticas de Administración '!$B$16:$F$63,MATCH('5- Identificación de Riesgos'!J24,'8- Políticas de Administración '!$C$16:$C$64,0),1),'8- Políticas de Administración '!$B$16:$F$64,5,FALSE),"")</f>
        <v/>
      </c>
      <c r="M24" s="480"/>
      <c r="N24" s="508"/>
      <c r="O24" s="506"/>
      <c r="P24" s="17"/>
    </row>
    <row r="25" spans="1:16" ht="24.6" customHeight="1" thickBot="1">
      <c r="A25" s="534"/>
      <c r="B25" s="488"/>
      <c r="C25" s="531"/>
      <c r="D25" s="536"/>
      <c r="E25" s="529"/>
      <c r="F25" s="529"/>
      <c r="G25" s="525"/>
      <c r="H25" s="526"/>
      <c r="I25" s="475"/>
      <c r="J25" s="579"/>
      <c r="K25" s="475"/>
      <c r="L25" s="150" t="str">
        <f>IFERROR(VLOOKUP(INDEX('8- Políticas de Administración '!$B$16:$F$63,MATCH('5- Identificación de Riesgos'!J25,'8- Políticas de Administración '!$C$16:$C$64,0),1),'8- Políticas de Administración '!$B$16:$F$64,5,FALSE),"")</f>
        <v/>
      </c>
      <c r="M25" s="512"/>
      <c r="N25" s="511"/>
      <c r="O25" s="506"/>
      <c r="P25" s="17"/>
    </row>
    <row r="26" spans="1:16" ht="46.2" customHeight="1">
      <c r="A26" s="517">
        <v>3</v>
      </c>
      <c r="B26" s="520" t="s">
        <v>266</v>
      </c>
      <c r="C26" s="500" t="s">
        <v>545</v>
      </c>
      <c r="D26" s="500" t="s">
        <v>544</v>
      </c>
      <c r="E26" s="473">
        <v>100000</v>
      </c>
      <c r="F26" s="473">
        <v>0</v>
      </c>
      <c r="G26" s="464">
        <f>F26/E26</f>
        <v>0</v>
      </c>
      <c r="H26" s="467"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69" t="s">
        <v>251</v>
      </c>
      <c r="J26" s="139" t="s">
        <v>329</v>
      </c>
      <c r="K26" s="269" t="str">
        <f>IFERROR(CONCATENATE(INDEX('8- Políticas de Administración '!$B$16:$F$53,MATCH('5- Identificación de Riesgos'!J26,'8- Políticas de Administración '!$C$16:$C$54,0),1)," - ",L26),"")</f>
        <v>Leve - 1</v>
      </c>
      <c r="L26" s="141">
        <f>IFERROR(VLOOKUP(INDEX('8- Políticas de Administración '!$B$16:$F$63,MATCH('5- Identificación de Riesgos'!J26,'8- Políticas de Administración '!$C$16:$C$64,0),1),'8- Políticas de Administración '!$B$16:$F$64,5,FALSE),"")</f>
        <v>1</v>
      </c>
      <c r="M26" s="496" t="str">
        <f>IFERROR(CONCATENATE(INDEX('8- Políticas de Administración '!$B$16:$F$53,MATCH(ROUND(AVERAGE(L26:L32),0),'8- Políticas de Administración '!$F$16:$F$53,0),1)," - ",ROUND(AVERAGE(L26:L32),0)),"")</f>
        <v>Leve - 1</v>
      </c>
      <c r="N26" s="507" t="str">
        <f>IFERROR(CONCATENATE(VLOOKUP((LEFT(H26,LEN(H26)-4)&amp;LEFT(M26,LEN(M26)-4)),'9- Matriz de Calor '!$D$18:$E$42,2,0)," - ",RIGHT(H26,1)*RIGHT(M26,1)),"")</f>
        <v>Bajo - 1</v>
      </c>
      <c r="O26" s="503">
        <f>RIGHT(H26,1)*RIGHT(M26,1)</f>
        <v>1</v>
      </c>
    </row>
    <row r="27" spans="1:16" ht="39.6" customHeight="1">
      <c r="A27" s="518"/>
      <c r="B27" s="521"/>
      <c r="C27" s="501"/>
      <c r="D27" s="501"/>
      <c r="E27" s="474"/>
      <c r="F27" s="474"/>
      <c r="G27" s="465"/>
      <c r="H27" s="468"/>
      <c r="I27" s="270" t="s">
        <v>255</v>
      </c>
      <c r="J27" s="79" t="s">
        <v>256</v>
      </c>
      <c r="K27" s="270" t="str">
        <f>IFERROR(CONCATENATE(INDEX('8- Políticas de Administración '!$B$16:$F$53,MATCH('5- Identificación de Riesgos'!J27,'8- Políticas de Administración '!$C$16:$C$54,0),1)," - ",L27),"")</f>
        <v>Leve - 1</v>
      </c>
      <c r="L27" s="142">
        <f>IFERROR(VLOOKUP(INDEX('8- Políticas de Administración '!$B$16:$F$63,MATCH('5- Identificación de Riesgos'!J27,'8- Políticas de Administración '!$C$16:$C$64,0),1),'8- Políticas de Administración '!$B$16:$F$64,5,FALSE),"")</f>
        <v>1</v>
      </c>
      <c r="M27" s="480"/>
      <c r="N27" s="508"/>
      <c r="O27" s="504"/>
    </row>
    <row r="28" spans="1:16" ht="46.2" customHeight="1">
      <c r="A28" s="518"/>
      <c r="B28" s="521"/>
      <c r="C28" s="501"/>
      <c r="D28" s="501"/>
      <c r="E28" s="474"/>
      <c r="F28" s="474"/>
      <c r="G28" s="465"/>
      <c r="H28" s="468"/>
      <c r="I28" s="270"/>
      <c r="J28" s="79"/>
      <c r="K28" s="270" t="str">
        <f>IFERROR(CONCATENATE(INDEX('8- Políticas de Administración '!$B$16:$F$53,MATCH('5- Identificación de Riesgos'!J28,'8- Políticas de Administración '!$C$16:$C$54,0),1)," - ",L28),"")</f>
        <v/>
      </c>
      <c r="L28" s="142" t="str">
        <f>IFERROR(VLOOKUP(INDEX('8- Políticas de Administración '!$B$16:$F$63,MATCH('5- Identificación de Riesgos'!J28,'8- Políticas de Administración '!$C$16:$C$64,0),1),'8- Políticas de Administración '!$B$16:$F$64,5,FALSE),"")</f>
        <v/>
      </c>
      <c r="M28" s="480"/>
      <c r="N28" s="508"/>
      <c r="O28" s="504"/>
    </row>
    <row r="29" spans="1:16" ht="53.4" customHeight="1">
      <c r="A29" s="518"/>
      <c r="B29" s="521"/>
      <c r="C29" s="501"/>
      <c r="D29" s="501"/>
      <c r="E29" s="474"/>
      <c r="F29" s="474"/>
      <c r="G29" s="465"/>
      <c r="H29" s="468"/>
      <c r="I29" s="270"/>
      <c r="J29" s="79"/>
      <c r="K29" s="270" t="str">
        <f>IFERROR(CONCATENATE(INDEX('8- Políticas de Administración '!$B$16:$F$53,MATCH('5- Identificación de Riesgos'!J29,'8- Políticas de Administración '!$C$16:$C$54,0),1)," - ",L29),"")</f>
        <v/>
      </c>
      <c r="L29" s="142" t="str">
        <f>IFERROR(VLOOKUP(INDEX('8- Políticas de Administración '!$B$16:$F$63,MATCH('5- Identificación de Riesgos'!J29,'8- Políticas de Administración '!$C$16:$C$64,0),1),'8- Políticas de Administración '!$B$16:$F$64,5,FALSE),"")</f>
        <v/>
      </c>
      <c r="M29" s="480"/>
      <c r="N29" s="508"/>
      <c r="O29" s="504"/>
    </row>
    <row r="30" spans="1:16" ht="74.400000000000006" customHeight="1">
      <c r="A30" s="518"/>
      <c r="B30" s="521"/>
      <c r="C30" s="501"/>
      <c r="D30" s="501"/>
      <c r="E30" s="474"/>
      <c r="F30" s="474"/>
      <c r="G30" s="465"/>
      <c r="H30" s="468"/>
      <c r="I30" s="270"/>
      <c r="J30" s="79"/>
      <c r="K30" s="270" t="str">
        <f>IFERROR(CONCATENATE(INDEX('8- Políticas de Administración '!$B$16:$F$53,MATCH('5- Identificación de Riesgos'!J30,'8- Políticas de Administración '!$C$16:$C$54,0),1)," - ",L30),"")</f>
        <v/>
      </c>
      <c r="L30" s="142" t="str">
        <f>IFERROR(VLOOKUP(INDEX('8- Políticas de Administración '!$B$16:$F$63,MATCH('5- Identificación de Riesgos'!J30,'8- Políticas de Administración '!$C$16:$C$64,0),1),'8- Políticas de Administración '!$B$16:$F$64,5,FALSE),"")</f>
        <v/>
      </c>
      <c r="M30" s="480"/>
      <c r="N30" s="508"/>
      <c r="O30" s="504"/>
    </row>
    <row r="31" spans="1:16" ht="82.2" customHeight="1">
      <c r="A31" s="518"/>
      <c r="B31" s="521"/>
      <c r="C31" s="501"/>
      <c r="D31" s="501"/>
      <c r="E31" s="474"/>
      <c r="F31" s="474"/>
      <c r="G31" s="465"/>
      <c r="H31" s="468"/>
      <c r="I31" s="270"/>
      <c r="J31" s="79"/>
      <c r="K31" s="270" t="str">
        <f>IFERROR(CONCATENATE(INDEX('8- Políticas de Administración '!$B$16:$F$53,MATCH('5- Identificación de Riesgos'!J31,'8- Políticas de Administración '!$C$16:$C$54,0),1)," - ",L31),"")</f>
        <v/>
      </c>
      <c r="L31" s="142" t="str">
        <f>IFERROR(VLOOKUP(INDEX('8- Políticas de Administración '!$B$16:$F$63,MATCH('5- Identificación de Riesgos'!J31,'8- Políticas de Administración '!$C$16:$C$64,0),1),'8- Políticas de Administración '!$B$16:$F$64,5,FALSE),"")</f>
        <v/>
      </c>
      <c r="M31" s="480"/>
      <c r="N31" s="508"/>
      <c r="O31" s="504"/>
    </row>
    <row r="32" spans="1:16" ht="15" thickBot="1">
      <c r="A32" s="519"/>
      <c r="B32" s="522"/>
      <c r="C32" s="580"/>
      <c r="D32" s="285"/>
      <c r="E32" s="475"/>
      <c r="F32" s="475"/>
      <c r="G32" s="466"/>
      <c r="H32" s="469"/>
      <c r="I32" s="271"/>
      <c r="J32" s="140"/>
      <c r="K32" s="271" t="str">
        <f>IFERROR(CONCATENATE(INDEX('8- Políticas de Administración '!$B$16:$F$53,MATCH('5- Identificación de Riesgos'!J32,'8- Políticas de Administración '!$C$16:$C$54,0),1)," - ",L32),"")</f>
        <v/>
      </c>
      <c r="L32" s="143" t="str">
        <f>IFERROR(VLOOKUP(INDEX('8- Políticas de Administración '!$B$16:$F$63,MATCH('5- Identificación de Riesgos'!J32,'8- Políticas de Administración '!$C$16:$C$64,0),1),'8- Políticas de Administración '!$B$16:$F$64,5,FALSE),"")</f>
        <v/>
      </c>
      <c r="M32" s="481"/>
      <c r="N32" s="509"/>
      <c r="O32" s="505"/>
    </row>
    <row r="33" spans="1:257" s="189" customFormat="1" ht="47.25" customHeight="1">
      <c r="A33" s="490">
        <v>4</v>
      </c>
      <c r="B33" s="476" t="s">
        <v>259</v>
      </c>
      <c r="C33" s="495" t="s">
        <v>429</v>
      </c>
      <c r="D33" s="500" t="s">
        <v>546</v>
      </c>
      <c r="E33" s="496">
        <v>8000</v>
      </c>
      <c r="F33" s="496">
        <v>50</v>
      </c>
      <c r="G33" s="497">
        <f t="shared" ref="G33" si="1">F33/E33</f>
        <v>6.2500000000000003E-3</v>
      </c>
      <c r="H33" s="516"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184" t="s">
        <v>251</v>
      </c>
      <c r="J33" s="139" t="s">
        <v>329</v>
      </c>
      <c r="K33" s="184" t="str">
        <f>IFERROR(CONCATENATE(INDEX('8- Políticas de Administración '!$B$16:$F$53,MATCH('5- Identificación de Riesgos'!J33,'8- Políticas de Administración '!$C$16:$C$54,0),1)," - ",L33),"")</f>
        <v>Leve - 1</v>
      </c>
      <c r="L33" s="141">
        <f>IFERROR(VLOOKUP(INDEX('8- Políticas de Administración '!$B$16:$F$63,MATCH('5- Identificación de Riesgos'!J33,'8- Políticas de Administración '!$C$16:$C$64,0),1),'8- Políticas de Administración '!$B$16:$F$64,5,FALSE),"")</f>
        <v>1</v>
      </c>
      <c r="M33" s="496" t="str">
        <f>IFERROR(CONCATENATE(INDEX('8- Políticas de Administración '!$B$16:$F$53,MATCH(ROUND(AVERAGE(L33:L45),0),'8- Políticas de Administración '!$F$16:$F$53,0),1)," - ",ROUND(AVERAGE(L33:L45),0)),"")</f>
        <v>Leve - 1</v>
      </c>
      <c r="N33" s="507" t="str">
        <f>IFERROR(CONCATENATE(VLOOKUP((LEFT(H33,LEN(H33)-4)&amp;LEFT(M33,LEN(M33)-4)),'9- Matriz de Calor '!$D$18:$E$42,2,0)," - ",RIGHT(H33,1)*RIGHT(M33,1)),"")</f>
        <v>Bajo - 1</v>
      </c>
      <c r="O33" s="506">
        <f>RIGHT(H33,1)*RIGHT(M33,1)</f>
        <v>1</v>
      </c>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88"/>
      <c r="FA33" s="188"/>
      <c r="FB33" s="188"/>
      <c r="FC33" s="188"/>
      <c r="FD33" s="188"/>
      <c r="FE33" s="188"/>
      <c r="FF33" s="188"/>
      <c r="FG33" s="188"/>
      <c r="FH33" s="188"/>
      <c r="FI33" s="188"/>
      <c r="FJ33" s="188"/>
      <c r="FK33" s="188"/>
      <c r="FL33" s="188"/>
      <c r="FM33" s="188"/>
      <c r="FN33" s="188"/>
      <c r="FO33" s="188"/>
      <c r="FP33" s="188"/>
      <c r="FQ33" s="188"/>
      <c r="FR33" s="188"/>
      <c r="FS33" s="188"/>
      <c r="FT33" s="188"/>
      <c r="FU33" s="188"/>
      <c r="FV33" s="188"/>
      <c r="FW33" s="188"/>
      <c r="FX33" s="188"/>
      <c r="FY33" s="188"/>
      <c r="FZ33" s="188"/>
      <c r="GA33" s="188"/>
      <c r="GB33" s="188"/>
      <c r="GC33" s="188"/>
      <c r="GD33" s="188"/>
      <c r="GE33" s="188"/>
      <c r="GF33" s="188"/>
      <c r="GG33" s="188"/>
      <c r="GH33" s="188"/>
      <c r="GI33" s="188"/>
      <c r="GJ33" s="188"/>
      <c r="GK33" s="188"/>
      <c r="GL33" s="188"/>
      <c r="GM33" s="188"/>
      <c r="GN33" s="188"/>
      <c r="GO33" s="188"/>
      <c r="GP33" s="188"/>
      <c r="GQ33" s="188"/>
      <c r="GR33" s="188"/>
      <c r="GS33" s="188"/>
      <c r="GT33" s="188"/>
      <c r="GU33" s="188"/>
      <c r="GV33" s="188"/>
      <c r="GW33" s="188"/>
      <c r="GX33" s="188"/>
      <c r="GY33" s="188"/>
      <c r="GZ33" s="188"/>
      <c r="HA33" s="188"/>
      <c r="HB33" s="188"/>
      <c r="HC33" s="188"/>
      <c r="HD33" s="188"/>
      <c r="HE33" s="188"/>
      <c r="HF33" s="188"/>
      <c r="HG33" s="188"/>
      <c r="HH33" s="188"/>
      <c r="HI33" s="188"/>
      <c r="HJ33" s="188"/>
      <c r="HK33" s="188"/>
      <c r="HL33" s="188"/>
      <c r="HM33" s="188"/>
      <c r="HN33" s="188"/>
      <c r="HO33" s="188"/>
      <c r="HP33" s="188"/>
      <c r="HQ33" s="188"/>
      <c r="HR33" s="188"/>
      <c r="HS33" s="188"/>
      <c r="HT33" s="188"/>
      <c r="HU33" s="188"/>
      <c r="HV33" s="188"/>
      <c r="HW33" s="188"/>
      <c r="HX33" s="188"/>
      <c r="HY33" s="188"/>
      <c r="HZ33" s="188"/>
      <c r="IA33" s="188"/>
      <c r="IB33" s="188"/>
      <c r="IC33" s="188"/>
      <c r="ID33" s="188"/>
      <c r="IE33" s="188"/>
      <c r="IF33" s="188"/>
      <c r="IG33" s="188"/>
      <c r="IH33" s="188"/>
      <c r="II33" s="188"/>
      <c r="IJ33" s="188"/>
      <c r="IK33" s="188"/>
      <c r="IL33" s="188"/>
      <c r="IM33" s="188"/>
      <c r="IN33" s="188"/>
      <c r="IO33" s="188"/>
      <c r="IP33" s="188"/>
      <c r="IQ33" s="188"/>
      <c r="IR33" s="188"/>
      <c r="IS33" s="188"/>
      <c r="IT33" s="188"/>
      <c r="IU33" s="188"/>
      <c r="IV33" s="188"/>
      <c r="IW33" s="188"/>
    </row>
    <row r="34" spans="1:257" s="189" customFormat="1" ht="52.5" customHeight="1">
      <c r="A34" s="491"/>
      <c r="B34" s="477"/>
      <c r="C34" s="493"/>
      <c r="D34" s="501"/>
      <c r="E34" s="480"/>
      <c r="F34" s="480"/>
      <c r="G34" s="483"/>
      <c r="H34" s="514"/>
      <c r="I34" s="185" t="s">
        <v>257</v>
      </c>
      <c r="J34" s="79" t="s">
        <v>337</v>
      </c>
      <c r="K34" s="185" t="str">
        <f>IFERROR(CONCATENATE(INDEX('8- Políticas de Administración '!$B$16:$F$53,MATCH('5- Identificación de Riesgos'!J34,'8- Políticas de Administración '!$C$16:$C$54,0),1)," - ",L34),"")</f>
        <v xml:space="preserve">Leve - </v>
      </c>
      <c r="L34" s="142"/>
      <c r="M34" s="480"/>
      <c r="N34" s="508"/>
      <c r="O34" s="506"/>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DZ34" s="188"/>
      <c r="EA34" s="188"/>
      <c r="EB34" s="188"/>
      <c r="EC34" s="188"/>
      <c r="ED34" s="188"/>
      <c r="EE34" s="188"/>
      <c r="EF34" s="188"/>
      <c r="EG34" s="188"/>
      <c r="EH34" s="188"/>
      <c r="EI34" s="188"/>
      <c r="EJ34" s="188"/>
      <c r="EK34" s="188"/>
      <c r="EL34" s="188"/>
      <c r="EM34" s="188"/>
      <c r="EN34" s="188"/>
      <c r="EO34" s="188"/>
      <c r="EP34" s="188"/>
      <c r="EQ34" s="188"/>
      <c r="ER34" s="188"/>
      <c r="ES34" s="188"/>
      <c r="ET34" s="188"/>
      <c r="EU34" s="188"/>
      <c r="EV34" s="188"/>
      <c r="EW34" s="188"/>
      <c r="EX34" s="188"/>
      <c r="EY34" s="188"/>
      <c r="EZ34" s="188"/>
      <c r="FA34" s="188"/>
      <c r="FB34" s="188"/>
      <c r="FC34" s="188"/>
      <c r="FD34" s="188"/>
      <c r="FE34" s="188"/>
      <c r="FF34" s="188"/>
      <c r="FG34" s="188"/>
      <c r="FH34" s="188"/>
      <c r="FI34" s="188"/>
      <c r="FJ34" s="188"/>
      <c r="FK34" s="188"/>
      <c r="FL34" s="188"/>
      <c r="FM34" s="188"/>
      <c r="FN34" s="188"/>
      <c r="FO34" s="188"/>
      <c r="FP34" s="188"/>
      <c r="FQ34" s="188"/>
      <c r="FR34" s="188"/>
      <c r="FS34" s="188"/>
      <c r="FT34" s="188"/>
      <c r="FU34" s="188"/>
      <c r="FV34" s="188"/>
      <c r="FW34" s="188"/>
      <c r="FX34" s="188"/>
      <c r="FY34" s="188"/>
      <c r="FZ34" s="188"/>
      <c r="GA34" s="188"/>
      <c r="GB34" s="188"/>
      <c r="GC34" s="188"/>
      <c r="GD34" s="188"/>
      <c r="GE34" s="188"/>
      <c r="GF34" s="188"/>
      <c r="GG34" s="188"/>
      <c r="GH34" s="188"/>
      <c r="GI34" s="188"/>
      <c r="GJ34" s="188"/>
      <c r="GK34" s="188"/>
      <c r="GL34" s="188"/>
      <c r="GM34" s="188"/>
      <c r="GN34" s="188"/>
      <c r="GO34" s="188"/>
      <c r="GP34" s="188"/>
      <c r="GQ34" s="188"/>
      <c r="GR34" s="188"/>
      <c r="GS34" s="188"/>
      <c r="GT34" s="188"/>
      <c r="GU34" s="188"/>
      <c r="GV34" s="188"/>
      <c r="GW34" s="188"/>
      <c r="GX34" s="188"/>
      <c r="GY34" s="188"/>
      <c r="GZ34" s="188"/>
      <c r="HA34" s="188"/>
      <c r="HB34" s="188"/>
      <c r="HC34" s="188"/>
      <c r="HD34" s="188"/>
      <c r="HE34" s="188"/>
      <c r="HF34" s="188"/>
      <c r="HG34" s="188"/>
      <c r="HH34" s="188"/>
      <c r="HI34" s="188"/>
      <c r="HJ34" s="188"/>
      <c r="HK34" s="188"/>
      <c r="HL34" s="188"/>
      <c r="HM34" s="188"/>
      <c r="HN34" s="188"/>
      <c r="HO34" s="188"/>
      <c r="HP34" s="188"/>
      <c r="HQ34" s="188"/>
      <c r="HR34" s="188"/>
      <c r="HS34" s="188"/>
      <c r="HT34" s="188"/>
      <c r="HU34" s="188"/>
      <c r="HV34" s="188"/>
      <c r="HW34" s="188"/>
      <c r="HX34" s="188"/>
      <c r="HY34" s="188"/>
      <c r="HZ34" s="188"/>
      <c r="IA34" s="188"/>
      <c r="IB34" s="188"/>
      <c r="IC34" s="188"/>
      <c r="ID34" s="188"/>
      <c r="IE34" s="188"/>
      <c r="IF34" s="188"/>
      <c r="IG34" s="188"/>
      <c r="IH34" s="188"/>
      <c r="II34" s="188"/>
      <c r="IJ34" s="188"/>
      <c r="IK34" s="188"/>
      <c r="IL34" s="188"/>
      <c r="IM34" s="188"/>
      <c r="IN34" s="188"/>
      <c r="IO34" s="188"/>
      <c r="IP34" s="188"/>
      <c r="IQ34" s="188"/>
      <c r="IR34" s="188"/>
      <c r="IS34" s="188"/>
      <c r="IT34" s="188"/>
      <c r="IU34" s="188"/>
      <c r="IV34" s="188"/>
      <c r="IW34" s="188"/>
    </row>
    <row r="35" spans="1:257" s="189" customFormat="1" ht="50.25" customHeight="1">
      <c r="A35" s="491"/>
      <c r="B35" s="477"/>
      <c r="C35" s="493"/>
      <c r="D35" s="501"/>
      <c r="E35" s="480"/>
      <c r="F35" s="480"/>
      <c r="G35" s="483"/>
      <c r="H35" s="514"/>
      <c r="I35" s="185" t="s">
        <v>255</v>
      </c>
      <c r="J35" s="79" t="s">
        <v>256</v>
      </c>
      <c r="K35" s="185" t="str">
        <f>IFERROR(CONCATENATE(INDEX('8- Políticas de Administración '!$B$16:$F$53,MATCH('5- Identificación de Riesgos'!J35,'8- Políticas de Administración '!$C$16:$C$54,0),1)," - ",L35),"")</f>
        <v xml:space="preserve">Leve - </v>
      </c>
      <c r="L35" s="142"/>
      <c r="M35" s="480"/>
      <c r="N35" s="508"/>
      <c r="O35" s="506"/>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DZ35" s="188"/>
      <c r="EA35" s="188"/>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88"/>
      <c r="FA35" s="188"/>
      <c r="FB35" s="188"/>
      <c r="FC35" s="188"/>
      <c r="FD35" s="188"/>
      <c r="FE35" s="188"/>
      <c r="FF35" s="188"/>
      <c r="FG35" s="188"/>
      <c r="FH35" s="188"/>
      <c r="FI35" s="188"/>
      <c r="FJ35" s="188"/>
      <c r="FK35" s="188"/>
      <c r="FL35" s="188"/>
      <c r="FM35" s="188"/>
      <c r="FN35" s="188"/>
      <c r="FO35" s="188"/>
      <c r="FP35" s="188"/>
      <c r="FQ35" s="188"/>
      <c r="FR35" s="188"/>
      <c r="FS35" s="188"/>
      <c r="FT35" s="188"/>
      <c r="FU35" s="188"/>
      <c r="FV35" s="188"/>
      <c r="FW35" s="188"/>
      <c r="FX35" s="188"/>
      <c r="FY35" s="188"/>
      <c r="FZ35" s="188"/>
      <c r="GA35" s="188"/>
      <c r="GB35" s="188"/>
      <c r="GC35" s="188"/>
      <c r="GD35" s="188"/>
      <c r="GE35" s="188"/>
      <c r="GF35" s="188"/>
      <c r="GG35" s="188"/>
      <c r="GH35" s="188"/>
      <c r="GI35" s="188"/>
      <c r="GJ35" s="188"/>
      <c r="GK35" s="188"/>
      <c r="GL35" s="188"/>
      <c r="GM35" s="188"/>
      <c r="GN35" s="188"/>
      <c r="GO35" s="188"/>
      <c r="GP35" s="188"/>
      <c r="GQ35" s="188"/>
      <c r="GR35" s="188"/>
      <c r="GS35" s="188"/>
      <c r="GT35" s="188"/>
      <c r="GU35" s="188"/>
      <c r="GV35" s="188"/>
      <c r="GW35" s="188"/>
      <c r="GX35" s="188"/>
      <c r="GY35" s="188"/>
      <c r="GZ35" s="188"/>
      <c r="HA35" s="188"/>
      <c r="HB35" s="188"/>
      <c r="HC35" s="188"/>
      <c r="HD35" s="188"/>
      <c r="HE35" s="188"/>
      <c r="HF35" s="188"/>
      <c r="HG35" s="188"/>
      <c r="HH35" s="188"/>
      <c r="HI35" s="188"/>
      <c r="HJ35" s="188"/>
      <c r="HK35" s="188"/>
      <c r="HL35" s="188"/>
      <c r="HM35" s="188"/>
      <c r="HN35" s="188"/>
      <c r="HO35" s="188"/>
      <c r="HP35" s="188"/>
      <c r="HQ35" s="188"/>
      <c r="HR35" s="188"/>
      <c r="HS35" s="188"/>
      <c r="HT35" s="188"/>
      <c r="HU35" s="188"/>
      <c r="HV35" s="188"/>
      <c r="HW35" s="188"/>
      <c r="HX35" s="188"/>
      <c r="HY35" s="188"/>
      <c r="HZ35" s="188"/>
      <c r="IA35" s="188"/>
      <c r="IB35" s="188"/>
      <c r="IC35" s="188"/>
      <c r="ID35" s="188"/>
      <c r="IE35" s="188"/>
      <c r="IF35" s="188"/>
      <c r="IG35" s="188"/>
      <c r="IH35" s="188"/>
      <c r="II35" s="188"/>
      <c r="IJ35" s="188"/>
      <c r="IK35" s="188"/>
      <c r="IL35" s="188"/>
      <c r="IM35" s="188"/>
      <c r="IN35" s="188"/>
      <c r="IO35" s="188"/>
      <c r="IP35" s="188"/>
      <c r="IQ35" s="188"/>
      <c r="IR35" s="188"/>
      <c r="IS35" s="188"/>
      <c r="IT35" s="188"/>
      <c r="IU35" s="188"/>
      <c r="IV35" s="188"/>
      <c r="IW35" s="188"/>
    </row>
    <row r="36" spans="1:257" s="189" customFormat="1" ht="51" customHeight="1">
      <c r="A36" s="491"/>
      <c r="B36" s="477"/>
      <c r="C36" s="493"/>
      <c r="D36" s="502"/>
      <c r="E36" s="480"/>
      <c r="F36" s="480"/>
      <c r="G36" s="483"/>
      <c r="H36" s="514"/>
      <c r="I36" s="185" t="s">
        <v>265</v>
      </c>
      <c r="J36" s="79" t="s">
        <v>343</v>
      </c>
      <c r="K36" s="185" t="str">
        <f>IFERROR(CONCATENATE(INDEX('8- Políticas de Administración '!$B$16:$F$53,MATCH('5- Identificación de Riesgos'!J36,'8- Políticas de Administración '!$C$16:$C$54,0),1)," - ",L36),"")</f>
        <v xml:space="preserve">Leve - </v>
      </c>
      <c r="L36" s="142"/>
      <c r="M36" s="480"/>
      <c r="N36" s="508"/>
      <c r="O36" s="506"/>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DZ36" s="188"/>
      <c r="EA36" s="188"/>
      <c r="EB36" s="188"/>
      <c r="EC36" s="188"/>
      <c r="ED36" s="188"/>
      <c r="EE36" s="188"/>
      <c r="EF36" s="188"/>
      <c r="EG36" s="188"/>
      <c r="EH36" s="188"/>
      <c r="EI36" s="188"/>
      <c r="EJ36" s="188"/>
      <c r="EK36" s="188"/>
      <c r="EL36" s="188"/>
      <c r="EM36" s="188"/>
      <c r="EN36" s="188"/>
      <c r="EO36" s="188"/>
      <c r="EP36" s="188"/>
      <c r="EQ36" s="188"/>
      <c r="ER36" s="188"/>
      <c r="ES36" s="188"/>
      <c r="ET36" s="188"/>
      <c r="EU36" s="188"/>
      <c r="EV36" s="188"/>
      <c r="EW36" s="188"/>
      <c r="EX36" s="188"/>
      <c r="EY36" s="188"/>
      <c r="EZ36" s="188"/>
      <c r="FA36" s="188"/>
      <c r="FB36" s="188"/>
      <c r="FC36" s="188"/>
      <c r="FD36" s="188"/>
      <c r="FE36" s="188"/>
      <c r="FF36" s="188"/>
      <c r="FG36" s="188"/>
      <c r="FH36" s="188"/>
      <c r="FI36" s="188"/>
      <c r="FJ36" s="188"/>
      <c r="FK36" s="188"/>
      <c r="FL36" s="188"/>
      <c r="FM36" s="188"/>
      <c r="FN36" s="188"/>
      <c r="FO36" s="188"/>
      <c r="FP36" s="188"/>
      <c r="FQ36" s="188"/>
      <c r="FR36" s="188"/>
      <c r="FS36" s="188"/>
      <c r="FT36" s="188"/>
      <c r="FU36" s="188"/>
      <c r="FV36" s="188"/>
      <c r="FW36" s="188"/>
      <c r="FX36" s="188"/>
      <c r="FY36" s="188"/>
      <c r="FZ36" s="188"/>
      <c r="GA36" s="188"/>
      <c r="GB36" s="188"/>
      <c r="GC36" s="188"/>
      <c r="GD36" s="188"/>
      <c r="GE36" s="188"/>
      <c r="GF36" s="188"/>
      <c r="GG36" s="188"/>
      <c r="GH36" s="188"/>
      <c r="GI36" s="188"/>
      <c r="GJ36" s="188"/>
      <c r="GK36" s="188"/>
      <c r="GL36" s="188"/>
      <c r="GM36" s="188"/>
      <c r="GN36" s="188"/>
      <c r="GO36" s="188"/>
      <c r="GP36" s="188"/>
      <c r="GQ36" s="188"/>
      <c r="GR36" s="188"/>
      <c r="GS36" s="188"/>
      <c r="GT36" s="188"/>
      <c r="GU36" s="188"/>
      <c r="GV36" s="188"/>
      <c r="GW36" s="188"/>
      <c r="GX36" s="188"/>
      <c r="GY36" s="188"/>
      <c r="GZ36" s="188"/>
      <c r="HA36" s="188"/>
      <c r="HB36" s="188"/>
      <c r="HC36" s="188"/>
      <c r="HD36" s="188"/>
      <c r="HE36" s="188"/>
      <c r="HF36" s="188"/>
      <c r="HG36" s="188"/>
      <c r="HH36" s="188"/>
      <c r="HI36" s="188"/>
      <c r="HJ36" s="188"/>
      <c r="HK36" s="188"/>
      <c r="HL36" s="188"/>
      <c r="HM36" s="188"/>
      <c r="HN36" s="188"/>
      <c r="HO36" s="188"/>
      <c r="HP36" s="188"/>
      <c r="HQ36" s="188"/>
      <c r="HR36" s="188"/>
      <c r="HS36" s="188"/>
      <c r="HT36" s="188"/>
      <c r="HU36" s="188"/>
      <c r="HV36" s="188"/>
      <c r="HW36" s="188"/>
      <c r="HX36" s="188"/>
      <c r="HY36" s="188"/>
      <c r="HZ36" s="188"/>
      <c r="IA36" s="188"/>
      <c r="IB36" s="188"/>
      <c r="IC36" s="188"/>
      <c r="ID36" s="188"/>
      <c r="IE36" s="188"/>
      <c r="IF36" s="188"/>
      <c r="IG36" s="188"/>
      <c r="IH36" s="188"/>
      <c r="II36" s="188"/>
      <c r="IJ36" s="188"/>
      <c r="IK36" s="188"/>
      <c r="IL36" s="188"/>
      <c r="IM36" s="188"/>
      <c r="IN36" s="188"/>
      <c r="IO36" s="188"/>
      <c r="IP36" s="188"/>
      <c r="IQ36" s="188"/>
      <c r="IR36" s="188"/>
      <c r="IS36" s="188"/>
      <c r="IT36" s="188"/>
      <c r="IU36" s="188"/>
      <c r="IV36" s="188"/>
      <c r="IW36" s="188"/>
    </row>
    <row r="37" spans="1:257" s="189" customFormat="1" ht="63" customHeight="1">
      <c r="A37" s="491"/>
      <c r="B37" s="477"/>
      <c r="C37" s="268" t="s">
        <v>436</v>
      </c>
      <c r="D37" s="137" t="s">
        <v>435</v>
      </c>
      <c r="E37" s="480"/>
      <c r="F37" s="480"/>
      <c r="G37" s="483"/>
      <c r="H37" s="514"/>
      <c r="I37" s="185"/>
      <c r="J37" s="79"/>
      <c r="K37" s="185" t="str">
        <f>IFERROR(CONCATENATE(INDEX('8- Políticas de Administración '!$B$16:$F$53,MATCH('5- Identificación de Riesgos'!J37,'8- Políticas de Administración '!$C$16:$C$54,0),1)," - ",L37),"")</f>
        <v/>
      </c>
      <c r="L37" s="142"/>
      <c r="M37" s="480"/>
      <c r="N37" s="508"/>
      <c r="O37" s="506"/>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DZ37" s="188"/>
      <c r="EA37" s="188"/>
      <c r="EB37" s="188"/>
      <c r="EC37" s="188"/>
      <c r="ED37" s="188"/>
      <c r="EE37" s="188"/>
      <c r="EF37" s="188"/>
      <c r="EG37" s="188"/>
      <c r="EH37" s="188"/>
      <c r="EI37" s="188"/>
      <c r="EJ37" s="188"/>
      <c r="EK37" s="188"/>
      <c r="EL37" s="188"/>
      <c r="EM37" s="188"/>
      <c r="EN37" s="188"/>
      <c r="EO37" s="188"/>
      <c r="EP37" s="188"/>
      <c r="EQ37" s="188"/>
      <c r="ER37" s="188"/>
      <c r="ES37" s="188"/>
      <c r="ET37" s="188"/>
      <c r="EU37" s="188"/>
      <c r="EV37" s="188"/>
      <c r="EW37" s="188"/>
      <c r="EX37" s="188"/>
      <c r="EY37" s="188"/>
      <c r="EZ37" s="188"/>
      <c r="FA37" s="188"/>
      <c r="FB37" s="188"/>
      <c r="FC37" s="188"/>
      <c r="FD37" s="188"/>
      <c r="FE37" s="188"/>
      <c r="FF37" s="188"/>
      <c r="FG37" s="188"/>
      <c r="FH37" s="188"/>
      <c r="FI37" s="188"/>
      <c r="FJ37" s="188"/>
      <c r="FK37" s="188"/>
      <c r="FL37" s="188"/>
      <c r="FM37" s="188"/>
      <c r="FN37" s="188"/>
      <c r="FO37" s="188"/>
      <c r="FP37" s="188"/>
      <c r="FQ37" s="188"/>
      <c r="FR37" s="188"/>
      <c r="FS37" s="188"/>
      <c r="FT37" s="188"/>
      <c r="FU37" s="188"/>
      <c r="FV37" s="188"/>
      <c r="FW37" s="188"/>
      <c r="FX37" s="188"/>
      <c r="FY37" s="188"/>
      <c r="FZ37" s="188"/>
      <c r="GA37" s="188"/>
      <c r="GB37" s="188"/>
      <c r="GC37" s="188"/>
      <c r="GD37" s="188"/>
      <c r="GE37" s="188"/>
      <c r="GF37" s="188"/>
      <c r="GG37" s="188"/>
      <c r="GH37" s="188"/>
      <c r="GI37" s="188"/>
      <c r="GJ37" s="188"/>
      <c r="GK37" s="188"/>
      <c r="GL37" s="188"/>
      <c r="GM37" s="188"/>
      <c r="GN37" s="188"/>
      <c r="GO37" s="188"/>
      <c r="GP37" s="188"/>
      <c r="GQ37" s="188"/>
      <c r="GR37" s="188"/>
      <c r="GS37" s="188"/>
      <c r="GT37" s="188"/>
      <c r="GU37" s="188"/>
      <c r="GV37" s="188"/>
      <c r="GW37" s="188"/>
      <c r="GX37" s="188"/>
      <c r="GY37" s="188"/>
      <c r="GZ37" s="188"/>
      <c r="HA37" s="188"/>
      <c r="HB37" s="188"/>
      <c r="HC37" s="188"/>
      <c r="HD37" s="188"/>
      <c r="HE37" s="188"/>
      <c r="HF37" s="188"/>
      <c r="HG37" s="188"/>
      <c r="HH37" s="188"/>
      <c r="HI37" s="188"/>
      <c r="HJ37" s="188"/>
      <c r="HK37" s="188"/>
      <c r="HL37" s="188"/>
      <c r="HM37" s="188"/>
      <c r="HN37" s="188"/>
      <c r="HO37" s="188"/>
      <c r="HP37" s="188"/>
      <c r="HQ37" s="188"/>
      <c r="HR37" s="188"/>
      <c r="HS37" s="188"/>
      <c r="HT37" s="188"/>
      <c r="HU37" s="188"/>
      <c r="HV37" s="188"/>
      <c r="HW37" s="188"/>
      <c r="HX37" s="188"/>
      <c r="HY37" s="188"/>
      <c r="HZ37" s="188"/>
      <c r="IA37" s="188"/>
      <c r="IB37" s="188"/>
      <c r="IC37" s="188"/>
      <c r="ID37" s="188"/>
      <c r="IE37" s="188"/>
      <c r="IF37" s="188"/>
      <c r="IG37" s="188"/>
      <c r="IH37" s="188"/>
      <c r="II37" s="188"/>
      <c r="IJ37" s="188"/>
      <c r="IK37" s="188"/>
      <c r="IL37" s="188"/>
      <c r="IM37" s="188"/>
      <c r="IN37" s="188"/>
      <c r="IO37" s="188"/>
      <c r="IP37" s="188"/>
      <c r="IQ37" s="188"/>
      <c r="IR37" s="188"/>
      <c r="IS37" s="188"/>
      <c r="IT37" s="188"/>
      <c r="IU37" s="188"/>
      <c r="IV37" s="188"/>
      <c r="IW37" s="188"/>
    </row>
    <row r="38" spans="1:257" s="189" customFormat="1" ht="39" customHeight="1">
      <c r="A38" s="491"/>
      <c r="B38" s="477"/>
      <c r="C38" s="494" t="s">
        <v>447</v>
      </c>
      <c r="D38" s="581" t="s">
        <v>547</v>
      </c>
      <c r="E38" s="480"/>
      <c r="F38" s="480"/>
      <c r="G38" s="483"/>
      <c r="H38" s="514"/>
      <c r="I38" s="185"/>
      <c r="J38" s="79"/>
      <c r="K38" s="185" t="str">
        <f>IFERROR(CONCATENATE(INDEX('8- Políticas de Administración '!$B$16:$F$53,MATCH('5- Identificación de Riesgos'!J38,'8- Políticas de Administración '!$C$16:$C$54,0),1)," - ",L38),"")</f>
        <v/>
      </c>
      <c r="L38" s="142"/>
      <c r="M38" s="480"/>
      <c r="N38" s="508"/>
      <c r="O38" s="506"/>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188"/>
      <c r="FL38" s="188"/>
      <c r="FM38" s="188"/>
      <c r="FN38" s="188"/>
      <c r="FO38" s="188"/>
      <c r="FP38" s="188"/>
      <c r="FQ38" s="188"/>
      <c r="FR38" s="188"/>
      <c r="FS38" s="188"/>
      <c r="FT38" s="188"/>
      <c r="FU38" s="188"/>
      <c r="FV38" s="188"/>
      <c r="FW38" s="188"/>
      <c r="FX38" s="188"/>
      <c r="FY38" s="188"/>
      <c r="FZ38" s="188"/>
      <c r="GA38" s="188"/>
      <c r="GB38" s="188"/>
      <c r="GC38" s="188"/>
      <c r="GD38" s="188"/>
      <c r="GE38" s="188"/>
      <c r="GF38" s="188"/>
      <c r="GG38" s="188"/>
      <c r="GH38" s="188"/>
      <c r="GI38" s="188"/>
      <c r="GJ38" s="188"/>
      <c r="GK38" s="188"/>
      <c r="GL38" s="188"/>
      <c r="GM38" s="188"/>
      <c r="GN38" s="188"/>
      <c r="GO38" s="188"/>
      <c r="GP38" s="188"/>
      <c r="GQ38" s="188"/>
      <c r="GR38" s="188"/>
      <c r="GS38" s="188"/>
      <c r="GT38" s="188"/>
      <c r="GU38" s="188"/>
      <c r="GV38" s="188"/>
      <c r="GW38" s="188"/>
      <c r="GX38" s="188"/>
      <c r="GY38" s="188"/>
      <c r="GZ38" s="188"/>
      <c r="HA38" s="188"/>
      <c r="HB38" s="188"/>
      <c r="HC38" s="188"/>
      <c r="HD38" s="188"/>
      <c r="HE38" s="188"/>
      <c r="HF38" s="188"/>
      <c r="HG38" s="188"/>
      <c r="HH38" s="188"/>
      <c r="HI38" s="188"/>
      <c r="HJ38" s="188"/>
      <c r="HK38" s="188"/>
      <c r="HL38" s="188"/>
      <c r="HM38" s="188"/>
      <c r="HN38" s="188"/>
      <c r="HO38" s="188"/>
      <c r="HP38" s="188"/>
      <c r="HQ38" s="188"/>
      <c r="HR38" s="188"/>
      <c r="HS38" s="188"/>
      <c r="HT38" s="188"/>
      <c r="HU38" s="188"/>
      <c r="HV38" s="188"/>
      <c r="HW38" s="188"/>
      <c r="HX38" s="188"/>
      <c r="HY38" s="188"/>
      <c r="HZ38" s="188"/>
      <c r="IA38" s="188"/>
      <c r="IB38" s="188"/>
      <c r="IC38" s="188"/>
      <c r="ID38" s="188"/>
      <c r="IE38" s="188"/>
      <c r="IF38" s="188"/>
      <c r="IG38" s="188"/>
      <c r="IH38" s="188"/>
      <c r="II38" s="188"/>
      <c r="IJ38" s="188"/>
      <c r="IK38" s="188"/>
      <c r="IL38" s="188"/>
      <c r="IM38" s="188"/>
      <c r="IN38" s="188"/>
      <c r="IO38" s="188"/>
      <c r="IP38" s="188"/>
      <c r="IQ38" s="188"/>
      <c r="IR38" s="188"/>
      <c r="IS38" s="188"/>
      <c r="IT38" s="188"/>
      <c r="IU38" s="188"/>
      <c r="IV38" s="188"/>
      <c r="IW38" s="188"/>
    </row>
    <row r="39" spans="1:257" s="189" customFormat="1" ht="33" customHeight="1">
      <c r="A39" s="491"/>
      <c r="B39" s="477"/>
      <c r="C39" s="494"/>
      <c r="D39" s="501"/>
      <c r="E39" s="480"/>
      <c r="F39" s="480"/>
      <c r="G39" s="483"/>
      <c r="H39" s="514"/>
      <c r="I39" s="185"/>
      <c r="J39" s="79"/>
      <c r="K39" s="185" t="str">
        <f>IFERROR(CONCATENATE(INDEX('8- Políticas de Administración '!$B$16:$F$53,MATCH('5- Identificación de Riesgos'!J39,'8- Políticas de Administración '!$C$16:$C$54,0),1)," - ",L39),"")</f>
        <v/>
      </c>
      <c r="L39" s="142"/>
      <c r="M39" s="480"/>
      <c r="N39" s="508"/>
      <c r="O39" s="506"/>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8"/>
      <c r="FG39" s="188"/>
      <c r="FH39" s="188"/>
      <c r="FI39" s="188"/>
      <c r="FJ39" s="188"/>
      <c r="FK39" s="188"/>
      <c r="FL39" s="188"/>
      <c r="FM39" s="188"/>
      <c r="FN39" s="188"/>
      <c r="FO39" s="188"/>
      <c r="FP39" s="188"/>
      <c r="FQ39" s="188"/>
      <c r="FR39" s="188"/>
      <c r="FS39" s="188"/>
      <c r="FT39" s="188"/>
      <c r="FU39" s="188"/>
      <c r="FV39" s="188"/>
      <c r="FW39" s="188"/>
      <c r="FX39" s="188"/>
      <c r="FY39" s="188"/>
      <c r="FZ39" s="188"/>
      <c r="GA39" s="188"/>
      <c r="GB39" s="188"/>
      <c r="GC39" s="188"/>
      <c r="GD39" s="188"/>
      <c r="GE39" s="188"/>
      <c r="GF39" s="188"/>
      <c r="GG39" s="188"/>
      <c r="GH39" s="188"/>
      <c r="GI39" s="188"/>
      <c r="GJ39" s="188"/>
      <c r="GK39" s="188"/>
      <c r="GL39" s="188"/>
      <c r="GM39" s="188"/>
      <c r="GN39" s="188"/>
      <c r="GO39" s="188"/>
      <c r="GP39" s="188"/>
      <c r="GQ39" s="188"/>
      <c r="GR39" s="188"/>
      <c r="GS39" s="188"/>
      <c r="GT39" s="188"/>
      <c r="GU39" s="188"/>
      <c r="GV39" s="188"/>
      <c r="GW39" s="188"/>
      <c r="GX39" s="188"/>
      <c r="GY39" s="188"/>
      <c r="GZ39" s="188"/>
      <c r="HA39" s="188"/>
      <c r="HB39" s="188"/>
      <c r="HC39" s="188"/>
      <c r="HD39" s="188"/>
      <c r="HE39" s="188"/>
      <c r="HF39" s="188"/>
      <c r="HG39" s="188"/>
      <c r="HH39" s="188"/>
      <c r="HI39" s="188"/>
      <c r="HJ39" s="188"/>
      <c r="HK39" s="188"/>
      <c r="HL39" s="188"/>
      <c r="HM39" s="188"/>
      <c r="HN39" s="188"/>
      <c r="HO39" s="188"/>
      <c r="HP39" s="188"/>
      <c r="HQ39" s="188"/>
      <c r="HR39" s="188"/>
      <c r="HS39" s="188"/>
      <c r="HT39" s="188"/>
      <c r="HU39" s="188"/>
      <c r="HV39" s="188"/>
      <c r="HW39" s="188"/>
      <c r="HX39" s="188"/>
      <c r="HY39" s="188"/>
      <c r="HZ39" s="188"/>
      <c r="IA39" s="188"/>
      <c r="IB39" s="188"/>
      <c r="IC39" s="188"/>
      <c r="ID39" s="188"/>
      <c r="IE39" s="188"/>
      <c r="IF39" s="188"/>
      <c r="IG39" s="188"/>
      <c r="IH39" s="188"/>
      <c r="II39" s="188"/>
      <c r="IJ39" s="188"/>
      <c r="IK39" s="188"/>
      <c r="IL39" s="188"/>
      <c r="IM39" s="188"/>
      <c r="IN39" s="188"/>
      <c r="IO39" s="188"/>
      <c r="IP39" s="188"/>
      <c r="IQ39" s="188"/>
      <c r="IR39" s="188"/>
      <c r="IS39" s="188"/>
      <c r="IT39" s="188"/>
      <c r="IU39" s="188"/>
      <c r="IV39" s="188"/>
      <c r="IW39" s="188"/>
    </row>
    <row r="40" spans="1:257" ht="45.6" customHeight="1">
      <c r="A40" s="491"/>
      <c r="B40" s="477"/>
      <c r="C40" s="494"/>
      <c r="D40" s="502"/>
      <c r="E40" s="480"/>
      <c r="F40" s="480"/>
      <c r="G40" s="483"/>
      <c r="H40" s="514"/>
      <c r="I40" s="185"/>
      <c r="J40" s="79"/>
      <c r="K40" s="185" t="str">
        <f>IFERROR(CONCATENATE(INDEX('8- Políticas de Administración '!$B$16:$F$53,MATCH('5- Identificación de Riesgos'!J40,'8- Políticas de Administración '!$C$16:$C$54,0),1)," - ",L40),"")</f>
        <v/>
      </c>
      <c r="L40" s="142" t="str">
        <f>IFERROR(VLOOKUP(INDEX('8- Políticas de Administración '!$B$16:$F$63,MATCH('5- Identificación de Riesgos'!J40,'8- Políticas de Administración '!$C$16:$C$64,0),1),'8- Políticas de Administración '!$B$16:$F$64,5,FALSE),"")</f>
        <v/>
      </c>
      <c r="M40" s="480"/>
      <c r="N40" s="508"/>
      <c r="O40" s="506"/>
    </row>
    <row r="41" spans="1:257" ht="35.25" customHeight="1">
      <c r="A41" s="491"/>
      <c r="B41" s="477"/>
      <c r="C41" s="493" t="s">
        <v>541</v>
      </c>
      <c r="D41" s="498" t="s">
        <v>548</v>
      </c>
      <c r="E41" s="480"/>
      <c r="F41" s="480"/>
      <c r="G41" s="483"/>
      <c r="H41" s="514"/>
      <c r="I41" s="185"/>
      <c r="J41" s="79"/>
      <c r="K41" s="185" t="str">
        <f>IFERROR(CONCATENATE(INDEX('8- Políticas de Administración '!$B$16:$F$53,MATCH('5- Identificación de Riesgos'!J41,'8- Políticas de Administración '!$C$16:$C$54,0),1)," - ",L41),"")</f>
        <v/>
      </c>
      <c r="L41" s="142" t="str">
        <f>IFERROR(VLOOKUP(INDEX('8- Políticas de Administración '!$B$16:$F$63,MATCH('5- Identificación de Riesgos'!J41,'8- Políticas de Administración '!$C$16:$C$64,0),1),'8- Políticas de Administración '!$B$16:$F$64,5,FALSE),"")</f>
        <v/>
      </c>
      <c r="M41" s="480"/>
      <c r="N41" s="508"/>
      <c r="O41" s="506"/>
    </row>
    <row r="42" spans="1:257" ht="48.75" customHeight="1">
      <c r="A42" s="491"/>
      <c r="B42" s="477"/>
      <c r="C42" s="493"/>
      <c r="D42" s="499"/>
      <c r="E42" s="480"/>
      <c r="F42" s="480"/>
      <c r="G42" s="483"/>
      <c r="H42" s="514"/>
      <c r="I42" s="185"/>
      <c r="J42" s="79"/>
      <c r="K42" s="185"/>
      <c r="L42" s="142"/>
      <c r="M42" s="480"/>
      <c r="N42" s="508"/>
      <c r="O42" s="506"/>
    </row>
    <row r="43" spans="1:257">
      <c r="A43" s="491"/>
      <c r="B43" s="477"/>
      <c r="C43" s="75"/>
      <c r="D43" s="75"/>
      <c r="E43" s="480"/>
      <c r="F43" s="480"/>
      <c r="G43" s="483"/>
      <c r="H43" s="514"/>
      <c r="I43" s="185"/>
      <c r="J43" s="79"/>
      <c r="K43" s="185" t="str">
        <f>IFERROR(CONCATENATE(INDEX('8- Políticas de Administración '!$B$16:$F$53,MATCH('5- Identificación de Riesgos'!J43,'8- Políticas de Administración '!$C$16:$C$54,0),1)," - ",L43),"")</f>
        <v/>
      </c>
      <c r="L43" s="142" t="str">
        <f>IFERROR(VLOOKUP(INDEX('8- Políticas de Administración '!$B$16:$F$63,MATCH('5- Identificación de Riesgos'!J43,'8- Políticas de Administración '!$C$16:$C$64,0),1),'8- Políticas de Administración '!$B$16:$F$64,5,FALSE),"")</f>
        <v/>
      </c>
      <c r="M43" s="480"/>
      <c r="N43" s="508"/>
      <c r="O43" s="506"/>
    </row>
    <row r="44" spans="1:257">
      <c r="A44" s="491"/>
      <c r="B44" s="477"/>
      <c r="C44" s="75"/>
      <c r="D44" s="75"/>
      <c r="E44" s="480"/>
      <c r="F44" s="480"/>
      <c r="G44" s="483"/>
      <c r="H44" s="514"/>
      <c r="I44" s="185"/>
      <c r="J44" s="79"/>
      <c r="K44" s="185" t="str">
        <f>IFERROR(CONCATENATE(INDEX('8- Políticas de Administración '!$B$16:$F$53,MATCH('5- Identificación de Riesgos'!J44,'8- Políticas de Administración '!$C$16:$C$54,0),1)," - ",L44),"")</f>
        <v/>
      </c>
      <c r="L44" s="142" t="str">
        <f>IFERROR(VLOOKUP(INDEX('8- Políticas de Administración '!$B$16:$F$63,MATCH('5- Identificación de Riesgos'!J44,'8- Políticas de Administración '!$C$16:$C$64,0),1),'8- Políticas de Administración '!$B$16:$F$64,5,FALSE),"")</f>
        <v/>
      </c>
      <c r="M44" s="480"/>
      <c r="N44" s="508"/>
      <c r="O44" s="506"/>
    </row>
    <row r="45" spans="1:257" ht="15" thickBot="1">
      <c r="A45" s="492"/>
      <c r="B45" s="478"/>
      <c r="C45" s="191"/>
      <c r="D45" s="138"/>
      <c r="E45" s="481"/>
      <c r="F45" s="481"/>
      <c r="G45" s="484"/>
      <c r="H45" s="515"/>
      <c r="I45" s="186"/>
      <c r="J45" s="140"/>
      <c r="K45" s="186" t="str">
        <f>IFERROR(CONCATENATE(INDEX('8- Políticas de Administración '!$B$16:$F$53,MATCH('5- Identificación de Riesgos'!J45,'8- Políticas de Administración '!$C$16:$C$54,0),1)," - ",L45),"")</f>
        <v/>
      </c>
      <c r="L45" s="143" t="str">
        <f>IFERROR(VLOOKUP(INDEX('8- Políticas de Administración '!$B$16:$F$63,MATCH('5- Identificación de Riesgos'!J45,'8- Políticas de Administración '!$C$16:$C$64,0),1),'8- Políticas de Administración '!$B$16:$F$64,5,FALSE),"")</f>
        <v/>
      </c>
      <c r="M45" s="481"/>
      <c r="N45" s="509"/>
      <c r="O45" s="506"/>
    </row>
    <row r="46" spans="1:257" ht="62.25" customHeight="1">
      <c r="A46" s="485">
        <v>5</v>
      </c>
      <c r="B46" s="488" t="s">
        <v>263</v>
      </c>
      <c r="C46" s="194" t="s">
        <v>432</v>
      </c>
      <c r="D46" s="500" t="s">
        <v>549</v>
      </c>
      <c r="E46" s="479">
        <v>3300</v>
      </c>
      <c r="F46" s="479">
        <v>50</v>
      </c>
      <c r="G46" s="482">
        <f t="shared" ref="G46" si="2">F46/E46</f>
        <v>1.5151515151515152E-2</v>
      </c>
      <c r="H46" s="513" t="s">
        <v>264</v>
      </c>
      <c r="I46" s="187" t="s">
        <v>251</v>
      </c>
      <c r="J46" s="159" t="s">
        <v>329</v>
      </c>
      <c r="K46" s="187" t="str">
        <f>IFERROR(CONCATENATE(INDEX('8- Políticas de Administración '!$B$16:$F$53,MATCH('5- Identificación de Riesgos'!J46,'8- Políticas de Administración '!$C$16:$C$54,0),1)," - ",L46),"")</f>
        <v>Leve - 1</v>
      </c>
      <c r="L46" s="146">
        <f>IFERROR(VLOOKUP(INDEX('8- Políticas de Administración '!$B$16:$F$63,MATCH('5- Identificación de Riesgos'!J46,'8- Políticas de Administración '!$C$16:$C$64,0),1),'8- Políticas de Administración '!$B$16:$F$64,5,FALSE),"")</f>
        <v>1</v>
      </c>
      <c r="M46" s="479" t="str">
        <f>IFERROR(CONCATENATE(INDEX('8- Políticas de Administración '!$B$16:$F$53,MATCH(ROUND(AVERAGE(L46:L53),0),'8- Políticas de Administración '!$F$16:$F$53,0),1)," - ",ROUND(AVERAGE(L46:L53),0)),"")</f>
        <v>Leve - 1</v>
      </c>
      <c r="N46" s="510" t="str">
        <f>IFERROR(CONCATENATE(VLOOKUP((LEFT(H46,LEN(H46)-4)&amp;LEFT(M46,LEN(M46)-4)),'9- Matriz de Calor '!$D$18:$E$42,2,0)," - ",RIGHT(H46,1)*RIGHT(M46,1)),"")</f>
        <v>Bajo - 1</v>
      </c>
      <c r="O46" s="506">
        <f>RIGHT(H46,1)*RIGHT(M46,1)</f>
        <v>1</v>
      </c>
    </row>
    <row r="47" spans="1:257" ht="46.5" customHeight="1">
      <c r="A47" s="486"/>
      <c r="B47" s="488"/>
      <c r="C47" s="192" t="s">
        <v>433</v>
      </c>
      <c r="D47" s="501"/>
      <c r="E47" s="480"/>
      <c r="F47" s="480"/>
      <c r="G47" s="483"/>
      <c r="H47" s="514"/>
      <c r="I47" s="185" t="s">
        <v>255</v>
      </c>
      <c r="J47" s="79" t="s">
        <v>256</v>
      </c>
      <c r="K47" s="185" t="str">
        <f>IFERROR(CONCATENATE(INDEX('8- Políticas de Administración '!$B$16:$F$53,MATCH('5- Identificación de Riesgos'!J47,'8- Políticas de Administración '!$C$16:$C$54,0),1)," - ",L47),"")</f>
        <v>Leve - 1</v>
      </c>
      <c r="L47" s="142">
        <f>IFERROR(VLOOKUP(INDEX('8- Políticas de Administración '!$B$16:$F$63,MATCH('5- Identificación de Riesgos'!J47,'8- Políticas de Administración '!$C$16:$C$64,0),1),'8- Políticas de Administración '!$B$16:$F$64,5,FALSE),"")</f>
        <v>1</v>
      </c>
      <c r="M47" s="480"/>
      <c r="N47" s="508"/>
      <c r="O47" s="506"/>
    </row>
    <row r="48" spans="1:257" ht="36" customHeight="1">
      <c r="A48" s="486"/>
      <c r="B48" s="488"/>
      <c r="C48" s="192" t="s">
        <v>430</v>
      </c>
      <c r="D48" s="501"/>
      <c r="E48" s="480"/>
      <c r="F48" s="480"/>
      <c r="G48" s="483"/>
      <c r="H48" s="514"/>
      <c r="I48" s="185"/>
      <c r="J48" s="79"/>
      <c r="K48" s="185" t="str">
        <f>IFERROR(CONCATENATE(INDEX('8- Políticas de Administración '!$B$16:$F$53,MATCH('5- Identificación de Riesgos'!J48,'8- Políticas de Administración '!$C$16:$C$54,0),1)," - ",L48),"")</f>
        <v/>
      </c>
      <c r="L48" s="142" t="str">
        <f>IFERROR(VLOOKUP(INDEX('8- Políticas de Administración '!$B$16:$F$63,MATCH('5- Identificación de Riesgos'!J48,'8- Políticas de Administración '!$C$16:$C$64,0),1),'8- Políticas de Administración '!$B$16:$F$64,5,FALSE),"")</f>
        <v/>
      </c>
      <c r="M48" s="480"/>
      <c r="N48" s="508"/>
      <c r="O48" s="506"/>
    </row>
    <row r="49" spans="1:15" ht="69.75" customHeight="1">
      <c r="A49" s="486"/>
      <c r="B49" s="488"/>
      <c r="C49" s="192" t="s">
        <v>439</v>
      </c>
      <c r="D49" s="501"/>
      <c r="E49" s="480"/>
      <c r="F49" s="480"/>
      <c r="G49" s="483"/>
      <c r="H49" s="514"/>
      <c r="I49" s="185"/>
      <c r="J49" s="79"/>
      <c r="K49" s="185" t="str">
        <f>IFERROR(CONCATENATE(INDEX('8- Políticas de Administración '!$B$16:$F$53,MATCH('5- Identificación de Riesgos'!J49,'8- Políticas de Administración '!$C$16:$C$54,0),1)," - ",L49),"")</f>
        <v/>
      </c>
      <c r="L49" s="142" t="str">
        <f>IFERROR(VLOOKUP(INDEX('8- Políticas de Administración '!$B$16:$F$63,MATCH('5- Identificación de Riesgos'!J49,'8- Políticas de Administración '!$C$16:$C$64,0),1),'8- Políticas de Administración '!$B$16:$F$64,5,FALSE),"")</f>
        <v/>
      </c>
      <c r="M49" s="480"/>
      <c r="N49" s="508"/>
      <c r="O49" s="506"/>
    </row>
    <row r="50" spans="1:15" ht="69.75" customHeight="1">
      <c r="A50" s="486"/>
      <c r="B50" s="488"/>
      <c r="C50" s="192" t="s">
        <v>431</v>
      </c>
      <c r="D50" s="501"/>
      <c r="E50" s="480"/>
      <c r="F50" s="480"/>
      <c r="G50" s="483"/>
      <c r="H50" s="514"/>
      <c r="I50" s="185"/>
      <c r="J50" s="79"/>
      <c r="K50" s="185" t="str">
        <f>IFERROR(CONCATENATE(INDEX('8- Políticas de Administración '!$B$16:$F$53,MATCH('5- Identificación de Riesgos'!J50,'8- Políticas de Administración '!$C$16:$C$54,0),1)," - ",L50),"")</f>
        <v/>
      </c>
      <c r="L50" s="142" t="str">
        <f>IFERROR(VLOOKUP(INDEX('8- Políticas de Administración '!$B$16:$F$63,MATCH('5- Identificación de Riesgos'!J50,'8- Políticas de Administración '!$C$16:$C$64,0),1),'8- Políticas de Administración '!$B$16:$F$64,5,FALSE),"")</f>
        <v/>
      </c>
      <c r="M50" s="480"/>
      <c r="N50" s="508"/>
      <c r="O50" s="506"/>
    </row>
    <row r="51" spans="1:15" ht="60" customHeight="1">
      <c r="A51" s="486"/>
      <c r="B51" s="488"/>
      <c r="C51" s="192" t="s">
        <v>434</v>
      </c>
      <c r="D51" s="502"/>
      <c r="E51" s="480"/>
      <c r="F51" s="480"/>
      <c r="G51" s="483"/>
      <c r="H51" s="514"/>
      <c r="I51" s="185"/>
      <c r="J51" s="79"/>
      <c r="K51" s="185" t="str">
        <f>IFERROR(CONCATENATE(INDEX('8- Políticas de Administración '!$B$16:$F$53,MATCH('5- Identificación de Riesgos'!J51,'8- Políticas de Administración '!$C$16:$C$54,0),1)," - ",L51),"")</f>
        <v/>
      </c>
      <c r="L51" s="142" t="str">
        <f>IFERROR(VLOOKUP(INDEX('8- Políticas de Administración '!$B$16:$F$63,MATCH('5- Identificación de Riesgos'!J51,'8- Políticas de Administración '!$C$16:$C$64,0),1),'8- Políticas de Administración '!$B$16:$F$64,5,FALSE),"")</f>
        <v/>
      </c>
      <c r="M51" s="480"/>
      <c r="N51" s="508"/>
      <c r="O51" s="506"/>
    </row>
    <row r="52" spans="1:15" ht="36" customHeight="1">
      <c r="A52" s="486"/>
      <c r="B52" s="488"/>
      <c r="C52" s="192"/>
      <c r="D52" s="194"/>
      <c r="E52" s="480"/>
      <c r="F52" s="480"/>
      <c r="G52" s="483"/>
      <c r="H52" s="514"/>
      <c r="I52" s="185"/>
      <c r="J52" s="79"/>
      <c r="K52" s="185" t="str">
        <f>IFERROR(CONCATENATE(INDEX('8- Políticas de Administración '!$B$16:$F$53,MATCH('5- Identificación de Riesgos'!J52,'8- Políticas de Administración '!$C$16:$C$54,0),1)," - ",L52),"")</f>
        <v/>
      </c>
      <c r="L52" s="142" t="str">
        <f>IFERROR(VLOOKUP(INDEX('8- Políticas de Administración '!$B$16:$F$63,MATCH('5- Identificación de Riesgos'!J52,'8- Políticas de Administración '!$C$16:$C$64,0),1),'8- Políticas de Administración '!$B$16:$F$64,5,FALSE),"")</f>
        <v/>
      </c>
      <c r="M52" s="480"/>
      <c r="N52" s="508"/>
      <c r="O52" s="506"/>
    </row>
    <row r="53" spans="1:15" ht="15" thickBot="1">
      <c r="A53" s="487"/>
      <c r="B53" s="489"/>
      <c r="C53" s="193"/>
      <c r="D53" s="183"/>
      <c r="E53" s="481"/>
      <c r="F53" s="481"/>
      <c r="G53" s="484"/>
      <c r="H53" s="515"/>
      <c r="I53" s="186"/>
      <c r="J53" s="140"/>
      <c r="K53" s="186" t="str">
        <f>IFERROR(CONCATENATE(INDEX('8- Políticas de Administración '!$B$16:$F$53,MATCH('5- Identificación de Riesgos'!J53,'8- Políticas de Administración '!$C$16:$C$54,0),1)," - ",L53),"")</f>
        <v/>
      </c>
      <c r="L53" s="143" t="str">
        <f>IFERROR(VLOOKUP(INDEX('8- Políticas de Administración '!$B$16:$F$63,MATCH('5- Identificación de Riesgos'!J53,'8- Políticas de Administración '!$C$16:$C$64,0),1),'8- Políticas de Administración '!$B$16:$F$64,5,FALSE),"")</f>
        <v/>
      </c>
      <c r="M53" s="481"/>
      <c r="N53" s="509"/>
      <c r="O53" s="506"/>
    </row>
  </sheetData>
  <mergeCells count="84">
    <mergeCell ref="J16:J25"/>
    <mergeCell ref="K16:K25"/>
    <mergeCell ref="C26:C32"/>
    <mergeCell ref="D33:D36"/>
    <mergeCell ref="D38:D40"/>
    <mergeCell ref="A5:C5"/>
    <mergeCell ref="A6:C6"/>
    <mergeCell ref="A10:A15"/>
    <mergeCell ref="B10:B15"/>
    <mergeCell ref="D1:N3"/>
    <mergeCell ref="A1:C2"/>
    <mergeCell ref="A4:C4"/>
    <mergeCell ref="A8:A9"/>
    <mergeCell ref="B8:B9"/>
    <mergeCell ref="D4:N4"/>
    <mergeCell ref="F8:F9"/>
    <mergeCell ref="G8:G9"/>
    <mergeCell ref="H8:H9"/>
    <mergeCell ref="E7:H7"/>
    <mergeCell ref="D7:D9"/>
    <mergeCell ref="K8:K9"/>
    <mergeCell ref="D6:N6"/>
    <mergeCell ref="D5:N5"/>
    <mergeCell ref="N7:O7"/>
    <mergeCell ref="O8:O9"/>
    <mergeCell ref="N8:N9"/>
    <mergeCell ref="M8:M9"/>
    <mergeCell ref="I7:M7"/>
    <mergeCell ref="I8:I9"/>
    <mergeCell ref="L8:L9"/>
    <mergeCell ref="A26:A32"/>
    <mergeCell ref="B26:B32"/>
    <mergeCell ref="E8:E9"/>
    <mergeCell ref="G16:G25"/>
    <mergeCell ref="H16:H25"/>
    <mergeCell ref="F16:F25"/>
    <mergeCell ref="E16:E25"/>
    <mergeCell ref="E26:E32"/>
    <mergeCell ref="F26:F32"/>
    <mergeCell ref="G26:G32"/>
    <mergeCell ref="C16:C25"/>
    <mergeCell ref="B16:B25"/>
    <mergeCell ref="A16:A25"/>
    <mergeCell ref="D10:D14"/>
    <mergeCell ref="D16:D25"/>
    <mergeCell ref="D26:D31"/>
    <mergeCell ref="O26:O32"/>
    <mergeCell ref="O46:O53"/>
    <mergeCell ref="O16:O25"/>
    <mergeCell ref="O33:O45"/>
    <mergeCell ref="H26:H32"/>
    <mergeCell ref="M26:M32"/>
    <mergeCell ref="N26:N32"/>
    <mergeCell ref="N16:N25"/>
    <mergeCell ref="M16:M25"/>
    <mergeCell ref="H46:H53"/>
    <mergeCell ref="M46:M53"/>
    <mergeCell ref="N46:N53"/>
    <mergeCell ref="M33:M45"/>
    <mergeCell ref="N33:N45"/>
    <mergeCell ref="H33:H45"/>
    <mergeCell ref="I16:I25"/>
    <mergeCell ref="B33:B45"/>
    <mergeCell ref="F46:F53"/>
    <mergeCell ref="G46:G53"/>
    <mergeCell ref="A46:A53"/>
    <mergeCell ref="B46:B53"/>
    <mergeCell ref="E46:E53"/>
    <mergeCell ref="A33:A45"/>
    <mergeCell ref="C41:C42"/>
    <mergeCell ref="C38:C40"/>
    <mergeCell ref="C33:C36"/>
    <mergeCell ref="E33:E45"/>
    <mergeCell ref="G33:G45"/>
    <mergeCell ref="F33:F45"/>
    <mergeCell ref="D41:D42"/>
    <mergeCell ref="D46:D51"/>
    <mergeCell ref="Q10:Y14"/>
    <mergeCell ref="F10:F15"/>
    <mergeCell ref="G10:G15"/>
    <mergeCell ref="H10:H15"/>
    <mergeCell ref="E10:E15"/>
    <mergeCell ref="M10:M15"/>
    <mergeCell ref="N10:N15"/>
  </mergeCells>
  <conditionalFormatting sqref="H16 H33:H37">
    <cfRule type="containsText" dxfId="557" priority="726" operator="containsText" text="Muy Baja">
      <formula>NOT(ISERROR(SEARCH("Muy Baja",H16)))</formula>
    </cfRule>
    <cfRule type="containsText" dxfId="556" priority="727" operator="containsText" text="Baja">
      <formula>NOT(ISERROR(SEARCH("Baja",H16)))</formula>
    </cfRule>
    <cfRule type="containsText" dxfId="555" priority="728" operator="containsText" text="Muy Alta">
      <formula>NOT(ISERROR(SEARCH("Muy Alta",H16)))</formula>
    </cfRule>
    <cfRule type="containsText" dxfId="554" priority="730" operator="containsText" text="Alta">
      <formula>NOT(ISERROR(SEARCH("Alta",H16)))</formula>
    </cfRule>
    <cfRule type="containsText" dxfId="553" priority="731" operator="containsText" text="Media">
      <formula>NOT(ISERROR(SEARCH("Media",H16)))</formula>
    </cfRule>
    <cfRule type="containsText" dxfId="552" priority="732" operator="containsText" text="Media">
      <formula>NOT(ISERROR(SEARCH("Media",H16)))</formula>
    </cfRule>
    <cfRule type="containsText" dxfId="551" priority="733" operator="containsText" text="Media">
      <formula>NOT(ISERROR(SEARCH("Media",H16)))</formula>
    </cfRule>
    <cfRule type="containsText" dxfId="550" priority="734" operator="containsText" text="Muy Baja">
      <formula>NOT(ISERROR(SEARCH("Muy Baja",H16)))</formula>
    </cfRule>
    <cfRule type="containsText" dxfId="549" priority="735" operator="containsText" text="Baja">
      <formula>NOT(ISERROR(SEARCH("Baja",H16)))</formula>
    </cfRule>
    <cfRule type="containsText" dxfId="548" priority="736" operator="containsText" text="Muy Baja">
      <formula>NOT(ISERROR(SEARCH("Muy Baja",H16)))</formula>
    </cfRule>
    <cfRule type="containsText" dxfId="547" priority="737" operator="containsText" text="Muy Baja">
      <formula>NOT(ISERROR(SEARCH("Muy Baja",H16)))</formula>
    </cfRule>
    <cfRule type="containsText" dxfId="546" priority="738" operator="containsText" text="Muy Baja">
      <formula>NOT(ISERROR(SEARCH("Muy Baja",H16)))</formula>
    </cfRule>
    <cfRule type="containsText" dxfId="545" priority="739" operator="containsText" text="Muy Baja'Tabla probabilidad'!">
      <formula>NOT(ISERROR(SEARCH("Muy Baja'Tabla probabilidad'!",H16)))</formula>
    </cfRule>
    <cfRule type="containsText" dxfId="544" priority="740" operator="containsText" text="Muy bajo">
      <formula>NOT(ISERROR(SEARCH("Muy bajo",H16)))</formula>
    </cfRule>
    <cfRule type="containsText" dxfId="543" priority="741" operator="containsText" text="Alta">
      <formula>NOT(ISERROR(SEARCH("Alta",H16)))</formula>
    </cfRule>
    <cfRule type="containsText" dxfId="542" priority="742" operator="containsText" text="Media">
      <formula>NOT(ISERROR(SEARCH("Media",H16)))</formula>
    </cfRule>
    <cfRule type="containsText" dxfId="541" priority="743" operator="containsText" text="Baja">
      <formula>NOT(ISERROR(SEARCH("Baja",H16)))</formula>
    </cfRule>
    <cfRule type="containsText" dxfId="540" priority="744" operator="containsText" text="Muy baja">
      <formula>NOT(ISERROR(SEARCH("Muy baja",H16)))</formula>
    </cfRule>
    <cfRule type="cellIs" dxfId="539" priority="747" operator="between">
      <formula>1</formula>
      <formula>2</formula>
    </cfRule>
    <cfRule type="cellIs" dxfId="538" priority="748" operator="between">
      <formula>0</formula>
      <formula>2</formula>
    </cfRule>
  </conditionalFormatting>
  <conditionalFormatting sqref="H46">
    <cfRule type="containsText" dxfId="537" priority="403" operator="containsText" text="Muy Baja">
      <formula>NOT(ISERROR(SEARCH("Muy Baja",H46)))</formula>
    </cfRule>
    <cfRule type="containsText" dxfId="536" priority="404" operator="containsText" text="Baja">
      <formula>NOT(ISERROR(SEARCH("Baja",H46)))</formula>
    </cfRule>
    <cfRule type="containsText" dxfId="535" priority="405" operator="containsText" text="Muy Alta">
      <formula>NOT(ISERROR(SEARCH("Muy Alta",H46)))</formula>
    </cfRule>
    <cfRule type="containsText" dxfId="534" priority="407" operator="containsText" text="Alta">
      <formula>NOT(ISERROR(SEARCH("Alta",H46)))</formula>
    </cfRule>
    <cfRule type="containsText" dxfId="533" priority="408" operator="containsText" text="Media">
      <formula>NOT(ISERROR(SEARCH("Media",H46)))</formula>
    </cfRule>
    <cfRule type="containsText" dxfId="532" priority="409" operator="containsText" text="Media">
      <formula>NOT(ISERROR(SEARCH("Media",H46)))</formula>
    </cfRule>
    <cfRule type="containsText" dxfId="531" priority="410" operator="containsText" text="Media">
      <formula>NOT(ISERROR(SEARCH("Media",H46)))</formula>
    </cfRule>
    <cfRule type="containsText" dxfId="530" priority="411" operator="containsText" text="Muy Baja">
      <formula>NOT(ISERROR(SEARCH("Muy Baja",H46)))</formula>
    </cfRule>
    <cfRule type="containsText" dxfId="529" priority="412" operator="containsText" text="Baja">
      <formula>NOT(ISERROR(SEARCH("Baja",H46)))</formula>
    </cfRule>
    <cfRule type="containsText" dxfId="528" priority="413" operator="containsText" text="Muy Baja">
      <formula>NOT(ISERROR(SEARCH("Muy Baja",H46)))</formula>
    </cfRule>
    <cfRule type="containsText" dxfId="527" priority="414" operator="containsText" text="Muy Baja">
      <formula>NOT(ISERROR(SEARCH("Muy Baja",H46)))</formula>
    </cfRule>
    <cfRule type="containsText" dxfId="526" priority="415" operator="containsText" text="Muy Baja">
      <formula>NOT(ISERROR(SEARCH("Muy Baja",H46)))</formula>
    </cfRule>
    <cfRule type="containsText" dxfId="525" priority="416" operator="containsText" text="Muy Baja'Tabla probabilidad'!">
      <formula>NOT(ISERROR(SEARCH("Muy Baja'Tabla probabilidad'!",H46)))</formula>
    </cfRule>
    <cfRule type="containsText" dxfId="524" priority="417" operator="containsText" text="Muy bajo">
      <formula>NOT(ISERROR(SEARCH("Muy bajo",H46)))</formula>
    </cfRule>
    <cfRule type="containsText" dxfId="523" priority="418" operator="containsText" text="Alta">
      <formula>NOT(ISERROR(SEARCH("Alta",H46)))</formula>
    </cfRule>
    <cfRule type="containsText" dxfId="522" priority="419" operator="containsText" text="Media">
      <formula>NOT(ISERROR(SEARCH("Media",H46)))</formula>
    </cfRule>
    <cfRule type="containsText" dxfId="521" priority="420" operator="containsText" text="Baja">
      <formula>NOT(ISERROR(SEARCH("Baja",H46)))</formula>
    </cfRule>
    <cfRule type="containsText" dxfId="520" priority="421" operator="containsText" text="Muy baja">
      <formula>NOT(ISERROR(SEARCH("Muy baja",H46)))</formula>
    </cfRule>
    <cfRule type="cellIs" dxfId="519" priority="422" operator="between">
      <formula>1</formula>
      <formula>2</formula>
    </cfRule>
    <cfRule type="cellIs" dxfId="518" priority="423" operator="between">
      <formula>0</formula>
      <formula>2</formula>
    </cfRule>
  </conditionalFormatting>
  <conditionalFormatting sqref="H26">
    <cfRule type="containsText" dxfId="517" priority="506" operator="containsText" text="Muy Baja">
      <formula>NOT(ISERROR(SEARCH("Muy Baja",H26)))</formula>
    </cfRule>
    <cfRule type="containsText" dxfId="516" priority="507" operator="containsText" text="Baja">
      <formula>NOT(ISERROR(SEARCH("Baja",H26)))</formula>
    </cfRule>
    <cfRule type="containsText" dxfId="515" priority="508" operator="containsText" text="Muy Alta">
      <formula>NOT(ISERROR(SEARCH("Muy Alta",H26)))</formula>
    </cfRule>
    <cfRule type="containsText" dxfId="514" priority="510" operator="containsText" text="Alta">
      <formula>NOT(ISERROR(SEARCH("Alta",H26)))</formula>
    </cfRule>
    <cfRule type="containsText" dxfId="513" priority="511" operator="containsText" text="Media">
      <formula>NOT(ISERROR(SEARCH("Media",H26)))</formula>
    </cfRule>
    <cfRule type="containsText" dxfId="512" priority="512" operator="containsText" text="Media">
      <formula>NOT(ISERROR(SEARCH("Media",H26)))</formula>
    </cfRule>
    <cfRule type="containsText" dxfId="511" priority="513" operator="containsText" text="Media">
      <formula>NOT(ISERROR(SEARCH("Media",H26)))</formula>
    </cfRule>
    <cfRule type="containsText" dxfId="510" priority="514" operator="containsText" text="Muy Baja">
      <formula>NOT(ISERROR(SEARCH("Muy Baja",H26)))</formula>
    </cfRule>
    <cfRule type="containsText" dxfId="509" priority="515" operator="containsText" text="Baja">
      <formula>NOT(ISERROR(SEARCH("Baja",H26)))</formula>
    </cfRule>
    <cfRule type="containsText" dxfId="508" priority="516" operator="containsText" text="Muy Baja">
      <formula>NOT(ISERROR(SEARCH("Muy Baja",H26)))</formula>
    </cfRule>
    <cfRule type="containsText" dxfId="507" priority="517" operator="containsText" text="Muy Baja">
      <formula>NOT(ISERROR(SEARCH("Muy Baja",H26)))</formula>
    </cfRule>
    <cfRule type="containsText" dxfId="506" priority="518" operator="containsText" text="Muy Baja">
      <formula>NOT(ISERROR(SEARCH("Muy Baja",H26)))</formula>
    </cfRule>
    <cfRule type="containsText" dxfId="505" priority="519" operator="containsText" text="Muy Baja'Tabla probabilidad'!">
      <formula>NOT(ISERROR(SEARCH("Muy Baja'Tabla probabilidad'!",H26)))</formula>
    </cfRule>
    <cfRule type="containsText" dxfId="504" priority="520" operator="containsText" text="Muy bajo">
      <formula>NOT(ISERROR(SEARCH("Muy bajo",H26)))</formula>
    </cfRule>
    <cfRule type="containsText" dxfId="503" priority="521" operator="containsText" text="Alta">
      <formula>NOT(ISERROR(SEARCH("Alta",H26)))</formula>
    </cfRule>
    <cfRule type="containsText" dxfId="502" priority="522" operator="containsText" text="Media">
      <formula>NOT(ISERROR(SEARCH("Media",H26)))</formula>
    </cfRule>
    <cfRule type="containsText" dxfId="501" priority="523" operator="containsText" text="Baja">
      <formula>NOT(ISERROR(SEARCH("Baja",H26)))</formula>
    </cfRule>
    <cfRule type="containsText" dxfId="500" priority="524" operator="containsText" text="Muy baja">
      <formula>NOT(ISERROR(SEARCH("Muy baja",H26)))</formula>
    </cfRule>
    <cfRule type="cellIs" dxfId="499" priority="527" operator="between">
      <formula>1</formula>
      <formula>2</formula>
    </cfRule>
    <cfRule type="cellIs" dxfId="498" priority="528" operator="between">
      <formula>0</formula>
      <formula>2</formula>
    </cfRule>
  </conditionalFormatting>
  <conditionalFormatting sqref="H10">
    <cfRule type="containsText" dxfId="497" priority="187" operator="containsText" text="Muy Baja">
      <formula>NOT(ISERROR(SEARCH("Muy Baja",H10)))</formula>
    </cfRule>
    <cfRule type="containsText" dxfId="496" priority="188" operator="containsText" text="Baja">
      <formula>NOT(ISERROR(SEARCH("Baja",H10)))</formula>
    </cfRule>
    <cfRule type="containsText" dxfId="495" priority="189" operator="containsText" text="Muy Alta">
      <formula>NOT(ISERROR(SEARCH("Muy Alta",H10)))</formula>
    </cfRule>
    <cfRule type="containsText" dxfId="494" priority="190" operator="containsText" text="Alta">
      <formula>NOT(ISERROR(SEARCH("Alta",H10)))</formula>
    </cfRule>
    <cfRule type="containsText" dxfId="493" priority="191" operator="containsText" text="Media">
      <formula>NOT(ISERROR(SEARCH("Media",H10)))</formula>
    </cfRule>
    <cfRule type="containsText" dxfId="492" priority="192" operator="containsText" text="Media">
      <formula>NOT(ISERROR(SEARCH("Media",H10)))</formula>
    </cfRule>
    <cfRule type="containsText" dxfId="491" priority="193" operator="containsText" text="Media">
      <formula>NOT(ISERROR(SEARCH("Media",H10)))</formula>
    </cfRule>
    <cfRule type="containsText" dxfId="490" priority="194" operator="containsText" text="Muy Baja">
      <formula>NOT(ISERROR(SEARCH("Muy Baja",H10)))</formula>
    </cfRule>
    <cfRule type="containsText" dxfId="489" priority="195" operator="containsText" text="Baja">
      <formula>NOT(ISERROR(SEARCH("Baja",H10)))</formula>
    </cfRule>
    <cfRule type="containsText" dxfId="488" priority="196" operator="containsText" text="Muy Baja">
      <formula>NOT(ISERROR(SEARCH("Muy Baja",H10)))</formula>
    </cfRule>
    <cfRule type="containsText" dxfId="487" priority="197" operator="containsText" text="Muy Baja">
      <formula>NOT(ISERROR(SEARCH("Muy Baja",H10)))</formula>
    </cfRule>
    <cfRule type="containsText" dxfId="486" priority="198" operator="containsText" text="Muy Baja">
      <formula>NOT(ISERROR(SEARCH("Muy Baja",H10)))</formula>
    </cfRule>
    <cfRule type="containsText" dxfId="485" priority="199" operator="containsText" text="Muy Baja'Tabla probabilidad'!">
      <formula>NOT(ISERROR(SEARCH("Muy Baja'Tabla probabilidad'!",H10)))</formula>
    </cfRule>
    <cfRule type="containsText" dxfId="484" priority="200" operator="containsText" text="Muy bajo">
      <formula>NOT(ISERROR(SEARCH("Muy bajo",H10)))</formula>
    </cfRule>
    <cfRule type="containsText" dxfId="483" priority="201" operator="containsText" text="Alta">
      <formula>NOT(ISERROR(SEARCH("Alta",H10)))</formula>
    </cfRule>
    <cfRule type="containsText" dxfId="482" priority="202" operator="containsText" text="Media">
      <formula>NOT(ISERROR(SEARCH("Media",H10)))</formula>
    </cfRule>
    <cfRule type="containsText" dxfId="481" priority="203" operator="containsText" text="Baja">
      <formula>NOT(ISERROR(SEARCH("Baja",H10)))</formula>
    </cfRule>
    <cfRule type="containsText" dxfId="480" priority="204" operator="containsText" text="Muy baja">
      <formula>NOT(ISERROR(SEARCH("Muy baja",H10)))</formula>
    </cfRule>
    <cfRule type="cellIs" dxfId="479" priority="207" operator="between">
      <formula>1</formula>
      <formula>2</formula>
    </cfRule>
    <cfRule type="cellIs" dxfId="478" priority="208" operator="between">
      <formula>0</formula>
      <formula>2</formula>
    </cfRule>
  </conditionalFormatting>
  <conditionalFormatting sqref="M16 M33:M37 K10:K16 K26:K53">
    <cfRule type="containsText" dxfId="477" priority="720" operator="containsText" text="Catastrófico">
      <formula>NOT(ISERROR(SEARCH("Catastrófico",K10)))</formula>
    </cfRule>
    <cfRule type="containsText" dxfId="476" priority="721" operator="containsText" text="Mayor">
      <formula>NOT(ISERROR(SEARCH("Mayor",K10)))</formula>
    </cfRule>
    <cfRule type="containsText" dxfId="475" priority="722" operator="containsText" text="Alta">
      <formula>NOT(ISERROR(SEARCH("Alta",K10)))</formula>
    </cfRule>
    <cfRule type="containsText" dxfId="474" priority="724" operator="containsText" text="Menor">
      <formula>NOT(ISERROR(SEARCH("Menor",K10)))</formula>
    </cfRule>
    <cfRule type="containsText" dxfId="473" priority="725" operator="containsText" text="Leve">
      <formula>NOT(ISERROR(SEARCH("Leve",K10)))</formula>
    </cfRule>
  </conditionalFormatting>
  <conditionalFormatting sqref="M46">
    <cfRule type="containsText" dxfId="472" priority="239" operator="containsText" text="Catastrófico">
      <formula>NOT(ISERROR(SEARCH("Catastrófico",M46)))</formula>
    </cfRule>
    <cfRule type="containsText" dxfId="471" priority="240" operator="containsText" text="Mayor">
      <formula>NOT(ISERROR(SEARCH("Mayor",M46)))</formula>
    </cfRule>
    <cfRule type="containsText" dxfId="470" priority="241" operator="containsText" text="Alta">
      <formula>NOT(ISERROR(SEARCH("Alta",M46)))</formula>
    </cfRule>
    <cfRule type="containsText" dxfId="469" priority="242" operator="containsText" text="Moderado">
      <formula>NOT(ISERROR(SEARCH("Moderado",M46)))</formula>
    </cfRule>
    <cfRule type="containsText" dxfId="468" priority="243" operator="containsText" text="Menor">
      <formula>NOT(ISERROR(SEARCH("Menor",M46)))</formula>
    </cfRule>
    <cfRule type="containsText" dxfId="467" priority="244" operator="containsText" text="Leve">
      <formula>NOT(ISERROR(SEARCH("Leve",M46)))</formula>
    </cfRule>
  </conditionalFormatting>
  <conditionalFormatting sqref="M26">
    <cfRule type="containsText" dxfId="466" priority="229" operator="containsText" text="Catastrófico">
      <formula>NOT(ISERROR(SEARCH("Catastrófico",M26)))</formula>
    </cfRule>
    <cfRule type="containsText" dxfId="465" priority="230" operator="containsText" text="Mayor">
      <formula>NOT(ISERROR(SEARCH("Mayor",M26)))</formula>
    </cfRule>
    <cfRule type="containsText" dxfId="464" priority="231" operator="containsText" text="Alta">
      <formula>NOT(ISERROR(SEARCH("Alta",M26)))</formula>
    </cfRule>
    <cfRule type="containsText" dxfId="463" priority="232" operator="containsText" text="Moderado">
      <formula>NOT(ISERROR(SEARCH("Moderado",M26)))</formula>
    </cfRule>
    <cfRule type="containsText" dxfId="462" priority="233" operator="containsText" text="Menor">
      <formula>NOT(ISERROR(SEARCH("Menor",M26)))</formula>
    </cfRule>
    <cfRule type="containsText" dxfId="461" priority="234" operator="containsText" text="Leve">
      <formula>NOT(ISERROR(SEARCH("Leve",M26)))</formula>
    </cfRule>
  </conditionalFormatting>
  <conditionalFormatting sqref="M10">
    <cfRule type="containsText" dxfId="460" priority="93" operator="containsText" text="Catastrófico">
      <formula>NOT(ISERROR(SEARCH("Catastrófico",M10)))</formula>
    </cfRule>
    <cfRule type="containsText" dxfId="459" priority="94" operator="containsText" text="Mayor">
      <formula>NOT(ISERROR(SEARCH("Mayor",M10)))</formula>
    </cfRule>
    <cfRule type="containsText" dxfId="458" priority="95" operator="containsText" text="Alta">
      <formula>NOT(ISERROR(SEARCH("Alta",M10)))</formula>
    </cfRule>
    <cfRule type="containsText" dxfId="457" priority="96" operator="containsText" text="Moderado">
      <formula>NOT(ISERROR(SEARCH("Moderado",M10)))</formula>
    </cfRule>
    <cfRule type="containsText" dxfId="456" priority="97" operator="containsText" text="Menor">
      <formula>NOT(ISERROR(SEARCH("Menor",M10)))</formula>
    </cfRule>
    <cfRule type="containsText" dxfId="455" priority="98" operator="containsText" text="Leve">
      <formula>NOT(ISERROR(SEARCH("Leve",M10)))</formula>
    </cfRule>
  </conditionalFormatting>
  <conditionalFormatting sqref="M16:N16 M33:M37 K10:K16 K26:K53">
    <cfRule type="containsText" dxfId="454" priority="723" operator="containsText" text="Moderado">
      <formula>NOT(ISERROR(SEARCH("Moderado",K10)))</formula>
    </cfRule>
  </conditionalFormatting>
  <conditionalFormatting sqref="N10">
    <cfRule type="containsText" dxfId="453" priority="161" operator="containsText" text="Extremo">
      <formula>NOT(ISERROR(SEARCH("Extremo",N10)))</formula>
    </cfRule>
    <cfRule type="containsText" dxfId="452" priority="162" operator="containsText" text="Alto">
      <formula>NOT(ISERROR(SEARCH("Alto",N10)))</formula>
    </cfRule>
    <cfRule type="containsText" dxfId="451" priority="163" operator="containsText" text="Bajo">
      <formula>NOT(ISERROR(SEARCH("Bajo",N10)))</formula>
    </cfRule>
    <cfRule type="containsText" dxfId="450" priority="164" operator="containsText" text="Moderado">
      <formula>NOT(ISERROR(SEARCH("Moderado",N10)))</formula>
    </cfRule>
  </conditionalFormatting>
  <conditionalFormatting sqref="N8:O8">
    <cfRule type="containsText" dxfId="449" priority="285" operator="containsText" text="3- Moderado">
      <formula>NOT(ISERROR(SEARCH("3- Moderado",N8)))</formula>
    </cfRule>
    <cfRule type="containsText" dxfId="448" priority="286" operator="containsText" text="6- Moderado">
      <formula>NOT(ISERROR(SEARCH("6- Moderado",N8)))</formula>
    </cfRule>
    <cfRule type="containsText" dxfId="447" priority="287" operator="containsText" text="4- Moderado">
      <formula>NOT(ISERROR(SEARCH("4- Moderado",N8)))</formula>
    </cfRule>
    <cfRule type="containsText" dxfId="446" priority="288" operator="containsText" text="3- Bajo">
      <formula>NOT(ISERROR(SEARCH("3- Bajo",N8)))</formula>
    </cfRule>
    <cfRule type="containsText" dxfId="445" priority="289" operator="containsText" text="4- Bajo">
      <formula>NOT(ISERROR(SEARCH("4- Bajo",N8)))</formula>
    </cfRule>
    <cfRule type="containsText" dxfId="444" priority="290" operator="containsText" text="1- Bajo">
      <formula>NOT(ISERROR(SEARCH("1- Bajo",N8)))</formula>
    </cfRule>
  </conditionalFormatting>
  <conditionalFormatting sqref="N16:O16">
    <cfRule type="containsText" dxfId="443" priority="281" operator="containsText" text="Extremo">
      <formula>NOT(ISERROR(SEARCH("Extremo",N16)))</formula>
    </cfRule>
    <cfRule type="containsText" dxfId="442" priority="282" operator="containsText" text="Alto">
      <formula>NOT(ISERROR(SEARCH("Alto",N16)))</formula>
    </cfRule>
    <cfRule type="containsText" dxfId="441" priority="283" operator="containsText" text="Bajo">
      <formula>NOT(ISERROR(SEARCH("Bajo",N16)))</formula>
    </cfRule>
  </conditionalFormatting>
  <conditionalFormatting sqref="N33:O37">
    <cfRule type="containsText" dxfId="440" priority="1307" operator="containsText" text="Extremo">
      <formula>NOT(ISERROR(SEARCH("Extremo",N33)))</formula>
    </cfRule>
    <cfRule type="containsText" dxfId="439" priority="1308" operator="containsText" text="Alto">
      <formula>NOT(ISERROR(SEARCH("Alto",N33)))</formula>
    </cfRule>
    <cfRule type="containsText" dxfId="438" priority="1309" operator="containsText" text="Bajo">
      <formula>NOT(ISERROR(SEARCH("Bajo",N33)))</formula>
    </cfRule>
    <cfRule type="containsText" dxfId="437" priority="1310" operator="containsText" text="Moderado">
      <formula>NOT(ISERROR(SEARCH("Moderado",N33)))</formula>
    </cfRule>
  </conditionalFormatting>
  <conditionalFormatting sqref="N46:O46">
    <cfRule type="containsText" dxfId="436" priority="245" operator="containsText" text="Extremo">
      <formula>NOT(ISERROR(SEARCH("Extremo",N46)))</formula>
    </cfRule>
    <cfRule type="containsText" dxfId="435" priority="246" operator="containsText" text="Alto">
      <formula>NOT(ISERROR(SEARCH("Alto",N46)))</formula>
    </cfRule>
    <cfRule type="containsText" dxfId="434" priority="247" operator="containsText" text="Bajo">
      <formula>NOT(ISERROR(SEARCH("Bajo",N46)))</formula>
    </cfRule>
    <cfRule type="containsText" dxfId="433" priority="248" operator="containsText" text="Moderado">
      <formula>NOT(ISERROR(SEARCH("Moderado",N46)))</formula>
    </cfRule>
  </conditionalFormatting>
  <conditionalFormatting sqref="N26:O26">
    <cfRule type="containsText" dxfId="432" priority="235" operator="containsText" text="Extremo">
      <formula>NOT(ISERROR(SEARCH("Extremo",N26)))</formula>
    </cfRule>
    <cfRule type="containsText" dxfId="431" priority="236" operator="containsText" text="Alto">
      <formula>NOT(ISERROR(SEARCH("Alto",N26)))</formula>
    </cfRule>
    <cfRule type="containsText" dxfId="430" priority="237" operator="containsText" text="Bajo">
      <formula>NOT(ISERROR(SEARCH("Bajo",N26)))</formula>
    </cfRule>
    <cfRule type="containsText" dxfId="429" priority="238" operator="containsText" text="Moderado">
      <formula>NOT(ISERROR(SEARCH("Moderado",N26)))</formula>
    </cfRule>
  </conditionalFormatting>
  <conditionalFormatting sqref="O16">
    <cfRule type="containsText" dxfId="428" priority="284" operator="containsText" text="Moderado">
      <formula>NOT(ISERROR(SEARCH("Moderado",O16)))</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'!$B$5,H16)))</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'!$B$5,H16)))</xm:f>
            <xm:f>'8- Políticas de Administración '!$B$5</xm:f>
            <x14:dxf>
              <font>
                <color rgb="FF9C0006"/>
              </font>
              <fill>
                <patternFill>
                  <bgColor rgb="FFFFC7CE"/>
                </patternFill>
              </fill>
            </x14:dxf>
          </x14:cfRule>
          <xm:sqref>H16 H33:H37</xm:sqref>
        </x14:conditionalFormatting>
        <x14:conditionalFormatting xmlns:xm="http://schemas.microsoft.com/office/excel/2006/main">
          <x14:cfRule type="containsText" priority="525" operator="containsText" id="{954E1B25-D051-41D0-989E-8AD2D1BE75BA}">
            <xm:f>NOT(ISERROR(SEARCH('8- Políticas de Administración '!$B$5,H26)))</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'!$B$5,H26)))</xm:f>
            <xm:f>'8- Políticas de Administración '!$B$5</xm:f>
            <x14:dxf>
              <font>
                <color rgb="FF9C0006"/>
              </font>
              <fill>
                <patternFill>
                  <bgColor rgb="FFFFC7CE"/>
                </patternFill>
              </fill>
            </x14:dxf>
          </x14:cfRule>
          <xm:sqref>H26</xm:sqref>
        </x14:conditionalFormatting>
        <x14:conditionalFormatting xmlns:xm="http://schemas.microsoft.com/office/excel/2006/main">
          <x14:cfRule type="containsText" priority="205" operator="containsText" id="{707A634C-B82F-4D42-BC9F-8E261ACE94B9}">
            <xm:f>NOT(ISERROR(SEARCH('8- Políticas de Administración '!$B$5,H10)))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'!$B$5,H10)))</xm:f>
            <xm:f>'8- Políticas de Administración '!$B$5</xm:f>
            <x14:dxf>
              <font>
                <color rgb="FF9C0006"/>
              </font>
              <fill>
                <patternFill>
                  <bgColor rgb="FFFFC7CE"/>
                </patternFill>
              </fill>
            </x14:dxf>
          </x14:cfRule>
          <xm:sqref>H10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I10:I16 I26:I53</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J10:J16 J26:J53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50"/>
  <sheetViews>
    <sheetView showGridLines="0" topLeftCell="A8" zoomScale="70" zoomScaleNormal="70" zoomScaleSheetLayoutView="85" zoomScalePageLayoutView="70" workbookViewId="0">
      <pane xSplit="1" ySplit="2" topLeftCell="L24" activePane="bottomRight" state="frozen"/>
      <selection activeCell="A8" sqref="A8"/>
      <selection pane="topRight" activeCell="B8" sqref="B8"/>
      <selection pane="bottomLeft" activeCell="A10" sqref="A10"/>
      <selection pane="bottomRight" activeCell="M45" sqref="M45"/>
    </sheetView>
  </sheetViews>
  <sheetFormatPr baseColWidth="10" defaultColWidth="11.44140625" defaultRowHeight="13.2"/>
  <cols>
    <col min="1" max="1" width="6.33203125" style="222" customWidth="1"/>
    <col min="2" max="2" width="35.88671875" style="222" customWidth="1"/>
    <col min="3" max="3" width="39.5546875" style="223" customWidth="1"/>
    <col min="4" max="4" width="9.33203125" style="222" customWidth="1"/>
    <col min="5" max="5" width="76.33203125" style="222" customWidth="1"/>
    <col min="6" max="6" width="11.44140625" style="222"/>
    <col min="7" max="7" width="12.33203125" style="222" bestFit="1" customWidth="1"/>
    <col min="8" max="8" width="14.6640625" style="222" bestFit="1" customWidth="1"/>
    <col min="9" max="9" width="13.5546875" style="222" customWidth="1"/>
    <col min="10" max="10" width="8.33203125" style="222" customWidth="1"/>
    <col min="11" max="11" width="11.6640625" style="222" customWidth="1"/>
    <col min="12" max="12" width="37.44140625" style="222" customWidth="1"/>
    <col min="13" max="13" width="60.5546875" style="222" customWidth="1"/>
    <col min="14" max="14" width="7.6640625" style="222" customWidth="1"/>
    <col min="15" max="15" width="15.6640625" style="222" customWidth="1"/>
    <col min="16" max="17" width="10" style="222" customWidth="1"/>
    <col min="18" max="18" width="10.44140625" style="222" customWidth="1"/>
    <col min="19" max="19" width="11.44140625" style="222" customWidth="1"/>
    <col min="20" max="20" width="26.33203125" style="224" customWidth="1"/>
    <col min="21" max="21" width="18.5546875" style="225" customWidth="1"/>
    <col min="22" max="22" width="22.5546875" style="226" customWidth="1"/>
    <col min="23" max="278" width="11.44140625" style="196"/>
    <col min="279" max="16384" width="11.44140625" style="197"/>
  </cols>
  <sheetData>
    <row r="1" spans="1:278" ht="27.6" thickTop="1">
      <c r="A1" s="648"/>
      <c r="B1" s="649"/>
      <c r="C1" s="650"/>
      <c r="D1" s="643" t="s">
        <v>273</v>
      </c>
      <c r="E1" s="644"/>
      <c r="F1" s="644"/>
      <c r="G1" s="644"/>
      <c r="H1" s="644"/>
      <c r="I1" s="644"/>
      <c r="J1" s="644"/>
      <c r="K1" s="644"/>
      <c r="L1" s="263"/>
      <c r="M1" s="263"/>
      <c r="N1" s="263"/>
      <c r="O1" s="263"/>
      <c r="P1" s="263"/>
      <c r="Q1" s="263"/>
      <c r="R1" s="263"/>
      <c r="S1" s="263"/>
      <c r="T1" s="263"/>
      <c r="U1" s="263"/>
      <c r="V1" s="263"/>
    </row>
    <row r="2" spans="1:278" ht="34.5" customHeight="1">
      <c r="A2" s="651"/>
      <c r="B2" s="652"/>
      <c r="C2" s="653"/>
      <c r="D2" s="639" t="str">
        <f>+'5- Identificación de Riesgos'!D1:N1</f>
        <v>CENTRO DE SERVICIOS JUDICIALES DE LOS JUZGADOS PENALES DE MANIZALES</v>
      </c>
      <c r="E2" s="640"/>
      <c r="F2" s="640"/>
      <c r="G2" s="640"/>
      <c r="H2" s="640"/>
      <c r="I2" s="640"/>
      <c r="J2" s="264"/>
      <c r="K2" s="264"/>
      <c r="L2" s="264"/>
      <c r="M2" s="264"/>
      <c r="N2" s="264"/>
      <c r="O2" s="264"/>
      <c r="P2" s="264"/>
      <c r="Q2" s="264"/>
      <c r="R2" s="264"/>
      <c r="S2" s="264"/>
      <c r="T2" s="264"/>
      <c r="U2" s="264"/>
      <c r="V2" s="264"/>
    </row>
    <row r="3" spans="1:278" ht="30" customHeight="1">
      <c r="A3" s="651"/>
      <c r="B3" s="652"/>
      <c r="C3" s="653"/>
      <c r="D3" s="641"/>
      <c r="E3" s="642"/>
      <c r="F3" s="642"/>
      <c r="G3" s="642"/>
      <c r="H3" s="642"/>
      <c r="I3" s="642"/>
      <c r="J3" s="264"/>
      <c r="K3" s="264"/>
      <c r="L3" s="264"/>
      <c r="M3" s="264"/>
      <c r="N3" s="264"/>
      <c r="O3" s="264"/>
      <c r="P3" s="264"/>
      <c r="Q3" s="264"/>
      <c r="R3" s="264"/>
      <c r="S3" s="264"/>
      <c r="T3" s="264"/>
      <c r="U3" s="264"/>
      <c r="V3" s="264"/>
    </row>
    <row r="4" spans="1:278" ht="37.200000000000003" customHeight="1">
      <c r="A4" s="608" t="s">
        <v>227</v>
      </c>
      <c r="B4" s="608"/>
      <c r="C4" s="611" t="s">
        <v>422</v>
      </c>
      <c r="D4" s="612"/>
      <c r="E4" s="612"/>
      <c r="F4" s="612"/>
      <c r="G4" s="612"/>
      <c r="H4" s="612"/>
      <c r="I4" s="612"/>
      <c r="J4" s="612"/>
      <c r="K4" s="612"/>
      <c r="L4" s="612"/>
      <c r="M4" s="612"/>
      <c r="N4" s="612"/>
      <c r="O4" s="612"/>
      <c r="P4" s="612"/>
      <c r="Q4" s="612"/>
      <c r="R4" s="612"/>
      <c r="S4" s="612"/>
      <c r="T4" s="612"/>
      <c r="U4" s="612"/>
      <c r="V4" s="612"/>
    </row>
    <row r="5" spans="1:278" ht="154.19999999999999" customHeight="1">
      <c r="A5" s="608" t="s">
        <v>228</v>
      </c>
      <c r="B5" s="609"/>
      <c r="C5" s="645" t="s">
        <v>483</v>
      </c>
      <c r="D5" s="646"/>
      <c r="E5" s="646"/>
      <c r="F5" s="646"/>
      <c r="G5" s="646"/>
      <c r="H5" s="646"/>
      <c r="I5" s="265"/>
      <c r="J5" s="265"/>
      <c r="K5" s="265"/>
      <c r="L5" s="265"/>
      <c r="M5" s="265"/>
      <c r="N5" s="265"/>
      <c r="O5" s="265"/>
      <c r="P5" s="265"/>
      <c r="Q5" s="265"/>
      <c r="R5" s="265"/>
      <c r="S5" s="265"/>
      <c r="T5" s="265"/>
      <c r="U5" s="265"/>
      <c r="V5" s="266"/>
    </row>
    <row r="6" spans="1:278" ht="27" customHeight="1">
      <c r="A6" s="608" t="s">
        <v>229</v>
      </c>
      <c r="B6" s="608"/>
      <c r="C6" s="657" t="s">
        <v>481</v>
      </c>
      <c r="D6" s="657"/>
      <c r="E6" s="657"/>
      <c r="F6" s="657"/>
      <c r="G6" s="657"/>
      <c r="H6" s="657"/>
      <c r="I6" s="657"/>
      <c r="J6" s="657"/>
      <c r="K6" s="657"/>
      <c r="L6" s="657"/>
      <c r="M6" s="657"/>
      <c r="N6" s="657"/>
      <c r="O6" s="657"/>
      <c r="P6" s="657"/>
      <c r="Q6" s="657"/>
      <c r="R6" s="657"/>
      <c r="S6" s="657"/>
      <c r="T6" s="657"/>
      <c r="U6" s="657"/>
      <c r="V6" s="657"/>
    </row>
    <row r="7" spans="1:278" ht="13.8" thickBot="1">
      <c r="A7" s="610" t="s">
        <v>230</v>
      </c>
      <c r="B7" s="610"/>
      <c r="C7" s="610"/>
      <c r="D7" s="625" t="s">
        <v>274</v>
      </c>
      <c r="E7" s="626"/>
      <c r="F7" s="626"/>
      <c r="G7" s="626"/>
      <c r="H7" s="626"/>
      <c r="I7" s="626"/>
      <c r="J7" s="626"/>
      <c r="K7" s="626"/>
      <c r="L7" s="626"/>
      <c r="M7" s="626"/>
      <c r="N7" s="626"/>
      <c r="O7" s="626"/>
      <c r="P7" s="626"/>
      <c r="Q7" s="626"/>
      <c r="R7" s="627"/>
      <c r="S7" s="198"/>
      <c r="T7" s="610" t="s">
        <v>275</v>
      </c>
      <c r="U7" s="610"/>
      <c r="V7" s="610"/>
    </row>
    <row r="8" spans="1:278" ht="45" customHeight="1" thickTop="1" thickBot="1">
      <c r="A8" s="613" t="s">
        <v>235</v>
      </c>
      <c r="B8" s="615" t="s">
        <v>276</v>
      </c>
      <c r="C8" s="617" t="s">
        <v>231</v>
      </c>
      <c r="D8" s="619" t="s">
        <v>277</v>
      </c>
      <c r="E8" s="621" t="s">
        <v>202</v>
      </c>
      <c r="F8" s="628" t="s">
        <v>416</v>
      </c>
      <c r="G8" s="629"/>
      <c r="H8" s="629"/>
      <c r="I8" s="629"/>
      <c r="J8" s="629"/>
      <c r="K8" s="630"/>
      <c r="L8" s="628" t="s">
        <v>278</v>
      </c>
      <c r="M8" s="629"/>
      <c r="N8" s="629"/>
      <c r="O8" s="629"/>
      <c r="P8" s="629"/>
      <c r="Q8" s="629"/>
      <c r="R8" s="629"/>
      <c r="S8" s="630"/>
      <c r="T8" s="199"/>
      <c r="U8" s="200"/>
      <c r="V8" s="201" t="s">
        <v>279</v>
      </c>
    </row>
    <row r="9" spans="1:278" s="208" customFormat="1" ht="96" customHeight="1" thickTop="1" thickBot="1">
      <c r="A9" s="614"/>
      <c r="B9" s="616"/>
      <c r="C9" s="618"/>
      <c r="D9" s="620"/>
      <c r="E9" s="622"/>
      <c r="F9" s="234" t="s">
        <v>204</v>
      </c>
      <c r="G9" s="234" t="s">
        <v>206</v>
      </c>
      <c r="H9" s="234" t="s">
        <v>280</v>
      </c>
      <c r="I9" s="234" t="s">
        <v>208</v>
      </c>
      <c r="J9" s="203" t="s">
        <v>281</v>
      </c>
      <c r="K9" s="202" t="s">
        <v>214</v>
      </c>
      <c r="L9" s="202" t="s">
        <v>282</v>
      </c>
      <c r="M9" s="204" t="s">
        <v>211</v>
      </c>
      <c r="N9" s="202" t="s">
        <v>283</v>
      </c>
      <c r="O9" s="202" t="s">
        <v>284</v>
      </c>
      <c r="P9" s="202" t="s">
        <v>285</v>
      </c>
      <c r="Q9" s="202" t="s">
        <v>286</v>
      </c>
      <c r="R9" s="203" t="s">
        <v>281</v>
      </c>
      <c r="S9" s="202" t="s">
        <v>287</v>
      </c>
      <c r="T9" s="205" t="s">
        <v>216</v>
      </c>
      <c r="U9" s="205" t="s">
        <v>218</v>
      </c>
      <c r="V9" s="206" t="s">
        <v>288</v>
      </c>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row>
    <row r="10" spans="1:278" ht="102.6" customHeight="1">
      <c r="A10" s="654">
        <f>+'5- Identificación de Riesgos'!A10:A15</f>
        <v>1</v>
      </c>
      <c r="B10" s="582" t="str">
        <f>+'5- Identificación de Riesgos'!B10:B15</f>
        <v xml:space="preserve">Recibir , ofrecer, prometer , entregar o aceptar dádivas o beneficios a nombre propio o de terceros para  expedir, alterar,retener , extraviar o entregar  documentos  sin el lleno de requisitos legales </v>
      </c>
      <c r="C10" s="623" t="str">
        <f>+'5- Identificación de Riesgos'!D10:D14</f>
        <v>1. Fallas en los controles de los procesos 
2. Insuficientes programas de capacitación para la toma de conciencia debido al desconocimiento de la ley antisoborno (ISO 37001:2016) y   de los  valores y principios propios de la entidad.</v>
      </c>
      <c r="D10" s="252">
        <v>1</v>
      </c>
      <c r="E10" s="249" t="s">
        <v>550</v>
      </c>
      <c r="F10" s="232" t="s">
        <v>290</v>
      </c>
      <c r="G10" s="232" t="s">
        <v>290</v>
      </c>
      <c r="H10" s="232" t="s">
        <v>290</v>
      </c>
      <c r="I10" s="232" t="s">
        <v>290</v>
      </c>
      <c r="J10" s="233">
        <f>COUNTIF(F10:I10,"SI")/4</f>
        <v>1</v>
      </c>
      <c r="K10" s="591">
        <f>AVERAGE(J10:J16)</f>
        <v>0.8928571428571429</v>
      </c>
      <c r="L10" s="232" t="str">
        <f>+'5- Identificación de Riesgos'!I10</f>
        <v>Afectación de reputacion,imagén,  credibilidad, satisfacción de usuarios y PI</v>
      </c>
      <c r="M10" s="210" t="s">
        <v>564</v>
      </c>
      <c r="N10" s="232" t="s">
        <v>290</v>
      </c>
      <c r="O10" s="232" t="s">
        <v>290</v>
      </c>
      <c r="P10" s="232" t="s">
        <v>290</v>
      </c>
      <c r="Q10" s="232" t="s">
        <v>290</v>
      </c>
      <c r="R10" s="248">
        <f>SUM(COUNTIF(N10,"SI")*25%,COUNTIF(O10,"SI")*40%,COUNTIF(P10,"SI")*25%,COUNTIF(Q10,"SI")*10%)</f>
        <v>1</v>
      </c>
      <c r="S10" s="591">
        <f>AVERAGE(R10:R11)</f>
        <v>1</v>
      </c>
      <c r="T10" s="582" t="str">
        <f>CONCATENATE(INDEX('8- Políticas de Administración '!$B$6:$F$10,MATCH(ROUND(IF((RIGHT('5- Identificación de Riesgos'!H16,1)-'6- Valoración Controles'!K10)&lt;1,1,(RIGHT('5- Identificación de Riesgos'!H16,1)-'6- Valoración Controles'!K10)),0),'8- Políticas de Administración '!$F$6:$F$10,0),1)," - ",ROUND(IF((RIGHT('5- Identificación de Riesgos'!H16,1)-'6- Valoración Controles'!K10)&lt;1,1,(RIGHT('5- Identificación de Riesgos'!H16,1)-'6- Valoración Controles'!K10)),0))</f>
        <v>Muy Baja - 1</v>
      </c>
      <c r="U10" s="582" t="str">
        <f>CONCATENATE(INDEX('8- Políticas de Administración '!$B$17:$F$21,MATCH(ROUND(IF((RIGHT('5- Identificación de Riesgos'!M16,1)-'6- Valoración Controles'!S10)&lt;1,1,(RIGHT('5- Identificación de Riesgos'!M16,1)-'6- Valoración Controles'!S10)),0),'8- Políticas de Administración '!$F$17:$F$21,0),1)," - ",ROUND(IF((RIGHT('5- Identificación de Riesgos'!M16,1)-'6- Valoración Controles'!S10)&lt;1,1,(RIGHT('5- Identificación de Riesgos'!M16,1)-'6- Valoración Controles'!S10)),0))</f>
        <v>Leve - 1</v>
      </c>
      <c r="V10" s="586" t="str">
        <f>CONCATENATE(VLOOKUP((LEFT(T10,LEN(T10)-4)&amp;LEFT(U10,LEN(U10)-4)),'9- Matriz de Calor '!$D$18:$E$42,2,0)," - ",RIGHT(T10,1)*RIGHT(U10,1))</f>
        <v>Bajo - 1</v>
      </c>
    </row>
    <row r="11" spans="1:278" ht="101.25" customHeight="1">
      <c r="A11" s="655"/>
      <c r="B11" s="583"/>
      <c r="C11" s="606"/>
      <c r="D11" s="253">
        <v>2</v>
      </c>
      <c r="E11" s="239" t="s">
        <v>556</v>
      </c>
      <c r="F11" s="229" t="s">
        <v>290</v>
      </c>
      <c r="G11" s="229" t="s">
        <v>290</v>
      </c>
      <c r="H11" s="229" t="s">
        <v>289</v>
      </c>
      <c r="I11" s="229" t="s">
        <v>290</v>
      </c>
      <c r="J11" s="231">
        <f t="shared" ref="J11:J15" si="0">COUNTIF(F11:I11,"SI")/4</f>
        <v>0.75</v>
      </c>
      <c r="K11" s="592"/>
      <c r="L11" s="229" t="str">
        <f>+'5- Identificación de Riesgos'!I11</f>
        <v>Afectación de reputacion,imagén,  credibilidad, satisfacción de usuarios y PI</v>
      </c>
      <c r="M11" s="213" t="s">
        <v>455</v>
      </c>
      <c r="N11" s="229" t="s">
        <v>290</v>
      </c>
      <c r="O11" s="229" t="s">
        <v>290</v>
      </c>
      <c r="P11" s="229" t="s">
        <v>290</v>
      </c>
      <c r="Q11" s="229" t="s">
        <v>290</v>
      </c>
      <c r="R11" s="243">
        <f>SUM(COUNTIF(N11,"SI")*25%,COUNTIF(O11,"SI")*40%,COUNTIF(P11,"SI")*25%,COUNTIF(Q11,"SI")*10%)</f>
        <v>1</v>
      </c>
      <c r="S11" s="592"/>
      <c r="T11" s="583"/>
      <c r="U11" s="583"/>
      <c r="V11" s="587"/>
    </row>
    <row r="12" spans="1:278" ht="105.6">
      <c r="A12" s="655"/>
      <c r="B12" s="583"/>
      <c r="C12" s="606"/>
      <c r="D12" s="253">
        <v>3</v>
      </c>
      <c r="E12" s="239" t="s">
        <v>558</v>
      </c>
      <c r="F12" s="229" t="s">
        <v>290</v>
      </c>
      <c r="G12" s="229" t="s">
        <v>290</v>
      </c>
      <c r="H12" s="229" t="s">
        <v>290</v>
      </c>
      <c r="I12" s="229" t="s">
        <v>290</v>
      </c>
      <c r="J12" s="231">
        <f t="shared" si="0"/>
        <v>1</v>
      </c>
      <c r="K12" s="592"/>
      <c r="L12" s="229" t="str">
        <f>+'5- Identificación de Riesgos'!I12</f>
        <v>Afectación de reputacion,imagén,  credibilidad, satisfacción de usuarios y PI</v>
      </c>
      <c r="M12" s="213" t="s">
        <v>456</v>
      </c>
      <c r="N12" s="229" t="s">
        <v>290</v>
      </c>
      <c r="O12" s="229" t="s">
        <v>290</v>
      </c>
      <c r="P12" s="229" t="s">
        <v>290</v>
      </c>
      <c r="Q12" s="229" t="s">
        <v>290</v>
      </c>
      <c r="R12" s="244">
        <f>SUM(COUNTIF(N12,"SI")*25%,COUNTIF(O12,"SI")*40%,COUNTIF(P12,"SI")*25%,COUNTIF(Q12,"SI")*10%)</f>
        <v>1</v>
      </c>
      <c r="S12" s="592"/>
      <c r="T12" s="583"/>
      <c r="U12" s="583"/>
      <c r="V12" s="587"/>
    </row>
    <row r="13" spans="1:278" ht="36.6" customHeight="1">
      <c r="A13" s="655"/>
      <c r="B13" s="583"/>
      <c r="C13" s="606"/>
      <c r="D13" s="253">
        <v>4</v>
      </c>
      <c r="E13" s="239" t="s">
        <v>552</v>
      </c>
      <c r="F13" s="229" t="s">
        <v>290</v>
      </c>
      <c r="G13" s="229" t="s">
        <v>290</v>
      </c>
      <c r="H13" s="229" t="s">
        <v>290</v>
      </c>
      <c r="I13" s="229" t="s">
        <v>290</v>
      </c>
      <c r="J13" s="231">
        <f t="shared" si="0"/>
        <v>1</v>
      </c>
      <c r="K13" s="592"/>
      <c r="L13" s="275" t="str">
        <f>+'5- Identificación de Riesgos'!I13</f>
        <v>Afectación de reputacion,imagén,  credibilidad, satisfacción de usuarios y PI</v>
      </c>
      <c r="M13" s="213"/>
      <c r="N13" s="229"/>
      <c r="O13" s="229"/>
      <c r="P13" s="229"/>
      <c r="Q13" s="229"/>
      <c r="R13" s="231"/>
      <c r="S13" s="592"/>
      <c r="T13" s="583"/>
      <c r="U13" s="583"/>
      <c r="V13" s="587"/>
    </row>
    <row r="14" spans="1:278" ht="31.95" customHeight="1">
      <c r="A14" s="655"/>
      <c r="B14" s="583"/>
      <c r="C14" s="606"/>
      <c r="D14" s="253">
        <v>5</v>
      </c>
      <c r="E14" s="239" t="s">
        <v>551</v>
      </c>
      <c r="F14" s="229" t="s">
        <v>290</v>
      </c>
      <c r="G14" s="229" t="s">
        <v>290</v>
      </c>
      <c r="H14" s="229" t="s">
        <v>290</v>
      </c>
      <c r="I14" s="229" t="s">
        <v>290</v>
      </c>
      <c r="J14" s="231">
        <f t="shared" si="0"/>
        <v>1</v>
      </c>
      <c r="K14" s="592"/>
      <c r="L14" s="275" t="str">
        <f>+'5- Identificación de Riesgos'!I14</f>
        <v>Afectación de reputacion,imagén,  credibilidad, satisfacción de usuarios y PI</v>
      </c>
      <c r="M14" s="213"/>
      <c r="N14" s="229"/>
      <c r="O14" s="229"/>
      <c r="P14" s="229"/>
      <c r="Q14" s="229"/>
      <c r="R14" s="231"/>
      <c r="S14" s="592"/>
      <c r="T14" s="583"/>
      <c r="U14" s="583"/>
      <c r="V14" s="587"/>
    </row>
    <row r="15" spans="1:278" ht="69.599999999999994" customHeight="1">
      <c r="A15" s="655"/>
      <c r="B15" s="583"/>
      <c r="C15" s="606"/>
      <c r="D15" s="253">
        <v>6</v>
      </c>
      <c r="E15" s="239" t="s">
        <v>553</v>
      </c>
      <c r="F15" s="229" t="s">
        <v>290</v>
      </c>
      <c r="G15" s="229" t="s">
        <v>290</v>
      </c>
      <c r="H15" s="229" t="s">
        <v>289</v>
      </c>
      <c r="I15" s="229" t="s">
        <v>290</v>
      </c>
      <c r="J15" s="231">
        <f t="shared" si="0"/>
        <v>0.75</v>
      </c>
      <c r="K15" s="592"/>
      <c r="L15" s="229"/>
      <c r="M15" s="213"/>
      <c r="N15" s="229"/>
      <c r="O15" s="229"/>
      <c r="P15" s="229"/>
      <c r="Q15" s="229"/>
      <c r="R15" s="231"/>
      <c r="S15" s="592"/>
      <c r="T15" s="583"/>
      <c r="U15" s="583"/>
      <c r="V15" s="587"/>
    </row>
    <row r="16" spans="1:278" ht="39.6">
      <c r="A16" s="655"/>
      <c r="B16" s="583"/>
      <c r="C16" s="606"/>
      <c r="D16" s="253">
        <v>7</v>
      </c>
      <c r="E16" s="239" t="s">
        <v>557</v>
      </c>
      <c r="F16" s="229" t="s">
        <v>290</v>
      </c>
      <c r="G16" s="229" t="s">
        <v>290</v>
      </c>
      <c r="H16" s="229" t="s">
        <v>289</v>
      </c>
      <c r="I16" s="229" t="s">
        <v>290</v>
      </c>
      <c r="J16" s="231">
        <f t="shared" ref="J16:J23" si="1">COUNTIF(F16:I16,"SI")/4</f>
        <v>0.75</v>
      </c>
      <c r="K16" s="592"/>
      <c r="L16" s="229"/>
      <c r="M16" s="213"/>
      <c r="N16" s="229"/>
      <c r="O16" s="229"/>
      <c r="P16" s="229"/>
      <c r="Q16" s="229"/>
      <c r="R16" s="231"/>
      <c r="S16" s="592"/>
      <c r="T16" s="583"/>
      <c r="U16" s="583"/>
      <c r="V16" s="587"/>
    </row>
    <row r="17" spans="1:22" ht="23.4" customHeight="1" thickBot="1">
      <c r="A17" s="656"/>
      <c r="B17" s="585"/>
      <c r="C17" s="624"/>
      <c r="D17" s="254"/>
      <c r="E17" s="261"/>
      <c r="F17" s="235"/>
      <c r="G17" s="235"/>
      <c r="H17" s="235"/>
      <c r="I17" s="235"/>
      <c r="J17" s="236"/>
      <c r="K17" s="250"/>
      <c r="L17" s="235"/>
      <c r="M17" s="251"/>
      <c r="N17" s="235"/>
      <c r="O17" s="235"/>
      <c r="P17" s="235"/>
      <c r="Q17" s="235"/>
      <c r="R17" s="236"/>
      <c r="S17" s="594"/>
      <c r="T17" s="585"/>
      <c r="U17" s="585"/>
      <c r="V17" s="589"/>
    </row>
    <row r="18" spans="1:22" ht="92.4">
      <c r="A18" s="532">
        <v>2</v>
      </c>
      <c r="B18" s="599" t="s">
        <v>250</v>
      </c>
      <c r="C18" s="602" t="str">
        <f>+'5- Identificación de Riesgos'!D16</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 la dependencia.
5. Fallas e insuficiencia de las herramientas tecnológicas.
6. Desconocimiento de la normatividad legal que reglamenta los términos judicales para la prestación del servicio.</v>
      </c>
      <c r="D18" s="634">
        <v>8</v>
      </c>
      <c r="E18" s="632" t="s">
        <v>558</v>
      </c>
      <c r="F18" s="637" t="s">
        <v>290</v>
      </c>
      <c r="G18" s="637" t="s">
        <v>290</v>
      </c>
      <c r="H18" s="637" t="s">
        <v>290</v>
      </c>
      <c r="I18" s="637" t="s">
        <v>290</v>
      </c>
      <c r="J18" s="647">
        <f t="shared" si="1"/>
        <v>1</v>
      </c>
      <c r="K18" s="601">
        <f>AVERAGE(J18:J23)</f>
        <v>1</v>
      </c>
      <c r="L18" s="228" t="str">
        <f>+'5- Identificación de Riesgos'!I16</f>
        <v>Afectación de reputacion,imagén,  credibilidad, satisfacción de usuarios y PI</v>
      </c>
      <c r="M18" s="210" t="s">
        <v>565</v>
      </c>
      <c r="N18" s="228" t="s">
        <v>290</v>
      </c>
      <c r="O18" s="228" t="s">
        <v>290</v>
      </c>
      <c r="P18" s="228" t="s">
        <v>290</v>
      </c>
      <c r="Q18" s="228" t="s">
        <v>290</v>
      </c>
      <c r="R18" s="230">
        <f t="shared" ref="R18:R20" si="2">SUM(COUNTIF(N18,"SI")*25%,COUNTIF(O18,"SI")*40%,COUNTIF(P18,"SI")*25%,COUNTIF(Q18,"SI")*10%)</f>
        <v>1</v>
      </c>
      <c r="S18" s="601">
        <f>AVERAGE(R18:R20)</f>
        <v>1</v>
      </c>
      <c r="T18" s="599" t="str">
        <f>CONCATENATE(INDEX('8- Políticas de Administración '!$B$6:$F$10,MATCH(ROUND(IF((RIGHT('5- Identificación de Riesgos'!H33,1)-'6- Valoración Controles'!K18)&lt;1,1,(RIGHT('5- Identificación de Riesgos'!H33,1)-'6- Valoración Controles'!K18)),0),'8- Políticas de Administración '!$F$6:$F$10,0),1)," - ",ROUND(IF((RIGHT('5- Identificación de Riesgos'!H33,1)-'6- Valoración Controles'!K18)&lt;1,1,(RIGHT('5- Identificación de Riesgos'!H33,1)-'6- Valoración Controles'!K18)),0))</f>
        <v>Muy Baja - 1</v>
      </c>
      <c r="U18" s="599" t="str">
        <f>CONCATENATE(INDEX('8- Políticas de Administración '!$B$17:$F$21,MATCH(ROUND(IF((RIGHT('5- Identificación de Riesgos'!M33,1)-'6- Valoración Controles'!S18)&lt;1,1,(RIGHT('5- Identificación de Riesgos'!M33,1)-'6- Valoración Controles'!S18)),0),'8- Políticas de Administración '!$F$17:$F$21,0),1)," - ",ROUND(IF((RIGHT('5- Identificación de Riesgos'!M33,1)-'6- Valoración Controles'!S18)&lt;1,1,(RIGHT('5- Identificación de Riesgos'!M33,1)-'6- Valoración Controles'!S18)),0))</f>
        <v>Leve - 1</v>
      </c>
      <c r="V18" s="631" t="str">
        <f>CONCATENATE(VLOOKUP((LEFT(T18,LEN(T18)-4)&amp;LEFT(U18,LEN(U18)-4)),'9- Matriz de Calor '!$D$18:$E$42,2,0)," - ",RIGHT(T18,1)*RIGHT(U18,1))</f>
        <v>Bajo - 1</v>
      </c>
    </row>
    <row r="19" spans="1:22" ht="40.950000000000003" customHeight="1">
      <c r="A19" s="533"/>
      <c r="B19" s="583"/>
      <c r="C19" s="603"/>
      <c r="D19" s="635"/>
      <c r="E19" s="632"/>
      <c r="F19" s="598"/>
      <c r="G19" s="598"/>
      <c r="H19" s="598"/>
      <c r="I19" s="598"/>
      <c r="J19" s="600"/>
      <c r="K19" s="592"/>
      <c r="L19" s="273">
        <f>+'5- Identificación de Riesgos'!I17</f>
        <v>0</v>
      </c>
      <c r="M19" s="213" t="s">
        <v>453</v>
      </c>
      <c r="N19" s="209" t="s">
        <v>290</v>
      </c>
      <c r="O19" s="209" t="s">
        <v>290</v>
      </c>
      <c r="P19" s="209" t="s">
        <v>290</v>
      </c>
      <c r="Q19" s="209" t="s">
        <v>290</v>
      </c>
      <c r="R19" s="212">
        <f t="shared" si="2"/>
        <v>1</v>
      </c>
      <c r="S19" s="592"/>
      <c r="T19" s="583"/>
      <c r="U19" s="583"/>
      <c r="V19" s="587"/>
    </row>
    <row r="20" spans="1:22" ht="47.4" customHeight="1">
      <c r="A20" s="533"/>
      <c r="B20" s="583"/>
      <c r="C20" s="603"/>
      <c r="D20" s="635"/>
      <c r="E20" s="632"/>
      <c r="F20" s="598"/>
      <c r="G20" s="598"/>
      <c r="H20" s="598"/>
      <c r="I20" s="598"/>
      <c r="J20" s="600"/>
      <c r="K20" s="592"/>
      <c r="L20" s="273">
        <f>+'5- Identificación de Riesgos'!I18</f>
        <v>0</v>
      </c>
      <c r="M20" s="213" t="s">
        <v>463</v>
      </c>
      <c r="N20" s="209" t="s">
        <v>290</v>
      </c>
      <c r="O20" s="209" t="s">
        <v>290</v>
      </c>
      <c r="P20" s="209" t="s">
        <v>290</v>
      </c>
      <c r="Q20" s="209" t="s">
        <v>290</v>
      </c>
      <c r="R20" s="212">
        <f t="shared" si="2"/>
        <v>1</v>
      </c>
      <c r="S20" s="592"/>
      <c r="T20" s="583"/>
      <c r="U20" s="583"/>
      <c r="V20" s="587"/>
    </row>
    <row r="21" spans="1:22" ht="10.199999999999999" customHeight="1">
      <c r="A21" s="533"/>
      <c r="B21" s="583"/>
      <c r="C21" s="603"/>
      <c r="D21" s="636"/>
      <c r="E21" s="633"/>
      <c r="F21" s="599"/>
      <c r="G21" s="599"/>
      <c r="H21" s="599"/>
      <c r="I21" s="599"/>
      <c r="J21" s="601"/>
      <c r="K21" s="592"/>
      <c r="L21" s="209"/>
      <c r="M21" s="213"/>
      <c r="N21" s="209"/>
      <c r="O21" s="209"/>
      <c r="P21" s="209"/>
      <c r="Q21" s="209"/>
      <c r="R21" s="212"/>
      <c r="S21" s="592"/>
      <c r="T21" s="583"/>
      <c r="U21" s="583"/>
      <c r="V21" s="587"/>
    </row>
    <row r="22" spans="1:22" ht="47.4" customHeight="1">
      <c r="A22" s="533"/>
      <c r="B22" s="583"/>
      <c r="C22" s="603"/>
      <c r="D22" s="253">
        <v>9</v>
      </c>
      <c r="E22" s="239" t="s">
        <v>443</v>
      </c>
      <c r="F22" s="209" t="s">
        <v>290</v>
      </c>
      <c r="G22" s="209" t="s">
        <v>290</v>
      </c>
      <c r="H22" s="209" t="s">
        <v>290</v>
      </c>
      <c r="I22" s="209" t="s">
        <v>290</v>
      </c>
      <c r="J22" s="212">
        <f t="shared" si="1"/>
        <v>1</v>
      </c>
      <c r="K22" s="592"/>
      <c r="L22" s="209"/>
      <c r="M22" s="213"/>
      <c r="N22" s="209"/>
      <c r="O22" s="209"/>
      <c r="P22" s="209"/>
      <c r="Q22" s="209"/>
      <c r="R22" s="212"/>
      <c r="S22" s="592"/>
      <c r="T22" s="583"/>
      <c r="U22" s="583"/>
      <c r="V22" s="587"/>
    </row>
    <row r="23" spans="1:22" ht="93" thickBot="1">
      <c r="A23" s="534"/>
      <c r="B23" s="584"/>
      <c r="C23" s="603"/>
      <c r="D23" s="336">
        <v>10</v>
      </c>
      <c r="E23" s="262" t="s">
        <v>444</v>
      </c>
      <c r="F23" s="276" t="s">
        <v>290</v>
      </c>
      <c r="G23" s="276" t="s">
        <v>290</v>
      </c>
      <c r="H23" s="276" t="s">
        <v>290</v>
      </c>
      <c r="I23" s="276" t="s">
        <v>290</v>
      </c>
      <c r="J23" s="278">
        <f t="shared" si="1"/>
        <v>1</v>
      </c>
      <c r="K23" s="593"/>
      <c r="L23" s="276"/>
      <c r="M23" s="214"/>
      <c r="N23" s="276"/>
      <c r="O23" s="276"/>
      <c r="P23" s="276"/>
      <c r="Q23" s="276"/>
      <c r="R23" s="278"/>
      <c r="S23" s="593"/>
      <c r="T23" s="584"/>
      <c r="U23" s="584"/>
      <c r="V23" s="588"/>
    </row>
    <row r="24" spans="1:22" ht="67.2" customHeight="1" thickBot="1">
      <c r="A24" s="517">
        <v>3</v>
      </c>
      <c r="B24" s="582" t="s">
        <v>266</v>
      </c>
      <c r="C24" s="602" t="str">
        <f>+'5- Identificación de Riesgos'!D26:D26</f>
        <v>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v>
      </c>
      <c r="D24" s="252">
        <v>11</v>
      </c>
      <c r="E24" s="249" t="s">
        <v>470</v>
      </c>
      <c r="F24" s="280" t="s">
        <v>290</v>
      </c>
      <c r="G24" s="280" t="s">
        <v>290</v>
      </c>
      <c r="H24" s="280" t="s">
        <v>290</v>
      </c>
      <c r="I24" s="280" t="s">
        <v>290</v>
      </c>
      <c r="J24" s="282">
        <f t="shared" ref="J24:J47" si="3">COUNTIF(F24:I24,"SI")/4</f>
        <v>1</v>
      </c>
      <c r="K24" s="591">
        <f>AVERAGE(J24:J31)</f>
        <v>0.96875</v>
      </c>
      <c r="L24" s="342" t="str">
        <f>+'5- Identificación de Riesgos'!I26</f>
        <v>Afectación de reputacion,imagén,  credibilidad, satisfacción de usuarios y PI</v>
      </c>
      <c r="M24" s="210" t="s">
        <v>461</v>
      </c>
      <c r="N24" s="280" t="s">
        <v>289</v>
      </c>
      <c r="O24" s="280" t="s">
        <v>290</v>
      </c>
      <c r="P24" s="280" t="s">
        <v>290</v>
      </c>
      <c r="Q24" s="280" t="s">
        <v>290</v>
      </c>
      <c r="R24" s="282">
        <f t="shared" ref="R24:R45" si="4">SUM(COUNTIF(N24,"SI")*25%,COUNTIF(O24,"SI")*40%,COUNTIF(P24,"SI")*25%,COUNTIF(Q24,"SI")*10%)</f>
        <v>0.75</v>
      </c>
      <c r="S24" s="591">
        <f>AVERAGE(R24:R29)</f>
        <v>0.875</v>
      </c>
      <c r="T24" s="582" t="str">
        <f>CONCATENATE(INDEX('8- Políticas de Administración '!$B$6:$F$10,MATCH(ROUND(IF((RIGHT('5- Identificación de Riesgos'!H26,1)-'6- Valoración Controles'!K24)&lt;1,1,(RIGHT('5- Identificación de Riesgos'!H26,1)-'6- Valoración Controles'!K24)),0),'8- Políticas de Administración '!$F$6:$F$10,0),1)," - ",ROUND(IF((RIGHT('5- Identificación de Riesgos'!H26,1)-'6- Valoración Controles'!K24)&lt;1,1,(RIGHT('5- Identificación de Riesgos'!#REF!,1)-'6- Valoración Controles'!K24)),0))</f>
        <v>Muy Baja - 1</v>
      </c>
      <c r="U24" s="582" t="str">
        <f>CONCATENATE(INDEX('8- Políticas de Administración '!$B$17:$F$21,MATCH(ROUND(IF((RIGHT('5- Identificación de Riesgos'!M26,1)-'6- Valoración Controles'!S24)&lt;1,1,(RIGHT('5- Identificación de Riesgos'!M26,1)-'6- Valoración Controles'!S24)),0),'8- Políticas de Administración '!$F$17:$F$21,0),1)," - ",ROUND(IF((RIGHT('5- Identificación de Riesgos'!M26,1)-'6- Valoración Controles'!S24)&lt;1,1,(RIGHT('5- Identificación de Riesgos'!M26,1)-'6- Valoración Controles'!S24)),0))</f>
        <v>Leve - 1</v>
      </c>
      <c r="V24" s="586" t="str">
        <f>CONCATENATE(VLOOKUP((LEFT(T24,LEN(T24)-4)&amp;LEFT(U24,LEN(U24)-4)),'9- Matriz de Calor '!$D$18:$E$42,2,0)," - ",RIGHT(T24,1)*RIGHT(U24,1))</f>
        <v>Bajo - 1</v>
      </c>
    </row>
    <row r="25" spans="1:22" ht="103.95" customHeight="1">
      <c r="A25" s="518"/>
      <c r="B25" s="599"/>
      <c r="C25" s="603"/>
      <c r="D25" s="253">
        <v>12</v>
      </c>
      <c r="E25" s="279" t="s">
        <v>451</v>
      </c>
      <c r="F25" s="273" t="s">
        <v>290</v>
      </c>
      <c r="G25" s="273" t="s">
        <v>290</v>
      </c>
      <c r="H25" s="273" t="s">
        <v>290</v>
      </c>
      <c r="I25" s="273" t="s">
        <v>290</v>
      </c>
      <c r="J25" s="274">
        <f t="shared" si="3"/>
        <v>1</v>
      </c>
      <c r="K25" s="601"/>
      <c r="L25" s="273" t="str">
        <f>+'5- Identificación de Riesgos'!I27</f>
        <v>Interrupción o afectación en la prestación del servicio judicial</v>
      </c>
      <c r="M25" s="210" t="s">
        <v>462</v>
      </c>
      <c r="N25" s="273" t="s">
        <v>289</v>
      </c>
      <c r="O25" s="273" t="s">
        <v>290</v>
      </c>
      <c r="P25" s="273" t="s">
        <v>290</v>
      </c>
      <c r="Q25" s="273" t="s">
        <v>290</v>
      </c>
      <c r="R25" s="274">
        <f t="shared" si="4"/>
        <v>0.75</v>
      </c>
      <c r="S25" s="601"/>
      <c r="T25" s="599"/>
      <c r="U25" s="599"/>
      <c r="V25" s="631"/>
    </row>
    <row r="26" spans="1:22" ht="62.4" customHeight="1">
      <c r="A26" s="518"/>
      <c r="B26" s="583"/>
      <c r="C26" s="603"/>
      <c r="D26" s="253">
        <v>13</v>
      </c>
      <c r="E26" s="238" t="s">
        <v>446</v>
      </c>
      <c r="F26" s="275" t="s">
        <v>290</v>
      </c>
      <c r="G26" s="275" t="s">
        <v>290</v>
      </c>
      <c r="H26" s="275" t="s">
        <v>290</v>
      </c>
      <c r="I26" s="275" t="s">
        <v>290</v>
      </c>
      <c r="J26" s="277">
        <f t="shared" si="3"/>
        <v>1</v>
      </c>
      <c r="K26" s="592"/>
      <c r="L26" s="273">
        <f>+'5- Identificación de Riesgos'!I28</f>
        <v>0</v>
      </c>
      <c r="M26" s="213" t="s">
        <v>463</v>
      </c>
      <c r="N26" s="275" t="s">
        <v>290</v>
      </c>
      <c r="O26" s="275" t="s">
        <v>290</v>
      </c>
      <c r="P26" s="275" t="s">
        <v>290</v>
      </c>
      <c r="Q26" s="275" t="s">
        <v>290</v>
      </c>
      <c r="R26" s="277">
        <f t="shared" si="4"/>
        <v>1</v>
      </c>
      <c r="S26" s="592"/>
      <c r="T26" s="583"/>
      <c r="U26" s="583"/>
      <c r="V26" s="587"/>
    </row>
    <row r="27" spans="1:22" ht="139.19999999999999" customHeight="1">
      <c r="A27" s="518"/>
      <c r="B27" s="583"/>
      <c r="C27" s="603"/>
      <c r="D27" s="253">
        <v>14</v>
      </c>
      <c r="E27" s="238" t="s">
        <v>559</v>
      </c>
      <c r="F27" s="275" t="s">
        <v>290</v>
      </c>
      <c r="G27" s="275" t="s">
        <v>290</v>
      </c>
      <c r="H27" s="275" t="s">
        <v>290</v>
      </c>
      <c r="I27" s="275" t="s">
        <v>290</v>
      </c>
      <c r="J27" s="277">
        <f t="shared" si="3"/>
        <v>1</v>
      </c>
      <c r="K27" s="592"/>
      <c r="L27" s="273">
        <f>+'5- Identificación de Riesgos'!I29</f>
        <v>0</v>
      </c>
      <c r="M27" s="213" t="s">
        <v>464</v>
      </c>
      <c r="N27" s="275" t="s">
        <v>290</v>
      </c>
      <c r="O27" s="275" t="s">
        <v>290</v>
      </c>
      <c r="P27" s="275" t="s">
        <v>290</v>
      </c>
      <c r="Q27" s="275" t="s">
        <v>290</v>
      </c>
      <c r="R27" s="277">
        <f t="shared" si="4"/>
        <v>1</v>
      </c>
      <c r="S27" s="592"/>
      <c r="T27" s="583"/>
      <c r="U27" s="583"/>
      <c r="V27" s="587"/>
    </row>
    <row r="28" spans="1:22" ht="105.6">
      <c r="A28" s="518"/>
      <c r="B28" s="583"/>
      <c r="C28" s="603"/>
      <c r="D28" s="253">
        <v>15</v>
      </c>
      <c r="E28" s="238" t="s">
        <v>452</v>
      </c>
      <c r="F28" s="275" t="s">
        <v>290</v>
      </c>
      <c r="G28" s="275" t="s">
        <v>290</v>
      </c>
      <c r="H28" s="275" t="s">
        <v>290</v>
      </c>
      <c r="I28" s="275" t="s">
        <v>290</v>
      </c>
      <c r="J28" s="277">
        <f t="shared" si="3"/>
        <v>1</v>
      </c>
      <c r="K28" s="592"/>
      <c r="L28" s="273">
        <f>+'5- Identificación de Riesgos'!I28</f>
        <v>0</v>
      </c>
      <c r="M28" s="213" t="s">
        <v>454</v>
      </c>
      <c r="N28" s="275" t="s">
        <v>290</v>
      </c>
      <c r="O28" s="275" t="s">
        <v>290</v>
      </c>
      <c r="P28" s="275" t="s">
        <v>290</v>
      </c>
      <c r="Q28" s="275" t="s">
        <v>290</v>
      </c>
      <c r="R28" s="277">
        <f t="shared" si="4"/>
        <v>1</v>
      </c>
      <c r="S28" s="592"/>
      <c r="T28" s="583"/>
      <c r="U28" s="583"/>
      <c r="V28" s="587"/>
    </row>
    <row r="29" spans="1:22" ht="124.2" customHeight="1">
      <c r="A29" s="518"/>
      <c r="B29" s="583"/>
      <c r="C29" s="603"/>
      <c r="D29" s="253">
        <v>16</v>
      </c>
      <c r="E29" s="238" t="s">
        <v>438</v>
      </c>
      <c r="F29" s="275" t="s">
        <v>290</v>
      </c>
      <c r="G29" s="275" t="s">
        <v>290</v>
      </c>
      <c r="H29" s="275" t="s">
        <v>290</v>
      </c>
      <c r="I29" s="275" t="s">
        <v>290</v>
      </c>
      <c r="J29" s="277">
        <f t="shared" si="3"/>
        <v>1</v>
      </c>
      <c r="K29" s="592"/>
      <c r="L29" s="273"/>
      <c r="M29" s="213" t="s">
        <v>465</v>
      </c>
      <c r="N29" s="275" t="s">
        <v>289</v>
      </c>
      <c r="O29" s="275" t="s">
        <v>290</v>
      </c>
      <c r="P29" s="275" t="s">
        <v>290</v>
      </c>
      <c r="Q29" s="275" t="s">
        <v>290</v>
      </c>
      <c r="R29" s="277">
        <f t="shared" si="4"/>
        <v>0.75</v>
      </c>
      <c r="S29" s="592"/>
      <c r="T29" s="583"/>
      <c r="U29" s="583"/>
      <c r="V29" s="587"/>
    </row>
    <row r="30" spans="1:22" ht="60" customHeight="1">
      <c r="A30" s="518"/>
      <c r="B30" s="583"/>
      <c r="C30" s="603"/>
      <c r="D30" s="253">
        <v>17</v>
      </c>
      <c r="E30" s="238" t="s">
        <v>437</v>
      </c>
      <c r="F30" s="275" t="s">
        <v>290</v>
      </c>
      <c r="G30" s="275" t="s">
        <v>290</v>
      </c>
      <c r="H30" s="275" t="s">
        <v>290</v>
      </c>
      <c r="I30" s="275" t="s">
        <v>290</v>
      </c>
      <c r="J30" s="277">
        <f t="shared" si="3"/>
        <v>1</v>
      </c>
      <c r="K30" s="592"/>
      <c r="L30" s="273"/>
      <c r="M30" s="213"/>
      <c r="N30" s="275"/>
      <c r="O30" s="275"/>
      <c r="P30" s="275"/>
      <c r="Q30" s="275"/>
      <c r="R30" s="277"/>
      <c r="S30" s="592"/>
      <c r="T30" s="583"/>
      <c r="U30" s="583"/>
      <c r="V30" s="587"/>
    </row>
    <row r="31" spans="1:22" ht="26.4">
      <c r="A31" s="518"/>
      <c r="B31" s="583"/>
      <c r="C31" s="603"/>
      <c r="D31" s="253">
        <v>18</v>
      </c>
      <c r="E31" s="239" t="s">
        <v>560</v>
      </c>
      <c r="F31" s="275" t="s">
        <v>290</v>
      </c>
      <c r="G31" s="275" t="s">
        <v>290</v>
      </c>
      <c r="H31" s="275" t="s">
        <v>289</v>
      </c>
      <c r="I31" s="275" t="s">
        <v>290</v>
      </c>
      <c r="J31" s="277">
        <f t="shared" si="3"/>
        <v>0.75</v>
      </c>
      <c r="K31" s="592"/>
      <c r="L31" s="273"/>
      <c r="M31" s="213"/>
      <c r="N31" s="275"/>
      <c r="O31" s="275"/>
      <c r="P31" s="275"/>
      <c r="Q31" s="275"/>
      <c r="R31" s="277"/>
      <c r="S31" s="592"/>
      <c r="T31" s="583"/>
      <c r="U31" s="583"/>
      <c r="V31" s="587"/>
    </row>
    <row r="32" spans="1:22" ht="44.4" customHeight="1">
      <c r="A32" s="518"/>
      <c r="B32" s="584"/>
      <c r="C32" s="603"/>
      <c r="D32" s="253"/>
      <c r="E32" s="262"/>
      <c r="F32" s="276"/>
      <c r="G32" s="276"/>
      <c r="H32" s="276"/>
      <c r="I32" s="276"/>
      <c r="J32" s="278"/>
      <c r="K32" s="593"/>
      <c r="L32" s="272"/>
      <c r="M32" s="213"/>
      <c r="N32" s="276"/>
      <c r="O32" s="276"/>
      <c r="P32" s="276"/>
      <c r="Q32" s="276"/>
      <c r="R32" s="278"/>
      <c r="S32" s="593"/>
      <c r="T32" s="584"/>
      <c r="U32" s="584"/>
      <c r="V32" s="588"/>
    </row>
    <row r="33" spans="1:278" ht="44.4" customHeight="1" thickBot="1">
      <c r="A33" s="519"/>
      <c r="B33" s="585"/>
      <c r="C33" s="638"/>
      <c r="D33" s="216"/>
      <c r="E33" s="261"/>
      <c r="F33" s="281"/>
      <c r="G33" s="281"/>
      <c r="H33" s="281"/>
      <c r="I33" s="281"/>
      <c r="J33" s="283"/>
      <c r="K33" s="594"/>
      <c r="L33" s="281"/>
      <c r="M33" s="251"/>
      <c r="N33" s="281"/>
      <c r="O33" s="281"/>
      <c r="P33" s="281"/>
      <c r="Q33" s="281"/>
      <c r="R33" s="283"/>
      <c r="S33" s="594"/>
      <c r="T33" s="585"/>
      <c r="U33" s="585"/>
      <c r="V33" s="589"/>
    </row>
    <row r="34" spans="1:278" s="219" customFormat="1" ht="81" customHeight="1">
      <c r="A34" s="490">
        <v>4</v>
      </c>
      <c r="B34" s="582" t="s">
        <v>259</v>
      </c>
      <c r="C34" s="500" t="s">
        <v>546</v>
      </c>
      <c r="D34" s="252">
        <f>+D31+1</f>
        <v>19</v>
      </c>
      <c r="E34" s="245" t="s">
        <v>555</v>
      </c>
      <c r="F34" s="240" t="s">
        <v>290</v>
      </c>
      <c r="G34" s="240" t="s">
        <v>290</v>
      </c>
      <c r="H34" s="240" t="s">
        <v>290</v>
      </c>
      <c r="I34" s="240" t="s">
        <v>290</v>
      </c>
      <c r="J34" s="242">
        <f t="shared" si="3"/>
        <v>1</v>
      </c>
      <c r="K34" s="591">
        <f>AVERAGE(J34:J42)</f>
        <v>0.83333333333333337</v>
      </c>
      <c r="L34" s="259" t="str">
        <f>+'5- Identificación de Riesgos'!I33</f>
        <v>Afectación de reputacion,imagén,  credibilidad, satisfacción de usuarios y PI</v>
      </c>
      <c r="M34" s="257" t="s">
        <v>457</v>
      </c>
      <c r="N34" s="255" t="s">
        <v>290</v>
      </c>
      <c r="O34" s="255" t="s">
        <v>290</v>
      </c>
      <c r="P34" s="255" t="s">
        <v>290</v>
      </c>
      <c r="Q34" s="255" t="s">
        <v>290</v>
      </c>
      <c r="R34" s="248">
        <f t="shared" si="4"/>
        <v>1</v>
      </c>
      <c r="S34" s="591">
        <f>AVERAGE(R34:R36)</f>
        <v>1</v>
      </c>
      <c r="T34" s="582" t="str">
        <f>CONCATENATE(INDEX('8- Políticas de Administración '!$B$6:$F$10,MATCH(ROUND(IF((RIGHT('5- Identificación de Riesgos'!H46,1)-'6- Valoración Controles'!K34)&lt;1,1,(RIGHT('5- Identificación de Riesgos'!H46,1)-'6- Valoración Controles'!K34)),0),'8- Políticas de Administración '!$F$6:$F$10,0),1)," - ",ROUND(IF((RIGHT('5- Identificación de Riesgos'!H46,1)-'6- Valoración Controles'!K34)&lt;1,1,(RIGHT('5- Identificación de Riesgos'!H46,1)-'6- Valoración Controles'!K34)),0))</f>
        <v>Muy Baja - 1</v>
      </c>
      <c r="U34" s="582" t="str">
        <f>CONCATENATE(INDEX('8- Políticas de Administración '!$B$17:$F$21,MATCH(ROUND(IF((RIGHT('5- Identificación de Riesgos'!M46,1)-'6- Valoración Controles'!S34)&lt;1,1,(RIGHT('5- Identificación de Riesgos'!M46,1)-'6- Valoración Controles'!S34)),0),'8- Políticas de Administración '!$F$17:$F$21,0),1)," - ",ROUND(IF((RIGHT('5- Identificación de Riesgos'!M46,1)-'6- Valoración Controles'!S34)&lt;1,1,(RIGHT('5- Identificación de Riesgos'!M46,1)-'6- Valoración Controles'!S34)),0))</f>
        <v>Leve - 1</v>
      </c>
      <c r="V34" s="586" t="str">
        <f>CONCATENATE(VLOOKUP((LEFT(T34,LEN(T34)-4)&amp;LEFT(U34,LEN(U34)-4)),'9- Matriz de Calor '!$D$18:$E$42,2,0)," - ",RIGHT(T34,1)*RIGHT(U34,1))</f>
        <v>Bajo - 1</v>
      </c>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row>
    <row r="35" spans="1:278" s="247" customFormat="1" ht="81" customHeight="1">
      <c r="A35" s="491"/>
      <c r="B35" s="583"/>
      <c r="C35" s="501"/>
      <c r="D35" s="253">
        <f>+D34+1</f>
        <v>20</v>
      </c>
      <c r="E35" s="238" t="s">
        <v>561</v>
      </c>
      <c r="F35" s="241" t="s">
        <v>290</v>
      </c>
      <c r="G35" s="241" t="s">
        <v>290</v>
      </c>
      <c r="H35" s="241" t="s">
        <v>289</v>
      </c>
      <c r="I35" s="241" t="s">
        <v>290</v>
      </c>
      <c r="J35" s="243">
        <f t="shared" si="3"/>
        <v>0.75</v>
      </c>
      <c r="K35" s="592"/>
      <c r="L35" s="260" t="str">
        <f>+'5- Identificación de Riesgos'!I34</f>
        <v>Incumplimiento de las metas establecidas</v>
      </c>
      <c r="M35" s="258" t="s">
        <v>467</v>
      </c>
      <c r="N35" s="241" t="s">
        <v>290</v>
      </c>
      <c r="O35" s="241" t="s">
        <v>290</v>
      </c>
      <c r="P35" s="241" t="s">
        <v>290</v>
      </c>
      <c r="Q35" s="241" t="s">
        <v>290</v>
      </c>
      <c r="R35" s="243">
        <f t="shared" si="4"/>
        <v>1</v>
      </c>
      <c r="S35" s="592"/>
      <c r="T35" s="583"/>
      <c r="U35" s="583"/>
      <c r="V35" s="587"/>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c r="IW35" s="246"/>
      <c r="IX35" s="246"/>
      <c r="IY35" s="246"/>
      <c r="IZ35" s="246"/>
      <c r="JA35" s="246"/>
      <c r="JB35" s="246"/>
      <c r="JC35" s="246"/>
      <c r="JD35" s="246"/>
      <c r="JE35" s="246"/>
      <c r="JF35" s="246"/>
      <c r="JG35" s="246"/>
      <c r="JH35" s="246"/>
      <c r="JI35" s="246"/>
      <c r="JJ35" s="246"/>
      <c r="JK35" s="246"/>
      <c r="JL35" s="246"/>
      <c r="JM35" s="246"/>
      <c r="JN35" s="246"/>
      <c r="JO35" s="246"/>
      <c r="JP35" s="246"/>
      <c r="JQ35" s="246"/>
      <c r="JR35" s="246"/>
    </row>
    <row r="36" spans="1:278" s="247" customFormat="1" ht="81" customHeight="1">
      <c r="A36" s="491"/>
      <c r="B36" s="583"/>
      <c r="C36" s="501"/>
      <c r="D36" s="253">
        <f t="shared" ref="D36:D38" si="5">+D35+1</f>
        <v>21</v>
      </c>
      <c r="E36" s="238" t="s">
        <v>554</v>
      </c>
      <c r="F36" s="241" t="s">
        <v>290</v>
      </c>
      <c r="G36" s="241" t="s">
        <v>290</v>
      </c>
      <c r="H36" s="241" t="s">
        <v>289</v>
      </c>
      <c r="I36" s="241" t="s">
        <v>290</v>
      </c>
      <c r="J36" s="243">
        <f t="shared" si="3"/>
        <v>0.75</v>
      </c>
      <c r="K36" s="592"/>
      <c r="L36" s="260" t="str">
        <f>+'5- Identificación de Riesgos'!I35</f>
        <v>Interrupción o afectación en la prestación del servicio judicial</v>
      </c>
      <c r="M36" s="258" t="s">
        <v>458</v>
      </c>
      <c r="N36" s="241" t="s">
        <v>290</v>
      </c>
      <c r="O36" s="241" t="s">
        <v>290</v>
      </c>
      <c r="P36" s="241" t="s">
        <v>290</v>
      </c>
      <c r="Q36" s="241" t="s">
        <v>290</v>
      </c>
      <c r="R36" s="243">
        <f t="shared" si="4"/>
        <v>1</v>
      </c>
      <c r="S36" s="592"/>
      <c r="T36" s="583"/>
      <c r="U36" s="583"/>
      <c r="V36" s="587"/>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row>
    <row r="37" spans="1:278" ht="112.2" customHeight="1">
      <c r="A37" s="491"/>
      <c r="B37" s="583"/>
      <c r="C37" s="227" t="str">
        <f>+'5- Identificación de Riesgos'!D37</f>
        <v>2.1. Programación de audiencias sin conciliar,  teniendo en cuenta la agenda de Despachos Judiciales, de Físcales, Defensores y Apoderados de Victimas.</v>
      </c>
      <c r="D37" s="253">
        <f t="shared" si="5"/>
        <v>22</v>
      </c>
      <c r="E37" s="238" t="s">
        <v>466</v>
      </c>
      <c r="F37" s="241" t="s">
        <v>290</v>
      </c>
      <c r="G37" s="241" t="s">
        <v>290</v>
      </c>
      <c r="H37" s="241" t="s">
        <v>289</v>
      </c>
      <c r="I37" s="241" t="s">
        <v>290</v>
      </c>
      <c r="J37" s="243">
        <f t="shared" si="3"/>
        <v>0.75</v>
      </c>
      <c r="K37" s="592"/>
      <c r="L37" s="260" t="str">
        <f>+'5- Identificación de Riesgos'!I36</f>
        <v>Interrupción o afectación en la prestación del servicio administrativo</v>
      </c>
      <c r="M37" s="220"/>
      <c r="N37" s="241"/>
      <c r="O37" s="241"/>
      <c r="P37" s="241"/>
      <c r="Q37" s="241"/>
      <c r="R37" s="243"/>
      <c r="S37" s="592"/>
      <c r="T37" s="583"/>
      <c r="U37" s="583"/>
      <c r="V37" s="587"/>
    </row>
    <row r="38" spans="1:278" ht="73.95" customHeight="1">
      <c r="A38" s="491"/>
      <c r="B38" s="583"/>
      <c r="C38" s="606" t="str">
        <f>+'5- Identificación de Riesgos'!D38:D40</f>
        <v>3.1. Información errada o incompleta por parte de los solicitantes.
3.2. Notificaciones judiciales erradas o inoportunas.
3.3. No remisión de los detenidos.</v>
      </c>
      <c r="D38" s="253">
        <f t="shared" si="5"/>
        <v>23</v>
      </c>
      <c r="E38" s="238" t="s">
        <v>448</v>
      </c>
      <c r="F38" s="241" t="s">
        <v>290</v>
      </c>
      <c r="G38" s="241" t="s">
        <v>290</v>
      </c>
      <c r="H38" s="241" t="s">
        <v>289</v>
      </c>
      <c r="I38" s="241" t="s">
        <v>290</v>
      </c>
      <c r="J38" s="243">
        <f t="shared" si="3"/>
        <v>0.75</v>
      </c>
      <c r="K38" s="592"/>
      <c r="L38" s="260"/>
      <c r="M38" s="221"/>
      <c r="N38" s="241"/>
      <c r="O38" s="241"/>
      <c r="P38" s="241"/>
      <c r="Q38" s="241"/>
      <c r="R38" s="243"/>
      <c r="S38" s="592"/>
      <c r="T38" s="583"/>
      <c r="U38" s="583"/>
      <c r="V38" s="587"/>
    </row>
    <row r="39" spans="1:278" ht="69.599999999999994" customHeight="1">
      <c r="A39" s="491"/>
      <c r="B39" s="583"/>
      <c r="C39" s="606"/>
      <c r="D39" s="253">
        <v>24</v>
      </c>
      <c r="E39" s="238" t="s">
        <v>563</v>
      </c>
      <c r="F39" s="275" t="s">
        <v>290</v>
      </c>
      <c r="G39" s="275" t="s">
        <v>290</v>
      </c>
      <c r="H39" s="275" t="s">
        <v>290</v>
      </c>
      <c r="I39" s="275" t="s">
        <v>290</v>
      </c>
      <c r="J39" s="277">
        <f t="shared" si="3"/>
        <v>1</v>
      </c>
      <c r="K39" s="592"/>
      <c r="L39" s="275"/>
      <c r="M39" s="221"/>
      <c r="N39" s="275"/>
      <c r="O39" s="275"/>
      <c r="P39" s="275"/>
      <c r="Q39" s="275"/>
      <c r="R39" s="277"/>
      <c r="S39" s="592"/>
      <c r="T39" s="583"/>
      <c r="U39" s="583"/>
      <c r="V39" s="587"/>
    </row>
    <row r="40" spans="1:278" ht="111" customHeight="1">
      <c r="A40" s="491"/>
      <c r="B40" s="583"/>
      <c r="C40" s="606"/>
      <c r="D40" s="253">
        <v>25</v>
      </c>
      <c r="E40" s="238" t="s">
        <v>562</v>
      </c>
      <c r="F40" s="338" t="s">
        <v>290</v>
      </c>
      <c r="G40" s="338" t="s">
        <v>290</v>
      </c>
      <c r="H40" s="338" t="s">
        <v>289</v>
      </c>
      <c r="I40" s="338" t="s">
        <v>290</v>
      </c>
      <c r="J40" s="339">
        <f t="shared" si="3"/>
        <v>0.75</v>
      </c>
      <c r="K40" s="592"/>
      <c r="L40" s="241"/>
      <c r="M40" s="221"/>
      <c r="N40" s="241"/>
      <c r="O40" s="241"/>
      <c r="P40" s="241"/>
      <c r="Q40" s="241"/>
      <c r="R40" s="243"/>
      <c r="S40" s="592"/>
      <c r="T40" s="583"/>
      <c r="U40" s="583"/>
      <c r="V40" s="587"/>
    </row>
    <row r="41" spans="1:278" ht="31.95" customHeight="1">
      <c r="A41" s="491"/>
      <c r="B41" s="583"/>
      <c r="C41" s="606" t="str">
        <f>+'5- Identificación de Riesgos'!D41</f>
        <v>4.1. Fallas en el servicio de internet,  conectividad  irregular.
4.2 Falta de competencia para el manejo de dispositivos de computo, redes de internet y plataformas tecnologicas.</v>
      </c>
      <c r="D41" s="253">
        <v>26</v>
      </c>
      <c r="E41" s="238" t="s">
        <v>450</v>
      </c>
      <c r="F41" s="338" t="s">
        <v>290</v>
      </c>
      <c r="G41" s="338" t="s">
        <v>290</v>
      </c>
      <c r="H41" s="338" t="s">
        <v>289</v>
      </c>
      <c r="I41" s="338" t="s">
        <v>290</v>
      </c>
      <c r="J41" s="339">
        <f t="shared" si="3"/>
        <v>0.75</v>
      </c>
      <c r="K41" s="592"/>
      <c r="L41" s="241"/>
      <c r="M41" s="221"/>
      <c r="N41" s="241"/>
      <c r="O41" s="241"/>
      <c r="P41" s="241"/>
      <c r="Q41" s="241"/>
      <c r="R41" s="243"/>
      <c r="S41" s="592"/>
      <c r="T41" s="583"/>
      <c r="U41" s="583"/>
      <c r="V41" s="587"/>
    </row>
    <row r="42" spans="1:278" ht="75.599999999999994" customHeight="1" thickBot="1">
      <c r="A42" s="605"/>
      <c r="B42" s="584"/>
      <c r="C42" s="607"/>
      <c r="D42" s="336">
        <v>27</v>
      </c>
      <c r="E42" s="284" t="s">
        <v>449</v>
      </c>
      <c r="F42" s="340" t="s">
        <v>290</v>
      </c>
      <c r="G42" s="340" t="s">
        <v>290</v>
      </c>
      <c r="H42" s="340" t="s">
        <v>290</v>
      </c>
      <c r="I42" s="340" t="s">
        <v>290</v>
      </c>
      <c r="J42" s="341">
        <f t="shared" si="3"/>
        <v>1</v>
      </c>
      <c r="K42" s="593"/>
      <c r="L42" s="276"/>
      <c r="M42" s="237"/>
      <c r="N42" s="276"/>
      <c r="O42" s="276"/>
      <c r="P42" s="276"/>
      <c r="Q42" s="276"/>
      <c r="R42" s="278"/>
      <c r="S42" s="593"/>
      <c r="T42" s="584"/>
      <c r="U42" s="584"/>
      <c r="V42" s="588"/>
    </row>
    <row r="43" spans="1:278" ht="145.19999999999999" customHeight="1">
      <c r="A43" s="590">
        <v>5</v>
      </c>
      <c r="B43" s="582" t="s">
        <v>263</v>
      </c>
      <c r="C43" s="602" t="s">
        <v>549</v>
      </c>
      <c r="D43" s="252">
        <f>+D42+1</f>
        <v>28</v>
      </c>
      <c r="E43" s="245" t="s">
        <v>468</v>
      </c>
      <c r="F43" s="280" t="s">
        <v>290</v>
      </c>
      <c r="G43" s="280" t="s">
        <v>290</v>
      </c>
      <c r="H43" s="280" t="s">
        <v>290</v>
      </c>
      <c r="I43" s="280" t="s">
        <v>290</v>
      </c>
      <c r="J43" s="282">
        <f t="shared" si="3"/>
        <v>1</v>
      </c>
      <c r="K43" s="591">
        <f>AVERAGE(J43:J48)</f>
        <v>0.875</v>
      </c>
      <c r="L43" s="337" t="str">
        <f>+'5- Identificación de Riesgos'!I46</f>
        <v>Afectación de reputacion,imagén,  credibilidad, satisfacción de usuarios y PI</v>
      </c>
      <c r="M43" s="337" t="s">
        <v>459</v>
      </c>
      <c r="N43" s="280" t="s">
        <v>290</v>
      </c>
      <c r="O43" s="280" t="s">
        <v>290</v>
      </c>
      <c r="P43" s="280" t="s">
        <v>290</v>
      </c>
      <c r="Q43" s="280" t="s">
        <v>290</v>
      </c>
      <c r="R43" s="282">
        <f t="shared" si="4"/>
        <v>1</v>
      </c>
      <c r="S43" s="591">
        <f>AVERAGE(R43:R45)</f>
        <v>1</v>
      </c>
      <c r="T43" s="582" t="str">
        <f>CONCATENATE(INDEX('8- Políticas de Administración '!$B$6:$F$10,MATCH(ROUND(IF((RIGHT('5- Identificación de Riesgos'!H26,1)-'6- Valoración Controles'!K43)&lt;1,1,(RIGHT('5- Identificación de Riesgos'!H26,1)-'6- Valoración Controles'!K43)),0),'8- Políticas de Administración '!$F$6:$F$10,0),1)," - ",ROUND(IF((RIGHT('5- Identificación de Riesgos'!H26,1)-'6- Valoración Controles'!K43)&lt;1,1,(RIGHT('5- Identificación de Riesgos'!H26,1)-'6- Valoración Controles'!K43)),0))</f>
        <v>Muy Baja - 1</v>
      </c>
      <c r="U43" s="582" t="str">
        <f>CONCATENATE(INDEX('8- Políticas de Administración '!$B$17:$F$21,MATCH(ROUND(IF((RIGHT('5- Identificación de Riesgos'!M26,1)-'6- Valoración Controles'!S43)&lt;1,1,(RIGHT('5- Identificación de Riesgos'!M26,1)-'6- Valoración Controles'!S43)),0),'8- Políticas de Administración '!$F$17:$F$21,0),1)," - ",ROUND(IF((RIGHT('5- Identificación de Riesgos'!M26,1)-'6- Valoración Controles'!S43)&lt;1,1,(RIGHT('5- Identificación de Riesgos'!M26,1)-'6- Valoración Controles'!S43)),0))</f>
        <v>Leve - 1</v>
      </c>
      <c r="V43" s="586" t="str">
        <f>CONCATENATE(VLOOKUP((LEFT(T43,LEN(T43)-4)&amp;LEFT(U43,LEN(U43)-4)),'9- Matriz de Calor '!$D$18:$E$42,2,0)," - ",RIGHT(T43,1)*RIGHT(U43,1))</f>
        <v>Bajo - 1</v>
      </c>
    </row>
    <row r="44" spans="1:278" ht="78" customHeight="1">
      <c r="A44" s="486"/>
      <c r="B44" s="583"/>
      <c r="C44" s="603"/>
      <c r="D44" s="253">
        <f>+D43+1</f>
        <v>29</v>
      </c>
      <c r="E44" s="595" t="s">
        <v>442</v>
      </c>
      <c r="F44" s="584" t="s">
        <v>290</v>
      </c>
      <c r="G44" s="584" t="s">
        <v>290</v>
      </c>
      <c r="H44" s="584" t="s">
        <v>290</v>
      </c>
      <c r="I44" s="584" t="s">
        <v>290</v>
      </c>
      <c r="J44" s="593">
        <f t="shared" si="3"/>
        <v>1</v>
      </c>
      <c r="K44" s="592"/>
      <c r="L44" s="211" t="str">
        <f>+'5- Identificación de Riesgos'!I47</f>
        <v>Interrupción o afectación en la prestación del servicio judicial</v>
      </c>
      <c r="M44" s="256" t="s">
        <v>460</v>
      </c>
      <c r="N44" s="275" t="s">
        <v>290</v>
      </c>
      <c r="O44" s="275" t="s">
        <v>290</v>
      </c>
      <c r="P44" s="275" t="s">
        <v>290</v>
      </c>
      <c r="Q44" s="275" t="s">
        <v>290</v>
      </c>
      <c r="R44" s="277">
        <f t="shared" si="4"/>
        <v>1</v>
      </c>
      <c r="S44" s="592"/>
      <c r="T44" s="583"/>
      <c r="U44" s="583"/>
      <c r="V44" s="587"/>
    </row>
    <row r="45" spans="1:278" ht="54" customHeight="1">
      <c r="A45" s="486"/>
      <c r="B45" s="583"/>
      <c r="C45" s="603"/>
      <c r="D45" s="253">
        <f t="shared" ref="D45:D49" si="6">+D44+1</f>
        <v>30</v>
      </c>
      <c r="E45" s="596"/>
      <c r="F45" s="598"/>
      <c r="G45" s="598"/>
      <c r="H45" s="598"/>
      <c r="I45" s="598"/>
      <c r="J45" s="600"/>
      <c r="K45" s="592"/>
      <c r="L45" s="211">
        <f>+'5- Identificación de Riesgos'!I48</f>
        <v>0</v>
      </c>
      <c r="M45" s="221" t="s">
        <v>469</v>
      </c>
      <c r="N45" s="275" t="s">
        <v>290</v>
      </c>
      <c r="O45" s="275" t="s">
        <v>290</v>
      </c>
      <c r="P45" s="275" t="s">
        <v>290</v>
      </c>
      <c r="Q45" s="275" t="s">
        <v>290</v>
      </c>
      <c r="R45" s="277">
        <f t="shared" si="4"/>
        <v>1</v>
      </c>
      <c r="S45" s="592"/>
      <c r="T45" s="583"/>
      <c r="U45" s="583"/>
      <c r="V45" s="587"/>
    </row>
    <row r="46" spans="1:278" ht="52.95" customHeight="1">
      <c r="A46" s="486"/>
      <c r="B46" s="583"/>
      <c r="C46" s="603"/>
      <c r="D46" s="253">
        <f t="shared" si="6"/>
        <v>31</v>
      </c>
      <c r="E46" s="597"/>
      <c r="F46" s="599"/>
      <c r="G46" s="599"/>
      <c r="H46" s="599"/>
      <c r="I46" s="599"/>
      <c r="J46" s="601"/>
      <c r="K46" s="592"/>
      <c r="L46" s="211">
        <f>+'5- Identificación de Riesgos'!I49</f>
        <v>0</v>
      </c>
      <c r="M46" s="221"/>
      <c r="N46" s="275"/>
      <c r="O46" s="275"/>
      <c r="P46" s="275"/>
      <c r="Q46" s="275"/>
      <c r="R46" s="277"/>
      <c r="S46" s="592"/>
      <c r="T46" s="583"/>
      <c r="U46" s="583"/>
      <c r="V46" s="587"/>
    </row>
    <row r="47" spans="1:278" ht="131.4" customHeight="1">
      <c r="A47" s="486"/>
      <c r="B47" s="584"/>
      <c r="C47" s="603"/>
      <c r="D47" s="253">
        <f t="shared" si="6"/>
        <v>32</v>
      </c>
      <c r="E47" s="284" t="s">
        <v>441</v>
      </c>
      <c r="F47" s="276" t="s">
        <v>290</v>
      </c>
      <c r="G47" s="276" t="s">
        <v>290</v>
      </c>
      <c r="H47" s="276" t="s">
        <v>289</v>
      </c>
      <c r="I47" s="276" t="s">
        <v>290</v>
      </c>
      <c r="J47" s="278">
        <f t="shared" si="3"/>
        <v>0.75</v>
      </c>
      <c r="K47" s="593"/>
      <c r="L47" s="276"/>
      <c r="M47" s="237"/>
      <c r="N47" s="276"/>
      <c r="O47" s="276"/>
      <c r="P47" s="276"/>
      <c r="Q47" s="276"/>
      <c r="R47" s="278"/>
      <c r="S47" s="593"/>
      <c r="T47" s="584"/>
      <c r="U47" s="584"/>
      <c r="V47" s="588"/>
    </row>
    <row r="48" spans="1:278" ht="80.400000000000006" customHeight="1">
      <c r="A48" s="486"/>
      <c r="B48" s="584"/>
      <c r="C48" s="603"/>
      <c r="D48" s="253">
        <f t="shared" si="6"/>
        <v>33</v>
      </c>
      <c r="E48" s="284" t="s">
        <v>471</v>
      </c>
      <c r="F48" s="276" t="s">
        <v>290</v>
      </c>
      <c r="G48" s="276" t="s">
        <v>290</v>
      </c>
      <c r="H48" s="276" t="s">
        <v>289</v>
      </c>
      <c r="I48" s="276" t="s">
        <v>290</v>
      </c>
      <c r="J48" s="278">
        <f>COUNTIF(F48:I48,"SI")/4</f>
        <v>0.75</v>
      </c>
      <c r="K48" s="593"/>
      <c r="L48" s="276"/>
      <c r="M48" s="237"/>
      <c r="N48" s="276"/>
      <c r="O48" s="276"/>
      <c r="P48" s="276"/>
      <c r="Q48" s="276"/>
      <c r="R48" s="278"/>
      <c r="S48" s="593"/>
      <c r="T48" s="584"/>
      <c r="U48" s="584"/>
      <c r="V48" s="588"/>
    </row>
    <row r="49" spans="1:22" ht="80.400000000000006" customHeight="1">
      <c r="A49" s="486"/>
      <c r="B49" s="584"/>
      <c r="C49" s="604"/>
      <c r="D49" s="253">
        <f t="shared" si="6"/>
        <v>34</v>
      </c>
      <c r="E49" s="284" t="s">
        <v>440</v>
      </c>
      <c r="F49" s="276" t="s">
        <v>290</v>
      </c>
      <c r="G49" s="276" t="s">
        <v>290</v>
      </c>
      <c r="H49" s="276" t="s">
        <v>290</v>
      </c>
      <c r="I49" s="276" t="s">
        <v>290</v>
      </c>
      <c r="J49" s="278">
        <f>COUNTIF(F49:I49,"SI")/4</f>
        <v>1</v>
      </c>
      <c r="K49" s="593"/>
      <c r="L49" s="276"/>
      <c r="M49" s="237"/>
      <c r="N49" s="276"/>
      <c r="O49" s="276"/>
      <c r="P49" s="276"/>
      <c r="Q49" s="276"/>
      <c r="R49" s="278"/>
      <c r="S49" s="593"/>
      <c r="T49" s="584"/>
      <c r="U49" s="584"/>
      <c r="V49" s="588"/>
    </row>
    <row r="50" spans="1:22" ht="13.8" thickBot="1">
      <c r="A50" s="487"/>
      <c r="B50" s="585"/>
      <c r="C50" s="215">
        <f>'5- Identificación de Riesgos'!D32</f>
        <v>0</v>
      </c>
      <c r="D50" s="216"/>
      <c r="E50" s="195"/>
      <c r="F50" s="281"/>
      <c r="G50" s="281"/>
      <c r="H50" s="281"/>
      <c r="I50" s="281"/>
      <c r="J50" s="283"/>
      <c r="K50" s="594"/>
      <c r="L50" s="281"/>
      <c r="M50" s="217"/>
      <c r="N50" s="281"/>
      <c r="O50" s="281"/>
      <c r="P50" s="281"/>
      <c r="Q50" s="281"/>
      <c r="R50" s="283"/>
      <c r="S50" s="594"/>
      <c r="T50" s="585"/>
      <c r="U50" s="585"/>
      <c r="V50" s="589"/>
    </row>
  </sheetData>
  <mergeCells count="74">
    <mergeCell ref="D2:I3"/>
    <mergeCell ref="D1:K1"/>
    <mergeCell ref="C5:H5"/>
    <mergeCell ref="H18:H21"/>
    <mergeCell ref="I18:I21"/>
    <mergeCell ref="J18:J21"/>
    <mergeCell ref="A1:C3"/>
    <mergeCell ref="F8:K8"/>
    <mergeCell ref="A18:A23"/>
    <mergeCell ref="B18:B23"/>
    <mergeCell ref="K18:K23"/>
    <mergeCell ref="A10:A17"/>
    <mergeCell ref="B10:B17"/>
    <mergeCell ref="C6:V6"/>
    <mergeCell ref="S10:S17"/>
    <mergeCell ref="T10:T17"/>
    <mergeCell ref="A24:A33"/>
    <mergeCell ref="K24:K33"/>
    <mergeCell ref="S24:S33"/>
    <mergeCell ref="C34:C36"/>
    <mergeCell ref="C24:C33"/>
    <mergeCell ref="V18:V23"/>
    <mergeCell ref="T18:T23"/>
    <mergeCell ref="U18:U23"/>
    <mergeCell ref="S18:S23"/>
    <mergeCell ref="B24:B33"/>
    <mergeCell ref="E18:E21"/>
    <mergeCell ref="T24:T33"/>
    <mergeCell ref="U24:U33"/>
    <mergeCell ref="V24:V33"/>
    <mergeCell ref="D18:D21"/>
    <mergeCell ref="F18:F21"/>
    <mergeCell ref="G18:G21"/>
    <mergeCell ref="C18:C23"/>
    <mergeCell ref="U10:U17"/>
    <mergeCell ref="V10:V17"/>
    <mergeCell ref="C10:C17"/>
    <mergeCell ref="K10:K16"/>
    <mergeCell ref="T7:V7"/>
    <mergeCell ref="D7:R7"/>
    <mergeCell ref="L8:S8"/>
    <mergeCell ref="A8:A9"/>
    <mergeCell ref="B8:B9"/>
    <mergeCell ref="C8:C9"/>
    <mergeCell ref="D8:D9"/>
    <mergeCell ref="E8:E9"/>
    <mergeCell ref="A5:B5"/>
    <mergeCell ref="A6:B6"/>
    <mergeCell ref="A7:C7"/>
    <mergeCell ref="A4:B4"/>
    <mergeCell ref="C4:V4"/>
    <mergeCell ref="T34:T42"/>
    <mergeCell ref="U34:U42"/>
    <mergeCell ref="V34:V42"/>
    <mergeCell ref="A34:A42"/>
    <mergeCell ref="B34:B42"/>
    <mergeCell ref="K34:K42"/>
    <mergeCell ref="S34:S42"/>
    <mergeCell ref="C38:C40"/>
    <mergeCell ref="C41:C42"/>
    <mergeCell ref="T43:T50"/>
    <mergeCell ref="U43:U50"/>
    <mergeCell ref="V43:V50"/>
    <mergeCell ref="A43:A50"/>
    <mergeCell ref="B43:B50"/>
    <mergeCell ref="K43:K50"/>
    <mergeCell ref="S43:S50"/>
    <mergeCell ref="E44:E46"/>
    <mergeCell ref="H44:H46"/>
    <mergeCell ref="I44:I46"/>
    <mergeCell ref="J44:J46"/>
    <mergeCell ref="F44:F46"/>
    <mergeCell ref="G44:G46"/>
    <mergeCell ref="C43:C49"/>
  </mergeCells>
  <conditionalFormatting sqref="T18 T24:T25 T34:T36 T10:T15">
    <cfRule type="containsText" dxfId="421" priority="466" operator="containsText" text="Muy Baja">
      <formula>NOT(ISERROR(SEARCH("Muy Baja",T10)))</formula>
    </cfRule>
    <cfRule type="containsText" dxfId="420" priority="467" operator="containsText" text="Baja">
      <formula>NOT(ISERROR(SEARCH("Baja",T10)))</formula>
    </cfRule>
    <cfRule type="containsText" dxfId="419" priority="468" operator="containsText" text="Muy Alta">
      <formula>NOT(ISERROR(SEARCH("Muy Alta",T10)))</formula>
    </cfRule>
    <cfRule type="containsText" dxfId="418" priority="470" operator="containsText" text="Alta">
      <formula>NOT(ISERROR(SEARCH("Alta",T10)))</formula>
    </cfRule>
    <cfRule type="containsText" dxfId="417" priority="471" operator="containsText" text="Media">
      <formula>NOT(ISERROR(SEARCH("Media",T10)))</formula>
    </cfRule>
    <cfRule type="containsText" dxfId="416" priority="472" operator="containsText" text="Media">
      <formula>NOT(ISERROR(SEARCH("Media",T10)))</formula>
    </cfRule>
    <cfRule type="containsText" dxfId="415" priority="473" operator="containsText" text="Media">
      <formula>NOT(ISERROR(SEARCH("Media",T10)))</formula>
    </cfRule>
    <cfRule type="containsText" dxfId="414" priority="474" operator="containsText" text="Muy Baja">
      <formula>NOT(ISERROR(SEARCH("Muy Baja",T10)))</formula>
    </cfRule>
    <cfRule type="containsText" dxfId="413" priority="475" operator="containsText" text="Baja">
      <formula>NOT(ISERROR(SEARCH("Baja",T10)))</formula>
    </cfRule>
    <cfRule type="containsText" dxfId="412" priority="476" operator="containsText" text="Muy Baja">
      <formula>NOT(ISERROR(SEARCH("Muy Baja",T10)))</formula>
    </cfRule>
    <cfRule type="containsText" dxfId="411" priority="477" operator="containsText" text="Muy Baja">
      <formula>NOT(ISERROR(SEARCH("Muy Baja",T10)))</formula>
    </cfRule>
    <cfRule type="containsText" dxfId="410" priority="478" operator="containsText" text="Muy Baja">
      <formula>NOT(ISERROR(SEARCH("Muy Baja",T10)))</formula>
    </cfRule>
    <cfRule type="containsText" dxfId="409" priority="479" operator="containsText" text="Muy Baja'Tabla probabilidad'!">
      <formula>NOT(ISERROR(SEARCH("Muy Baja'Tabla probabilidad'!",T10)))</formula>
    </cfRule>
    <cfRule type="containsText" dxfId="408" priority="480" operator="containsText" text="Muy bajo">
      <formula>NOT(ISERROR(SEARCH("Muy bajo",T10)))</formula>
    </cfRule>
    <cfRule type="containsText" dxfId="407" priority="481" operator="containsText" text="Alta">
      <formula>NOT(ISERROR(SEARCH("Alta",T10)))</formula>
    </cfRule>
    <cfRule type="containsText" dxfId="406" priority="482" operator="containsText" text="Media">
      <formula>NOT(ISERROR(SEARCH("Media",T10)))</formula>
    </cfRule>
    <cfRule type="containsText" dxfId="405" priority="483" operator="containsText" text="Baja">
      <formula>NOT(ISERROR(SEARCH("Baja",T10)))</formula>
    </cfRule>
    <cfRule type="containsText" dxfId="404" priority="484" operator="containsText" text="Muy baja">
      <formula>NOT(ISERROR(SEARCH("Muy baja",T10)))</formula>
    </cfRule>
    <cfRule type="cellIs" dxfId="403" priority="487" operator="between">
      <formula>1</formula>
      <formula>2</formula>
    </cfRule>
    <cfRule type="cellIs" dxfId="402" priority="488" operator="between">
      <formula>0</formula>
      <formula>2</formula>
    </cfRule>
  </conditionalFormatting>
  <conditionalFormatting sqref="T43">
    <cfRule type="containsText" dxfId="401" priority="236" operator="containsText" text="Muy Baja">
      <formula>NOT(ISERROR(SEARCH("Muy Baja",T43)))</formula>
    </cfRule>
    <cfRule type="containsText" dxfId="400" priority="237" operator="containsText" text="Baja">
      <formula>NOT(ISERROR(SEARCH("Baja",T43)))</formula>
    </cfRule>
    <cfRule type="containsText" dxfId="399" priority="238" operator="containsText" text="Muy Alta">
      <formula>NOT(ISERROR(SEARCH("Muy Alta",T43)))</formula>
    </cfRule>
    <cfRule type="containsText" dxfId="398" priority="240" operator="containsText" text="Alta">
      <formula>NOT(ISERROR(SEARCH("Alta",T43)))</formula>
    </cfRule>
    <cfRule type="containsText" dxfId="397" priority="241" operator="containsText" text="Media">
      <formula>NOT(ISERROR(SEARCH("Media",T43)))</formula>
    </cfRule>
    <cfRule type="containsText" dxfId="396" priority="242" operator="containsText" text="Media">
      <formula>NOT(ISERROR(SEARCH("Media",T43)))</formula>
    </cfRule>
    <cfRule type="containsText" dxfId="395" priority="243" operator="containsText" text="Media">
      <formula>NOT(ISERROR(SEARCH("Media",T43)))</formula>
    </cfRule>
    <cfRule type="containsText" dxfId="394" priority="244" operator="containsText" text="Muy Baja">
      <formula>NOT(ISERROR(SEARCH("Muy Baja",T43)))</formula>
    </cfRule>
    <cfRule type="containsText" dxfId="393" priority="245" operator="containsText" text="Baja">
      <formula>NOT(ISERROR(SEARCH("Baja",T43)))</formula>
    </cfRule>
    <cfRule type="containsText" dxfId="392" priority="246" operator="containsText" text="Muy Baja">
      <formula>NOT(ISERROR(SEARCH("Muy Baja",T43)))</formula>
    </cfRule>
    <cfRule type="containsText" dxfId="391" priority="247" operator="containsText" text="Muy Baja">
      <formula>NOT(ISERROR(SEARCH("Muy Baja",T43)))</formula>
    </cfRule>
    <cfRule type="containsText" dxfId="390" priority="248" operator="containsText" text="Muy Baja">
      <formula>NOT(ISERROR(SEARCH("Muy Baja",T43)))</formula>
    </cfRule>
    <cfRule type="containsText" dxfId="389" priority="249" operator="containsText" text="Muy Baja'Tabla probabilidad'!">
      <formula>NOT(ISERROR(SEARCH("Muy Baja'Tabla probabilidad'!",T43)))</formula>
    </cfRule>
    <cfRule type="containsText" dxfId="388" priority="250" operator="containsText" text="Muy bajo">
      <formula>NOT(ISERROR(SEARCH("Muy bajo",T43)))</formula>
    </cfRule>
    <cfRule type="containsText" dxfId="387" priority="251" operator="containsText" text="Alta">
      <formula>NOT(ISERROR(SEARCH("Alta",T43)))</formula>
    </cfRule>
    <cfRule type="containsText" dxfId="386" priority="252" operator="containsText" text="Media">
      <formula>NOT(ISERROR(SEARCH("Media",T43)))</formula>
    </cfRule>
    <cfRule type="containsText" dxfId="385" priority="253" operator="containsText" text="Baja">
      <formula>NOT(ISERROR(SEARCH("Baja",T43)))</formula>
    </cfRule>
    <cfRule type="containsText" dxfId="384" priority="254" operator="containsText" text="Muy baja">
      <formula>NOT(ISERROR(SEARCH("Muy baja",T43)))</formula>
    </cfRule>
    <cfRule type="cellIs" dxfId="383" priority="257" operator="between">
      <formula>1</formula>
      <formula>2</formula>
    </cfRule>
    <cfRule type="cellIs" dxfId="382" priority="258" operator="between">
      <formula>0</formula>
      <formula>2</formula>
    </cfRule>
  </conditionalFormatting>
  <conditionalFormatting sqref="U18 U24:U25 U34:U36 U10:U15">
    <cfRule type="containsText" dxfId="381" priority="460" operator="containsText" text="Catastrófico">
      <formula>NOT(ISERROR(SEARCH("Catastrófico",U10)))</formula>
    </cfRule>
    <cfRule type="containsText" dxfId="380" priority="461" operator="containsText" text="Mayor">
      <formula>NOT(ISERROR(SEARCH("Mayor",U10)))</formula>
    </cfRule>
    <cfRule type="containsText" dxfId="379" priority="462" operator="containsText" text="Alta">
      <formula>NOT(ISERROR(SEARCH("Alta",U10)))</formula>
    </cfRule>
    <cfRule type="containsText" dxfId="378" priority="463" operator="containsText" text="Moderado">
      <formula>NOT(ISERROR(SEARCH("Moderado",U10)))</formula>
    </cfRule>
    <cfRule type="containsText" dxfId="377" priority="464" operator="containsText" text="Menor">
      <formula>NOT(ISERROR(SEARCH("Menor",U10)))</formula>
    </cfRule>
    <cfRule type="containsText" dxfId="376" priority="465" operator="containsText" text="Leve">
      <formula>NOT(ISERROR(SEARCH("Leve",U10)))</formula>
    </cfRule>
  </conditionalFormatting>
  <conditionalFormatting sqref="U43">
    <cfRule type="containsText" dxfId="375" priority="230" operator="containsText" text="Catastrófico">
      <formula>NOT(ISERROR(SEARCH("Catastrófico",U43)))</formula>
    </cfRule>
    <cfRule type="containsText" dxfId="374" priority="231" operator="containsText" text="Mayor">
      <formula>NOT(ISERROR(SEARCH("Mayor",U43)))</formula>
    </cfRule>
    <cfRule type="containsText" dxfId="373" priority="232" operator="containsText" text="Alta">
      <formula>NOT(ISERROR(SEARCH("Alta",U43)))</formula>
    </cfRule>
    <cfRule type="containsText" dxfId="372" priority="233" operator="containsText" text="Moderado">
      <formula>NOT(ISERROR(SEARCH("Moderado",U43)))</formula>
    </cfRule>
    <cfRule type="containsText" dxfId="371" priority="234" operator="containsText" text="Menor">
      <formula>NOT(ISERROR(SEARCH("Menor",U43)))</formula>
    </cfRule>
    <cfRule type="containsText" dxfId="370" priority="235" operator="containsText" text="Leve">
      <formula>NOT(ISERROR(SEARCH("Leve",U43)))</formula>
    </cfRule>
  </conditionalFormatting>
  <conditionalFormatting sqref="V18 V10:V15">
    <cfRule type="containsText" dxfId="369" priority="424" operator="containsText" text="Extremo">
      <formula>NOT(ISERROR(SEARCH("Extremo",V10)))</formula>
    </cfRule>
    <cfRule type="containsText" dxfId="368" priority="425" operator="containsText" text="Alto">
      <formula>NOT(ISERROR(SEARCH("Alto",V10)))</formula>
    </cfRule>
    <cfRule type="containsText" dxfId="367" priority="426" operator="containsText" text="Bajo">
      <formula>NOT(ISERROR(SEARCH("Bajo",V10)))</formula>
    </cfRule>
    <cfRule type="containsText" dxfId="366" priority="427" operator="containsText" text="Moderado">
      <formula>NOT(ISERROR(SEARCH("Moderado",V10)))</formula>
    </cfRule>
  </conditionalFormatting>
  <conditionalFormatting sqref="V24:V25">
    <cfRule type="containsText" dxfId="365" priority="391" operator="containsText" text="Extremo">
      <formula>NOT(ISERROR(SEARCH("Extremo",V24)))</formula>
    </cfRule>
    <cfRule type="containsText" dxfId="364" priority="392" operator="containsText" text="Alto">
      <formula>NOT(ISERROR(SEARCH("Alto",V24)))</formula>
    </cfRule>
    <cfRule type="containsText" dxfId="363" priority="393" operator="containsText" text="Bajo">
      <formula>NOT(ISERROR(SEARCH("Bajo",V24)))</formula>
    </cfRule>
    <cfRule type="containsText" dxfId="362" priority="394" operator="containsText" text="Moderado">
      <formula>NOT(ISERROR(SEARCH("Moderado",V24)))</formula>
    </cfRule>
  </conditionalFormatting>
  <conditionalFormatting sqref="V34:V36">
    <cfRule type="containsText" dxfId="361" priority="358" operator="containsText" text="Extremo">
      <formula>NOT(ISERROR(SEARCH("Extremo",V34)))</formula>
    </cfRule>
    <cfRule type="containsText" dxfId="360" priority="359" operator="containsText" text="Alto">
      <formula>NOT(ISERROR(SEARCH("Alto",V34)))</formula>
    </cfRule>
    <cfRule type="containsText" dxfId="359" priority="360" operator="containsText" text="Bajo">
      <formula>NOT(ISERROR(SEARCH("Bajo",V34)))</formula>
    </cfRule>
    <cfRule type="containsText" dxfId="358" priority="361" operator="containsText" text="Moderado">
      <formula>NOT(ISERROR(SEARCH("Moderado",V34)))</formula>
    </cfRule>
  </conditionalFormatting>
  <conditionalFormatting sqref="V43">
    <cfRule type="containsText" dxfId="357" priority="226" operator="containsText" text="Extremo">
      <formula>NOT(ISERROR(SEARCH("Extremo",V43)))</formula>
    </cfRule>
    <cfRule type="containsText" dxfId="356" priority="227" operator="containsText" text="Alto">
      <formula>NOT(ISERROR(SEARCH("Alto",V43)))</formula>
    </cfRule>
    <cfRule type="containsText" dxfId="355" priority="228" operator="containsText" text="Bajo">
      <formula>NOT(ISERROR(SEARCH("Bajo",V43)))</formula>
    </cfRule>
    <cfRule type="containsText" dxfId="354" priority="229" operator="containsText" text="Moderado">
      <formula>NOT(ISERROR(SEARCH("Moderado",V43)))</formula>
    </cfRule>
  </conditionalFormatting>
  <dataValidations xWindow="981" yWindow="585" count="2">
    <dataValidation allowBlank="1" showInputMessage="1" showErrorMessage="1" prompt="Enunciar cuál es el control" sqref="E34:E44 E17:E18 E10:E15 E22:E30 E47:E49" xr:uid="{00000000-0002-0000-0500-000000000000}"/>
    <dataValidation type="list" allowBlank="1" showInputMessage="1" showErrorMessage="1" sqref="N10:Q50 F10:I18 F22:I44 F47:I5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2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T18 T24:T25 T34:T36 T10:T15</xm:sqref>
        </x14:conditionalFormatting>
        <x14:conditionalFormatting xmlns:xm="http://schemas.microsoft.com/office/excel/2006/main">
          <x14:cfRule type="containsText" priority="255" operator="containsText" id="{A5173A80-D256-4C96-9694-525C9DB1E3BD}">
            <xm:f>NOT(ISERROR(SEARCH('8- Políticas de Administración '!$B$5,T43)))</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'!$B$5,T43)))</xm:f>
            <xm:f>'8- Políticas de Administración '!$B$5</xm:f>
            <x14:dxf>
              <font>
                <color rgb="FF9C0006"/>
              </font>
              <fill>
                <patternFill>
                  <bgColor rgb="FFFFC7CE"/>
                </patternFill>
              </fill>
            </x14:dxf>
          </x14:cfRule>
          <xm:sqref>T43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H60"/>
  <sheetViews>
    <sheetView showGridLines="0" topLeftCell="A19" zoomScale="65" zoomScaleNormal="65" zoomScalePageLayoutView="70" workbookViewId="0">
      <selection activeCell="N10" sqref="N10:N19"/>
    </sheetView>
  </sheetViews>
  <sheetFormatPr baseColWidth="10" defaultColWidth="11.44140625" defaultRowHeight="14.4"/>
  <cols>
    <col min="1" max="1" width="5.44140625" customWidth="1"/>
    <col min="2" max="2" width="25.33203125" customWidth="1"/>
    <col min="3" max="3" width="48.5546875" customWidth="1"/>
    <col min="4" max="4" width="13" hidden="1" customWidth="1"/>
    <col min="5" max="5" width="43" hidden="1" customWidth="1"/>
    <col min="6" max="6" width="20.33203125" customWidth="1"/>
    <col min="7" max="7" width="18.5546875" customWidth="1"/>
    <col min="8" max="8" width="22.6640625" customWidth="1"/>
    <col min="9" max="9" width="18.33203125" customWidth="1"/>
    <col min="10" max="10" width="16.6640625" customWidth="1"/>
    <col min="11" max="11" width="21.5546875" style="36" hidden="1" customWidth="1"/>
    <col min="12" max="12" width="16.6640625" customWidth="1"/>
    <col min="13" max="13" width="17.44140625" customWidth="1"/>
    <col min="14" max="14" width="14.44140625" style="16" customWidth="1"/>
    <col min="15" max="15" width="17.44140625" style="16" customWidth="1"/>
    <col min="16" max="16" width="18.6640625" style="16" customWidth="1"/>
    <col min="17" max="268" width="11.44140625" style="16"/>
    <col min="269" max="16384" width="11.44140625" style="21"/>
  </cols>
  <sheetData>
    <row r="1" spans="1:268" s="18" customFormat="1" ht="27.75" customHeight="1" thickTop="1" thickBot="1">
      <c r="A1" s="674"/>
      <c r="B1" s="674"/>
      <c r="C1" s="674"/>
      <c r="D1" s="343"/>
      <c r="E1" s="675" t="s">
        <v>485</v>
      </c>
      <c r="F1" s="675"/>
      <c r="G1" s="675"/>
      <c r="H1" s="675"/>
      <c r="I1" s="675"/>
      <c r="J1" s="676"/>
      <c r="K1" s="676"/>
      <c r="L1" s="676"/>
      <c r="M1" s="676"/>
      <c r="N1" s="676"/>
      <c r="O1" s="676"/>
      <c r="P1" s="676"/>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row>
    <row r="2" spans="1:268" s="18" customFormat="1" ht="27" customHeight="1" thickTop="1" thickBot="1">
      <c r="A2" s="674"/>
      <c r="B2" s="674"/>
      <c r="C2" s="674"/>
      <c r="D2" s="343"/>
      <c r="E2" s="675"/>
      <c r="F2" s="675"/>
      <c r="G2" s="675"/>
      <c r="H2" s="675"/>
      <c r="I2" s="675"/>
      <c r="J2" s="676"/>
      <c r="K2" s="676"/>
      <c r="L2" s="676"/>
      <c r="M2" s="676"/>
      <c r="N2" s="676"/>
      <c r="O2" s="676"/>
      <c r="P2" s="676"/>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row>
    <row r="3" spans="1:268" s="18" customFormat="1" ht="27" customHeight="1" thickTop="1" thickBot="1">
      <c r="A3" s="674"/>
      <c r="B3" s="674"/>
      <c r="C3" s="674"/>
      <c r="D3" s="343"/>
      <c r="E3" s="675"/>
      <c r="F3" s="675"/>
      <c r="G3" s="675"/>
      <c r="H3" s="675"/>
      <c r="I3" s="675"/>
      <c r="J3" s="676"/>
      <c r="K3" s="676"/>
      <c r="L3" s="676"/>
      <c r="M3" s="676"/>
      <c r="N3" s="676"/>
      <c r="O3" s="676"/>
      <c r="P3" s="676"/>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row>
    <row r="4" spans="1:268" s="18" customFormat="1" ht="42.6" customHeight="1" thickTop="1" thickBot="1">
      <c r="A4" s="668" t="s">
        <v>227</v>
      </c>
      <c r="B4" s="668"/>
      <c r="C4" s="670" t="s">
        <v>422</v>
      </c>
      <c r="D4" s="670"/>
      <c r="E4" s="670"/>
      <c r="F4" s="670"/>
      <c r="G4" s="670"/>
      <c r="H4" s="670"/>
      <c r="I4" s="670"/>
      <c r="J4" s="670"/>
      <c r="K4" s="670"/>
      <c r="L4" s="670"/>
      <c r="M4" s="670"/>
      <c r="N4" s="670"/>
      <c r="O4" s="670"/>
      <c r="P4" s="670"/>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row>
    <row r="5" spans="1:268" s="18" customFormat="1" ht="134.4" customHeight="1" thickTop="1" thickBot="1">
      <c r="A5" s="668" t="s">
        <v>228</v>
      </c>
      <c r="B5" s="668"/>
      <c r="C5" s="680" t="s">
        <v>484</v>
      </c>
      <c r="D5" s="681"/>
      <c r="E5" s="681"/>
      <c r="F5" s="681"/>
      <c r="G5" s="681"/>
      <c r="H5" s="681"/>
      <c r="I5" s="681"/>
      <c r="J5" s="681"/>
      <c r="K5" s="681"/>
      <c r="L5" s="681"/>
      <c r="M5" s="681"/>
      <c r="N5" s="681"/>
      <c r="O5" s="681"/>
      <c r="P5" s="682"/>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row>
    <row r="6" spans="1:268" s="18" customFormat="1" ht="28.5" customHeight="1" thickTop="1" thickBot="1">
      <c r="A6" s="668" t="s">
        <v>229</v>
      </c>
      <c r="B6" s="668"/>
      <c r="C6" s="673" t="s">
        <v>481</v>
      </c>
      <c r="D6" s="673"/>
      <c r="E6" s="673"/>
      <c r="F6" s="673"/>
      <c r="G6" s="673"/>
      <c r="H6" s="673"/>
      <c r="I6" s="673"/>
      <c r="J6" s="673"/>
      <c r="K6" s="673"/>
      <c r="L6" s="673"/>
      <c r="M6" s="673"/>
      <c r="N6" s="673"/>
      <c r="O6" s="673"/>
      <c r="P6" s="673"/>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row>
    <row r="7" spans="1:268" s="18" customFormat="1" ht="15.6" customHeight="1" thickTop="1" thickBot="1">
      <c r="A7" s="672" t="s">
        <v>291</v>
      </c>
      <c r="B7" s="672"/>
      <c r="C7" s="672"/>
      <c r="D7" s="672"/>
      <c r="E7" s="672"/>
      <c r="F7" s="672" t="s">
        <v>245</v>
      </c>
      <c r="G7" s="672"/>
      <c r="H7" s="672"/>
      <c r="I7" s="672" t="s">
        <v>292</v>
      </c>
      <c r="J7" s="672"/>
      <c r="K7" s="672"/>
      <c r="L7" s="672"/>
      <c r="M7" s="672"/>
      <c r="N7" s="683" t="s">
        <v>574</v>
      </c>
      <c r="O7" s="684"/>
      <c r="P7" s="685"/>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row>
    <row r="8" spans="1:268" s="18" customFormat="1" ht="45.75" customHeight="1" thickTop="1" thickBot="1">
      <c r="A8" s="669" t="s">
        <v>235</v>
      </c>
      <c r="B8" s="672" t="s">
        <v>276</v>
      </c>
      <c r="C8" s="672" t="s">
        <v>237</v>
      </c>
      <c r="D8" s="672" t="s">
        <v>247</v>
      </c>
      <c r="E8" s="672" t="s">
        <v>231</v>
      </c>
      <c r="F8" s="671" t="s">
        <v>293</v>
      </c>
      <c r="G8" s="671" t="s">
        <v>294</v>
      </c>
      <c r="H8" s="671" t="s">
        <v>295</v>
      </c>
      <c r="I8" s="671" t="s">
        <v>296</v>
      </c>
      <c r="J8" s="671" t="s">
        <v>297</v>
      </c>
      <c r="K8" s="671" t="s">
        <v>298</v>
      </c>
      <c r="L8" s="671" t="s">
        <v>299</v>
      </c>
      <c r="M8" s="671" t="s">
        <v>300</v>
      </c>
      <c r="N8" s="671" t="s">
        <v>301</v>
      </c>
      <c r="O8" s="671" t="s">
        <v>302</v>
      </c>
      <c r="P8" s="671" t="s">
        <v>303</v>
      </c>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row>
    <row r="9" spans="1:268" s="20" customFormat="1" ht="58.5" customHeight="1" thickTop="1" thickBot="1">
      <c r="A9" s="669"/>
      <c r="B9" s="672"/>
      <c r="C9" s="672"/>
      <c r="D9" s="672"/>
      <c r="E9" s="672"/>
      <c r="F9" s="671"/>
      <c r="G9" s="671"/>
      <c r="H9" s="671"/>
      <c r="I9" s="671"/>
      <c r="J9" s="671"/>
      <c r="K9" s="671"/>
      <c r="L9" s="671"/>
      <c r="M9" s="671"/>
      <c r="N9" s="671"/>
      <c r="O9" s="671"/>
      <c r="P9" s="671"/>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row>
    <row r="10" spans="1:268" ht="21" customHeight="1" thickTop="1" thickBot="1">
      <c r="A10" s="666">
        <f>+'5- Identificación de Riesgos'!A10:A15</f>
        <v>1</v>
      </c>
      <c r="B10" s="658" t="str">
        <f>+'5- Identificación de Riesgos'!B10:B15</f>
        <v xml:space="preserve">Recibir , ofrecer, prometer , entregar o aceptar dádivas o beneficios a nombre propio o de terceros para  expedir, alterar,retener , extraviar o entregar  documentos  sin el lleno de requisitos legales </v>
      </c>
      <c r="C10" s="660" t="s">
        <v>472</v>
      </c>
      <c r="D10" s="658" t="s">
        <v>257</v>
      </c>
      <c r="E10" s="344" t="str">
        <f>+'5- Identificación de Riesgos'!D10</f>
        <v>1. Fallas en los controles de los procesos 
2. Insuficientes programas de capacitación para la toma de conciencia debido al desconocimiento de la ley antisoborno (ISO 37001:2016) y   de los  valores y principios propios de la entidad.</v>
      </c>
      <c r="F10" s="661" t="str">
        <f>'5- Identificación de Riesgos'!H10</f>
        <v>Muy Baja - 1</v>
      </c>
      <c r="G10" s="658" t="str">
        <f>'5- Identificación de Riesgos'!M10</f>
        <v>Menor - 2</v>
      </c>
      <c r="H10" s="658" t="str">
        <f>'5- Identificación de Riesgos'!N10</f>
        <v>Bajo - 2</v>
      </c>
      <c r="I10" s="662" t="str">
        <f>'6- Valoración Controles'!T10</f>
        <v>Muy Baja - 1</v>
      </c>
      <c r="J10" s="662" t="str">
        <f>'6- Valoración Controles'!U10</f>
        <v>Leve - 1</v>
      </c>
      <c r="K10" s="663"/>
      <c r="L10" s="658" t="str">
        <f>'6- Valoración Controles'!V10</f>
        <v>Bajo - 1</v>
      </c>
      <c r="M10" s="658" t="s">
        <v>305</v>
      </c>
      <c r="N10" s="679" t="s">
        <v>567</v>
      </c>
      <c r="O10" s="679" t="s">
        <v>566</v>
      </c>
      <c r="P10" s="679" t="s">
        <v>569</v>
      </c>
    </row>
    <row r="11" spans="1:268" ht="21" customHeight="1" thickTop="1" thickBot="1">
      <c r="A11" s="666"/>
      <c r="B11" s="658"/>
      <c r="C11" s="660"/>
      <c r="D11" s="658"/>
      <c r="E11" s="344">
        <f>+'5- Identificación de Riesgos'!D11</f>
        <v>0</v>
      </c>
      <c r="F11" s="661"/>
      <c r="G11" s="664"/>
      <c r="H11" s="658"/>
      <c r="I11" s="662"/>
      <c r="J11" s="662"/>
      <c r="K11" s="663"/>
      <c r="L11" s="658"/>
      <c r="M11" s="658"/>
      <c r="N11" s="679"/>
      <c r="O11" s="679"/>
      <c r="P11" s="679"/>
    </row>
    <row r="12" spans="1:268" ht="21" customHeight="1" thickTop="1" thickBot="1">
      <c r="A12" s="666"/>
      <c r="B12" s="658"/>
      <c r="C12" s="660"/>
      <c r="D12" s="658"/>
      <c r="E12" s="344">
        <f>+'5- Identificación de Riesgos'!D12</f>
        <v>0</v>
      </c>
      <c r="F12" s="661"/>
      <c r="G12" s="664"/>
      <c r="H12" s="658"/>
      <c r="I12" s="662"/>
      <c r="J12" s="662"/>
      <c r="K12" s="663"/>
      <c r="L12" s="658"/>
      <c r="M12" s="658"/>
      <c r="N12" s="679"/>
      <c r="O12" s="679"/>
      <c r="P12" s="679"/>
    </row>
    <row r="13" spans="1:268" ht="21" customHeight="1" thickTop="1" thickBot="1">
      <c r="A13" s="666"/>
      <c r="B13" s="658"/>
      <c r="C13" s="660"/>
      <c r="D13" s="658"/>
      <c r="E13" s="345"/>
      <c r="F13" s="661"/>
      <c r="G13" s="664"/>
      <c r="H13" s="658"/>
      <c r="I13" s="662"/>
      <c r="J13" s="662"/>
      <c r="K13" s="663"/>
      <c r="L13" s="658"/>
      <c r="M13" s="658"/>
      <c r="N13" s="679"/>
      <c r="O13" s="679"/>
      <c r="P13" s="679"/>
    </row>
    <row r="14" spans="1:268" ht="21" customHeight="1" thickTop="1" thickBot="1">
      <c r="A14" s="666"/>
      <c r="B14" s="658"/>
      <c r="C14" s="660"/>
      <c r="D14" s="658"/>
      <c r="E14" s="345"/>
      <c r="F14" s="661"/>
      <c r="G14" s="664"/>
      <c r="H14" s="658"/>
      <c r="I14" s="662"/>
      <c r="J14" s="662"/>
      <c r="K14" s="663"/>
      <c r="L14" s="658"/>
      <c r="M14" s="658"/>
      <c r="N14" s="679"/>
      <c r="O14" s="679"/>
      <c r="P14" s="679"/>
    </row>
    <row r="15" spans="1:268" ht="21" customHeight="1" thickTop="1" thickBot="1">
      <c r="A15" s="666"/>
      <c r="B15" s="658"/>
      <c r="C15" s="660"/>
      <c r="D15" s="658"/>
      <c r="E15" s="345"/>
      <c r="F15" s="661"/>
      <c r="G15" s="664"/>
      <c r="H15" s="658"/>
      <c r="I15" s="662"/>
      <c r="J15" s="662"/>
      <c r="K15" s="663"/>
      <c r="L15" s="658"/>
      <c r="M15" s="658"/>
      <c r="N15" s="679"/>
      <c r="O15" s="679"/>
      <c r="P15" s="679"/>
    </row>
    <row r="16" spans="1:268" ht="21" customHeight="1" thickTop="1" thickBot="1">
      <c r="A16" s="666"/>
      <c r="B16" s="658"/>
      <c r="C16" s="660"/>
      <c r="D16" s="658"/>
      <c r="E16" s="345"/>
      <c r="F16" s="661"/>
      <c r="G16" s="664"/>
      <c r="H16" s="658"/>
      <c r="I16" s="662"/>
      <c r="J16" s="662"/>
      <c r="K16" s="663"/>
      <c r="L16" s="658"/>
      <c r="M16" s="658"/>
      <c r="N16" s="679"/>
      <c r="O16" s="679"/>
      <c r="P16" s="679"/>
    </row>
    <row r="17" spans="1:16" ht="21" customHeight="1" thickTop="1" thickBot="1">
      <c r="A17" s="666"/>
      <c r="B17" s="658"/>
      <c r="C17" s="660"/>
      <c r="D17" s="658"/>
      <c r="E17" s="345"/>
      <c r="F17" s="661"/>
      <c r="G17" s="664"/>
      <c r="H17" s="658"/>
      <c r="I17" s="662"/>
      <c r="J17" s="662"/>
      <c r="K17" s="663"/>
      <c r="L17" s="658"/>
      <c r="M17" s="658"/>
      <c r="N17" s="679"/>
      <c r="O17" s="679"/>
      <c r="P17" s="679"/>
    </row>
    <row r="18" spans="1:16" ht="21" customHeight="1" thickTop="1" thickBot="1">
      <c r="A18" s="666"/>
      <c r="B18" s="658"/>
      <c r="C18" s="660"/>
      <c r="D18" s="658"/>
      <c r="E18" s="345"/>
      <c r="F18" s="661"/>
      <c r="G18" s="664"/>
      <c r="H18" s="658"/>
      <c r="I18" s="662"/>
      <c r="J18" s="662"/>
      <c r="K18" s="663"/>
      <c r="L18" s="658"/>
      <c r="M18" s="658"/>
      <c r="N18" s="679"/>
      <c r="O18" s="679"/>
      <c r="P18" s="679"/>
    </row>
    <row r="19" spans="1:16" ht="21" customHeight="1" thickTop="1" thickBot="1">
      <c r="A19" s="666"/>
      <c r="B19" s="658"/>
      <c r="C19" s="660"/>
      <c r="D19" s="658"/>
      <c r="E19" s="345"/>
      <c r="F19" s="661"/>
      <c r="G19" s="664"/>
      <c r="H19" s="658"/>
      <c r="I19" s="662"/>
      <c r="J19" s="662"/>
      <c r="K19" s="663"/>
      <c r="L19" s="658"/>
      <c r="M19" s="658"/>
      <c r="N19" s="679"/>
      <c r="O19" s="679"/>
      <c r="P19" s="679"/>
    </row>
    <row r="20" spans="1:16" ht="19.8" customHeight="1" thickTop="1" thickBot="1">
      <c r="A20" s="665">
        <f>+'6- Valoración Controles'!A18:A18</f>
        <v>2</v>
      </c>
      <c r="B20" s="658" t="str">
        <f>+'5- Identificación de Riesgos'!B16:B16</f>
        <v>Vencimiento de Términos</v>
      </c>
      <c r="C20" s="660" t="s">
        <v>473</v>
      </c>
      <c r="D20" s="658" t="s">
        <v>257</v>
      </c>
      <c r="E20" s="344" t="str">
        <f>+'6- Valoración Controles'!C18</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 la dependencia.
5. Fallas e insuficiencia de las herramientas tecnológicas.
6. Desconocimiento de la normatividad legal que reglamenta los términos judicales para la prestación del servicio.</v>
      </c>
      <c r="F20" s="661" t="str">
        <f>'5- Identificación de Riesgos'!H16</f>
        <v>Muy Baja - 1</v>
      </c>
      <c r="G20" s="658" t="str">
        <f>'5- Identificación de Riesgos'!M16</f>
        <v>Leve - 1</v>
      </c>
      <c r="H20" s="658" t="str">
        <f>'5- Identificación de Riesgos'!N16</f>
        <v>Bajo - 1</v>
      </c>
      <c r="I20" s="662" t="str">
        <f>'6- Valoración Controles'!T18</f>
        <v>Muy Baja - 1</v>
      </c>
      <c r="J20" s="662" t="str">
        <f>'6- Valoración Controles'!U18</f>
        <v>Leve - 1</v>
      </c>
      <c r="K20" s="663" t="e">
        <f>AVERAGE(#REF!)</f>
        <v>#REF!</v>
      </c>
      <c r="L20" s="658" t="str">
        <f>'6- Valoración Controles'!V18</f>
        <v>Bajo - 1</v>
      </c>
      <c r="M20" s="658" t="s">
        <v>305</v>
      </c>
      <c r="N20" s="679" t="s">
        <v>568</v>
      </c>
      <c r="O20" s="679" t="s">
        <v>566</v>
      </c>
      <c r="P20" s="679" t="s">
        <v>570</v>
      </c>
    </row>
    <row r="21" spans="1:16" ht="19.8" customHeight="1" thickTop="1" thickBot="1">
      <c r="A21" s="665"/>
      <c r="B21" s="658"/>
      <c r="C21" s="660"/>
      <c r="D21" s="658"/>
      <c r="E21" s="344">
        <f>+'6- Valoración Controles'!C19</f>
        <v>0</v>
      </c>
      <c r="F21" s="661"/>
      <c r="G21" s="664"/>
      <c r="H21" s="658"/>
      <c r="I21" s="662"/>
      <c r="J21" s="662"/>
      <c r="K21" s="663"/>
      <c r="L21" s="658"/>
      <c r="M21" s="658"/>
      <c r="N21" s="679"/>
      <c r="O21" s="679"/>
      <c r="P21" s="679"/>
    </row>
    <row r="22" spans="1:16" ht="19.8" customHeight="1" thickTop="1" thickBot="1">
      <c r="A22" s="665"/>
      <c r="B22" s="658"/>
      <c r="C22" s="660"/>
      <c r="D22" s="658"/>
      <c r="E22" s="344">
        <f>+'6- Valoración Controles'!C20</f>
        <v>0</v>
      </c>
      <c r="F22" s="661"/>
      <c r="G22" s="664"/>
      <c r="H22" s="658"/>
      <c r="I22" s="662"/>
      <c r="J22" s="662"/>
      <c r="K22" s="663"/>
      <c r="L22" s="658"/>
      <c r="M22" s="658"/>
      <c r="N22" s="679"/>
      <c r="O22" s="679"/>
      <c r="P22" s="679"/>
    </row>
    <row r="23" spans="1:16" ht="19.8" customHeight="1" thickTop="1" thickBot="1">
      <c r="A23" s="665"/>
      <c r="B23" s="658"/>
      <c r="C23" s="660"/>
      <c r="D23" s="658"/>
      <c r="E23" s="344">
        <f>+'6- Valoración Controles'!C21</f>
        <v>0</v>
      </c>
      <c r="F23" s="661"/>
      <c r="G23" s="664"/>
      <c r="H23" s="658"/>
      <c r="I23" s="662"/>
      <c r="J23" s="662"/>
      <c r="K23" s="663"/>
      <c r="L23" s="658"/>
      <c r="M23" s="658"/>
      <c r="N23" s="679"/>
      <c r="O23" s="679"/>
      <c r="P23" s="679"/>
    </row>
    <row r="24" spans="1:16" ht="19.8" customHeight="1" thickTop="1" thickBot="1">
      <c r="A24" s="665"/>
      <c r="B24" s="658"/>
      <c r="C24" s="660"/>
      <c r="D24" s="658"/>
      <c r="E24" s="344">
        <f>+'6- Valoración Controles'!C22</f>
        <v>0</v>
      </c>
      <c r="F24" s="661"/>
      <c r="G24" s="664"/>
      <c r="H24" s="658"/>
      <c r="I24" s="662"/>
      <c r="J24" s="662"/>
      <c r="K24" s="663"/>
      <c r="L24" s="658"/>
      <c r="M24" s="658"/>
      <c r="N24" s="679"/>
      <c r="O24" s="679"/>
      <c r="P24" s="679"/>
    </row>
    <row r="25" spans="1:16" ht="19.8" customHeight="1" thickTop="1" thickBot="1">
      <c r="A25" s="665"/>
      <c r="B25" s="658"/>
      <c r="C25" s="660"/>
      <c r="D25" s="658"/>
      <c r="E25" s="344">
        <f>+'6- Valoración Controles'!C23</f>
        <v>0</v>
      </c>
      <c r="F25" s="661"/>
      <c r="G25" s="664"/>
      <c r="H25" s="658"/>
      <c r="I25" s="662"/>
      <c r="J25" s="662"/>
      <c r="K25" s="663"/>
      <c r="L25" s="658"/>
      <c r="M25" s="658"/>
      <c r="N25" s="679"/>
      <c r="O25" s="679"/>
      <c r="P25" s="679"/>
    </row>
    <row r="26" spans="1:16" ht="19.8" customHeight="1" thickTop="1" thickBot="1">
      <c r="A26" s="665"/>
      <c r="B26" s="658"/>
      <c r="C26" s="660"/>
      <c r="D26" s="658"/>
      <c r="E26" s="344" t="str">
        <f>+'6- Valoración Controles'!C24</f>
        <v>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v>
      </c>
      <c r="F26" s="661"/>
      <c r="G26" s="664"/>
      <c r="H26" s="658"/>
      <c r="I26" s="662"/>
      <c r="J26" s="662"/>
      <c r="K26" s="663"/>
      <c r="L26" s="658"/>
      <c r="M26" s="658"/>
      <c r="N26" s="679"/>
      <c r="O26" s="679"/>
      <c r="P26" s="679"/>
    </row>
    <row r="27" spans="1:16" ht="19.8" customHeight="1" thickTop="1" thickBot="1">
      <c r="A27" s="665"/>
      <c r="B27" s="658"/>
      <c r="C27" s="660"/>
      <c r="D27" s="658"/>
      <c r="E27" s="344">
        <f>+'6- Valoración Controles'!C25</f>
        <v>0</v>
      </c>
      <c r="F27" s="661"/>
      <c r="G27" s="664"/>
      <c r="H27" s="658"/>
      <c r="I27" s="662"/>
      <c r="J27" s="662"/>
      <c r="K27" s="663"/>
      <c r="L27" s="658"/>
      <c r="M27" s="658"/>
      <c r="N27" s="679"/>
      <c r="O27" s="679"/>
      <c r="P27" s="679"/>
    </row>
    <row r="28" spans="1:16" ht="19.8" customHeight="1" thickTop="1" thickBot="1">
      <c r="A28" s="665"/>
      <c r="B28" s="658"/>
      <c r="C28" s="660"/>
      <c r="D28" s="658"/>
      <c r="E28" s="345"/>
      <c r="F28" s="661"/>
      <c r="G28" s="664"/>
      <c r="H28" s="658"/>
      <c r="I28" s="662"/>
      <c r="J28" s="662"/>
      <c r="K28" s="663"/>
      <c r="L28" s="658"/>
      <c r="M28" s="658"/>
      <c r="N28" s="679"/>
      <c r="O28" s="679"/>
      <c r="P28" s="679"/>
    </row>
    <row r="29" spans="1:16" ht="19.8" customHeight="1" thickTop="1" thickBot="1">
      <c r="A29" s="665"/>
      <c r="B29" s="658"/>
      <c r="C29" s="660"/>
      <c r="D29" s="658"/>
      <c r="E29" s="345"/>
      <c r="F29" s="661"/>
      <c r="G29" s="664"/>
      <c r="H29" s="658"/>
      <c r="I29" s="662"/>
      <c r="J29" s="662"/>
      <c r="K29" s="663"/>
      <c r="L29" s="658"/>
      <c r="M29" s="658"/>
      <c r="N29" s="679"/>
      <c r="O29" s="679"/>
      <c r="P29" s="679"/>
    </row>
    <row r="30" spans="1:16" ht="24.6" customHeight="1" thickTop="1" thickBot="1">
      <c r="A30" s="659">
        <f>+'5- Identificación de Riesgos'!A26:A26</f>
        <v>3</v>
      </c>
      <c r="B30" s="658" t="str">
        <f>+'5- Identificación de Riesgos'!B26:B26</f>
        <v>Pérdida de documentos</v>
      </c>
      <c r="C30" s="660" t="s">
        <v>474</v>
      </c>
      <c r="D30" s="658" t="s">
        <v>257</v>
      </c>
      <c r="E30" s="344" t="str">
        <f>+'5- Identificación de Riesgos'!D26:D26</f>
        <v>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v>
      </c>
      <c r="F30" s="661" t="str">
        <f>'5- Identificación de Riesgos'!H26</f>
        <v>Muy Baja - 1</v>
      </c>
      <c r="G30" s="658" t="str">
        <f>'5- Identificación de Riesgos'!M26</f>
        <v>Leve - 1</v>
      </c>
      <c r="H30" s="658" t="str">
        <f>'5- Identificación de Riesgos'!N26</f>
        <v>Bajo - 1</v>
      </c>
      <c r="I30" s="662" t="str">
        <f>'6- Valoración Controles'!T24</f>
        <v>Muy Baja - 1</v>
      </c>
      <c r="J30" s="662" t="str">
        <f>'6- Valoración Controles'!U24</f>
        <v>Leve - 1</v>
      </c>
      <c r="K30" s="663" t="e">
        <f>AVERAGE(#REF!)</f>
        <v>#REF!</v>
      </c>
      <c r="L30" s="658" t="str">
        <f>'6- Valoración Controles'!V24</f>
        <v>Bajo - 1</v>
      </c>
      <c r="M30" s="658" t="s">
        <v>305</v>
      </c>
      <c r="N30" s="679" t="s">
        <v>567</v>
      </c>
      <c r="O30" s="679" t="s">
        <v>566</v>
      </c>
      <c r="P30" s="679" t="s">
        <v>571</v>
      </c>
    </row>
    <row r="31" spans="1:16" ht="24.6" customHeight="1" thickTop="1" thickBot="1">
      <c r="A31" s="659"/>
      <c r="B31" s="658"/>
      <c r="C31" s="660"/>
      <c r="D31" s="658"/>
      <c r="E31" s="344" t="s">
        <v>478</v>
      </c>
      <c r="F31" s="661"/>
      <c r="G31" s="664"/>
      <c r="H31" s="658"/>
      <c r="I31" s="662"/>
      <c r="J31" s="662"/>
      <c r="K31" s="663"/>
      <c r="L31" s="658"/>
      <c r="M31" s="658"/>
      <c r="N31" s="679"/>
      <c r="O31" s="679"/>
      <c r="P31" s="679"/>
    </row>
    <row r="32" spans="1:16" ht="24.6" customHeight="1" thickTop="1" thickBot="1">
      <c r="A32" s="659"/>
      <c r="B32" s="658"/>
      <c r="C32" s="660"/>
      <c r="D32" s="658"/>
      <c r="E32" s="344" t="s">
        <v>477</v>
      </c>
      <c r="F32" s="661"/>
      <c r="G32" s="664"/>
      <c r="H32" s="658"/>
      <c r="I32" s="662"/>
      <c r="J32" s="662"/>
      <c r="K32" s="663"/>
      <c r="L32" s="658"/>
      <c r="M32" s="658"/>
      <c r="N32" s="679"/>
      <c r="O32" s="679"/>
      <c r="P32" s="679"/>
    </row>
    <row r="33" spans="1:16" ht="24.6" customHeight="1" thickTop="1" thickBot="1">
      <c r="A33" s="659"/>
      <c r="B33" s="658"/>
      <c r="C33" s="660"/>
      <c r="D33" s="658"/>
      <c r="E33" s="344" t="s">
        <v>476</v>
      </c>
      <c r="F33" s="661"/>
      <c r="G33" s="664"/>
      <c r="H33" s="658"/>
      <c r="I33" s="662"/>
      <c r="J33" s="662"/>
      <c r="K33" s="663"/>
      <c r="L33" s="658"/>
      <c r="M33" s="658"/>
      <c r="N33" s="679"/>
      <c r="O33" s="679"/>
      <c r="P33" s="679"/>
    </row>
    <row r="34" spans="1:16" ht="24.6" customHeight="1" thickTop="1" thickBot="1">
      <c r="A34" s="659"/>
      <c r="B34" s="658"/>
      <c r="C34" s="660"/>
      <c r="D34" s="658"/>
      <c r="E34" s="344" t="s">
        <v>475</v>
      </c>
      <c r="F34" s="661"/>
      <c r="G34" s="664"/>
      <c r="H34" s="658"/>
      <c r="I34" s="662"/>
      <c r="J34" s="662"/>
      <c r="K34" s="663"/>
      <c r="L34" s="658"/>
      <c r="M34" s="658"/>
      <c r="N34" s="679"/>
      <c r="O34" s="679"/>
      <c r="P34" s="679"/>
    </row>
    <row r="35" spans="1:16" ht="24.6" customHeight="1" thickTop="1" thickBot="1">
      <c r="A35" s="659"/>
      <c r="B35" s="658"/>
      <c r="C35" s="660"/>
      <c r="D35" s="658"/>
      <c r="E35" s="344" t="s">
        <v>445</v>
      </c>
      <c r="F35" s="661"/>
      <c r="G35" s="664"/>
      <c r="H35" s="658"/>
      <c r="I35" s="662"/>
      <c r="J35" s="662"/>
      <c r="K35" s="663"/>
      <c r="L35" s="658"/>
      <c r="M35" s="658"/>
      <c r="N35" s="679"/>
      <c r="O35" s="679"/>
      <c r="P35" s="679"/>
    </row>
    <row r="36" spans="1:16" ht="24.6" customHeight="1" thickTop="1" thickBot="1">
      <c r="A36" s="659"/>
      <c r="B36" s="658"/>
      <c r="C36" s="660"/>
      <c r="D36" s="658"/>
      <c r="E36" s="345"/>
      <c r="F36" s="661"/>
      <c r="G36" s="664"/>
      <c r="H36" s="658"/>
      <c r="I36" s="662"/>
      <c r="J36" s="662"/>
      <c r="K36" s="663"/>
      <c r="L36" s="658"/>
      <c r="M36" s="658"/>
      <c r="N36" s="679"/>
      <c r="O36" s="679"/>
      <c r="P36" s="679"/>
    </row>
    <row r="37" spans="1:16" ht="24.6" customHeight="1" thickTop="1" thickBot="1">
      <c r="A37" s="659"/>
      <c r="B37" s="658"/>
      <c r="C37" s="660"/>
      <c r="D37" s="658"/>
      <c r="E37" s="345"/>
      <c r="F37" s="661"/>
      <c r="G37" s="664"/>
      <c r="H37" s="658"/>
      <c r="I37" s="662"/>
      <c r="J37" s="662"/>
      <c r="K37" s="663"/>
      <c r="L37" s="658"/>
      <c r="M37" s="658"/>
      <c r="N37" s="679"/>
      <c r="O37" s="679"/>
      <c r="P37" s="679"/>
    </row>
    <row r="38" spans="1:16" ht="24.6" customHeight="1" thickTop="1" thickBot="1">
      <c r="A38" s="659"/>
      <c r="B38" s="658"/>
      <c r="C38" s="660"/>
      <c r="D38" s="658"/>
      <c r="E38" s="345"/>
      <c r="F38" s="661"/>
      <c r="G38" s="664"/>
      <c r="H38" s="658"/>
      <c r="I38" s="662"/>
      <c r="J38" s="662"/>
      <c r="K38" s="663"/>
      <c r="L38" s="658"/>
      <c r="M38" s="658"/>
      <c r="N38" s="679"/>
      <c r="O38" s="679"/>
      <c r="P38" s="679"/>
    </row>
    <row r="39" spans="1:16" ht="24.6" customHeight="1" thickTop="1" thickBot="1">
      <c r="A39" s="659"/>
      <c r="B39" s="658"/>
      <c r="C39" s="660"/>
      <c r="D39" s="658"/>
      <c r="E39" s="345"/>
      <c r="F39" s="661"/>
      <c r="G39" s="664"/>
      <c r="H39" s="658"/>
      <c r="I39" s="662"/>
      <c r="J39" s="662"/>
      <c r="K39" s="663"/>
      <c r="L39" s="658"/>
      <c r="M39" s="658"/>
      <c r="N39" s="679"/>
      <c r="O39" s="679"/>
      <c r="P39" s="679"/>
    </row>
    <row r="40" spans="1:16" ht="19.5" customHeight="1" thickTop="1" thickBot="1">
      <c r="A40" s="667">
        <f>+'5- Identificación de Riesgos'!A33:A33</f>
        <v>4</v>
      </c>
      <c r="B40" s="658" t="str">
        <f>+'5- Identificación de Riesgos'!B33:B33</f>
        <v xml:space="preserve">Incumplimientos en la realizacion de audiencias </v>
      </c>
      <c r="C40" s="660" t="s">
        <v>479</v>
      </c>
      <c r="D40" s="658" t="s">
        <v>257</v>
      </c>
      <c r="E40" s="344" t="str">
        <f>+'5- Identificación de Riesgos'!D37</f>
        <v>2.1. Programación de audiencias sin conciliar,  teniendo en cuenta la agenda de Despachos Judiciales, de Físcales, Defensores y Apoderados de Victimas.</v>
      </c>
      <c r="F40" s="661" t="str">
        <f>'5- Identificación de Riesgos'!H33</f>
        <v>Muy Baja - 1</v>
      </c>
      <c r="G40" s="658" t="str">
        <f>'5- Identificación de Riesgos'!M33</f>
        <v>Leve - 1</v>
      </c>
      <c r="H40" s="658" t="str">
        <f>'5- Identificación de Riesgos'!N33</f>
        <v>Bajo - 1</v>
      </c>
      <c r="I40" s="662" t="str">
        <f>'6- Valoración Controles'!T34</f>
        <v>Muy Baja - 1</v>
      </c>
      <c r="J40" s="662" t="str">
        <f>'6- Valoración Controles'!U34</f>
        <v>Leve - 1</v>
      </c>
      <c r="K40" s="663" t="e">
        <f>AVERAGE(#REF!)</f>
        <v>#REF!</v>
      </c>
      <c r="L40" s="658" t="str">
        <f>'6- Valoración Controles'!V34</f>
        <v>Bajo - 1</v>
      </c>
      <c r="M40" s="658" t="s">
        <v>305</v>
      </c>
      <c r="N40" s="679" t="s">
        <v>568</v>
      </c>
      <c r="O40" s="679" t="s">
        <v>566</v>
      </c>
      <c r="P40" s="679" t="s">
        <v>572</v>
      </c>
    </row>
    <row r="41" spans="1:16" ht="19.5" customHeight="1" thickTop="1" thickBot="1">
      <c r="A41" s="667"/>
      <c r="B41" s="658"/>
      <c r="C41" s="660"/>
      <c r="D41" s="658"/>
      <c r="E41" s="344" t="e">
        <f>+'5- Identificación de Riesgos'!#REF!</f>
        <v>#REF!</v>
      </c>
      <c r="F41" s="661"/>
      <c r="G41" s="664"/>
      <c r="H41" s="658"/>
      <c r="I41" s="662"/>
      <c r="J41" s="662"/>
      <c r="K41" s="663"/>
      <c r="L41" s="658"/>
      <c r="M41" s="658"/>
      <c r="N41" s="679"/>
      <c r="O41" s="679"/>
      <c r="P41" s="679"/>
    </row>
    <row r="42" spans="1:16" ht="19.5" customHeight="1" thickTop="1" thickBot="1">
      <c r="A42" s="667"/>
      <c r="B42" s="658"/>
      <c r="C42" s="660"/>
      <c r="D42" s="658"/>
      <c r="E42" s="344" t="str">
        <f>+'5- Identificación de Riesgos'!D38</f>
        <v>3.1. Información errada o incompleta por parte de los solicitantes.
3.2. Notificaciones judiciales erradas o inoportunas.
3.3. No remisión de los detenidos.</v>
      </c>
      <c r="F42" s="661"/>
      <c r="G42" s="664"/>
      <c r="H42" s="658"/>
      <c r="I42" s="662"/>
      <c r="J42" s="662"/>
      <c r="K42" s="663"/>
      <c r="L42" s="658"/>
      <c r="M42" s="658"/>
      <c r="N42" s="679"/>
      <c r="O42" s="679"/>
      <c r="P42" s="679"/>
    </row>
    <row r="43" spans="1:16" ht="19.5" customHeight="1" thickTop="1" thickBot="1">
      <c r="A43" s="667"/>
      <c r="B43" s="658"/>
      <c r="C43" s="660"/>
      <c r="D43" s="658"/>
      <c r="E43" s="344">
        <f>+'5- Identificación de Riesgos'!D39</f>
        <v>0</v>
      </c>
      <c r="F43" s="661"/>
      <c r="G43" s="664"/>
      <c r="H43" s="658"/>
      <c r="I43" s="662"/>
      <c r="J43" s="662"/>
      <c r="K43" s="663"/>
      <c r="L43" s="658"/>
      <c r="M43" s="658"/>
      <c r="N43" s="679"/>
      <c r="O43" s="679"/>
      <c r="P43" s="679"/>
    </row>
    <row r="44" spans="1:16" ht="19.5" customHeight="1" thickTop="1" thickBot="1">
      <c r="A44" s="667"/>
      <c r="B44" s="658"/>
      <c r="C44" s="660"/>
      <c r="D44" s="658"/>
      <c r="E44" s="344">
        <f>+'5- Identificación de Riesgos'!D40</f>
        <v>0</v>
      </c>
      <c r="F44" s="661"/>
      <c r="G44" s="664"/>
      <c r="H44" s="658"/>
      <c r="I44" s="662"/>
      <c r="J44" s="662"/>
      <c r="K44" s="663"/>
      <c r="L44" s="658"/>
      <c r="M44" s="658"/>
      <c r="N44" s="679"/>
      <c r="O44" s="679"/>
      <c r="P44" s="679"/>
    </row>
    <row r="45" spans="1:16" ht="19.5" customHeight="1" thickTop="1" thickBot="1">
      <c r="A45" s="667"/>
      <c r="B45" s="658"/>
      <c r="C45" s="660"/>
      <c r="D45" s="658"/>
      <c r="E45" s="344" t="e">
        <f>+'5- Identificación de Riesgos'!#REF!</f>
        <v>#REF!</v>
      </c>
      <c r="F45" s="661"/>
      <c r="G45" s="664"/>
      <c r="H45" s="658"/>
      <c r="I45" s="662"/>
      <c r="J45" s="662"/>
      <c r="K45" s="663"/>
      <c r="L45" s="658"/>
      <c r="M45" s="658"/>
      <c r="N45" s="679"/>
      <c r="O45" s="679"/>
      <c r="P45" s="679"/>
    </row>
    <row r="46" spans="1:16" ht="19.5" customHeight="1" thickTop="1" thickBot="1">
      <c r="A46" s="667"/>
      <c r="B46" s="658"/>
      <c r="C46" s="660"/>
      <c r="D46" s="658"/>
      <c r="E46" s="344" t="str">
        <f>+'5- Identificación de Riesgos'!D41</f>
        <v>4.1. Fallas en el servicio de internet,  conectividad  irregular.
4.2 Falta de competencia para el manejo de dispositivos de computo, redes de internet y plataformas tecnologicas.</v>
      </c>
      <c r="F46" s="661"/>
      <c r="G46" s="664"/>
      <c r="H46" s="658"/>
      <c r="I46" s="662"/>
      <c r="J46" s="662"/>
      <c r="K46" s="663"/>
      <c r="L46" s="658"/>
      <c r="M46" s="658"/>
      <c r="N46" s="679"/>
      <c r="O46" s="679"/>
      <c r="P46" s="679"/>
    </row>
    <row r="47" spans="1:16" ht="19.5" customHeight="1" thickTop="1" thickBot="1">
      <c r="A47" s="667"/>
      <c r="B47" s="658"/>
      <c r="C47" s="660"/>
      <c r="D47" s="658"/>
      <c r="E47" s="344">
        <f>+'5- Identificación de Riesgos'!D42</f>
        <v>0</v>
      </c>
      <c r="F47" s="661"/>
      <c r="G47" s="664"/>
      <c r="H47" s="658"/>
      <c r="I47" s="662"/>
      <c r="J47" s="662"/>
      <c r="K47" s="663"/>
      <c r="L47" s="658"/>
      <c r="M47" s="658"/>
      <c r="N47" s="679"/>
      <c r="O47" s="679"/>
      <c r="P47" s="679"/>
    </row>
    <row r="48" spans="1:16" ht="19.5" customHeight="1" thickTop="1" thickBot="1">
      <c r="A48" s="667"/>
      <c r="B48" s="658"/>
      <c r="C48" s="660"/>
      <c r="D48" s="658"/>
      <c r="E48" s="345">
        <f>+'5- Identificación de Riesgos'!D43</f>
        <v>0</v>
      </c>
      <c r="F48" s="661"/>
      <c r="G48" s="664"/>
      <c r="H48" s="658"/>
      <c r="I48" s="662"/>
      <c r="J48" s="662"/>
      <c r="K48" s="663"/>
      <c r="L48" s="658"/>
      <c r="M48" s="658"/>
      <c r="N48" s="679"/>
      <c r="O48" s="679"/>
      <c r="P48" s="679"/>
    </row>
    <row r="49" spans="1:16" ht="13.5" customHeight="1" thickTop="1" thickBot="1">
      <c r="A49" s="667"/>
      <c r="B49" s="658"/>
      <c r="C49" s="660"/>
      <c r="D49" s="658"/>
      <c r="E49" s="345">
        <f>'5- Identificación de Riesgos'!D53</f>
        <v>0</v>
      </c>
      <c r="F49" s="661"/>
      <c r="G49" s="664"/>
      <c r="H49" s="658"/>
      <c r="I49" s="662"/>
      <c r="J49" s="662"/>
      <c r="K49" s="663"/>
      <c r="L49" s="658"/>
      <c r="M49" s="658"/>
      <c r="N49" s="679"/>
      <c r="O49" s="679"/>
      <c r="P49" s="679"/>
    </row>
    <row r="50" spans="1:16" ht="29.25" customHeight="1" thickTop="1" thickBot="1">
      <c r="A50" s="677">
        <f>+'5- Identificación de Riesgos'!A46:A46</f>
        <v>5</v>
      </c>
      <c r="B50" s="658" t="str">
        <f>+'5- Identificación de Riesgos'!B46:B46</f>
        <v>Efectuar el reparto judicial incumpliendo requisitos</v>
      </c>
      <c r="C50" s="678" t="s">
        <v>480</v>
      </c>
      <c r="D50" s="658" t="s">
        <v>257</v>
      </c>
      <c r="E50" s="345" t="str">
        <f>+'5- Identificación de Riesgos'!D46</f>
        <v>1. Desconocimiento de la normatividad legal que reglamenta el reparto judicial o el Protocolo de Reparto Judicial.
2.  Falta de seguimiento y control al proceso de reparto judicial.
3. Mayor demanda de justicia.
4. Insuficiencia de  personal  para atender la función misional y la atención a las partes interesadas en los despachos judiciales y centro de servicios.
5. Complejidad de la información de los procesos judiciales y solicitudes.
6.Fallas en la planeación  para el desarrollo de las tareas propias del Centro de Servicios Judiciales.
7.  Fallas e insuficiencia de las herramientas tecnológicas.</v>
      </c>
      <c r="F50" s="661" t="str">
        <f>'5- Identificación de Riesgos'!H46</f>
        <v>Muy Baja - 1</v>
      </c>
      <c r="G50" s="658" t="str">
        <f>'5- Identificación de Riesgos'!M46</f>
        <v>Leve - 1</v>
      </c>
      <c r="H50" s="658" t="str">
        <f>'5- Identificación de Riesgos'!N46</f>
        <v>Bajo - 1</v>
      </c>
      <c r="I50" s="662" t="str">
        <f>'6- Valoración Controles'!T43</f>
        <v>Muy Baja - 1</v>
      </c>
      <c r="J50" s="662" t="str">
        <f>'6- Valoración Controles'!U43</f>
        <v>Leve - 1</v>
      </c>
      <c r="K50" s="663" t="e">
        <f>AVERAGE(#REF!)</f>
        <v>#REF!</v>
      </c>
      <c r="L50" s="658" t="str">
        <f>'6- Valoración Controles'!V43</f>
        <v>Bajo - 1</v>
      </c>
      <c r="M50" s="658" t="s">
        <v>305</v>
      </c>
      <c r="N50" s="679" t="s">
        <v>568</v>
      </c>
      <c r="O50" s="679" t="s">
        <v>566</v>
      </c>
      <c r="P50" s="679" t="s">
        <v>573</v>
      </c>
    </row>
    <row r="51" spans="1:16" ht="29.25" customHeight="1" thickTop="1" thickBot="1">
      <c r="A51" s="677"/>
      <c r="B51" s="658"/>
      <c r="C51" s="678"/>
      <c r="D51" s="658"/>
      <c r="E51" s="345">
        <f>+'5- Identificación de Riesgos'!D47</f>
        <v>0</v>
      </c>
      <c r="F51" s="661"/>
      <c r="G51" s="664"/>
      <c r="H51" s="658"/>
      <c r="I51" s="662"/>
      <c r="J51" s="662"/>
      <c r="K51" s="663"/>
      <c r="L51" s="658"/>
      <c r="M51" s="658"/>
      <c r="N51" s="679"/>
      <c r="O51" s="679"/>
      <c r="P51" s="679"/>
    </row>
    <row r="52" spans="1:16" ht="29.25" customHeight="1" thickTop="1" thickBot="1">
      <c r="A52" s="677"/>
      <c r="B52" s="658"/>
      <c r="C52" s="678"/>
      <c r="D52" s="658"/>
      <c r="E52" s="345">
        <f>+'5- Identificación de Riesgos'!D48</f>
        <v>0</v>
      </c>
      <c r="F52" s="661"/>
      <c r="G52" s="664"/>
      <c r="H52" s="658"/>
      <c r="I52" s="662"/>
      <c r="J52" s="662"/>
      <c r="K52" s="663"/>
      <c r="L52" s="658"/>
      <c r="M52" s="658"/>
      <c r="N52" s="679"/>
      <c r="O52" s="679"/>
      <c r="P52" s="679"/>
    </row>
    <row r="53" spans="1:16" ht="29.25" customHeight="1" thickTop="1" thickBot="1">
      <c r="A53" s="677"/>
      <c r="B53" s="658"/>
      <c r="C53" s="678"/>
      <c r="D53" s="658"/>
      <c r="E53" s="345">
        <f>+'5- Identificación de Riesgos'!D49</f>
        <v>0</v>
      </c>
      <c r="F53" s="661"/>
      <c r="G53" s="664"/>
      <c r="H53" s="658"/>
      <c r="I53" s="662"/>
      <c r="J53" s="662"/>
      <c r="K53" s="663"/>
      <c r="L53" s="658"/>
      <c r="M53" s="658"/>
      <c r="N53" s="679"/>
      <c r="O53" s="679"/>
      <c r="P53" s="679"/>
    </row>
    <row r="54" spans="1:16" ht="29.25" customHeight="1" thickTop="1" thickBot="1">
      <c r="A54" s="677"/>
      <c r="B54" s="658"/>
      <c r="C54" s="678"/>
      <c r="D54" s="658"/>
      <c r="E54" s="345">
        <f>+'5- Identificación de Riesgos'!D50</f>
        <v>0</v>
      </c>
      <c r="F54" s="661"/>
      <c r="G54" s="664"/>
      <c r="H54" s="658"/>
      <c r="I54" s="662"/>
      <c r="J54" s="662"/>
      <c r="K54" s="663"/>
      <c r="L54" s="658"/>
      <c r="M54" s="658"/>
      <c r="N54" s="679"/>
      <c r="O54" s="679"/>
      <c r="P54" s="679"/>
    </row>
    <row r="55" spans="1:16" ht="29.25" customHeight="1" thickTop="1" thickBot="1">
      <c r="A55" s="677"/>
      <c r="B55" s="658"/>
      <c r="C55" s="678"/>
      <c r="D55" s="658"/>
      <c r="E55" s="345">
        <f>+'5- Identificación de Riesgos'!D51</f>
        <v>0</v>
      </c>
      <c r="F55" s="661"/>
      <c r="G55" s="664"/>
      <c r="H55" s="658"/>
      <c r="I55" s="662"/>
      <c r="J55" s="662"/>
      <c r="K55" s="663"/>
      <c r="L55" s="658"/>
      <c r="M55" s="658"/>
      <c r="N55" s="679"/>
      <c r="O55" s="679"/>
      <c r="P55" s="679"/>
    </row>
    <row r="56" spans="1:16" ht="29.25" customHeight="1" thickTop="1" thickBot="1">
      <c r="A56" s="677"/>
      <c r="B56" s="658"/>
      <c r="C56" s="678"/>
      <c r="D56" s="658"/>
      <c r="E56" s="345">
        <f>+'5- Identificación de Riesgos'!D52</f>
        <v>0</v>
      </c>
      <c r="F56" s="661"/>
      <c r="G56" s="664"/>
      <c r="H56" s="658"/>
      <c r="I56" s="662"/>
      <c r="J56" s="662"/>
      <c r="K56" s="663"/>
      <c r="L56" s="658"/>
      <c r="M56" s="658"/>
      <c r="N56" s="679"/>
      <c r="O56" s="679"/>
      <c r="P56" s="679"/>
    </row>
    <row r="57" spans="1:16" ht="29.25" customHeight="1" thickTop="1" thickBot="1">
      <c r="A57" s="677"/>
      <c r="B57" s="658"/>
      <c r="C57" s="678"/>
      <c r="D57" s="658"/>
      <c r="E57" s="345" t="e">
        <f>+'5- Identificación de Riesgos'!#REF!</f>
        <v>#REF!</v>
      </c>
      <c r="F57" s="661"/>
      <c r="G57" s="664"/>
      <c r="H57" s="658"/>
      <c r="I57" s="662"/>
      <c r="J57" s="662"/>
      <c r="K57" s="663"/>
      <c r="L57" s="658"/>
      <c r="M57" s="658"/>
      <c r="N57" s="679"/>
      <c r="O57" s="679"/>
      <c r="P57" s="679"/>
    </row>
    <row r="58" spans="1:16" ht="29.25" customHeight="1" thickTop="1" thickBot="1">
      <c r="A58" s="677"/>
      <c r="B58" s="658"/>
      <c r="C58" s="678"/>
      <c r="D58" s="658"/>
      <c r="E58" s="345" t="e">
        <f>+'5- Identificación de Riesgos'!#REF!</f>
        <v>#REF!</v>
      </c>
      <c r="F58" s="661"/>
      <c r="G58" s="664"/>
      <c r="H58" s="658"/>
      <c r="I58" s="662"/>
      <c r="J58" s="662"/>
      <c r="K58" s="663"/>
      <c r="L58" s="658"/>
      <c r="M58" s="658"/>
      <c r="N58" s="679"/>
      <c r="O58" s="679"/>
      <c r="P58" s="679"/>
    </row>
    <row r="59" spans="1:16" ht="42" customHeight="1" thickTop="1" thickBot="1">
      <c r="A59" s="677"/>
      <c r="B59" s="658"/>
      <c r="C59" s="678"/>
      <c r="D59" s="658"/>
      <c r="E59" s="345">
        <f>+'5- Identificación de Riesgos'!D53</f>
        <v>0</v>
      </c>
      <c r="F59" s="661"/>
      <c r="G59" s="664"/>
      <c r="H59" s="658"/>
      <c r="I59" s="662"/>
      <c r="J59" s="662"/>
      <c r="K59" s="663"/>
      <c r="L59" s="658"/>
      <c r="M59" s="658"/>
      <c r="N59" s="679"/>
      <c r="O59" s="679"/>
      <c r="P59" s="679"/>
    </row>
    <row r="60" spans="1:16" ht="15" thickTop="1"/>
  </sheetData>
  <mergeCells count="104">
    <mergeCell ref="N50:N59"/>
    <mergeCell ref="O50:O59"/>
    <mergeCell ref="P50:P59"/>
    <mergeCell ref="C5:P5"/>
    <mergeCell ref="N7:P7"/>
    <mergeCell ref="N30:N39"/>
    <mergeCell ref="O30:O39"/>
    <mergeCell ref="P30:P39"/>
    <mergeCell ref="N40:N49"/>
    <mergeCell ref="O40:O49"/>
    <mergeCell ref="P40:P49"/>
    <mergeCell ref="N10:N19"/>
    <mergeCell ref="O10:O19"/>
    <mergeCell ref="P10:P19"/>
    <mergeCell ref="N20:N29"/>
    <mergeCell ref="O20:O29"/>
    <mergeCell ref="P20:P29"/>
    <mergeCell ref="H30:H39"/>
    <mergeCell ref="L30:L39"/>
    <mergeCell ref="M30:M39"/>
    <mergeCell ref="G40:G49"/>
    <mergeCell ref="K40:K49"/>
    <mergeCell ref="I30:I39"/>
    <mergeCell ref="J30:J39"/>
    <mergeCell ref="A1:C3"/>
    <mergeCell ref="E1:I3"/>
    <mergeCell ref="J1:P3"/>
    <mergeCell ref="A50:A59"/>
    <mergeCell ref="B50:B59"/>
    <mergeCell ref="C50:C59"/>
    <mergeCell ref="D50:D59"/>
    <mergeCell ref="F50:F59"/>
    <mergeCell ref="G50:G59"/>
    <mergeCell ref="H50:H59"/>
    <mergeCell ref="I50:I59"/>
    <mergeCell ref="J50:J59"/>
    <mergeCell ref="N8:N9"/>
    <mergeCell ref="O8:O9"/>
    <mergeCell ref="P8:P9"/>
    <mergeCell ref="L20:L29"/>
    <mergeCell ref="M20:M29"/>
    <mergeCell ref="K50:K59"/>
    <mergeCell ref="L50:L59"/>
    <mergeCell ref="M50:M59"/>
    <mergeCell ref="L40:L49"/>
    <mergeCell ref="M40:M49"/>
    <mergeCell ref="L10:L19"/>
    <mergeCell ref="M10:M19"/>
    <mergeCell ref="A4:B4"/>
    <mergeCell ref="A5:B5"/>
    <mergeCell ref="A8:A9"/>
    <mergeCell ref="C4:P4"/>
    <mergeCell ref="I8:I9"/>
    <mergeCell ref="H8:H9"/>
    <mergeCell ref="C8:C9"/>
    <mergeCell ref="D8:D9"/>
    <mergeCell ref="B8:B9"/>
    <mergeCell ref="C6:P6"/>
    <mergeCell ref="K8:K9"/>
    <mergeCell ref="J8:J9"/>
    <mergeCell ref="E8:E9"/>
    <mergeCell ref="A6:B6"/>
    <mergeCell ref="A7:E7"/>
    <mergeCell ref="F7:H7"/>
    <mergeCell ref="L8:L9"/>
    <mergeCell ref="M8:M9"/>
    <mergeCell ref="F8:F9"/>
    <mergeCell ref="G8:G9"/>
    <mergeCell ref="I7:M7"/>
    <mergeCell ref="K30:K39"/>
    <mergeCell ref="G30:G39"/>
    <mergeCell ref="A20:A29"/>
    <mergeCell ref="B20:B29"/>
    <mergeCell ref="J20:J29"/>
    <mergeCell ref="G10:G19"/>
    <mergeCell ref="H10:H19"/>
    <mergeCell ref="I10:I19"/>
    <mergeCell ref="J10:J19"/>
    <mergeCell ref="D20:D29"/>
    <mergeCell ref="C20:C29"/>
    <mergeCell ref="A10:A19"/>
    <mergeCell ref="B10:B19"/>
    <mergeCell ref="C10:C19"/>
    <mergeCell ref="D10:D19"/>
    <mergeCell ref="H20:H29"/>
    <mergeCell ref="I20:I29"/>
    <mergeCell ref="F20:F29"/>
    <mergeCell ref="K20:K29"/>
    <mergeCell ref="F10:F19"/>
    <mergeCell ref="K10:K19"/>
    <mergeCell ref="G20:G29"/>
    <mergeCell ref="B40:B49"/>
    <mergeCell ref="A30:A39"/>
    <mergeCell ref="B30:B39"/>
    <mergeCell ref="C30:C39"/>
    <mergeCell ref="D30:D39"/>
    <mergeCell ref="F30:F39"/>
    <mergeCell ref="C40:C49"/>
    <mergeCell ref="I40:I49"/>
    <mergeCell ref="J40:J49"/>
    <mergeCell ref="H40:H49"/>
    <mergeCell ref="D40:D49"/>
    <mergeCell ref="F40:F49"/>
    <mergeCell ref="A40:A49"/>
  </mergeCells>
  <conditionalFormatting sqref="F10 F20 F30 F40">
    <cfRule type="containsText" dxfId="349" priority="587" operator="containsText" text="Muy Baja">
      <formula>NOT(ISERROR(SEARCH("Muy Baja",F10)))</formula>
    </cfRule>
    <cfRule type="containsText" dxfId="348" priority="588" operator="containsText" text="Baja">
      <formula>NOT(ISERROR(SEARCH("Baja",F10)))</formula>
    </cfRule>
    <cfRule type="containsText" dxfId="347" priority="589" operator="containsText" text="Muy Alta">
      <formula>NOT(ISERROR(SEARCH("Muy Alta",F10)))</formula>
    </cfRule>
    <cfRule type="containsText" dxfId="346" priority="591" operator="containsText" text="Alta">
      <formula>NOT(ISERROR(SEARCH("Alta",F10)))</formula>
    </cfRule>
    <cfRule type="containsText" dxfId="345" priority="592" operator="containsText" text="Media">
      <formula>NOT(ISERROR(SEARCH("Media",F10)))</formula>
    </cfRule>
    <cfRule type="containsText" dxfId="344" priority="593" operator="containsText" text="Media">
      <formula>NOT(ISERROR(SEARCH("Media",F10)))</formula>
    </cfRule>
    <cfRule type="containsText" dxfId="343" priority="594" operator="containsText" text="Media">
      <formula>NOT(ISERROR(SEARCH("Media",F10)))</formula>
    </cfRule>
    <cfRule type="containsText" dxfId="342" priority="595" operator="containsText" text="Muy Baja">
      <formula>NOT(ISERROR(SEARCH("Muy Baja",F10)))</formula>
    </cfRule>
    <cfRule type="containsText" dxfId="341" priority="596" operator="containsText" text="Baja">
      <formula>NOT(ISERROR(SEARCH("Baja",F10)))</formula>
    </cfRule>
    <cfRule type="containsText" dxfId="340" priority="597" operator="containsText" text="Muy Baja">
      <formula>NOT(ISERROR(SEARCH("Muy Baja",F10)))</formula>
    </cfRule>
    <cfRule type="containsText" dxfId="339" priority="598" operator="containsText" text="Muy Baja">
      <formula>NOT(ISERROR(SEARCH("Muy Baja",F10)))</formula>
    </cfRule>
    <cfRule type="containsText" dxfId="338" priority="599" operator="containsText" text="Muy Baja">
      <formula>NOT(ISERROR(SEARCH("Muy Baja",F10)))</formula>
    </cfRule>
    <cfRule type="containsText" dxfId="337" priority="600" operator="containsText" text="Muy Baja'Tabla probabilidad'!">
      <formula>NOT(ISERROR(SEARCH("Muy Baja'Tabla probabilidad'!",F10)))</formula>
    </cfRule>
    <cfRule type="containsText" dxfId="336" priority="601" operator="containsText" text="Muy bajo">
      <formula>NOT(ISERROR(SEARCH("Muy bajo",F10)))</formula>
    </cfRule>
    <cfRule type="containsText" dxfId="335" priority="602" operator="containsText" text="Alta">
      <formula>NOT(ISERROR(SEARCH("Alta",F10)))</formula>
    </cfRule>
    <cfRule type="containsText" dxfId="334" priority="603" operator="containsText" text="Media">
      <formula>NOT(ISERROR(SEARCH("Media",F10)))</formula>
    </cfRule>
    <cfRule type="containsText" dxfId="333" priority="604" operator="containsText" text="Baja">
      <formula>NOT(ISERROR(SEARCH("Baja",F10)))</formula>
    </cfRule>
    <cfRule type="containsText" dxfId="332" priority="605" operator="containsText" text="Muy baja">
      <formula>NOT(ISERROR(SEARCH("Muy baja",F10)))</formula>
    </cfRule>
    <cfRule type="cellIs" dxfId="331" priority="608" operator="between">
      <formula>1</formula>
      <formula>2</formula>
    </cfRule>
    <cfRule type="cellIs" dxfId="330" priority="609" operator="between">
      <formula>0</formula>
      <formula>2</formula>
    </cfRule>
  </conditionalFormatting>
  <conditionalFormatting sqref="F50">
    <cfRule type="containsText" dxfId="329" priority="189" operator="containsText" text="Muy Baja">
      <formula>NOT(ISERROR(SEARCH("Muy Baja",F50)))</formula>
    </cfRule>
    <cfRule type="containsText" dxfId="328" priority="190" operator="containsText" text="Baja">
      <formula>NOT(ISERROR(SEARCH("Baja",F50)))</formula>
    </cfRule>
    <cfRule type="containsText" dxfId="327" priority="191" operator="containsText" text="Muy Alta">
      <formula>NOT(ISERROR(SEARCH("Muy Alta",F50)))</formula>
    </cfRule>
    <cfRule type="containsText" dxfId="326" priority="192" operator="containsText" text="Alta">
      <formula>NOT(ISERROR(SEARCH("Alta",F50)))</formula>
    </cfRule>
    <cfRule type="containsText" dxfId="325" priority="193" operator="containsText" text="Media">
      <formula>NOT(ISERROR(SEARCH("Media",F50)))</formula>
    </cfRule>
    <cfRule type="containsText" dxfId="324" priority="194" operator="containsText" text="Media">
      <formula>NOT(ISERROR(SEARCH("Media",F50)))</formula>
    </cfRule>
    <cfRule type="containsText" dxfId="323" priority="195" operator="containsText" text="Media">
      <formula>NOT(ISERROR(SEARCH("Media",F50)))</formula>
    </cfRule>
    <cfRule type="containsText" dxfId="322" priority="196" operator="containsText" text="Muy Baja">
      <formula>NOT(ISERROR(SEARCH("Muy Baja",F50)))</formula>
    </cfRule>
    <cfRule type="containsText" dxfId="321" priority="197" operator="containsText" text="Baja">
      <formula>NOT(ISERROR(SEARCH("Baja",F50)))</formula>
    </cfRule>
    <cfRule type="containsText" dxfId="320" priority="198" operator="containsText" text="Muy Baja">
      <formula>NOT(ISERROR(SEARCH("Muy Baja",F50)))</formula>
    </cfRule>
    <cfRule type="containsText" dxfId="319" priority="199" operator="containsText" text="Muy Baja">
      <formula>NOT(ISERROR(SEARCH("Muy Baja",F50)))</formula>
    </cfRule>
    <cfRule type="containsText" dxfId="318" priority="200" operator="containsText" text="Muy Baja">
      <formula>NOT(ISERROR(SEARCH("Muy Baja",F50)))</formula>
    </cfRule>
    <cfRule type="containsText" dxfId="317" priority="201" operator="containsText" text="Muy Baja'Tabla probabilidad'!">
      <formula>NOT(ISERROR(SEARCH("Muy Baja'Tabla probabilidad'!",F50)))</formula>
    </cfRule>
    <cfRule type="containsText" dxfId="316" priority="202" operator="containsText" text="Muy bajo">
      <formula>NOT(ISERROR(SEARCH("Muy bajo",F50)))</formula>
    </cfRule>
    <cfRule type="containsText" dxfId="315" priority="203" operator="containsText" text="Alta">
      <formula>NOT(ISERROR(SEARCH("Alta",F50)))</formula>
    </cfRule>
    <cfRule type="containsText" dxfId="314" priority="204" operator="containsText" text="Media">
      <formula>NOT(ISERROR(SEARCH("Media",F50)))</formula>
    </cfRule>
    <cfRule type="containsText" dxfId="313" priority="205" operator="containsText" text="Baja">
      <formula>NOT(ISERROR(SEARCH("Baja",F50)))</formula>
    </cfRule>
    <cfRule type="containsText" dxfId="312" priority="206" operator="containsText" text="Muy baja">
      <formula>NOT(ISERROR(SEARCH("Muy baja",F50)))</formula>
    </cfRule>
    <cfRule type="cellIs" dxfId="311" priority="209" operator="between">
      <formula>1</formula>
      <formula>2</formula>
    </cfRule>
    <cfRule type="cellIs" dxfId="310" priority="210" operator="between">
      <formula>0</formula>
      <formula>2</formula>
    </cfRule>
  </conditionalFormatting>
  <conditionalFormatting sqref="G10 G20 G30 G40">
    <cfRule type="containsText" dxfId="309" priority="581" operator="containsText" text="Catastrófico">
      <formula>NOT(ISERROR(SEARCH("Catastrófico",G10)))</formula>
    </cfRule>
    <cfRule type="containsText" dxfId="308" priority="582" operator="containsText" text="Mayor">
      <formula>NOT(ISERROR(SEARCH("Mayor",G10)))</formula>
    </cfRule>
    <cfRule type="containsText" dxfId="307" priority="583" operator="containsText" text="Alta">
      <formula>NOT(ISERROR(SEARCH("Alta",G10)))</formula>
    </cfRule>
    <cfRule type="containsText" dxfId="306" priority="584" operator="containsText" text="Moderado">
      <formula>NOT(ISERROR(SEARCH("Moderado",G10)))</formula>
    </cfRule>
    <cfRule type="containsText" dxfId="305" priority="585" operator="containsText" text="Menor">
      <formula>NOT(ISERROR(SEARCH("Menor",G10)))</formula>
    </cfRule>
    <cfRule type="containsText" dxfId="304" priority="586" operator="containsText" text="Leve">
      <formula>NOT(ISERROR(SEARCH("Leve",G10)))</formula>
    </cfRule>
  </conditionalFormatting>
  <conditionalFormatting sqref="G50">
    <cfRule type="containsText" dxfId="303" priority="183" operator="containsText" text="Catastrófico">
      <formula>NOT(ISERROR(SEARCH("Catastrófico",G50)))</formula>
    </cfRule>
    <cfRule type="containsText" dxfId="302" priority="184" operator="containsText" text="Mayor">
      <formula>NOT(ISERROR(SEARCH("Mayor",G50)))</formula>
    </cfRule>
    <cfRule type="containsText" dxfId="301" priority="185" operator="containsText" text="Alta">
      <formula>NOT(ISERROR(SEARCH("Alta",G50)))</formula>
    </cfRule>
    <cfRule type="containsText" dxfId="300" priority="186" operator="containsText" text="Moderado">
      <formula>NOT(ISERROR(SEARCH("Moderado",G50)))</formula>
    </cfRule>
    <cfRule type="containsText" dxfId="299" priority="187" operator="containsText" text="Menor">
      <formula>NOT(ISERROR(SEARCH("Menor",G50)))</formula>
    </cfRule>
    <cfRule type="containsText" dxfId="298" priority="188" operator="containsText" text="Leve">
      <formula>NOT(ISERROR(SEARCH("Leve",G50)))</formula>
    </cfRule>
  </conditionalFormatting>
  <conditionalFormatting sqref="H10 H20 H30 H40">
    <cfRule type="containsText" dxfId="297" priority="576" operator="containsText" text="Extremo">
      <formula>NOT(ISERROR(SEARCH("Extremo",H10)))</formula>
    </cfRule>
    <cfRule type="containsText" dxfId="296" priority="577" operator="containsText" text="Alto">
      <formula>NOT(ISERROR(SEARCH("Alto",H10)))</formula>
    </cfRule>
    <cfRule type="containsText" dxfId="295" priority="578" operator="containsText" text="Bajo">
      <formula>NOT(ISERROR(SEARCH("Bajo",H10)))</formula>
    </cfRule>
    <cfRule type="containsText" dxfId="294" priority="579" operator="containsText" text="Moderado">
      <formula>NOT(ISERROR(SEARCH("Moderado",H10)))</formula>
    </cfRule>
    <cfRule type="containsText" dxfId="293" priority="580" operator="containsText" text="Extremo">
      <formula>NOT(ISERROR(SEARCH("Extremo",H10)))</formula>
    </cfRule>
  </conditionalFormatting>
  <conditionalFormatting sqref="H50">
    <cfRule type="containsText" dxfId="292" priority="178" operator="containsText" text="Extremo">
      <formula>NOT(ISERROR(SEARCH("Extremo",H50)))</formula>
    </cfRule>
    <cfRule type="containsText" dxfId="291" priority="179" operator="containsText" text="Alto">
      <formula>NOT(ISERROR(SEARCH("Alto",H50)))</formula>
    </cfRule>
    <cfRule type="containsText" dxfId="290" priority="180" operator="containsText" text="Bajo">
      <formula>NOT(ISERROR(SEARCH("Bajo",H50)))</formula>
    </cfRule>
    <cfRule type="containsText" dxfId="289" priority="181" operator="containsText" text="Moderado">
      <formula>NOT(ISERROR(SEARCH("Moderado",H50)))</formula>
    </cfRule>
    <cfRule type="containsText" dxfId="288" priority="182" operator="containsText" text="Extremo">
      <formula>NOT(ISERROR(SEARCH("Extremo",H50)))</formula>
    </cfRule>
  </conditionalFormatting>
  <conditionalFormatting sqref="I10:I49">
    <cfRule type="containsText" dxfId="287" priority="545" operator="containsText" text="Muy Alta">
      <formula>NOT(ISERROR(SEARCH("Muy Alta",I10)))</formula>
    </cfRule>
    <cfRule type="containsText" dxfId="286" priority="546" operator="containsText" text="Alta">
      <formula>NOT(ISERROR(SEARCH("Alta",I10)))</formula>
    </cfRule>
    <cfRule type="containsText" dxfId="285" priority="547" operator="containsText" text="Media">
      <formula>NOT(ISERROR(SEARCH("Media",I10)))</formula>
    </cfRule>
    <cfRule type="containsText" dxfId="284" priority="548" operator="containsText" text="Baja">
      <formula>NOT(ISERROR(SEARCH("Baja",I10)))</formula>
    </cfRule>
    <cfRule type="containsText" dxfId="283" priority="549" operator="containsText" text="Muy Baja">
      <formula>NOT(ISERROR(SEARCH("Muy Baja",I10)))</formula>
    </cfRule>
  </conditionalFormatting>
  <conditionalFormatting sqref="I10:I59">
    <cfRule type="containsText" dxfId="282" priority="263" operator="containsText" text="Muy Baja">
      <formula>NOT(ISERROR(SEARCH("Muy Baja",I10)))</formula>
    </cfRule>
  </conditionalFormatting>
  <conditionalFormatting sqref="I50:I59">
    <cfRule type="containsText" dxfId="281" priority="253" operator="containsText" text="Muy Baja">
      <formula>NOT(ISERROR(SEARCH("Muy Baja",I50)))</formula>
    </cfRule>
    <cfRule type="containsText" dxfId="280" priority="259" operator="containsText" text="Muy Alta">
      <formula>NOT(ISERROR(SEARCH("Muy Alta",I50)))</formula>
    </cfRule>
    <cfRule type="containsText" dxfId="279" priority="260" operator="containsText" text="Alta">
      <formula>NOT(ISERROR(SEARCH("Alta",I50)))</formula>
    </cfRule>
    <cfRule type="containsText" dxfId="278" priority="261" operator="containsText" text="Media">
      <formula>NOT(ISERROR(SEARCH("Media",I50)))</formula>
    </cfRule>
    <cfRule type="containsText" dxfId="277" priority="262" operator="containsText" text="Baja">
      <formula>NOT(ISERROR(SEARCH("Baja",I50)))</formula>
    </cfRule>
  </conditionalFormatting>
  <conditionalFormatting sqref="J10:J59">
    <cfRule type="containsText" dxfId="276" priority="254" operator="containsText" text="Catastrófico">
      <formula>NOT(ISERROR(SEARCH("Catastrófico",J10)))</formula>
    </cfRule>
    <cfRule type="containsText" dxfId="275" priority="255" operator="containsText" text="Moderado">
      <formula>NOT(ISERROR(SEARCH("Moderado",J10)))</formula>
    </cfRule>
    <cfRule type="containsText" dxfId="274" priority="256" operator="containsText" text="Menor">
      <formula>NOT(ISERROR(SEARCH("Menor",J10)))</formula>
    </cfRule>
    <cfRule type="containsText" dxfId="273" priority="257" operator="containsText" text="Leve">
      <formula>NOT(ISERROR(SEARCH("Leve",J10)))</formula>
    </cfRule>
    <cfRule type="containsText" dxfId="272" priority="258" operator="containsText" text="Mayor">
      <formula>NOT(ISERROR(SEARCH("Mayor",J10)))</formula>
    </cfRule>
  </conditionalFormatting>
  <conditionalFormatting sqref="L10 L20 L30 L40">
    <cfRule type="containsText" dxfId="271" priority="550" operator="containsText" text="Extremo">
      <formula>NOT(ISERROR(SEARCH("Extremo",L10)))</formula>
    </cfRule>
    <cfRule type="containsText" dxfId="270" priority="551" operator="containsText" text="Alto">
      <formula>NOT(ISERROR(SEARCH("Alto",L10)))</formula>
    </cfRule>
    <cfRule type="containsText" dxfId="269" priority="552" operator="containsText" text="Moderado">
      <formula>NOT(ISERROR(SEARCH("Moderado",L10)))</formula>
    </cfRule>
    <cfRule type="containsText" dxfId="268" priority="553" operator="containsText" text="Menor">
      <formula>NOT(ISERROR(SEARCH("Menor",L10)))</formula>
    </cfRule>
    <cfRule type="containsText" dxfId="267" priority="554" operator="containsText" text="Bajo">
      <formula>NOT(ISERROR(SEARCH("Bajo",L10)))</formula>
    </cfRule>
    <cfRule type="containsText" dxfId="266" priority="555" operator="containsText" text="Moderado">
      <formula>NOT(ISERROR(SEARCH("Moderado",L10)))</formula>
    </cfRule>
    <cfRule type="containsText" dxfId="265" priority="556" operator="containsText" text="Extremo">
      <formula>NOT(ISERROR(SEARCH("Extremo",L10)))</formula>
    </cfRule>
    <cfRule type="containsText" dxfId="264" priority="557" operator="containsText" text="Baja">
      <formula>NOT(ISERROR(SEARCH("Baja",L10)))</formula>
    </cfRule>
    <cfRule type="containsText" dxfId="263" priority="558" operator="containsText" text="Alto">
      <formula>NOT(ISERROR(SEARCH("Alto",L10)))</formula>
    </cfRule>
  </conditionalFormatting>
  <conditionalFormatting sqref="L50">
    <cfRule type="containsText" dxfId="262" priority="169" operator="containsText" text="Extremo">
      <formula>NOT(ISERROR(SEARCH("Extremo",L50)))</formula>
    </cfRule>
    <cfRule type="containsText" dxfId="261" priority="170" operator="containsText" text="Alto">
      <formula>NOT(ISERROR(SEARCH("Alto",L50)))</formula>
    </cfRule>
    <cfRule type="containsText" dxfId="260" priority="171" operator="containsText" text="Moderado">
      <formula>NOT(ISERROR(SEARCH("Moderado",L50)))</formula>
    </cfRule>
    <cfRule type="containsText" dxfId="259" priority="172" operator="containsText" text="Menor">
      <formula>NOT(ISERROR(SEARCH("Menor",L50)))</formula>
    </cfRule>
    <cfRule type="containsText" dxfId="258" priority="173" operator="containsText" text="Bajo">
      <formula>NOT(ISERROR(SEARCH("Bajo",L50)))</formula>
    </cfRule>
    <cfRule type="containsText" dxfId="257" priority="174" operator="containsText" text="Moderado">
      <formula>NOT(ISERROR(SEARCH("Moderado",L50)))</formula>
    </cfRule>
    <cfRule type="containsText" dxfId="256" priority="175" operator="containsText" text="Extremo">
      <formula>NOT(ISERROR(SEARCH("Extremo",L50)))</formula>
    </cfRule>
    <cfRule type="containsText" dxfId="255" priority="176" operator="containsText" text="Baja">
      <formula>NOT(ISERROR(SEARCH("Baja",L50)))</formula>
    </cfRule>
    <cfRule type="containsText" dxfId="254" priority="177" operator="containsText" text="Alto">
      <formula>NOT(ISERROR(SEARCH("Alto",L50)))</formula>
    </cfRule>
  </conditionalFormatting>
  <dataValidations count="1">
    <dataValidation type="list" allowBlank="1" showInputMessage="1" showErrorMessage="1" sqref="D10 D20:D5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207" operator="containsText" id="{37B1FF55-3E45-460B-95E7-60D085119331}">
            <xm:f>NOT(ISERROR(SEARCH('8- Políticas de Administración '!$B$5,F50)))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'!$B$5,F50)))</xm:f>
            <xm:f>'8- Políticas de Administración '!$B$5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M10:M59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21" sqref="C21:E21"/>
    </sheetView>
  </sheetViews>
  <sheetFormatPr baseColWidth="10" defaultColWidth="11.44140625" defaultRowHeight="14.4"/>
  <cols>
    <col min="2" max="2" width="24.33203125" customWidth="1"/>
    <col min="3" max="3" width="62.88671875" customWidth="1"/>
    <col min="4" max="4" width="10.33203125" bestFit="1" customWidth="1"/>
    <col min="5" max="5" width="84.33203125" style="42" customWidth="1"/>
    <col min="6" max="6" width="24.6640625" customWidth="1"/>
    <col min="7" max="7" width="11.5546875" customWidth="1"/>
    <col min="8" max="8" width="13.6640625" customWidth="1"/>
    <col min="9" max="9" width="38.109375" hidden="1" customWidth="1"/>
    <col min="10" max="13" width="11.5546875" customWidth="1"/>
    <col min="14" max="14" width="11.5546875" style="113"/>
    <col min="15" max="15" width="102.6640625" style="158" customWidth="1"/>
    <col min="16" max="32" width="11.5546875" style="81"/>
    <col min="33" max="36" width="11.44140625" style="3"/>
    <col min="37" max="138" width="11.44140625" style="2"/>
  </cols>
  <sheetData>
    <row r="1" spans="1:138" s="2" customFormat="1">
      <c r="E1" s="39"/>
      <c r="N1" s="110"/>
      <c r="O1" s="153"/>
      <c r="P1" s="3"/>
      <c r="Q1" s="3"/>
      <c r="R1" s="3"/>
      <c r="S1" s="3"/>
      <c r="T1" s="3"/>
      <c r="U1" s="3"/>
      <c r="V1" s="3"/>
      <c r="W1" s="3"/>
      <c r="X1" s="3"/>
      <c r="Y1" s="3"/>
      <c r="Z1" s="3"/>
      <c r="AA1" s="3"/>
      <c r="AB1" s="3"/>
      <c r="AC1" s="3"/>
      <c r="AD1" s="3"/>
      <c r="AE1" s="3"/>
      <c r="AF1" s="3"/>
      <c r="AG1" s="3"/>
      <c r="AH1" s="3"/>
      <c r="AI1" s="3"/>
      <c r="AJ1" s="3"/>
    </row>
    <row r="2" spans="1:138" ht="23.4" thickBot="1">
      <c r="A2" s="2"/>
      <c r="B2" s="695" t="s">
        <v>306</v>
      </c>
      <c r="C2" s="695"/>
      <c r="D2" s="695"/>
      <c r="E2" s="695"/>
      <c r="F2" s="74"/>
      <c r="G2" s="2"/>
      <c r="H2" s="2"/>
      <c r="I2" s="2"/>
      <c r="J2" s="2"/>
      <c r="K2" s="2"/>
      <c r="L2" s="2"/>
      <c r="M2" s="2"/>
      <c r="N2" s="110"/>
      <c r="O2" s="153"/>
      <c r="P2" s="3"/>
      <c r="Q2" s="3"/>
      <c r="R2" s="3"/>
      <c r="S2" s="3"/>
      <c r="T2" s="3"/>
      <c r="U2" s="3"/>
      <c r="V2" s="3"/>
      <c r="W2" s="3"/>
      <c r="X2" s="3"/>
      <c r="Y2" s="3"/>
      <c r="Z2" s="3"/>
      <c r="AA2" s="3"/>
      <c r="AB2" s="3"/>
      <c r="AC2" s="3"/>
      <c r="AD2" s="3"/>
      <c r="AE2" s="3"/>
      <c r="AF2" s="3"/>
    </row>
    <row r="3" spans="1:138" ht="15" thickTop="1">
      <c r="A3" s="2"/>
      <c r="B3" s="15"/>
      <c r="C3" s="15"/>
      <c r="D3" s="15"/>
      <c r="E3" s="40"/>
      <c r="F3" s="2"/>
      <c r="G3" s="2"/>
      <c r="H3" s="2"/>
      <c r="I3" s="2"/>
      <c r="J3" s="2"/>
      <c r="K3" s="2"/>
      <c r="L3" s="2"/>
      <c r="M3" s="2"/>
      <c r="N3" s="110"/>
      <c r="O3" s="153"/>
      <c r="P3" s="3"/>
      <c r="Q3" s="3"/>
      <c r="R3" s="3"/>
      <c r="S3" s="3"/>
      <c r="T3" s="3"/>
      <c r="U3" s="3"/>
      <c r="V3" s="3"/>
      <c r="W3" s="3"/>
      <c r="X3" s="3"/>
      <c r="Y3" s="3"/>
      <c r="Z3" s="3"/>
      <c r="AA3" s="3"/>
      <c r="AB3" s="3"/>
      <c r="AC3" s="3"/>
      <c r="AD3" s="3"/>
      <c r="AE3" s="3"/>
      <c r="AF3" s="3"/>
    </row>
    <row r="4" spans="1:138" ht="21">
      <c r="A4" s="2"/>
      <c r="B4" s="49"/>
      <c r="C4" s="50" t="s">
        <v>307</v>
      </c>
      <c r="D4" s="50"/>
      <c r="E4" s="50" t="s">
        <v>308</v>
      </c>
      <c r="F4" s="51"/>
      <c r="G4" s="2"/>
      <c r="H4" s="2"/>
      <c r="I4" s="2"/>
      <c r="J4" s="2"/>
      <c r="K4" s="2"/>
      <c r="L4" s="2"/>
      <c r="M4" s="2"/>
      <c r="N4" s="110"/>
      <c r="O4" s="153"/>
      <c r="P4" s="3"/>
      <c r="Q4" s="3"/>
      <c r="R4" s="3"/>
      <c r="S4" s="3"/>
      <c r="T4" s="3"/>
      <c r="U4" s="3"/>
      <c r="V4" s="3"/>
      <c r="W4" s="3"/>
      <c r="X4" s="3"/>
      <c r="Y4" s="3"/>
      <c r="Z4" s="3"/>
      <c r="AA4" s="3"/>
      <c r="AB4" s="3"/>
      <c r="AC4" s="3"/>
      <c r="AD4" s="3"/>
      <c r="AE4" s="3"/>
      <c r="AF4" s="3"/>
    </row>
    <row r="5" spans="1:138" ht="42">
      <c r="A5" s="2"/>
      <c r="B5" s="49"/>
      <c r="C5" s="50" t="s">
        <v>309</v>
      </c>
      <c r="D5" s="50"/>
      <c r="E5" s="52" t="s">
        <v>310</v>
      </c>
      <c r="F5" s="50" t="s">
        <v>308</v>
      </c>
      <c r="G5" s="2"/>
      <c r="H5" s="2"/>
      <c r="I5" s="2"/>
      <c r="J5" s="2"/>
      <c r="K5" s="2"/>
      <c r="L5" s="2"/>
      <c r="M5" s="2"/>
      <c r="N5" s="110"/>
      <c r="O5" s="153"/>
      <c r="P5" s="3"/>
      <c r="Q5" s="3"/>
      <c r="R5" s="3"/>
      <c r="S5" s="3"/>
      <c r="T5" s="3"/>
      <c r="U5" s="3"/>
      <c r="V5" s="3"/>
      <c r="W5" s="3"/>
      <c r="X5" s="3"/>
      <c r="Y5" s="3"/>
      <c r="Z5" s="3"/>
      <c r="AA5" s="3"/>
      <c r="AB5" s="3"/>
      <c r="AC5" s="3"/>
      <c r="AD5" s="3"/>
      <c r="AE5" s="3"/>
      <c r="AF5" s="3"/>
    </row>
    <row r="6" spans="1:138" ht="20.399999999999999">
      <c r="A6" s="2"/>
      <c r="B6" s="53" t="s">
        <v>311</v>
      </c>
      <c r="C6" s="95" t="s">
        <v>312</v>
      </c>
      <c r="D6" s="54">
        <v>0.04</v>
      </c>
      <c r="E6" s="55" t="s">
        <v>313</v>
      </c>
      <c r="F6" s="56">
        <v>1</v>
      </c>
      <c r="G6" s="2"/>
      <c r="H6" s="43"/>
      <c r="I6" s="2"/>
      <c r="J6" s="2"/>
      <c r="K6" s="2"/>
      <c r="L6" s="2"/>
      <c r="M6" s="2"/>
      <c r="N6" s="110"/>
      <c r="O6" s="154"/>
      <c r="P6" s="3"/>
      <c r="Q6" s="3"/>
      <c r="R6" s="3"/>
      <c r="S6" s="3"/>
      <c r="T6" s="3"/>
      <c r="U6" s="3"/>
      <c r="V6" s="3"/>
      <c r="W6" s="3"/>
      <c r="X6" s="3"/>
      <c r="Y6" s="3"/>
      <c r="Z6" s="3"/>
      <c r="AA6" s="3"/>
      <c r="AB6" s="3"/>
      <c r="AC6" s="3"/>
      <c r="AD6" s="3"/>
      <c r="AE6" s="3"/>
      <c r="AF6" s="3"/>
    </row>
    <row r="7" spans="1:138" ht="20.399999999999999">
      <c r="A7" s="2"/>
      <c r="B7" s="57" t="s">
        <v>314</v>
      </c>
      <c r="C7" s="95" t="s">
        <v>315</v>
      </c>
      <c r="D7" s="54">
        <v>0.09</v>
      </c>
      <c r="E7" s="55" t="s">
        <v>316</v>
      </c>
      <c r="F7" s="56">
        <v>2</v>
      </c>
      <c r="G7" s="2"/>
      <c r="H7" s="2"/>
      <c r="I7" s="2"/>
      <c r="J7" s="2"/>
      <c r="K7" s="2"/>
      <c r="L7" s="2"/>
      <c r="M7" s="2"/>
      <c r="N7" s="110"/>
      <c r="O7" s="154"/>
      <c r="P7" s="3"/>
      <c r="Q7" s="3"/>
      <c r="R7" s="3"/>
      <c r="S7" s="3"/>
      <c r="T7" s="3"/>
      <c r="U7" s="3"/>
      <c r="V7" s="3"/>
      <c r="W7" s="3"/>
      <c r="X7" s="3"/>
      <c r="Y7" s="3"/>
      <c r="Z7" s="3"/>
      <c r="AA7" s="3"/>
      <c r="AB7" s="3"/>
      <c r="AC7" s="3"/>
      <c r="AD7" s="3"/>
      <c r="AE7" s="3"/>
      <c r="AF7" s="3"/>
    </row>
    <row r="8" spans="1:138" ht="20.399999999999999">
      <c r="A8" s="2"/>
      <c r="B8" s="58" t="s">
        <v>317</v>
      </c>
      <c r="C8" s="95" t="s">
        <v>318</v>
      </c>
      <c r="D8" s="54">
        <v>0.28999999999999998</v>
      </c>
      <c r="E8" s="55" t="s">
        <v>319</v>
      </c>
      <c r="F8" s="56">
        <v>3</v>
      </c>
      <c r="G8" s="2"/>
      <c r="H8" s="2"/>
      <c r="I8" s="2"/>
      <c r="J8" s="2"/>
      <c r="K8" s="2"/>
      <c r="L8" s="2"/>
      <c r="M8" s="2"/>
      <c r="N8" s="110"/>
      <c r="O8" s="154"/>
      <c r="P8" s="3"/>
      <c r="Q8" s="3"/>
      <c r="R8" s="3"/>
      <c r="S8" s="3"/>
      <c r="T8" s="3"/>
      <c r="U8" s="3"/>
      <c r="V8" s="3"/>
      <c r="W8" s="3"/>
      <c r="X8" s="3"/>
      <c r="Y8" s="3"/>
      <c r="Z8" s="3"/>
      <c r="AA8" s="3"/>
      <c r="AB8" s="3"/>
      <c r="AC8" s="3"/>
      <c r="AD8" s="3"/>
      <c r="AE8" s="3"/>
      <c r="AF8" s="3"/>
    </row>
    <row r="9" spans="1:138" ht="20.399999999999999">
      <c r="A9" s="2"/>
      <c r="B9" s="59" t="s">
        <v>320</v>
      </c>
      <c r="C9" s="95" t="s">
        <v>321</v>
      </c>
      <c r="D9" s="54">
        <v>0.49</v>
      </c>
      <c r="E9" s="55" t="s">
        <v>322</v>
      </c>
      <c r="F9" s="56">
        <v>4</v>
      </c>
      <c r="G9" s="2"/>
      <c r="H9" s="2"/>
      <c r="I9" s="2"/>
      <c r="J9" s="2"/>
      <c r="K9" s="2"/>
      <c r="L9" s="2"/>
      <c r="M9" s="2"/>
      <c r="N9" s="110"/>
      <c r="O9" s="154"/>
      <c r="P9" s="3"/>
      <c r="Q9" s="3"/>
      <c r="R9" s="3"/>
      <c r="S9" s="3"/>
      <c r="T9" s="3"/>
      <c r="U9" s="3"/>
      <c r="V9" s="3"/>
      <c r="W9" s="3"/>
      <c r="X9" s="3"/>
      <c r="Y9" s="3"/>
      <c r="Z9" s="3"/>
      <c r="AA9" s="3"/>
      <c r="AB9" s="3"/>
      <c r="AC9" s="3"/>
      <c r="AD9" s="3"/>
      <c r="AE9" s="3"/>
      <c r="AF9" s="3"/>
    </row>
    <row r="10" spans="1:138" ht="20.399999999999999">
      <c r="A10" s="2"/>
      <c r="B10" s="60" t="s">
        <v>323</v>
      </c>
      <c r="C10" s="95" t="s">
        <v>324</v>
      </c>
      <c r="D10" s="54">
        <v>1</v>
      </c>
      <c r="E10" s="55" t="s">
        <v>325</v>
      </c>
      <c r="F10" s="56">
        <v>5</v>
      </c>
      <c r="G10" s="2"/>
      <c r="H10" s="2"/>
      <c r="I10" s="75" t="s">
        <v>326</v>
      </c>
      <c r="J10" s="2"/>
      <c r="K10" s="2"/>
      <c r="L10" s="2"/>
      <c r="M10" s="2"/>
      <c r="N10" s="110"/>
      <c r="O10" s="154"/>
      <c r="P10" s="3"/>
      <c r="Q10" s="3"/>
      <c r="R10" s="3"/>
      <c r="S10" s="3"/>
      <c r="T10" s="3"/>
      <c r="U10" s="3"/>
      <c r="V10" s="3"/>
      <c r="W10" s="3"/>
      <c r="X10" s="3"/>
      <c r="Y10" s="3"/>
      <c r="Z10" s="3"/>
      <c r="AA10" s="3"/>
      <c r="AB10" s="3"/>
      <c r="AC10" s="3"/>
      <c r="AD10" s="3"/>
      <c r="AE10" s="3"/>
      <c r="AF10" s="3"/>
    </row>
    <row r="11" spans="1:138">
      <c r="A11" s="2"/>
      <c r="B11" s="4"/>
      <c r="C11" s="3"/>
      <c r="D11" s="3"/>
      <c r="E11" s="41"/>
      <c r="F11" s="2"/>
      <c r="G11" s="2"/>
      <c r="H11" s="2"/>
      <c r="I11" s="2"/>
      <c r="J11" s="2"/>
      <c r="K11" s="2"/>
      <c r="L11" s="2"/>
      <c r="M11" s="2"/>
      <c r="N11" s="110"/>
      <c r="O11" s="153"/>
      <c r="P11" s="3"/>
      <c r="Q11" s="3"/>
      <c r="R11" s="3"/>
      <c r="S11" s="3"/>
      <c r="T11" s="3"/>
      <c r="U11" s="3"/>
      <c r="V11" s="3"/>
      <c r="W11" s="3"/>
      <c r="X11" s="3"/>
      <c r="Y11" s="3"/>
      <c r="Z11" s="3"/>
      <c r="AA11" s="3"/>
      <c r="AB11" s="3"/>
      <c r="AC11" s="3"/>
      <c r="AD11" s="3"/>
      <c r="AE11" s="3"/>
      <c r="AF11" s="3"/>
    </row>
    <row r="12" spans="1:138">
      <c r="A12" s="2"/>
      <c r="B12" s="2"/>
      <c r="C12" s="2"/>
      <c r="D12" s="2"/>
      <c r="E12" s="39"/>
      <c r="F12" s="2"/>
      <c r="G12" s="2"/>
      <c r="H12" s="2"/>
      <c r="I12" s="2"/>
      <c r="J12" s="2"/>
      <c r="K12" s="2"/>
      <c r="L12" s="2"/>
      <c r="M12" s="2"/>
      <c r="N12" s="110"/>
      <c r="O12" s="153"/>
      <c r="P12" s="3"/>
      <c r="Q12" s="3"/>
      <c r="R12" s="3"/>
      <c r="S12" s="3"/>
      <c r="T12" s="3"/>
      <c r="U12" s="3"/>
      <c r="V12" s="3"/>
      <c r="W12" s="3"/>
      <c r="X12" s="3"/>
      <c r="Y12" s="3"/>
      <c r="Z12" s="3"/>
      <c r="AA12" s="3"/>
      <c r="AB12" s="3"/>
      <c r="AC12" s="3"/>
      <c r="AD12" s="3"/>
      <c r="AE12" s="3"/>
      <c r="AF12" s="3"/>
    </row>
    <row r="13" spans="1:138">
      <c r="A13" s="2"/>
      <c r="B13" s="2"/>
      <c r="C13" s="2"/>
      <c r="D13" s="2"/>
      <c r="E13" s="39"/>
      <c r="F13" s="2"/>
      <c r="G13" s="2"/>
      <c r="H13" s="2"/>
      <c r="I13" s="2"/>
      <c r="J13" s="2"/>
      <c r="K13" s="2"/>
      <c r="L13" s="2"/>
      <c r="M13" s="2"/>
      <c r="N13" s="110"/>
      <c r="O13" s="153"/>
      <c r="P13" s="3"/>
      <c r="Q13" s="3"/>
      <c r="R13" s="3"/>
      <c r="S13" s="3"/>
      <c r="T13" s="3"/>
      <c r="U13" s="3"/>
      <c r="V13" s="3"/>
      <c r="W13" s="3"/>
      <c r="X13" s="3"/>
      <c r="Y13" s="3"/>
      <c r="Z13" s="3"/>
      <c r="AA13" s="3"/>
      <c r="AB13" s="3"/>
      <c r="AC13" s="3"/>
      <c r="AD13" s="3"/>
      <c r="AE13" s="3"/>
      <c r="AF13" s="3"/>
    </row>
    <row r="14" spans="1:138" ht="22.8">
      <c r="A14" s="2"/>
      <c r="B14" s="696" t="s">
        <v>327</v>
      </c>
      <c r="C14" s="696"/>
      <c r="D14" s="696"/>
      <c r="E14" s="696"/>
      <c r="F14" s="83"/>
      <c r="G14" s="48"/>
      <c r="H14" s="2"/>
      <c r="I14" s="2"/>
      <c r="J14" s="2"/>
      <c r="K14" s="2"/>
      <c r="L14" s="2"/>
      <c r="M14" s="2"/>
      <c r="N14" s="110"/>
      <c r="O14" s="153"/>
      <c r="P14" s="3"/>
      <c r="Q14" s="3"/>
      <c r="R14" s="3"/>
      <c r="S14" s="3"/>
      <c r="T14" s="3"/>
      <c r="U14" s="3"/>
      <c r="V14" s="3"/>
      <c r="W14" s="3"/>
      <c r="X14" s="3"/>
      <c r="Y14" s="3"/>
      <c r="Z14" s="3"/>
      <c r="AA14" s="3"/>
      <c r="AB14" s="3"/>
      <c r="AC14" s="3"/>
      <c r="AD14" s="3"/>
      <c r="AE14" s="3"/>
      <c r="AF14" s="3"/>
    </row>
    <row r="15" spans="1:138">
      <c r="A15" s="2"/>
      <c r="B15" s="82"/>
      <c r="C15" s="82"/>
      <c r="D15" s="82"/>
      <c r="E15" s="82"/>
      <c r="F15" s="84"/>
      <c r="G15" s="2"/>
      <c r="H15" s="2"/>
      <c r="I15" s="2"/>
      <c r="J15" s="2"/>
      <c r="K15" s="2"/>
      <c r="L15" s="2"/>
      <c r="M15" s="2"/>
      <c r="N15" s="110"/>
      <c r="O15" s="153"/>
      <c r="P15" s="3"/>
      <c r="Q15" s="3"/>
      <c r="R15" s="3"/>
      <c r="S15" s="3"/>
      <c r="T15" s="3"/>
      <c r="U15" s="3"/>
      <c r="V15" s="3"/>
      <c r="W15" s="3"/>
      <c r="X15" s="3"/>
      <c r="Y15" s="3"/>
      <c r="Z15" s="3"/>
      <c r="AA15" s="3"/>
      <c r="AB15" s="3"/>
      <c r="AC15" s="3"/>
      <c r="AD15" s="3"/>
      <c r="AE15" s="3"/>
      <c r="AF15" s="3"/>
    </row>
    <row r="16" spans="1:138" s="64" customFormat="1" ht="21">
      <c r="A16" s="62"/>
      <c r="B16" s="85"/>
      <c r="C16" s="694" t="s">
        <v>251</v>
      </c>
      <c r="D16" s="694"/>
      <c r="E16" s="694"/>
      <c r="F16" s="86"/>
      <c r="G16" s="62"/>
      <c r="H16" s="62"/>
      <c r="I16" s="76" t="s">
        <v>247</v>
      </c>
      <c r="J16" s="62"/>
      <c r="K16" s="62"/>
      <c r="L16" s="62"/>
      <c r="M16" s="62"/>
      <c r="N16" s="111"/>
      <c r="O16" s="155"/>
      <c r="P16" s="88"/>
      <c r="Q16" s="88"/>
      <c r="R16" s="88"/>
      <c r="S16" s="88"/>
      <c r="T16" s="88"/>
      <c r="U16" s="88"/>
      <c r="V16" s="88"/>
      <c r="W16" s="88"/>
      <c r="X16" s="88"/>
      <c r="Y16" s="88"/>
      <c r="Z16" s="88"/>
      <c r="AA16" s="88"/>
      <c r="AB16" s="88"/>
      <c r="AC16" s="88"/>
      <c r="AD16" s="88"/>
      <c r="AE16" s="88"/>
      <c r="AF16" s="88"/>
      <c r="AG16" s="88"/>
      <c r="AH16" s="88"/>
      <c r="AI16" s="88"/>
      <c r="AJ16" s="88"/>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328</v>
      </c>
      <c r="C17" s="692" t="s">
        <v>329</v>
      </c>
      <c r="D17" s="692"/>
      <c r="E17" s="692"/>
      <c r="F17" s="87">
        <v>1</v>
      </c>
      <c r="G17" s="62"/>
      <c r="H17" s="62"/>
      <c r="I17" s="75" t="s">
        <v>251</v>
      </c>
      <c r="J17" s="62"/>
      <c r="K17" s="62"/>
      <c r="L17" s="62"/>
      <c r="M17" s="62"/>
      <c r="N17" s="111"/>
      <c r="O17" s="156"/>
      <c r="P17" s="88"/>
      <c r="Q17" s="88"/>
      <c r="R17" s="88"/>
      <c r="S17" s="88"/>
      <c r="T17" s="88"/>
      <c r="U17" s="88"/>
      <c r="V17" s="88"/>
      <c r="W17" s="88"/>
      <c r="X17" s="88"/>
      <c r="Y17" s="88"/>
      <c r="Z17" s="88"/>
      <c r="AA17" s="88"/>
      <c r="AB17" s="88"/>
      <c r="AC17" s="88"/>
      <c r="AD17" s="88"/>
      <c r="AE17" s="88"/>
      <c r="AF17" s="88"/>
      <c r="AG17" s="88"/>
      <c r="AH17" s="88"/>
      <c r="AI17" s="88"/>
      <c r="AJ17" s="88"/>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
      <c r="A18" s="62"/>
      <c r="B18" s="57" t="s">
        <v>330</v>
      </c>
      <c r="C18" s="692" t="s">
        <v>252</v>
      </c>
      <c r="D18" s="692"/>
      <c r="E18" s="692"/>
      <c r="F18" s="87">
        <v>2</v>
      </c>
      <c r="G18" s="62"/>
      <c r="H18" s="62"/>
      <c r="I18" s="75" t="s">
        <v>253</v>
      </c>
      <c r="J18" s="62"/>
      <c r="K18" s="62"/>
      <c r="L18" s="62"/>
      <c r="M18" s="62"/>
      <c r="N18" s="111"/>
      <c r="O18" s="156"/>
      <c r="P18" s="88"/>
      <c r="Q18" s="88"/>
      <c r="R18" s="88"/>
      <c r="S18" s="88"/>
      <c r="T18" s="88"/>
      <c r="U18" s="88"/>
      <c r="V18" s="88"/>
      <c r="W18" s="88"/>
      <c r="X18" s="88"/>
      <c r="Y18" s="88"/>
      <c r="Z18" s="88"/>
      <c r="AA18" s="88"/>
      <c r="AB18" s="88"/>
      <c r="AC18" s="88"/>
      <c r="AD18" s="88"/>
      <c r="AE18" s="88"/>
      <c r="AF18" s="88"/>
      <c r="AG18" s="88"/>
      <c r="AH18" s="88"/>
      <c r="AI18" s="88"/>
      <c r="AJ18" s="88"/>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
      <c r="A19" s="62"/>
      <c r="B19" s="58" t="s">
        <v>331</v>
      </c>
      <c r="C19" s="692" t="s">
        <v>332</v>
      </c>
      <c r="D19" s="692"/>
      <c r="E19" s="692"/>
      <c r="F19" s="87">
        <v>3</v>
      </c>
      <c r="G19" s="62"/>
      <c r="H19" s="62"/>
      <c r="I19" s="75" t="s">
        <v>257</v>
      </c>
      <c r="J19" s="62"/>
      <c r="K19" s="62"/>
      <c r="L19" s="62"/>
      <c r="M19" s="62"/>
      <c r="N19" s="111"/>
      <c r="O19" s="156"/>
      <c r="P19" s="88"/>
      <c r="Q19" s="88"/>
      <c r="R19" s="88"/>
      <c r="S19" s="88"/>
      <c r="T19" s="88"/>
      <c r="U19" s="88"/>
      <c r="V19" s="88"/>
      <c r="W19" s="88"/>
      <c r="X19" s="88"/>
      <c r="Y19" s="88"/>
      <c r="Z19" s="88"/>
      <c r="AA19" s="88"/>
      <c r="AB19" s="88"/>
      <c r="AC19" s="88"/>
      <c r="AD19" s="88"/>
      <c r="AE19" s="88"/>
      <c r="AF19" s="88"/>
      <c r="AG19" s="88"/>
      <c r="AH19" s="88"/>
      <c r="AI19" s="88"/>
      <c r="AJ19" s="88"/>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
      <c r="A20" s="62"/>
      <c r="B20" s="59" t="s">
        <v>333</v>
      </c>
      <c r="C20" s="692" t="s">
        <v>271</v>
      </c>
      <c r="D20" s="692"/>
      <c r="E20" s="692"/>
      <c r="F20" s="87">
        <v>4</v>
      </c>
      <c r="G20" s="62"/>
      <c r="H20" s="62"/>
      <c r="I20" s="75" t="s">
        <v>255</v>
      </c>
      <c r="J20" s="62"/>
      <c r="K20" s="62"/>
      <c r="L20" s="62"/>
      <c r="M20" s="62"/>
      <c r="N20" s="111"/>
      <c r="O20" s="156"/>
      <c r="P20" s="88"/>
      <c r="Q20" s="88"/>
      <c r="R20" s="88"/>
      <c r="S20" s="88"/>
      <c r="T20" s="88"/>
      <c r="U20" s="88"/>
      <c r="V20" s="88"/>
      <c r="W20" s="88"/>
      <c r="X20" s="88"/>
      <c r="Y20" s="88"/>
      <c r="Z20" s="88"/>
      <c r="AA20" s="88"/>
      <c r="AB20" s="88"/>
      <c r="AC20" s="88"/>
      <c r="AD20" s="88"/>
      <c r="AE20" s="88"/>
      <c r="AF20" s="88"/>
      <c r="AG20" s="88"/>
      <c r="AH20" s="88"/>
      <c r="AI20" s="88"/>
      <c r="AJ20" s="88"/>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334</v>
      </c>
      <c r="C21" s="692" t="s">
        <v>269</v>
      </c>
      <c r="D21" s="692"/>
      <c r="E21" s="692"/>
      <c r="F21" s="87">
        <v>5</v>
      </c>
      <c r="G21" s="62"/>
      <c r="H21" s="62"/>
      <c r="I21" s="75" t="str">
        <f>C48</f>
        <v>Interrupción o afectación en la prestación del servicio administrativo</v>
      </c>
      <c r="J21" s="62"/>
      <c r="K21" s="62"/>
      <c r="L21" s="62"/>
      <c r="M21" s="62"/>
      <c r="N21" s="111"/>
      <c r="O21" s="156"/>
      <c r="P21" s="88"/>
      <c r="Q21" s="88"/>
      <c r="R21" s="88"/>
      <c r="S21" s="88"/>
      <c r="T21" s="88"/>
      <c r="U21" s="88"/>
      <c r="V21" s="88"/>
      <c r="W21" s="88"/>
      <c r="X21" s="88"/>
      <c r="Y21" s="88"/>
      <c r="Z21" s="88"/>
      <c r="AA21" s="88"/>
      <c r="AB21" s="88"/>
      <c r="AC21" s="88"/>
      <c r="AD21" s="88"/>
      <c r="AE21" s="88"/>
      <c r="AF21" s="88"/>
      <c r="AG21" s="88"/>
      <c r="AH21" s="88"/>
      <c r="AI21" s="88"/>
      <c r="AJ21" s="88"/>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1">
      <c r="A22" s="62"/>
      <c r="B22" s="70"/>
      <c r="C22" s="61"/>
      <c r="D22" s="61"/>
      <c r="E22" s="61"/>
      <c r="F22" s="71"/>
      <c r="G22" s="62"/>
      <c r="H22" s="62"/>
      <c r="I22" s="75" t="str">
        <f>C56</f>
        <v>Afectación Ambiental</v>
      </c>
      <c r="J22" s="62"/>
      <c r="K22" s="62"/>
      <c r="L22" s="62"/>
      <c r="M22" s="62"/>
      <c r="N22" s="111"/>
      <c r="O22" s="155"/>
      <c r="P22" s="88"/>
      <c r="Q22" s="88"/>
      <c r="R22" s="88"/>
      <c r="S22" s="88"/>
      <c r="T22" s="88"/>
      <c r="U22" s="88"/>
      <c r="V22" s="88"/>
      <c r="W22" s="88"/>
      <c r="X22" s="88"/>
      <c r="Y22" s="88"/>
      <c r="Z22" s="88"/>
      <c r="AA22" s="88"/>
      <c r="AB22" s="88"/>
      <c r="AC22" s="88"/>
      <c r="AD22" s="88"/>
      <c r="AE22" s="88"/>
      <c r="AF22" s="88"/>
      <c r="AG22" s="88"/>
      <c r="AH22" s="88"/>
      <c r="AI22" s="88"/>
      <c r="AJ22" s="88"/>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1">
      <c r="A23" s="62"/>
      <c r="B23" s="70"/>
      <c r="C23" s="61"/>
      <c r="D23" s="61"/>
      <c r="E23" s="61"/>
      <c r="F23" s="71"/>
      <c r="G23" s="62"/>
      <c r="H23" s="62"/>
      <c r="I23" s="62"/>
      <c r="J23" s="62"/>
      <c r="K23" s="62"/>
      <c r="L23" s="62"/>
      <c r="M23" s="62"/>
      <c r="N23" s="111"/>
      <c r="O23" s="155"/>
      <c r="P23" s="88"/>
      <c r="Q23" s="88"/>
      <c r="R23" s="88"/>
      <c r="S23" s="88"/>
      <c r="T23" s="88"/>
      <c r="U23" s="88"/>
      <c r="V23" s="88"/>
      <c r="W23" s="88"/>
      <c r="X23" s="88"/>
      <c r="Y23" s="88"/>
      <c r="Z23" s="88"/>
      <c r="AA23" s="88"/>
      <c r="AB23" s="88"/>
      <c r="AC23" s="88"/>
      <c r="AD23" s="88"/>
      <c r="AE23" s="88"/>
      <c r="AF23" s="88"/>
      <c r="AG23" s="88"/>
      <c r="AH23" s="88"/>
      <c r="AI23" s="88"/>
      <c r="AJ23" s="88"/>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1">
      <c r="A24" s="62"/>
      <c r="B24" s="63"/>
      <c r="C24" s="693" t="s">
        <v>253</v>
      </c>
      <c r="D24" s="693"/>
      <c r="E24" s="693"/>
      <c r="F24" s="71"/>
      <c r="G24" s="62"/>
      <c r="H24" s="62"/>
      <c r="I24" s="62"/>
      <c r="J24" s="62"/>
      <c r="K24" s="62"/>
      <c r="L24" s="62"/>
      <c r="M24" s="62"/>
      <c r="N24" s="111"/>
      <c r="O24" s="155"/>
      <c r="P24" s="88"/>
      <c r="Q24" s="88"/>
      <c r="R24" s="88"/>
      <c r="S24" s="88"/>
      <c r="T24" s="88"/>
      <c r="U24" s="88"/>
      <c r="V24" s="88"/>
      <c r="W24" s="88"/>
      <c r="X24" s="88"/>
      <c r="Y24" s="88"/>
      <c r="Z24" s="88"/>
      <c r="AA24" s="88"/>
      <c r="AB24" s="88"/>
      <c r="AC24" s="88"/>
      <c r="AD24" s="88"/>
      <c r="AE24" s="88"/>
      <c r="AF24" s="88"/>
      <c r="AG24" s="88"/>
      <c r="AH24" s="88"/>
      <c r="AI24" s="88"/>
      <c r="AJ24" s="88"/>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
      <c r="A25" s="62"/>
      <c r="B25" s="65" t="s">
        <v>328</v>
      </c>
      <c r="C25" s="692" t="s">
        <v>335</v>
      </c>
      <c r="D25" s="692"/>
      <c r="E25" s="692"/>
      <c r="F25" s="87">
        <v>1</v>
      </c>
      <c r="G25" s="62"/>
      <c r="H25" s="62"/>
      <c r="I25" s="62"/>
      <c r="J25" s="62"/>
      <c r="K25" s="62"/>
      <c r="L25" s="62"/>
      <c r="M25" s="62"/>
      <c r="N25" s="111"/>
      <c r="O25" s="157"/>
      <c r="P25" s="88"/>
      <c r="Q25" s="88"/>
      <c r="R25" s="88"/>
      <c r="S25" s="88"/>
      <c r="T25" s="88"/>
      <c r="U25" s="88"/>
      <c r="V25" s="88"/>
      <c r="W25" s="88"/>
      <c r="X25" s="88"/>
      <c r="Y25" s="88"/>
      <c r="Z25" s="88"/>
      <c r="AA25" s="88"/>
      <c r="AB25" s="88"/>
      <c r="AC25" s="88"/>
      <c r="AD25" s="88"/>
      <c r="AE25" s="88"/>
      <c r="AF25" s="88"/>
      <c r="AG25" s="88"/>
      <c r="AH25" s="88"/>
      <c r="AI25" s="88"/>
      <c r="AJ25" s="88"/>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
      <c r="A26" s="62"/>
      <c r="B26" s="66" t="s">
        <v>330</v>
      </c>
      <c r="C26" s="692" t="s">
        <v>336</v>
      </c>
      <c r="D26" s="692"/>
      <c r="E26" s="692"/>
      <c r="F26" s="87">
        <v>2</v>
      </c>
      <c r="G26" s="62"/>
      <c r="H26" s="62"/>
      <c r="I26" s="70"/>
      <c r="J26" s="70"/>
      <c r="K26" s="70"/>
      <c r="L26" s="70"/>
      <c r="M26" s="70"/>
      <c r="N26" s="112"/>
      <c r="O26" s="157"/>
      <c r="P26" s="88"/>
      <c r="Q26" s="88"/>
      <c r="R26" s="88"/>
      <c r="S26" s="88"/>
      <c r="T26" s="88"/>
      <c r="U26" s="88"/>
      <c r="V26" s="88"/>
      <c r="W26" s="88"/>
      <c r="X26" s="88"/>
      <c r="Y26" s="88"/>
      <c r="Z26" s="88"/>
      <c r="AA26" s="88"/>
      <c r="AB26" s="88"/>
      <c r="AC26" s="88"/>
      <c r="AD26" s="88"/>
      <c r="AE26" s="88"/>
      <c r="AF26" s="88"/>
      <c r="AG26" s="88"/>
      <c r="AH26" s="88"/>
      <c r="AI26" s="88"/>
      <c r="AJ26" s="88"/>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
      <c r="A27" s="62"/>
      <c r="B27" s="67" t="s">
        <v>331</v>
      </c>
      <c r="C27" s="692" t="s">
        <v>270</v>
      </c>
      <c r="D27" s="692"/>
      <c r="E27" s="692"/>
      <c r="F27" s="87">
        <v>3</v>
      </c>
      <c r="G27" s="62"/>
      <c r="H27" s="62"/>
      <c r="I27" s="7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2"/>
      <c r="O27" s="157"/>
      <c r="P27" s="88"/>
      <c r="Q27" s="88"/>
      <c r="R27" s="88"/>
      <c r="S27" s="88"/>
      <c r="T27" s="88"/>
      <c r="U27" s="88"/>
      <c r="V27" s="88"/>
      <c r="W27" s="88"/>
      <c r="X27" s="88"/>
      <c r="Y27" s="88"/>
      <c r="Z27" s="88"/>
      <c r="AA27" s="88"/>
      <c r="AB27" s="88"/>
      <c r="AC27" s="88"/>
      <c r="AD27" s="88"/>
      <c r="AE27" s="88"/>
      <c r="AF27" s="88"/>
      <c r="AG27" s="88"/>
      <c r="AH27" s="88"/>
      <c r="AI27" s="88"/>
      <c r="AJ27" s="88"/>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
      <c r="A28" s="62"/>
      <c r="B28" s="68" t="s">
        <v>333</v>
      </c>
      <c r="C28" s="692" t="s">
        <v>272</v>
      </c>
      <c r="D28" s="692"/>
      <c r="E28" s="692"/>
      <c r="F28" s="87">
        <v>4</v>
      </c>
      <c r="G28" s="62"/>
      <c r="H28" s="62"/>
      <c r="I28" s="70" t="str">
        <v xml:space="preserve">Si el hecho llegara a presentarse, tendría bajo impacto o efecto sobre la entidad.
</v>
      </c>
      <c r="J28" s="70"/>
      <c r="K28" s="70"/>
      <c r="L28" s="70"/>
      <c r="M28" s="70"/>
      <c r="N28" s="112"/>
      <c r="O28" s="157"/>
      <c r="P28" s="88"/>
      <c r="Q28" s="88"/>
      <c r="R28" s="88"/>
      <c r="S28" s="88"/>
      <c r="T28" s="88"/>
      <c r="U28" s="88"/>
      <c r="V28" s="88"/>
      <c r="W28" s="88"/>
      <c r="X28" s="88"/>
      <c r="Y28" s="88"/>
      <c r="Z28" s="88"/>
      <c r="AA28" s="88"/>
      <c r="AB28" s="88"/>
      <c r="AC28" s="88"/>
      <c r="AD28" s="88"/>
      <c r="AE28" s="88"/>
      <c r="AF28" s="88"/>
      <c r="AG28" s="88"/>
      <c r="AH28" s="88"/>
      <c r="AI28" s="88"/>
      <c r="AJ28" s="88"/>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
      <c r="A29" s="62"/>
      <c r="B29" s="69" t="s">
        <v>334</v>
      </c>
      <c r="C29" s="692" t="s">
        <v>254</v>
      </c>
      <c r="D29" s="692"/>
      <c r="E29" s="692"/>
      <c r="F29" s="87">
        <v>5</v>
      </c>
      <c r="G29" s="62"/>
      <c r="H29" s="62"/>
      <c r="I29" s="70" t="str">
        <v xml:space="preserve">Si el hecho llegara a presentarse, tendría medianas consecuencias o efectos sobre la entidad.
</v>
      </c>
      <c r="J29" s="70"/>
      <c r="K29" s="70"/>
      <c r="L29" s="70"/>
      <c r="M29" s="70"/>
      <c r="N29" s="112"/>
      <c r="O29" s="157"/>
      <c r="P29" s="88"/>
      <c r="Q29" s="88"/>
      <c r="R29" s="88"/>
      <c r="S29" s="88"/>
      <c r="T29" s="88"/>
      <c r="U29" s="88"/>
      <c r="V29" s="88"/>
      <c r="W29" s="88"/>
      <c r="X29" s="88"/>
      <c r="Y29" s="88"/>
      <c r="Z29" s="88"/>
      <c r="AA29" s="88"/>
      <c r="AB29" s="88"/>
      <c r="AC29" s="88"/>
      <c r="AD29" s="88"/>
      <c r="AE29" s="88"/>
      <c r="AF29" s="88"/>
      <c r="AG29" s="88"/>
      <c r="AH29" s="88"/>
      <c r="AI29" s="88"/>
      <c r="AJ29" s="88"/>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1">
      <c r="A30" s="62"/>
      <c r="B30" s="70"/>
      <c r="C30" s="61"/>
      <c r="D30" s="61"/>
      <c r="E30" s="61"/>
      <c r="F30" s="71"/>
      <c r="G30" s="62"/>
      <c r="H30" s="62"/>
      <c r="I30" s="70" t="str">
        <v xml:space="preserve">Si el hecho llegara a presentarse, tendría altas consecuencias o efectos sobre la entidad
</v>
      </c>
      <c r="J30" s="70"/>
      <c r="K30" s="70"/>
      <c r="L30" s="70"/>
      <c r="M30" s="70"/>
      <c r="N30" s="112"/>
      <c r="O30" s="155"/>
      <c r="P30" s="88"/>
      <c r="Q30" s="88"/>
      <c r="R30" s="88"/>
      <c r="S30" s="88"/>
      <c r="T30" s="88"/>
      <c r="U30" s="88"/>
      <c r="V30" s="88"/>
      <c r="W30" s="88"/>
      <c r="X30" s="88"/>
      <c r="Y30" s="88"/>
      <c r="Z30" s="88"/>
      <c r="AA30" s="88"/>
      <c r="AB30" s="88"/>
      <c r="AC30" s="88"/>
      <c r="AD30" s="88"/>
      <c r="AE30" s="88"/>
      <c r="AF30" s="88"/>
      <c r="AG30" s="88"/>
      <c r="AH30" s="88"/>
      <c r="AI30" s="88"/>
      <c r="AJ30" s="88"/>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1">
      <c r="B31" s="72"/>
      <c r="C31" s="72"/>
      <c r="D31" s="72"/>
      <c r="E31" s="72"/>
      <c r="F31" s="71"/>
      <c r="I31" s="70" t="str">
        <v xml:space="preserve">Si el hecho llegara a presentarse, tendría desastrosas consecuencias o efectos sobre la entidad.
</v>
      </c>
      <c r="J31" s="70"/>
      <c r="K31" s="70"/>
      <c r="L31" s="70"/>
      <c r="M31" s="70"/>
      <c r="N31" s="112"/>
      <c r="O31" s="155"/>
      <c r="P31" s="88"/>
      <c r="Q31" s="88"/>
      <c r="R31" s="88"/>
      <c r="S31" s="88"/>
      <c r="T31" s="88"/>
      <c r="U31" s="88"/>
      <c r="V31" s="88"/>
      <c r="W31" s="88"/>
      <c r="X31" s="88"/>
      <c r="Y31" s="88"/>
      <c r="Z31" s="88"/>
      <c r="AA31" s="88"/>
      <c r="AB31" s="88"/>
      <c r="AC31" s="88"/>
      <c r="AD31" s="88"/>
      <c r="AE31" s="88"/>
      <c r="AF31" s="88"/>
      <c r="AG31" s="88"/>
      <c r="AH31" s="88"/>
      <c r="AI31" s="88"/>
      <c r="AJ31" s="88"/>
    </row>
    <row r="32" spans="1:138" s="62" customFormat="1" ht="21">
      <c r="B32" s="85"/>
      <c r="C32" s="694" t="s">
        <v>257</v>
      </c>
      <c r="D32" s="694"/>
      <c r="E32" s="694"/>
      <c r="F32" s="71"/>
      <c r="I32" s="70"/>
      <c r="J32" s="70"/>
      <c r="K32" s="70"/>
      <c r="L32" s="70"/>
      <c r="M32" s="70"/>
      <c r="N32" s="112"/>
      <c r="O32" s="155"/>
      <c r="P32" s="88"/>
      <c r="Q32" s="88"/>
      <c r="R32" s="88"/>
      <c r="S32" s="88"/>
      <c r="T32" s="88"/>
      <c r="U32" s="88"/>
      <c r="V32" s="88"/>
      <c r="W32" s="88"/>
      <c r="X32" s="88"/>
      <c r="Y32" s="88"/>
      <c r="Z32" s="88"/>
      <c r="AA32" s="88"/>
      <c r="AB32" s="88"/>
      <c r="AC32" s="88"/>
      <c r="AD32" s="88"/>
      <c r="AE32" s="88"/>
      <c r="AF32" s="88"/>
      <c r="AG32" s="88"/>
      <c r="AH32" s="88"/>
      <c r="AI32" s="88"/>
      <c r="AJ32" s="88"/>
    </row>
    <row r="33" spans="2:36" s="62" customFormat="1" ht="21">
      <c r="B33" s="53" t="s">
        <v>328</v>
      </c>
      <c r="C33" s="692" t="s">
        <v>337</v>
      </c>
      <c r="D33" s="692"/>
      <c r="E33" s="692"/>
      <c r="F33" s="89">
        <v>1</v>
      </c>
      <c r="I33" s="7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2"/>
      <c r="O33" s="155"/>
      <c r="P33" s="88"/>
      <c r="Q33" s="88"/>
      <c r="R33" s="88"/>
      <c r="S33" s="88"/>
      <c r="T33" s="88"/>
      <c r="U33" s="88"/>
      <c r="V33" s="88"/>
      <c r="W33" s="88"/>
      <c r="X33" s="88"/>
      <c r="Y33" s="88"/>
      <c r="Z33" s="88"/>
      <c r="AA33" s="88"/>
      <c r="AB33" s="88"/>
      <c r="AC33" s="88"/>
      <c r="AD33" s="88"/>
      <c r="AE33" s="88"/>
      <c r="AF33" s="88"/>
      <c r="AG33" s="88"/>
      <c r="AH33" s="88"/>
      <c r="AI33" s="88"/>
      <c r="AJ33" s="88"/>
    </row>
    <row r="34" spans="2:36" s="62" customFormat="1" ht="21">
      <c r="B34" s="57" t="s">
        <v>330</v>
      </c>
      <c r="C34" s="692" t="s">
        <v>260</v>
      </c>
      <c r="D34" s="692"/>
      <c r="E34" s="692"/>
      <c r="F34" s="89">
        <v>2</v>
      </c>
      <c r="I34" s="70" t="str">
        <v xml:space="preserve">Si el hecho llegara a presentarse, tendría bajo impacto o efecto sobre la entidad.
</v>
      </c>
      <c r="J34" s="70"/>
      <c r="K34" s="70"/>
      <c r="L34" s="70"/>
      <c r="M34" s="70"/>
      <c r="N34" s="112"/>
      <c r="O34" s="155"/>
      <c r="P34" s="88"/>
      <c r="Q34" s="88"/>
      <c r="R34" s="88"/>
      <c r="S34" s="88"/>
      <c r="T34" s="88"/>
      <c r="U34" s="88"/>
      <c r="V34" s="88"/>
      <c r="W34" s="88"/>
      <c r="X34" s="88"/>
      <c r="Y34" s="88"/>
      <c r="Z34" s="88"/>
      <c r="AA34" s="88"/>
      <c r="AB34" s="88"/>
      <c r="AC34" s="88"/>
      <c r="AD34" s="88"/>
      <c r="AE34" s="88"/>
      <c r="AF34" s="88"/>
      <c r="AG34" s="88"/>
      <c r="AH34" s="88"/>
      <c r="AI34" s="88"/>
      <c r="AJ34" s="88"/>
    </row>
    <row r="35" spans="2:36" s="62" customFormat="1" ht="21">
      <c r="B35" s="58" t="s">
        <v>331</v>
      </c>
      <c r="C35" s="692" t="s">
        <v>258</v>
      </c>
      <c r="D35" s="692"/>
      <c r="E35" s="692"/>
      <c r="F35" s="89">
        <v>3</v>
      </c>
      <c r="I35" s="70" t="str">
        <v xml:space="preserve">Si el hecho llegara a presentarse, tendría medianas consecuencias o efectos sobre la entidad.
</v>
      </c>
      <c r="J35" s="70"/>
      <c r="K35" s="70"/>
      <c r="L35" s="70"/>
      <c r="M35" s="70"/>
      <c r="N35" s="112"/>
      <c r="O35" s="155"/>
      <c r="P35" s="88"/>
      <c r="Q35" s="88"/>
      <c r="R35" s="88"/>
      <c r="S35" s="88"/>
      <c r="T35" s="88"/>
      <c r="U35" s="88"/>
      <c r="V35" s="88"/>
      <c r="W35" s="88"/>
      <c r="X35" s="88"/>
      <c r="Y35" s="88"/>
      <c r="Z35" s="88"/>
      <c r="AA35" s="88"/>
      <c r="AB35" s="88"/>
      <c r="AC35" s="88"/>
      <c r="AD35" s="88"/>
      <c r="AE35" s="88"/>
      <c r="AF35" s="88"/>
      <c r="AG35" s="88"/>
      <c r="AH35" s="88"/>
      <c r="AI35" s="88"/>
      <c r="AJ35" s="88"/>
    </row>
    <row r="36" spans="2:36" s="62" customFormat="1" ht="21">
      <c r="B36" s="59" t="s">
        <v>333</v>
      </c>
      <c r="C36" s="692" t="s">
        <v>338</v>
      </c>
      <c r="D36" s="692"/>
      <c r="E36" s="692"/>
      <c r="F36" s="89">
        <v>4</v>
      </c>
      <c r="I36" s="70" t="str">
        <v xml:space="preserve">Si el hecho llegara a presentarse, tendría altas consecuencias o efectos sobre la entidad
</v>
      </c>
      <c r="J36" s="70"/>
      <c r="K36" s="70"/>
      <c r="L36" s="70"/>
      <c r="M36" s="70"/>
      <c r="N36" s="112"/>
      <c r="O36" s="155"/>
      <c r="P36" s="88"/>
      <c r="Q36" s="88"/>
      <c r="R36" s="88"/>
      <c r="S36" s="88"/>
      <c r="T36" s="88"/>
      <c r="U36" s="88"/>
      <c r="V36" s="88"/>
      <c r="W36" s="88"/>
      <c r="X36" s="88"/>
      <c r="Y36" s="88"/>
      <c r="Z36" s="88"/>
      <c r="AA36" s="88"/>
      <c r="AB36" s="88"/>
      <c r="AC36" s="88"/>
      <c r="AD36" s="88"/>
      <c r="AE36" s="88"/>
      <c r="AF36" s="88"/>
      <c r="AG36" s="88"/>
      <c r="AH36" s="88"/>
      <c r="AI36" s="88"/>
      <c r="AJ36" s="88"/>
    </row>
    <row r="37" spans="2:36" s="62" customFormat="1" ht="21">
      <c r="B37" s="60" t="s">
        <v>334</v>
      </c>
      <c r="C37" s="692" t="s">
        <v>339</v>
      </c>
      <c r="D37" s="692"/>
      <c r="E37" s="692"/>
      <c r="F37" s="89">
        <v>5</v>
      </c>
      <c r="I37" s="70" t="str">
        <v xml:space="preserve">Si el hecho llegara a presentarse, tendría desastrosas consecuencias o efectos sobre la entidad.
</v>
      </c>
      <c r="J37" s="70"/>
      <c r="K37" s="70"/>
      <c r="L37" s="70"/>
      <c r="M37" s="70"/>
      <c r="N37" s="112"/>
      <c r="O37" s="155"/>
      <c r="P37" s="88"/>
      <c r="Q37" s="88"/>
      <c r="R37" s="88"/>
      <c r="S37" s="88"/>
      <c r="T37" s="88"/>
      <c r="U37" s="88"/>
      <c r="V37" s="88"/>
      <c r="W37" s="88"/>
      <c r="X37" s="88"/>
      <c r="Y37" s="88"/>
      <c r="Z37" s="88"/>
      <c r="AA37" s="88"/>
      <c r="AB37" s="88"/>
      <c r="AC37" s="88"/>
      <c r="AD37" s="88"/>
      <c r="AE37" s="88"/>
      <c r="AF37" s="88"/>
      <c r="AG37" s="88"/>
      <c r="AH37" s="88"/>
      <c r="AI37" s="88"/>
      <c r="AJ37" s="88"/>
    </row>
    <row r="38" spans="2:36" s="62" customFormat="1" ht="21">
      <c r="B38" s="72"/>
      <c r="C38" s="72"/>
      <c r="D38" s="72"/>
      <c r="E38" s="72"/>
      <c r="F38" s="71"/>
      <c r="I38" s="70"/>
      <c r="J38" s="70"/>
      <c r="K38" s="70"/>
      <c r="L38" s="70"/>
      <c r="M38" s="70"/>
      <c r="N38" s="112"/>
      <c r="O38" s="155"/>
      <c r="P38" s="88"/>
      <c r="Q38" s="88"/>
      <c r="R38" s="88"/>
      <c r="S38" s="88"/>
      <c r="T38" s="88"/>
      <c r="U38" s="88"/>
      <c r="V38" s="88"/>
      <c r="W38" s="88"/>
      <c r="X38" s="88"/>
      <c r="Y38" s="88"/>
      <c r="Z38" s="88"/>
      <c r="AA38" s="88"/>
      <c r="AB38" s="88"/>
      <c r="AC38" s="88"/>
      <c r="AD38" s="88"/>
      <c r="AE38" s="88"/>
      <c r="AF38" s="88"/>
      <c r="AG38" s="88"/>
      <c r="AH38" s="88"/>
      <c r="AI38" s="88"/>
      <c r="AJ38" s="88"/>
    </row>
    <row r="39" spans="2:36" s="62" customFormat="1" ht="21">
      <c r="B39" s="72"/>
      <c r="C39" s="72"/>
      <c r="D39" s="72"/>
      <c r="E39" s="72"/>
      <c r="F39" s="71"/>
      <c r="N39" s="111"/>
      <c r="O39" s="155"/>
      <c r="P39" s="88"/>
      <c r="Q39" s="88"/>
      <c r="R39" s="88"/>
      <c r="S39" s="88"/>
      <c r="T39" s="88"/>
      <c r="U39" s="88"/>
      <c r="V39" s="88"/>
      <c r="W39" s="88"/>
      <c r="X39" s="88"/>
      <c r="Y39" s="88"/>
      <c r="Z39" s="88"/>
      <c r="AA39" s="88"/>
      <c r="AB39" s="88"/>
      <c r="AC39" s="88"/>
      <c r="AD39" s="88"/>
      <c r="AE39" s="88"/>
      <c r="AF39" s="88"/>
      <c r="AG39" s="88"/>
      <c r="AH39" s="88"/>
      <c r="AI39" s="88"/>
      <c r="AJ39" s="88"/>
    </row>
    <row r="40" spans="2:36" s="62" customFormat="1" ht="21">
      <c r="B40" s="63"/>
      <c r="C40" s="694" t="s">
        <v>255</v>
      </c>
      <c r="D40" s="694"/>
      <c r="E40" s="694"/>
      <c r="F40" s="71"/>
      <c r="N40" s="111"/>
      <c r="O40" s="155"/>
      <c r="P40" s="88"/>
      <c r="Q40" s="88"/>
      <c r="R40" s="88"/>
      <c r="S40" s="88"/>
      <c r="T40" s="88"/>
      <c r="U40" s="88"/>
      <c r="V40" s="88"/>
      <c r="W40" s="88"/>
      <c r="X40" s="88"/>
      <c r="Y40" s="88"/>
      <c r="Z40" s="88"/>
      <c r="AA40" s="88"/>
      <c r="AB40" s="88"/>
      <c r="AC40" s="88"/>
      <c r="AD40" s="88"/>
      <c r="AE40" s="88"/>
      <c r="AF40" s="88"/>
      <c r="AG40" s="88"/>
      <c r="AH40" s="88"/>
      <c r="AI40" s="88"/>
      <c r="AJ40" s="88"/>
    </row>
    <row r="41" spans="2:36" s="62" customFormat="1" ht="21">
      <c r="B41" s="90" t="s">
        <v>328</v>
      </c>
      <c r="C41" s="692" t="s">
        <v>256</v>
      </c>
      <c r="D41" s="692"/>
      <c r="E41" s="692"/>
      <c r="F41" s="89">
        <v>1</v>
      </c>
      <c r="N41" s="111"/>
      <c r="O41" s="155"/>
      <c r="P41" s="88"/>
      <c r="Q41" s="88"/>
      <c r="R41" s="88"/>
      <c r="S41" s="88"/>
      <c r="T41" s="88"/>
      <c r="U41" s="88"/>
      <c r="V41" s="88"/>
      <c r="W41" s="88"/>
      <c r="X41" s="88"/>
      <c r="Y41" s="88"/>
      <c r="Z41" s="88"/>
      <c r="AA41" s="88"/>
      <c r="AB41" s="88"/>
      <c r="AC41" s="88"/>
      <c r="AD41" s="88"/>
      <c r="AE41" s="88"/>
      <c r="AF41" s="88"/>
      <c r="AG41" s="88"/>
      <c r="AH41" s="88"/>
      <c r="AI41" s="88"/>
      <c r="AJ41" s="88"/>
    </row>
    <row r="42" spans="2:36" s="62" customFormat="1" ht="21">
      <c r="B42" s="91" t="s">
        <v>330</v>
      </c>
      <c r="C42" s="692" t="s">
        <v>261</v>
      </c>
      <c r="D42" s="692"/>
      <c r="E42" s="692"/>
      <c r="F42" s="89">
        <v>2</v>
      </c>
      <c r="N42" s="111"/>
      <c r="O42" s="155"/>
      <c r="P42" s="88"/>
      <c r="Q42" s="88"/>
      <c r="R42" s="88"/>
      <c r="S42" s="88"/>
      <c r="T42" s="88"/>
      <c r="U42" s="88"/>
      <c r="V42" s="88"/>
      <c r="W42" s="88"/>
      <c r="X42" s="88"/>
      <c r="Y42" s="88"/>
      <c r="Z42" s="88"/>
      <c r="AA42" s="88"/>
      <c r="AB42" s="88"/>
      <c r="AC42" s="88"/>
      <c r="AD42" s="88"/>
      <c r="AE42" s="88"/>
      <c r="AF42" s="88"/>
      <c r="AG42" s="88"/>
      <c r="AH42" s="88"/>
      <c r="AI42" s="88"/>
      <c r="AJ42" s="88"/>
    </row>
    <row r="43" spans="2:36" s="62" customFormat="1" ht="21">
      <c r="B43" s="92" t="s">
        <v>331</v>
      </c>
      <c r="C43" s="692" t="s">
        <v>340</v>
      </c>
      <c r="D43" s="692"/>
      <c r="E43" s="692"/>
      <c r="F43" s="89">
        <v>3</v>
      </c>
      <c r="N43" s="111"/>
      <c r="O43" s="155"/>
      <c r="P43" s="88"/>
      <c r="Q43" s="88"/>
      <c r="R43" s="88"/>
      <c r="S43" s="88"/>
      <c r="T43" s="88"/>
      <c r="U43" s="88"/>
      <c r="V43" s="88"/>
      <c r="W43" s="88"/>
      <c r="X43" s="88"/>
      <c r="Y43" s="88"/>
      <c r="Z43" s="88"/>
      <c r="AA43" s="88"/>
      <c r="AB43" s="88"/>
      <c r="AC43" s="88"/>
      <c r="AD43" s="88"/>
      <c r="AE43" s="88"/>
      <c r="AF43" s="88"/>
      <c r="AG43" s="88"/>
      <c r="AH43" s="88"/>
      <c r="AI43" s="88"/>
      <c r="AJ43" s="88"/>
    </row>
    <row r="44" spans="2:36" s="62" customFormat="1" ht="21">
      <c r="B44" s="93" t="s">
        <v>333</v>
      </c>
      <c r="C44" s="692" t="s">
        <v>267</v>
      </c>
      <c r="D44" s="692"/>
      <c r="E44" s="692"/>
      <c r="F44" s="89">
        <v>4</v>
      </c>
      <c r="N44" s="111"/>
      <c r="O44" s="155"/>
      <c r="P44" s="88"/>
      <c r="Q44" s="88"/>
      <c r="R44" s="88"/>
      <c r="S44" s="88"/>
      <c r="T44" s="88"/>
      <c r="U44" s="88"/>
      <c r="V44" s="88"/>
      <c r="W44" s="88"/>
      <c r="X44" s="88"/>
      <c r="Y44" s="88"/>
      <c r="Z44" s="88"/>
      <c r="AA44" s="88"/>
      <c r="AB44" s="88"/>
      <c r="AC44" s="88"/>
      <c r="AD44" s="88"/>
      <c r="AE44" s="88"/>
      <c r="AF44" s="88"/>
      <c r="AG44" s="88"/>
      <c r="AH44" s="88"/>
      <c r="AI44" s="88"/>
      <c r="AJ44" s="88"/>
    </row>
    <row r="45" spans="2:36" s="62" customFormat="1" ht="21">
      <c r="B45" s="94" t="s">
        <v>334</v>
      </c>
      <c r="C45" s="692" t="s">
        <v>341</v>
      </c>
      <c r="D45" s="692"/>
      <c r="E45" s="692"/>
      <c r="F45" s="89">
        <v>5</v>
      </c>
      <c r="N45" s="111"/>
      <c r="O45" s="155"/>
      <c r="P45" s="88"/>
      <c r="Q45" s="88"/>
      <c r="R45" s="88"/>
      <c r="S45" s="88"/>
      <c r="T45" s="88"/>
      <c r="U45" s="88"/>
      <c r="V45" s="88"/>
      <c r="W45" s="88"/>
      <c r="X45" s="88"/>
      <c r="Y45" s="88"/>
      <c r="Z45" s="88"/>
      <c r="AA45" s="88"/>
      <c r="AB45" s="88"/>
      <c r="AC45" s="88"/>
      <c r="AD45" s="88"/>
      <c r="AE45" s="88"/>
      <c r="AF45" s="88"/>
      <c r="AG45" s="88"/>
      <c r="AH45" s="88"/>
      <c r="AI45" s="88"/>
      <c r="AJ45" s="88"/>
    </row>
    <row r="46" spans="2:36" s="62" customFormat="1" ht="21">
      <c r="B46" s="70"/>
      <c r="C46" s="70" t="s">
        <v>342</v>
      </c>
      <c r="D46" s="70"/>
      <c r="F46" s="71"/>
      <c r="N46" s="111"/>
      <c r="O46" s="155"/>
      <c r="P46" s="88"/>
      <c r="Q46" s="88"/>
      <c r="R46" s="88"/>
      <c r="S46" s="88"/>
      <c r="T46" s="88"/>
      <c r="U46" s="88"/>
      <c r="V46" s="88"/>
      <c r="W46" s="88"/>
      <c r="X46" s="88"/>
      <c r="Y46" s="88"/>
      <c r="Z46" s="88"/>
      <c r="AA46" s="88"/>
      <c r="AB46" s="88"/>
      <c r="AC46" s="88"/>
      <c r="AD46" s="88"/>
      <c r="AE46" s="88"/>
      <c r="AF46" s="88"/>
      <c r="AG46" s="88"/>
      <c r="AH46" s="88"/>
      <c r="AI46" s="88"/>
      <c r="AJ46" s="88"/>
    </row>
    <row r="47" spans="2:36" s="62" customFormat="1" ht="21">
      <c r="B47" s="70"/>
      <c r="C47" s="70"/>
      <c r="D47" s="70"/>
      <c r="F47" s="71"/>
      <c r="N47" s="111"/>
      <c r="O47" s="155"/>
      <c r="P47" s="88"/>
      <c r="Q47" s="88"/>
      <c r="R47" s="88"/>
      <c r="S47" s="88"/>
      <c r="T47" s="88"/>
      <c r="U47" s="88"/>
      <c r="V47" s="88"/>
      <c r="W47" s="88"/>
      <c r="X47" s="88"/>
      <c r="Y47" s="88"/>
      <c r="Z47" s="88"/>
      <c r="AA47" s="88"/>
      <c r="AB47" s="88"/>
      <c r="AC47" s="88"/>
      <c r="AD47" s="88"/>
      <c r="AE47" s="88"/>
      <c r="AF47" s="88"/>
      <c r="AG47" s="88"/>
      <c r="AH47" s="88"/>
      <c r="AI47" s="88"/>
      <c r="AJ47" s="88"/>
    </row>
    <row r="48" spans="2:36" s="62" customFormat="1" ht="21">
      <c r="B48" s="63"/>
      <c r="C48" s="693" t="s">
        <v>265</v>
      </c>
      <c r="D48" s="693"/>
      <c r="E48" s="693"/>
      <c r="F48" s="71"/>
      <c r="N48" s="111"/>
      <c r="O48" s="155"/>
      <c r="P48" s="88"/>
      <c r="Q48" s="88"/>
      <c r="R48" s="88"/>
      <c r="S48" s="88"/>
      <c r="T48" s="88"/>
      <c r="U48" s="88"/>
      <c r="V48" s="88"/>
      <c r="W48" s="88"/>
      <c r="X48" s="88"/>
      <c r="Y48" s="88"/>
      <c r="Z48" s="88"/>
      <c r="AA48" s="88"/>
      <c r="AB48" s="88"/>
      <c r="AC48" s="88"/>
      <c r="AD48" s="88"/>
      <c r="AE48" s="88"/>
      <c r="AF48" s="88"/>
      <c r="AG48" s="88"/>
      <c r="AH48" s="88"/>
      <c r="AI48" s="88"/>
      <c r="AJ48" s="88"/>
    </row>
    <row r="49" spans="2:36" s="62" customFormat="1" ht="20.25" customHeight="1">
      <c r="B49" s="65" t="s">
        <v>328</v>
      </c>
      <c r="C49" s="689" t="s">
        <v>343</v>
      </c>
      <c r="D49" s="690"/>
      <c r="E49" s="691"/>
      <c r="F49" s="56">
        <v>1</v>
      </c>
      <c r="N49" s="111"/>
      <c r="O49" s="155"/>
      <c r="P49" s="88"/>
      <c r="Q49" s="88"/>
      <c r="R49" s="88"/>
      <c r="S49" s="88"/>
      <c r="T49" s="88"/>
      <c r="U49" s="88"/>
      <c r="V49" s="88"/>
      <c r="W49" s="88"/>
      <c r="X49" s="88"/>
      <c r="Y49" s="88"/>
      <c r="Z49" s="88"/>
      <c r="AA49" s="88"/>
      <c r="AB49" s="88"/>
      <c r="AC49" s="88"/>
      <c r="AD49" s="88"/>
      <c r="AE49" s="88"/>
      <c r="AF49" s="88"/>
      <c r="AG49" s="88"/>
      <c r="AH49" s="88"/>
      <c r="AI49" s="88"/>
      <c r="AJ49" s="88"/>
    </row>
    <row r="50" spans="2:36" s="62" customFormat="1" ht="20.25" customHeight="1">
      <c r="B50" s="66" t="s">
        <v>330</v>
      </c>
      <c r="C50" s="689" t="s">
        <v>262</v>
      </c>
      <c r="D50" s="690"/>
      <c r="E50" s="691"/>
      <c r="F50" s="56">
        <v>2</v>
      </c>
      <c r="N50" s="111"/>
      <c r="O50" s="155"/>
      <c r="P50" s="88"/>
      <c r="Q50" s="88"/>
      <c r="R50" s="88"/>
      <c r="S50" s="88"/>
      <c r="T50" s="88"/>
      <c r="U50" s="88"/>
      <c r="V50" s="88"/>
      <c r="W50" s="88"/>
      <c r="X50" s="88"/>
      <c r="Y50" s="88"/>
      <c r="Z50" s="88"/>
      <c r="AA50" s="88"/>
      <c r="AB50" s="88"/>
      <c r="AC50" s="88"/>
      <c r="AD50" s="88"/>
      <c r="AE50" s="88"/>
      <c r="AF50" s="88"/>
      <c r="AG50" s="88"/>
      <c r="AH50" s="88"/>
      <c r="AI50" s="88"/>
      <c r="AJ50" s="88"/>
    </row>
    <row r="51" spans="2:36" s="62" customFormat="1" ht="20.25" customHeight="1">
      <c r="B51" s="67" t="s">
        <v>331</v>
      </c>
      <c r="C51" s="689" t="s">
        <v>344</v>
      </c>
      <c r="D51" s="690"/>
      <c r="E51" s="691"/>
      <c r="F51" s="56">
        <v>3</v>
      </c>
      <c r="N51" s="111"/>
      <c r="O51" s="155"/>
      <c r="P51" s="88"/>
      <c r="Q51" s="88"/>
      <c r="R51" s="88"/>
      <c r="S51" s="88"/>
      <c r="T51" s="88"/>
      <c r="U51" s="88"/>
      <c r="V51" s="88"/>
      <c r="W51" s="88"/>
      <c r="X51" s="88"/>
      <c r="Y51" s="88"/>
      <c r="Z51" s="88"/>
      <c r="AA51" s="88"/>
      <c r="AB51" s="88"/>
      <c r="AC51" s="88"/>
      <c r="AD51" s="88"/>
      <c r="AE51" s="88"/>
      <c r="AF51" s="88"/>
      <c r="AG51" s="88"/>
      <c r="AH51" s="88"/>
      <c r="AI51" s="88"/>
      <c r="AJ51" s="88"/>
    </row>
    <row r="52" spans="2:36" s="62" customFormat="1" ht="20.25" customHeight="1">
      <c r="B52" s="68" t="s">
        <v>333</v>
      </c>
      <c r="C52" s="689" t="s">
        <v>345</v>
      </c>
      <c r="D52" s="690"/>
      <c r="E52" s="691"/>
      <c r="F52" s="56">
        <v>4</v>
      </c>
      <c r="N52" s="111"/>
      <c r="O52" s="155"/>
      <c r="P52" s="88"/>
      <c r="Q52" s="88"/>
      <c r="R52" s="88"/>
      <c r="S52" s="88"/>
      <c r="T52" s="88"/>
      <c r="U52" s="88"/>
      <c r="V52" s="88"/>
      <c r="W52" s="88"/>
      <c r="X52" s="88"/>
      <c r="Y52" s="88"/>
      <c r="Z52" s="88"/>
      <c r="AA52" s="88"/>
      <c r="AB52" s="88"/>
      <c r="AC52" s="88"/>
      <c r="AD52" s="88"/>
      <c r="AE52" s="88"/>
      <c r="AF52" s="88"/>
      <c r="AG52" s="88"/>
      <c r="AH52" s="88"/>
      <c r="AI52" s="88"/>
      <c r="AJ52" s="88"/>
    </row>
    <row r="53" spans="2:36" s="62" customFormat="1" ht="20.25" customHeight="1">
      <c r="B53" s="69" t="s">
        <v>334</v>
      </c>
      <c r="C53" s="689" t="s">
        <v>346</v>
      </c>
      <c r="D53" s="690"/>
      <c r="E53" s="691"/>
      <c r="F53" s="56">
        <v>5</v>
      </c>
      <c r="N53" s="111"/>
      <c r="O53" s="155"/>
      <c r="P53" s="88"/>
      <c r="Q53" s="88"/>
      <c r="R53" s="88"/>
      <c r="S53" s="88"/>
      <c r="T53" s="88"/>
      <c r="U53" s="88"/>
      <c r="V53" s="88"/>
      <c r="W53" s="88"/>
      <c r="X53" s="88"/>
      <c r="Y53" s="88"/>
      <c r="Z53" s="88"/>
      <c r="AA53" s="88"/>
      <c r="AB53" s="88"/>
      <c r="AC53" s="88"/>
      <c r="AD53" s="88"/>
      <c r="AE53" s="88"/>
      <c r="AF53" s="88"/>
      <c r="AG53" s="88"/>
      <c r="AH53" s="88"/>
      <c r="AI53" s="88"/>
      <c r="AJ53" s="88"/>
    </row>
    <row r="54" spans="2:36" s="62" customFormat="1" ht="21">
      <c r="B54" s="70"/>
      <c r="C54" s="70"/>
      <c r="D54" s="70"/>
      <c r="E54" s="70"/>
      <c r="F54" s="71"/>
      <c r="N54" s="111"/>
      <c r="O54" s="155"/>
      <c r="P54" s="88"/>
      <c r="Q54" s="88"/>
      <c r="R54" s="88"/>
      <c r="S54" s="88"/>
      <c r="T54" s="88"/>
      <c r="U54" s="88"/>
      <c r="V54" s="88"/>
      <c r="W54" s="88"/>
      <c r="X54" s="88"/>
      <c r="Y54" s="88"/>
      <c r="Z54" s="88"/>
      <c r="AA54" s="88"/>
      <c r="AB54" s="88"/>
      <c r="AC54" s="88"/>
      <c r="AD54" s="88"/>
      <c r="AE54" s="88"/>
      <c r="AF54" s="88"/>
      <c r="AG54" s="88"/>
      <c r="AH54" s="88"/>
      <c r="AI54" s="88"/>
      <c r="AJ54" s="88"/>
    </row>
    <row r="55" spans="2:36" s="62" customFormat="1" ht="21">
      <c r="N55" s="111"/>
      <c r="O55" s="155"/>
      <c r="P55" s="88"/>
      <c r="Q55" s="88"/>
      <c r="R55" s="88"/>
      <c r="S55" s="88"/>
      <c r="T55" s="88"/>
      <c r="U55" s="88"/>
      <c r="V55" s="88"/>
      <c r="W55" s="88"/>
      <c r="X55" s="88"/>
      <c r="Y55" s="88"/>
      <c r="Z55" s="88"/>
      <c r="AA55" s="88"/>
      <c r="AB55" s="88"/>
      <c r="AC55" s="88"/>
      <c r="AD55" s="88"/>
      <c r="AE55" s="88"/>
      <c r="AF55" s="88"/>
      <c r="AG55" s="88"/>
      <c r="AH55" s="88"/>
      <c r="AI55" s="88"/>
      <c r="AJ55" s="88"/>
    </row>
    <row r="56" spans="2:36" s="62" customFormat="1" ht="20.25" customHeight="1">
      <c r="B56" s="63"/>
      <c r="C56" s="78" t="s">
        <v>326</v>
      </c>
      <c r="D56" s="78"/>
      <c r="E56" s="78"/>
      <c r="F56" s="71"/>
      <c r="N56" s="111"/>
      <c r="O56" s="155"/>
      <c r="P56" s="88"/>
      <c r="Q56" s="88"/>
      <c r="R56" s="88"/>
      <c r="S56" s="88"/>
      <c r="T56" s="88"/>
      <c r="U56" s="88"/>
      <c r="V56" s="88"/>
      <c r="W56" s="88"/>
      <c r="X56" s="88"/>
      <c r="Y56" s="88"/>
      <c r="Z56" s="88"/>
      <c r="AA56" s="88"/>
      <c r="AB56" s="88"/>
      <c r="AC56" s="88"/>
      <c r="AD56" s="88"/>
      <c r="AE56" s="88"/>
      <c r="AF56" s="88"/>
      <c r="AG56" s="88"/>
      <c r="AH56" s="88"/>
      <c r="AI56" s="88"/>
      <c r="AJ56" s="88"/>
    </row>
    <row r="57" spans="2:36" s="62" customFormat="1" ht="20.25" customHeight="1">
      <c r="B57" s="65" t="s">
        <v>328</v>
      </c>
      <c r="C57" s="686" t="s">
        <v>347</v>
      </c>
      <c r="D57" s="687"/>
      <c r="E57" s="688"/>
      <c r="F57" s="56">
        <v>1</v>
      </c>
      <c r="N57" s="111"/>
      <c r="O57" s="155"/>
      <c r="P57" s="88"/>
      <c r="Q57" s="88"/>
      <c r="R57" s="88"/>
      <c r="S57" s="88"/>
      <c r="T57" s="88"/>
      <c r="U57" s="88"/>
      <c r="V57" s="88"/>
      <c r="W57" s="88"/>
      <c r="X57" s="88"/>
      <c r="Y57" s="88"/>
      <c r="Z57" s="88"/>
      <c r="AA57" s="88"/>
      <c r="AB57" s="88"/>
      <c r="AC57" s="88"/>
      <c r="AD57" s="88"/>
      <c r="AE57" s="88"/>
      <c r="AF57" s="88"/>
      <c r="AG57" s="88"/>
      <c r="AH57" s="88"/>
      <c r="AI57" s="88"/>
      <c r="AJ57" s="88"/>
    </row>
    <row r="58" spans="2:36" s="62" customFormat="1" ht="20.25" customHeight="1">
      <c r="B58" s="66" t="s">
        <v>330</v>
      </c>
      <c r="C58" s="686" t="s">
        <v>348</v>
      </c>
      <c r="D58" s="687"/>
      <c r="E58" s="688"/>
      <c r="F58" s="56">
        <v>2</v>
      </c>
      <c r="N58" s="111"/>
      <c r="O58" s="155"/>
      <c r="P58" s="88"/>
      <c r="Q58" s="88"/>
      <c r="R58" s="88"/>
      <c r="S58" s="88"/>
      <c r="T58" s="88"/>
      <c r="U58" s="88"/>
      <c r="V58" s="88"/>
      <c r="W58" s="88"/>
      <c r="X58" s="88"/>
      <c r="Y58" s="88"/>
      <c r="Z58" s="88"/>
      <c r="AA58" s="88"/>
      <c r="AB58" s="88"/>
      <c r="AC58" s="88"/>
      <c r="AD58" s="88"/>
      <c r="AE58" s="88"/>
      <c r="AF58" s="88"/>
      <c r="AG58" s="88"/>
      <c r="AH58" s="88"/>
      <c r="AI58" s="88"/>
      <c r="AJ58" s="88"/>
    </row>
    <row r="59" spans="2:36" s="62" customFormat="1" ht="20.25" customHeight="1">
      <c r="B59" s="67" t="s">
        <v>331</v>
      </c>
      <c r="C59" s="686" t="s">
        <v>349</v>
      </c>
      <c r="D59" s="687"/>
      <c r="E59" s="688"/>
      <c r="F59" s="56">
        <v>3</v>
      </c>
      <c r="N59" s="111"/>
      <c r="O59" s="155"/>
      <c r="P59" s="88"/>
      <c r="Q59" s="88"/>
      <c r="R59" s="88"/>
      <c r="S59" s="88"/>
      <c r="T59" s="88"/>
      <c r="U59" s="88"/>
      <c r="V59" s="88"/>
      <c r="W59" s="88"/>
      <c r="X59" s="88"/>
      <c r="Y59" s="88"/>
      <c r="Z59" s="88"/>
      <c r="AA59" s="88"/>
      <c r="AB59" s="88"/>
      <c r="AC59" s="88"/>
      <c r="AD59" s="88"/>
      <c r="AE59" s="88"/>
      <c r="AF59" s="88"/>
      <c r="AG59" s="88"/>
      <c r="AH59" s="88"/>
      <c r="AI59" s="88"/>
      <c r="AJ59" s="88"/>
    </row>
    <row r="60" spans="2:36" s="62" customFormat="1" ht="20.25" customHeight="1">
      <c r="B60" s="68" t="s">
        <v>333</v>
      </c>
      <c r="C60" s="686" t="s">
        <v>350</v>
      </c>
      <c r="D60" s="687"/>
      <c r="E60" s="688"/>
      <c r="F60" s="56">
        <v>4</v>
      </c>
      <c r="N60" s="111"/>
      <c r="O60" s="155"/>
      <c r="P60" s="88"/>
      <c r="Q60" s="88"/>
      <c r="R60" s="88"/>
      <c r="S60" s="88"/>
      <c r="T60" s="88"/>
      <c r="U60" s="88"/>
      <c r="V60" s="88"/>
      <c r="W60" s="88"/>
      <c r="X60" s="88"/>
      <c r="Y60" s="88"/>
      <c r="Z60" s="88"/>
      <c r="AA60" s="88"/>
      <c r="AB60" s="88"/>
      <c r="AC60" s="88"/>
      <c r="AD60" s="88"/>
      <c r="AE60" s="88"/>
      <c r="AF60" s="88"/>
      <c r="AG60" s="88"/>
      <c r="AH60" s="88"/>
      <c r="AI60" s="88"/>
      <c r="AJ60" s="88"/>
    </row>
    <row r="61" spans="2:36" s="62" customFormat="1" ht="20.25" customHeight="1">
      <c r="B61" s="69" t="s">
        <v>334</v>
      </c>
      <c r="C61" s="686" t="s">
        <v>351</v>
      </c>
      <c r="D61" s="687"/>
      <c r="E61" s="688"/>
      <c r="F61" s="56">
        <v>5</v>
      </c>
      <c r="N61" s="111"/>
      <c r="O61" s="155"/>
      <c r="P61" s="88"/>
      <c r="Q61" s="88"/>
      <c r="R61" s="88"/>
      <c r="S61" s="88"/>
      <c r="T61" s="88"/>
      <c r="U61" s="88"/>
      <c r="V61" s="88"/>
      <c r="W61" s="88"/>
      <c r="X61" s="88"/>
      <c r="Y61" s="88"/>
      <c r="Z61" s="88"/>
      <c r="AA61" s="88"/>
      <c r="AB61" s="88"/>
      <c r="AC61" s="88"/>
      <c r="AD61" s="88"/>
      <c r="AE61" s="88"/>
      <c r="AF61" s="88"/>
      <c r="AG61" s="88"/>
      <c r="AH61" s="88"/>
      <c r="AI61" s="88"/>
      <c r="AJ61" s="88"/>
    </row>
    <row r="62" spans="2:36" s="62" customFormat="1" ht="21">
      <c r="E62" s="73"/>
      <c r="N62" s="111"/>
      <c r="O62" s="155"/>
      <c r="P62" s="88"/>
      <c r="Q62" s="88"/>
      <c r="R62" s="88"/>
      <c r="S62" s="88"/>
      <c r="T62" s="88"/>
      <c r="U62" s="88"/>
      <c r="V62" s="88"/>
      <c r="W62" s="88"/>
      <c r="X62" s="88"/>
      <c r="Y62" s="88"/>
      <c r="Z62" s="88"/>
      <c r="AA62" s="88"/>
      <c r="AB62" s="88"/>
      <c r="AC62" s="88"/>
      <c r="AD62" s="88"/>
      <c r="AE62" s="88"/>
      <c r="AF62" s="88"/>
      <c r="AG62" s="88"/>
      <c r="AH62" s="88"/>
      <c r="AI62" s="88"/>
      <c r="AJ62" s="88"/>
    </row>
    <row r="63" spans="2:36" s="62" customFormat="1" ht="21">
      <c r="E63" s="73"/>
      <c r="N63" s="111"/>
      <c r="O63" s="155"/>
      <c r="P63" s="88"/>
      <c r="Q63" s="88"/>
      <c r="R63" s="88"/>
      <c r="S63" s="88"/>
      <c r="T63" s="88"/>
      <c r="U63" s="88"/>
      <c r="V63" s="88"/>
      <c r="W63" s="88"/>
      <c r="X63" s="88"/>
      <c r="Y63" s="88"/>
      <c r="Z63" s="88"/>
      <c r="AA63" s="88"/>
      <c r="AB63" s="88"/>
      <c r="AC63" s="88"/>
      <c r="AD63" s="88"/>
      <c r="AE63" s="88"/>
      <c r="AF63" s="88"/>
      <c r="AG63" s="88"/>
      <c r="AH63" s="88"/>
      <c r="AI63" s="88"/>
      <c r="AJ63" s="88"/>
    </row>
    <row r="64" spans="2:36" s="62" customFormat="1" ht="21">
      <c r="E64" s="73"/>
      <c r="N64" s="111"/>
      <c r="O64" s="155"/>
      <c r="P64" s="88"/>
      <c r="Q64" s="88"/>
      <c r="R64" s="88"/>
      <c r="S64" s="88"/>
      <c r="T64" s="88"/>
      <c r="U64" s="88"/>
      <c r="V64" s="88"/>
      <c r="W64" s="88"/>
      <c r="X64" s="88"/>
      <c r="Y64" s="88"/>
      <c r="Z64" s="88"/>
      <c r="AA64" s="88"/>
      <c r="AB64" s="88"/>
      <c r="AC64" s="88"/>
      <c r="AD64" s="88"/>
      <c r="AE64" s="88"/>
      <c r="AF64" s="88"/>
      <c r="AG64" s="88"/>
      <c r="AH64" s="88"/>
      <c r="AI64" s="88"/>
      <c r="AJ64" s="88"/>
    </row>
    <row r="65" spans="5:36" s="62" customFormat="1" ht="21">
      <c r="E65" s="73"/>
      <c r="N65" s="111"/>
      <c r="O65" s="155"/>
      <c r="P65" s="88"/>
      <c r="Q65" s="88"/>
      <c r="R65" s="88"/>
      <c r="S65" s="88"/>
      <c r="T65" s="88"/>
      <c r="U65" s="88"/>
      <c r="V65" s="88"/>
      <c r="W65" s="88"/>
      <c r="X65" s="88"/>
      <c r="Y65" s="88"/>
      <c r="Z65" s="88"/>
      <c r="AA65" s="88"/>
      <c r="AB65" s="88"/>
      <c r="AC65" s="88"/>
      <c r="AD65" s="88"/>
      <c r="AE65" s="88"/>
      <c r="AF65" s="88"/>
      <c r="AG65" s="88"/>
      <c r="AH65" s="88"/>
      <c r="AI65" s="88"/>
      <c r="AJ65" s="88"/>
    </row>
    <row r="66" spans="5:36" s="62" customFormat="1" ht="21">
      <c r="E66" s="73"/>
      <c r="N66" s="111"/>
      <c r="O66" s="155"/>
      <c r="P66" s="88"/>
      <c r="Q66" s="88"/>
      <c r="R66" s="88"/>
      <c r="S66" s="88"/>
      <c r="T66" s="88"/>
      <c r="U66" s="88"/>
      <c r="V66" s="88"/>
      <c r="W66" s="88"/>
      <c r="X66" s="88"/>
      <c r="Y66" s="88"/>
      <c r="Z66" s="88"/>
      <c r="AA66" s="88"/>
      <c r="AB66" s="88"/>
      <c r="AC66" s="88"/>
      <c r="AD66" s="88"/>
      <c r="AE66" s="88"/>
      <c r="AF66" s="88"/>
      <c r="AG66" s="88"/>
      <c r="AH66" s="88"/>
      <c r="AI66" s="88"/>
      <c r="AJ66" s="88"/>
    </row>
    <row r="67" spans="5:36" s="62" customFormat="1" ht="21">
      <c r="E67" s="73"/>
      <c r="N67" s="111"/>
      <c r="O67" s="155"/>
      <c r="P67" s="88"/>
      <c r="Q67" s="88"/>
      <c r="R67" s="88"/>
      <c r="S67" s="88"/>
      <c r="T67" s="88"/>
      <c r="U67" s="88"/>
      <c r="V67" s="88"/>
      <c r="W67" s="88"/>
      <c r="X67" s="88"/>
      <c r="Y67" s="88"/>
      <c r="Z67" s="88"/>
      <c r="AA67" s="88"/>
      <c r="AB67" s="88"/>
      <c r="AC67" s="88"/>
      <c r="AD67" s="88"/>
      <c r="AE67" s="88"/>
      <c r="AF67" s="88"/>
      <c r="AG67" s="88"/>
      <c r="AH67" s="88"/>
      <c r="AI67" s="88"/>
      <c r="AJ67" s="88"/>
    </row>
    <row r="68" spans="5:36" s="62" customFormat="1" ht="21">
      <c r="E68" s="73"/>
      <c r="N68" s="111"/>
      <c r="O68" s="155"/>
      <c r="P68" s="88"/>
      <c r="Q68" s="88"/>
      <c r="R68" s="88"/>
      <c r="S68" s="88"/>
      <c r="T68" s="88"/>
      <c r="U68" s="88"/>
      <c r="V68" s="88"/>
      <c r="W68" s="88"/>
      <c r="X68" s="88"/>
      <c r="Y68" s="88"/>
      <c r="Z68" s="88"/>
      <c r="AA68" s="88"/>
      <c r="AB68" s="88"/>
      <c r="AC68" s="88"/>
      <c r="AD68" s="88"/>
      <c r="AE68" s="88"/>
      <c r="AF68" s="88"/>
      <c r="AG68" s="88"/>
      <c r="AH68" s="88"/>
      <c r="AI68" s="88"/>
      <c r="AJ68" s="88"/>
    </row>
    <row r="69" spans="5:36" s="62" customFormat="1" ht="21">
      <c r="E69" s="73"/>
      <c r="N69" s="111"/>
      <c r="O69" s="155"/>
      <c r="P69" s="88"/>
      <c r="Q69" s="88"/>
      <c r="R69" s="88"/>
      <c r="S69" s="88"/>
      <c r="T69" s="88"/>
      <c r="U69" s="88"/>
      <c r="V69" s="88"/>
      <c r="W69" s="88"/>
      <c r="X69" s="88"/>
      <c r="Y69" s="88"/>
      <c r="Z69" s="88"/>
      <c r="AA69" s="88"/>
      <c r="AB69" s="88"/>
      <c r="AC69" s="88"/>
      <c r="AD69" s="88"/>
      <c r="AE69" s="88"/>
      <c r="AF69" s="88"/>
      <c r="AG69" s="88"/>
      <c r="AH69" s="88"/>
      <c r="AI69" s="88"/>
      <c r="AJ69" s="88"/>
    </row>
    <row r="70" spans="5:36" s="62" customFormat="1" ht="21">
      <c r="E70" s="73"/>
      <c r="N70" s="111"/>
      <c r="O70" s="155"/>
      <c r="P70" s="88"/>
      <c r="Q70" s="88"/>
      <c r="R70" s="88"/>
      <c r="S70" s="88"/>
      <c r="T70" s="88"/>
      <c r="U70" s="88"/>
      <c r="V70" s="88"/>
      <c r="W70" s="88"/>
      <c r="X70" s="88"/>
      <c r="Y70" s="88"/>
      <c r="Z70" s="88"/>
      <c r="AA70" s="88"/>
      <c r="AB70" s="88"/>
      <c r="AC70" s="88"/>
      <c r="AD70" s="88"/>
      <c r="AE70" s="88"/>
      <c r="AF70" s="88"/>
      <c r="AG70" s="88"/>
      <c r="AH70" s="88"/>
      <c r="AI70" s="88"/>
      <c r="AJ70" s="88"/>
    </row>
    <row r="71" spans="5:36" s="62" customFormat="1" ht="21">
      <c r="E71" s="73"/>
      <c r="N71" s="111"/>
      <c r="O71" s="155"/>
      <c r="P71" s="88"/>
      <c r="Q71" s="88"/>
      <c r="R71" s="88"/>
      <c r="S71" s="88"/>
      <c r="T71" s="88"/>
      <c r="U71" s="88"/>
      <c r="V71" s="88"/>
      <c r="W71" s="88"/>
      <c r="X71" s="88"/>
      <c r="Y71" s="88"/>
      <c r="Z71" s="88"/>
      <c r="AA71" s="88"/>
      <c r="AB71" s="88"/>
      <c r="AC71" s="88"/>
      <c r="AD71" s="88"/>
      <c r="AE71" s="88"/>
      <c r="AF71" s="88"/>
      <c r="AG71" s="88"/>
      <c r="AH71" s="88"/>
      <c r="AI71" s="88"/>
      <c r="AJ71" s="88"/>
    </row>
    <row r="72" spans="5:36" s="62" customFormat="1" ht="21">
      <c r="E72" s="73"/>
      <c r="N72" s="111"/>
      <c r="O72" s="155"/>
      <c r="P72" s="88"/>
      <c r="Q72" s="88"/>
      <c r="R72" s="88"/>
      <c r="S72" s="88"/>
      <c r="T72" s="88"/>
      <c r="U72" s="88"/>
      <c r="V72" s="88"/>
      <c r="W72" s="88"/>
      <c r="X72" s="88"/>
      <c r="Y72" s="88"/>
      <c r="Z72" s="88"/>
      <c r="AA72" s="88"/>
      <c r="AB72" s="88"/>
      <c r="AC72" s="88"/>
      <c r="AD72" s="88"/>
      <c r="AE72" s="88"/>
      <c r="AF72" s="88"/>
      <c r="AG72" s="88"/>
      <c r="AH72" s="88"/>
      <c r="AI72" s="88"/>
      <c r="AJ72" s="88"/>
    </row>
    <row r="73" spans="5:36" s="62" customFormat="1" ht="21">
      <c r="E73" s="73"/>
      <c r="N73" s="111"/>
      <c r="O73" s="155"/>
      <c r="P73" s="88"/>
      <c r="Q73" s="88"/>
      <c r="R73" s="88"/>
      <c r="S73" s="88"/>
      <c r="T73" s="88"/>
      <c r="U73" s="88"/>
      <c r="V73" s="88"/>
      <c r="W73" s="88"/>
      <c r="X73" s="88"/>
      <c r="Y73" s="88"/>
      <c r="Z73" s="88"/>
      <c r="AA73" s="88"/>
      <c r="AB73" s="88"/>
      <c r="AC73" s="88"/>
      <c r="AD73" s="88"/>
      <c r="AE73" s="88"/>
      <c r="AF73" s="88"/>
      <c r="AG73" s="88"/>
      <c r="AH73" s="88"/>
      <c r="AI73" s="88"/>
      <c r="AJ73" s="88"/>
    </row>
    <row r="74" spans="5:36" s="62" customFormat="1" ht="21">
      <c r="E74" s="73"/>
      <c r="N74" s="111"/>
      <c r="O74" s="155"/>
      <c r="P74" s="88"/>
      <c r="Q74" s="88"/>
      <c r="R74" s="88"/>
      <c r="S74" s="88"/>
      <c r="T74" s="88"/>
      <c r="U74" s="88"/>
      <c r="V74" s="88"/>
      <c r="W74" s="88"/>
      <c r="X74" s="88"/>
      <c r="Y74" s="88"/>
      <c r="Z74" s="88"/>
      <c r="AA74" s="88"/>
      <c r="AB74" s="88"/>
      <c r="AC74" s="88"/>
      <c r="AD74" s="88"/>
      <c r="AE74" s="88"/>
      <c r="AF74" s="88"/>
      <c r="AG74" s="88"/>
      <c r="AH74" s="88"/>
      <c r="AI74" s="88"/>
      <c r="AJ74" s="88"/>
    </row>
    <row r="75" spans="5:36" s="62" customFormat="1" ht="21">
      <c r="E75" s="73"/>
      <c r="N75" s="111"/>
      <c r="O75" s="155"/>
      <c r="P75" s="88"/>
      <c r="Q75" s="88"/>
      <c r="R75" s="88"/>
      <c r="S75" s="88"/>
      <c r="T75" s="88"/>
      <c r="U75" s="88"/>
      <c r="V75" s="88"/>
      <c r="W75" s="88"/>
      <c r="X75" s="88"/>
      <c r="Y75" s="88"/>
      <c r="Z75" s="88"/>
      <c r="AA75" s="88"/>
      <c r="AB75" s="88"/>
      <c r="AC75" s="88"/>
      <c r="AD75" s="88"/>
      <c r="AE75" s="88"/>
      <c r="AF75" s="88"/>
      <c r="AG75" s="88"/>
      <c r="AH75" s="88"/>
      <c r="AI75" s="88"/>
      <c r="AJ75" s="88"/>
    </row>
    <row r="76" spans="5:36" s="62" customFormat="1" ht="21">
      <c r="E76" s="73"/>
      <c r="N76" s="111"/>
      <c r="O76" s="155"/>
      <c r="P76" s="88"/>
      <c r="Q76" s="88"/>
      <c r="R76" s="88"/>
      <c r="S76" s="88"/>
      <c r="T76" s="88"/>
      <c r="U76" s="88"/>
      <c r="V76" s="88"/>
      <c r="W76" s="88"/>
      <c r="X76" s="88"/>
      <c r="Y76" s="88"/>
      <c r="Z76" s="88"/>
      <c r="AA76" s="88"/>
      <c r="AB76" s="88"/>
      <c r="AC76" s="88"/>
      <c r="AD76" s="88"/>
      <c r="AE76" s="88"/>
      <c r="AF76" s="88"/>
      <c r="AG76" s="88"/>
      <c r="AH76" s="88"/>
      <c r="AI76" s="88"/>
      <c r="AJ76" s="88"/>
    </row>
    <row r="77" spans="5:36" s="62" customFormat="1" ht="21">
      <c r="E77" s="73"/>
      <c r="N77" s="111"/>
      <c r="O77" s="155"/>
      <c r="P77" s="88"/>
      <c r="Q77" s="88"/>
      <c r="R77" s="88"/>
      <c r="S77" s="88"/>
      <c r="T77" s="88"/>
      <c r="U77" s="88"/>
      <c r="V77" s="88"/>
      <c r="W77" s="88"/>
      <c r="X77" s="88"/>
      <c r="Y77" s="88"/>
      <c r="Z77" s="88"/>
      <c r="AA77" s="88"/>
      <c r="AB77" s="88"/>
      <c r="AC77" s="88"/>
      <c r="AD77" s="88"/>
      <c r="AE77" s="88"/>
      <c r="AF77" s="88"/>
      <c r="AG77" s="88"/>
      <c r="AH77" s="88"/>
      <c r="AI77" s="88"/>
      <c r="AJ77" s="88"/>
    </row>
    <row r="78" spans="5:36" s="62" customFormat="1" ht="21">
      <c r="E78" s="73"/>
      <c r="N78" s="111"/>
      <c r="O78" s="155"/>
      <c r="P78" s="88"/>
      <c r="Q78" s="88"/>
      <c r="R78" s="88"/>
      <c r="S78" s="88"/>
      <c r="T78" s="88"/>
      <c r="U78" s="88"/>
      <c r="V78" s="88"/>
      <c r="W78" s="88"/>
      <c r="X78" s="88"/>
      <c r="Y78" s="88"/>
      <c r="Z78" s="88"/>
      <c r="AA78" s="88"/>
      <c r="AB78" s="88"/>
      <c r="AC78" s="88"/>
      <c r="AD78" s="88"/>
      <c r="AE78" s="88"/>
      <c r="AF78" s="88"/>
      <c r="AG78" s="88"/>
      <c r="AH78" s="88"/>
      <c r="AI78" s="88"/>
      <c r="AJ78" s="88"/>
    </row>
    <row r="79" spans="5:36" s="62" customFormat="1" ht="21">
      <c r="E79" s="73"/>
      <c r="N79" s="111"/>
      <c r="O79" s="155"/>
      <c r="P79" s="88"/>
      <c r="Q79" s="88"/>
      <c r="R79" s="88"/>
      <c r="S79" s="88"/>
      <c r="T79" s="88"/>
      <c r="U79" s="88"/>
      <c r="V79" s="88"/>
      <c r="W79" s="88"/>
      <c r="X79" s="88"/>
      <c r="Y79" s="88"/>
      <c r="Z79" s="88"/>
      <c r="AA79" s="88"/>
      <c r="AB79" s="88"/>
      <c r="AC79" s="88"/>
      <c r="AD79" s="88"/>
      <c r="AE79" s="88"/>
      <c r="AF79" s="88"/>
      <c r="AG79" s="88"/>
      <c r="AH79" s="88"/>
      <c r="AI79" s="88"/>
      <c r="AJ79" s="88"/>
    </row>
    <row r="80" spans="5:36" s="62" customFormat="1" ht="21">
      <c r="E80" s="73"/>
      <c r="N80" s="111"/>
      <c r="O80" s="155"/>
      <c r="P80" s="88"/>
      <c r="Q80" s="88"/>
      <c r="R80" s="88"/>
      <c r="S80" s="88"/>
      <c r="T80" s="88"/>
      <c r="U80" s="88"/>
      <c r="V80" s="88"/>
      <c r="W80" s="88"/>
      <c r="X80" s="88"/>
      <c r="Y80" s="88"/>
      <c r="Z80" s="88"/>
      <c r="AA80" s="88"/>
      <c r="AB80" s="88"/>
      <c r="AC80" s="88"/>
      <c r="AD80" s="88"/>
      <c r="AE80" s="88"/>
      <c r="AF80" s="88"/>
      <c r="AG80" s="88"/>
      <c r="AH80" s="88"/>
      <c r="AI80" s="88"/>
      <c r="AJ80" s="88"/>
    </row>
    <row r="81" spans="5:36" s="62" customFormat="1" ht="21">
      <c r="E81" s="73"/>
      <c r="N81" s="111"/>
      <c r="O81" s="155"/>
      <c r="P81" s="88"/>
      <c r="Q81" s="88"/>
      <c r="R81" s="88"/>
      <c r="S81" s="88"/>
      <c r="T81" s="88"/>
      <c r="U81" s="88"/>
      <c r="V81" s="88"/>
      <c r="W81" s="88"/>
      <c r="X81" s="88"/>
      <c r="Y81" s="88"/>
      <c r="Z81" s="88"/>
      <c r="AA81" s="88"/>
      <c r="AB81" s="88"/>
      <c r="AC81" s="88"/>
      <c r="AD81" s="88"/>
      <c r="AE81" s="88"/>
      <c r="AF81" s="88"/>
      <c r="AG81" s="88"/>
      <c r="AH81" s="88"/>
      <c r="AI81" s="88"/>
      <c r="AJ81" s="88"/>
    </row>
    <row r="82" spans="5:36" s="62" customFormat="1" ht="21">
      <c r="E82" s="73"/>
      <c r="N82" s="111"/>
      <c r="O82" s="155"/>
      <c r="P82" s="88"/>
      <c r="Q82" s="88"/>
      <c r="R82" s="88"/>
      <c r="S82" s="88"/>
      <c r="T82" s="88"/>
      <c r="U82" s="88"/>
      <c r="V82" s="88"/>
      <c r="W82" s="88"/>
      <c r="X82" s="88"/>
      <c r="Y82" s="88"/>
      <c r="Z82" s="88"/>
      <c r="AA82" s="88"/>
      <c r="AB82" s="88"/>
      <c r="AC82" s="88"/>
      <c r="AD82" s="88"/>
      <c r="AE82" s="88"/>
      <c r="AF82" s="88"/>
      <c r="AG82" s="88"/>
      <c r="AH82" s="88"/>
      <c r="AI82" s="88"/>
      <c r="AJ82" s="88"/>
    </row>
    <row r="83" spans="5:36" s="62" customFormat="1" ht="21">
      <c r="E83" s="73"/>
      <c r="N83" s="111"/>
      <c r="O83" s="155"/>
      <c r="P83" s="88"/>
      <c r="Q83" s="88"/>
      <c r="R83" s="88"/>
      <c r="S83" s="88"/>
      <c r="T83" s="88"/>
      <c r="U83" s="88"/>
      <c r="V83" s="88"/>
      <c r="W83" s="88"/>
      <c r="X83" s="88"/>
      <c r="Y83" s="88"/>
      <c r="Z83" s="88"/>
      <c r="AA83" s="88"/>
      <c r="AB83" s="88"/>
      <c r="AC83" s="88"/>
      <c r="AD83" s="88"/>
      <c r="AE83" s="88"/>
      <c r="AF83" s="88"/>
      <c r="AG83" s="88"/>
      <c r="AH83" s="88"/>
      <c r="AI83" s="88"/>
      <c r="AJ83" s="88"/>
    </row>
    <row r="84" spans="5:36" s="62" customFormat="1" ht="21">
      <c r="E84" s="73"/>
      <c r="N84" s="111"/>
      <c r="O84" s="155"/>
      <c r="P84" s="88"/>
      <c r="Q84" s="88"/>
      <c r="R84" s="88"/>
      <c r="S84" s="88"/>
      <c r="T84" s="88"/>
      <c r="U84" s="88"/>
      <c r="V84" s="88"/>
      <c r="W84" s="88"/>
      <c r="X84" s="88"/>
      <c r="Y84" s="88"/>
      <c r="Z84" s="88"/>
      <c r="AA84" s="88"/>
      <c r="AB84" s="88"/>
      <c r="AC84" s="88"/>
      <c r="AD84" s="88"/>
      <c r="AE84" s="88"/>
      <c r="AF84" s="88"/>
      <c r="AG84" s="88"/>
      <c r="AH84" s="88"/>
      <c r="AI84" s="88"/>
      <c r="AJ84" s="88"/>
    </row>
    <row r="85" spans="5:36" s="62" customFormat="1" ht="21">
      <c r="E85" s="73"/>
      <c r="N85" s="111"/>
      <c r="O85" s="155"/>
      <c r="P85" s="88"/>
      <c r="Q85" s="88"/>
      <c r="R85" s="88"/>
      <c r="S85" s="88"/>
      <c r="T85" s="88"/>
      <c r="U85" s="88"/>
      <c r="V85" s="88"/>
      <c r="W85" s="88"/>
      <c r="X85" s="88"/>
      <c r="Y85" s="88"/>
      <c r="Z85" s="88"/>
      <c r="AA85" s="88"/>
      <c r="AB85" s="88"/>
      <c r="AC85" s="88"/>
      <c r="AD85" s="88"/>
      <c r="AE85" s="88"/>
      <c r="AF85" s="88"/>
      <c r="AG85" s="88"/>
      <c r="AH85" s="88"/>
      <c r="AI85" s="88"/>
      <c r="AJ85" s="88"/>
    </row>
    <row r="86" spans="5:36" s="62" customFormat="1" ht="21">
      <c r="E86" s="73"/>
      <c r="N86" s="111"/>
      <c r="O86" s="155"/>
      <c r="P86" s="88"/>
      <c r="Q86" s="88"/>
      <c r="R86" s="88"/>
      <c r="S86" s="88"/>
      <c r="T86" s="88"/>
      <c r="U86" s="88"/>
      <c r="V86" s="88"/>
      <c r="W86" s="88"/>
      <c r="X86" s="88"/>
      <c r="Y86" s="88"/>
      <c r="Z86" s="88"/>
      <c r="AA86" s="88"/>
      <c r="AB86" s="88"/>
      <c r="AC86" s="88"/>
      <c r="AD86" s="88"/>
      <c r="AE86" s="88"/>
      <c r="AF86" s="88"/>
      <c r="AG86" s="88"/>
      <c r="AH86" s="88"/>
      <c r="AI86" s="88"/>
      <c r="AJ86" s="88"/>
    </row>
    <row r="87" spans="5:36" s="62" customFormat="1" ht="21">
      <c r="E87" s="73"/>
      <c r="N87" s="111"/>
      <c r="O87" s="155"/>
      <c r="P87" s="88"/>
      <c r="Q87" s="88"/>
      <c r="R87" s="88"/>
      <c r="S87" s="88"/>
      <c r="T87" s="88"/>
      <c r="U87" s="88"/>
      <c r="V87" s="88"/>
      <c r="W87" s="88"/>
      <c r="X87" s="88"/>
      <c r="Y87" s="88"/>
      <c r="Z87" s="88"/>
      <c r="AA87" s="88"/>
      <c r="AB87" s="88"/>
      <c r="AC87" s="88"/>
      <c r="AD87" s="88"/>
      <c r="AE87" s="88"/>
      <c r="AF87" s="88"/>
      <c r="AG87" s="88"/>
      <c r="AH87" s="88"/>
      <c r="AI87" s="88"/>
      <c r="AJ87" s="88"/>
    </row>
    <row r="88" spans="5:36" s="62" customFormat="1" ht="21">
      <c r="E88" s="73"/>
      <c r="N88" s="111"/>
      <c r="O88" s="155"/>
      <c r="P88" s="88"/>
      <c r="Q88" s="88"/>
      <c r="R88" s="88"/>
      <c r="S88" s="88"/>
      <c r="T88" s="88"/>
      <c r="U88" s="88"/>
      <c r="V88" s="88"/>
      <c r="W88" s="88"/>
      <c r="X88" s="88"/>
      <c r="Y88" s="88"/>
      <c r="Z88" s="88"/>
      <c r="AA88" s="88"/>
      <c r="AB88" s="88"/>
      <c r="AC88" s="88"/>
      <c r="AD88" s="88"/>
      <c r="AE88" s="88"/>
      <c r="AF88" s="88"/>
      <c r="AG88" s="88"/>
      <c r="AH88" s="88"/>
      <c r="AI88" s="88"/>
      <c r="AJ88" s="88"/>
    </row>
    <row r="89" spans="5:36" s="62" customFormat="1" ht="21">
      <c r="E89" s="73"/>
      <c r="N89" s="111"/>
      <c r="O89" s="155"/>
      <c r="P89" s="88"/>
      <c r="Q89" s="88"/>
      <c r="R89" s="88"/>
      <c r="S89" s="88"/>
      <c r="T89" s="88"/>
      <c r="U89" s="88"/>
      <c r="V89" s="88"/>
      <c r="W89" s="88"/>
      <c r="X89" s="88"/>
      <c r="Y89" s="88"/>
      <c r="Z89" s="88"/>
      <c r="AA89" s="88"/>
      <c r="AB89" s="88"/>
      <c r="AC89" s="88"/>
      <c r="AD89" s="88"/>
      <c r="AE89" s="88"/>
      <c r="AF89" s="88"/>
      <c r="AG89" s="88"/>
      <c r="AH89" s="88"/>
      <c r="AI89" s="88"/>
      <c r="AJ89" s="88"/>
    </row>
    <row r="90" spans="5:36" s="62" customFormat="1" ht="21">
      <c r="E90" s="73"/>
      <c r="N90" s="111"/>
      <c r="O90" s="155"/>
      <c r="P90" s="88"/>
      <c r="Q90" s="88"/>
      <c r="R90" s="88"/>
      <c r="S90" s="88"/>
      <c r="T90" s="88"/>
      <c r="U90" s="88"/>
      <c r="V90" s="88"/>
      <c r="W90" s="88"/>
      <c r="X90" s="88"/>
      <c r="Y90" s="88"/>
      <c r="Z90" s="88"/>
      <c r="AA90" s="88"/>
      <c r="AB90" s="88"/>
      <c r="AC90" s="88"/>
      <c r="AD90" s="88"/>
      <c r="AE90" s="88"/>
      <c r="AF90" s="88"/>
      <c r="AG90" s="88"/>
      <c r="AH90" s="88"/>
      <c r="AI90" s="88"/>
      <c r="AJ90" s="88"/>
    </row>
    <row r="91" spans="5:36" s="62" customFormat="1" ht="21">
      <c r="E91" s="73"/>
      <c r="N91" s="111"/>
      <c r="O91" s="155"/>
      <c r="P91" s="88"/>
      <c r="Q91" s="88"/>
      <c r="R91" s="88"/>
      <c r="S91" s="88"/>
      <c r="T91" s="88"/>
      <c r="U91" s="88"/>
      <c r="V91" s="88"/>
      <c r="W91" s="88"/>
      <c r="X91" s="88"/>
      <c r="Y91" s="88"/>
      <c r="Z91" s="88"/>
      <c r="AA91" s="88"/>
      <c r="AB91" s="88"/>
      <c r="AC91" s="88"/>
      <c r="AD91" s="88"/>
      <c r="AE91" s="88"/>
      <c r="AF91" s="88"/>
      <c r="AG91" s="88"/>
      <c r="AH91" s="88"/>
      <c r="AI91" s="88"/>
      <c r="AJ91" s="88"/>
    </row>
    <row r="92" spans="5:36" s="62" customFormat="1" ht="21">
      <c r="E92" s="73"/>
      <c r="N92" s="111"/>
      <c r="O92" s="155"/>
      <c r="P92" s="88"/>
      <c r="Q92" s="88"/>
      <c r="R92" s="88"/>
      <c r="S92" s="88"/>
      <c r="T92" s="88"/>
      <c r="U92" s="88"/>
      <c r="V92" s="88"/>
      <c r="W92" s="88"/>
      <c r="X92" s="88"/>
      <c r="Y92" s="88"/>
      <c r="Z92" s="88"/>
      <c r="AA92" s="88"/>
      <c r="AB92" s="88"/>
      <c r="AC92" s="88"/>
      <c r="AD92" s="88"/>
      <c r="AE92" s="88"/>
      <c r="AF92" s="88"/>
      <c r="AG92" s="88"/>
      <c r="AH92" s="88"/>
      <c r="AI92" s="88"/>
      <c r="AJ92" s="88"/>
    </row>
    <row r="93" spans="5:36" s="62" customFormat="1" ht="21">
      <c r="E93" s="73"/>
      <c r="N93" s="111"/>
      <c r="O93" s="155"/>
      <c r="P93" s="88"/>
      <c r="Q93" s="88"/>
      <c r="R93" s="88"/>
      <c r="S93" s="88"/>
      <c r="T93" s="88"/>
      <c r="U93" s="88"/>
      <c r="V93" s="88"/>
      <c r="W93" s="88"/>
      <c r="X93" s="88"/>
      <c r="Y93" s="88"/>
      <c r="Z93" s="88"/>
      <c r="AA93" s="88"/>
      <c r="AB93" s="88"/>
      <c r="AC93" s="88"/>
      <c r="AD93" s="88"/>
      <c r="AE93" s="88"/>
      <c r="AF93" s="88"/>
      <c r="AG93" s="88"/>
      <c r="AH93" s="88"/>
      <c r="AI93" s="88"/>
      <c r="AJ93" s="88"/>
    </row>
    <row r="94" spans="5:36" s="62" customFormat="1" ht="21">
      <c r="E94" s="73"/>
      <c r="N94" s="111"/>
      <c r="O94" s="155"/>
      <c r="P94" s="88"/>
      <c r="Q94" s="88"/>
      <c r="R94" s="88"/>
      <c r="S94" s="88"/>
      <c r="T94" s="88"/>
      <c r="U94" s="88"/>
      <c r="V94" s="88"/>
      <c r="W94" s="88"/>
      <c r="X94" s="88"/>
      <c r="Y94" s="88"/>
      <c r="Z94" s="88"/>
      <c r="AA94" s="88"/>
      <c r="AB94" s="88"/>
      <c r="AC94" s="88"/>
      <c r="AD94" s="88"/>
      <c r="AE94" s="88"/>
      <c r="AF94" s="88"/>
      <c r="AG94" s="88"/>
      <c r="AH94" s="88"/>
      <c r="AI94" s="88"/>
      <c r="AJ94" s="88"/>
    </row>
    <row r="95" spans="5:36" s="62" customFormat="1" ht="21">
      <c r="E95" s="73"/>
      <c r="N95" s="111"/>
      <c r="O95" s="155"/>
      <c r="P95" s="88"/>
      <c r="Q95" s="88"/>
      <c r="R95" s="88"/>
      <c r="S95" s="88"/>
      <c r="T95" s="88"/>
      <c r="U95" s="88"/>
      <c r="V95" s="88"/>
      <c r="W95" s="88"/>
      <c r="X95" s="88"/>
      <c r="Y95" s="88"/>
      <c r="Z95" s="88"/>
      <c r="AA95" s="88"/>
      <c r="AB95" s="88"/>
      <c r="AC95" s="88"/>
      <c r="AD95" s="88"/>
      <c r="AE95" s="88"/>
      <c r="AF95" s="88"/>
      <c r="AG95" s="88"/>
      <c r="AH95" s="88"/>
      <c r="AI95" s="88"/>
      <c r="AJ95" s="88"/>
    </row>
    <row r="96" spans="5:36" s="62" customFormat="1" ht="21">
      <c r="E96" s="73"/>
      <c r="N96" s="111"/>
      <c r="O96" s="155"/>
      <c r="P96" s="88"/>
      <c r="Q96" s="88"/>
      <c r="R96" s="88"/>
      <c r="S96" s="88"/>
      <c r="T96" s="88"/>
      <c r="U96" s="88"/>
      <c r="V96" s="88"/>
      <c r="W96" s="88"/>
      <c r="X96" s="88"/>
      <c r="Y96" s="88"/>
      <c r="Z96" s="88"/>
      <c r="AA96" s="88"/>
      <c r="AB96" s="88"/>
      <c r="AC96" s="88"/>
      <c r="AD96" s="88"/>
      <c r="AE96" s="88"/>
      <c r="AF96" s="88"/>
      <c r="AG96" s="88"/>
      <c r="AH96" s="88"/>
      <c r="AI96" s="88"/>
      <c r="AJ96" s="88"/>
    </row>
    <row r="97" spans="5:36" s="62" customFormat="1" ht="21">
      <c r="E97" s="73"/>
      <c r="N97" s="111"/>
      <c r="O97" s="155"/>
      <c r="P97" s="88"/>
      <c r="Q97" s="88"/>
      <c r="R97" s="88"/>
      <c r="S97" s="88"/>
      <c r="T97" s="88"/>
      <c r="U97" s="88"/>
      <c r="V97" s="88"/>
      <c r="W97" s="88"/>
      <c r="X97" s="88"/>
      <c r="Y97" s="88"/>
      <c r="Z97" s="88"/>
      <c r="AA97" s="88"/>
      <c r="AB97" s="88"/>
      <c r="AC97" s="88"/>
      <c r="AD97" s="88"/>
      <c r="AE97" s="88"/>
      <c r="AF97" s="88"/>
      <c r="AG97" s="88"/>
      <c r="AH97" s="88"/>
      <c r="AI97" s="88"/>
      <c r="AJ97" s="88"/>
    </row>
    <row r="98" spans="5:36" s="62" customFormat="1" ht="21">
      <c r="E98" s="73"/>
      <c r="N98" s="111"/>
      <c r="O98" s="155"/>
      <c r="P98" s="88"/>
      <c r="Q98" s="88"/>
      <c r="R98" s="88"/>
      <c r="S98" s="88"/>
      <c r="T98" s="88"/>
      <c r="U98" s="88"/>
      <c r="V98" s="88"/>
      <c r="W98" s="88"/>
      <c r="X98" s="88"/>
      <c r="Y98" s="88"/>
      <c r="Z98" s="88"/>
      <c r="AA98" s="88"/>
      <c r="AB98" s="88"/>
      <c r="AC98" s="88"/>
      <c r="AD98" s="88"/>
      <c r="AE98" s="88"/>
      <c r="AF98" s="88"/>
      <c r="AG98" s="88"/>
      <c r="AH98" s="88"/>
      <c r="AI98" s="88"/>
      <c r="AJ98" s="88"/>
    </row>
    <row r="99" spans="5:36" s="62" customFormat="1" ht="21">
      <c r="E99" s="73"/>
      <c r="N99" s="111"/>
      <c r="O99" s="155"/>
      <c r="P99" s="88"/>
      <c r="Q99" s="88"/>
      <c r="R99" s="88"/>
      <c r="S99" s="88"/>
      <c r="T99" s="88"/>
      <c r="U99" s="88"/>
      <c r="V99" s="88"/>
      <c r="W99" s="88"/>
      <c r="X99" s="88"/>
      <c r="Y99" s="88"/>
      <c r="Z99" s="88"/>
      <c r="AA99" s="88"/>
      <c r="AB99" s="88"/>
      <c r="AC99" s="88"/>
      <c r="AD99" s="88"/>
      <c r="AE99" s="88"/>
      <c r="AF99" s="88"/>
      <c r="AG99" s="88"/>
      <c r="AH99" s="88"/>
      <c r="AI99" s="88"/>
      <c r="AJ99" s="88"/>
    </row>
    <row r="100" spans="5:36" s="62" customFormat="1" ht="21">
      <c r="E100" s="73"/>
      <c r="N100" s="111"/>
      <c r="O100" s="155"/>
      <c r="P100" s="88"/>
      <c r="Q100" s="88"/>
      <c r="R100" s="88"/>
      <c r="S100" s="88"/>
      <c r="T100" s="88"/>
      <c r="U100" s="88"/>
      <c r="V100" s="88"/>
      <c r="W100" s="88"/>
      <c r="X100" s="88"/>
      <c r="Y100" s="88"/>
      <c r="Z100" s="88"/>
      <c r="AA100" s="88"/>
      <c r="AB100" s="88"/>
      <c r="AC100" s="88"/>
      <c r="AD100" s="88"/>
      <c r="AE100" s="88"/>
      <c r="AF100" s="88"/>
      <c r="AG100" s="88"/>
      <c r="AH100" s="88"/>
      <c r="AI100" s="88"/>
      <c r="AJ100" s="88"/>
    </row>
    <row r="101" spans="5:36" s="62" customFormat="1" ht="21">
      <c r="E101" s="73"/>
      <c r="N101" s="111"/>
      <c r="O101" s="155"/>
      <c r="P101" s="88"/>
      <c r="Q101" s="88"/>
      <c r="R101" s="88"/>
      <c r="S101" s="88"/>
      <c r="T101" s="88"/>
      <c r="U101" s="88"/>
      <c r="V101" s="88"/>
      <c r="W101" s="88"/>
      <c r="X101" s="88"/>
      <c r="Y101" s="88"/>
      <c r="Z101" s="88"/>
      <c r="AA101" s="88"/>
      <c r="AB101" s="88"/>
      <c r="AC101" s="88"/>
      <c r="AD101" s="88"/>
      <c r="AE101" s="88"/>
      <c r="AF101" s="88"/>
      <c r="AG101" s="88"/>
      <c r="AH101" s="88"/>
      <c r="AI101" s="88"/>
      <c r="AJ101" s="88"/>
    </row>
    <row r="102" spans="5:36" s="62" customFormat="1" ht="21">
      <c r="E102" s="73"/>
      <c r="N102" s="111"/>
      <c r="O102" s="155"/>
      <c r="P102" s="88"/>
      <c r="Q102" s="88"/>
      <c r="R102" s="88"/>
      <c r="S102" s="88"/>
      <c r="T102" s="88"/>
      <c r="U102" s="88"/>
      <c r="V102" s="88"/>
      <c r="W102" s="88"/>
      <c r="X102" s="88"/>
      <c r="Y102" s="88"/>
      <c r="Z102" s="88"/>
      <c r="AA102" s="88"/>
      <c r="AB102" s="88"/>
      <c r="AC102" s="88"/>
      <c r="AD102" s="88"/>
      <c r="AE102" s="88"/>
      <c r="AF102" s="88"/>
      <c r="AG102" s="88"/>
      <c r="AH102" s="88"/>
      <c r="AI102" s="88"/>
      <c r="AJ102" s="88"/>
    </row>
    <row r="103" spans="5:36" s="62" customFormat="1" ht="21">
      <c r="E103" s="73"/>
      <c r="N103" s="111"/>
      <c r="O103" s="155"/>
      <c r="P103" s="88"/>
      <c r="Q103" s="88"/>
      <c r="R103" s="88"/>
      <c r="S103" s="88"/>
      <c r="T103" s="88"/>
      <c r="U103" s="88"/>
      <c r="V103" s="88"/>
      <c r="W103" s="88"/>
      <c r="X103" s="88"/>
      <c r="Y103" s="88"/>
      <c r="Z103" s="88"/>
      <c r="AA103" s="88"/>
      <c r="AB103" s="88"/>
      <c r="AC103" s="88"/>
      <c r="AD103" s="88"/>
      <c r="AE103" s="88"/>
      <c r="AF103" s="88"/>
      <c r="AG103" s="88"/>
      <c r="AH103" s="88"/>
      <c r="AI103" s="88"/>
      <c r="AJ103" s="88"/>
    </row>
    <row r="104" spans="5:36" s="62" customFormat="1" ht="21">
      <c r="E104" s="73"/>
      <c r="N104" s="111"/>
      <c r="O104" s="155"/>
      <c r="P104" s="88"/>
      <c r="Q104" s="88"/>
      <c r="R104" s="88"/>
      <c r="S104" s="88"/>
      <c r="T104" s="88"/>
      <c r="U104" s="88"/>
      <c r="V104" s="88"/>
      <c r="W104" s="88"/>
      <c r="X104" s="88"/>
      <c r="Y104" s="88"/>
      <c r="Z104" s="88"/>
      <c r="AA104" s="88"/>
      <c r="AB104" s="88"/>
      <c r="AC104" s="88"/>
      <c r="AD104" s="88"/>
      <c r="AE104" s="88"/>
      <c r="AF104" s="88"/>
      <c r="AG104" s="88"/>
      <c r="AH104" s="88"/>
      <c r="AI104" s="88"/>
      <c r="AJ104" s="88"/>
    </row>
    <row r="105" spans="5:36" s="62" customFormat="1" ht="21">
      <c r="E105" s="73"/>
      <c r="N105" s="111"/>
      <c r="O105" s="155"/>
      <c r="P105" s="88"/>
      <c r="Q105" s="88"/>
      <c r="R105" s="88"/>
      <c r="S105" s="88"/>
      <c r="T105" s="88"/>
      <c r="U105" s="88"/>
      <c r="V105" s="88"/>
      <c r="W105" s="88"/>
      <c r="X105" s="88"/>
      <c r="Y105" s="88"/>
      <c r="Z105" s="88"/>
      <c r="AA105" s="88"/>
      <c r="AB105" s="88"/>
      <c r="AC105" s="88"/>
      <c r="AD105" s="88"/>
      <c r="AE105" s="88"/>
      <c r="AF105" s="88"/>
      <c r="AG105" s="88"/>
      <c r="AH105" s="88"/>
      <c r="AI105" s="88"/>
      <c r="AJ105" s="88"/>
    </row>
    <row r="106" spans="5:36" s="62" customFormat="1" ht="21">
      <c r="E106" s="73"/>
      <c r="N106" s="111"/>
      <c r="O106" s="155"/>
      <c r="P106" s="88"/>
      <c r="Q106" s="88"/>
      <c r="R106" s="88"/>
      <c r="S106" s="88"/>
      <c r="T106" s="88"/>
      <c r="U106" s="88"/>
      <c r="V106" s="88"/>
      <c r="W106" s="88"/>
      <c r="X106" s="88"/>
      <c r="Y106" s="88"/>
      <c r="Z106" s="88"/>
      <c r="AA106" s="88"/>
      <c r="AB106" s="88"/>
      <c r="AC106" s="88"/>
      <c r="AD106" s="88"/>
      <c r="AE106" s="88"/>
      <c r="AF106" s="88"/>
      <c r="AG106" s="88"/>
      <c r="AH106" s="88"/>
      <c r="AI106" s="88"/>
      <c r="AJ106" s="88"/>
    </row>
    <row r="107" spans="5:36" s="62" customFormat="1" ht="21">
      <c r="E107" s="73"/>
      <c r="N107" s="111"/>
      <c r="O107" s="155"/>
      <c r="P107" s="88"/>
      <c r="Q107" s="88"/>
      <c r="R107" s="88"/>
      <c r="S107" s="88"/>
      <c r="T107" s="88"/>
      <c r="U107" s="88"/>
      <c r="V107" s="88"/>
      <c r="W107" s="88"/>
      <c r="X107" s="88"/>
      <c r="Y107" s="88"/>
      <c r="Z107" s="88"/>
      <c r="AA107" s="88"/>
      <c r="AB107" s="88"/>
      <c r="AC107" s="88"/>
      <c r="AD107" s="88"/>
      <c r="AE107" s="88"/>
      <c r="AF107" s="88"/>
      <c r="AG107" s="88"/>
      <c r="AH107" s="88"/>
      <c r="AI107" s="88"/>
      <c r="AJ107" s="88"/>
    </row>
    <row r="108" spans="5:36" s="62" customFormat="1" ht="21">
      <c r="E108" s="73"/>
      <c r="N108" s="111"/>
      <c r="O108" s="155"/>
      <c r="P108" s="88"/>
      <c r="Q108" s="88"/>
      <c r="R108" s="88"/>
      <c r="S108" s="88"/>
      <c r="T108" s="88"/>
      <c r="U108" s="88"/>
      <c r="V108" s="88"/>
      <c r="W108" s="88"/>
      <c r="X108" s="88"/>
      <c r="Y108" s="88"/>
      <c r="Z108" s="88"/>
      <c r="AA108" s="88"/>
      <c r="AB108" s="88"/>
      <c r="AC108" s="88"/>
      <c r="AD108" s="88"/>
      <c r="AE108" s="88"/>
      <c r="AF108" s="88"/>
      <c r="AG108" s="88"/>
      <c r="AH108" s="88"/>
      <c r="AI108" s="88"/>
      <c r="AJ108" s="88"/>
    </row>
    <row r="109" spans="5:36" s="62" customFormat="1" ht="21">
      <c r="E109" s="73"/>
      <c r="N109" s="111"/>
      <c r="O109" s="155"/>
      <c r="P109" s="88"/>
      <c r="Q109" s="88"/>
      <c r="R109" s="88"/>
      <c r="S109" s="88"/>
      <c r="T109" s="88"/>
      <c r="U109" s="88"/>
      <c r="V109" s="88"/>
      <c r="W109" s="88"/>
      <c r="X109" s="88"/>
      <c r="Y109" s="88"/>
      <c r="Z109" s="88"/>
      <c r="AA109" s="88"/>
      <c r="AB109" s="88"/>
      <c r="AC109" s="88"/>
      <c r="AD109" s="88"/>
      <c r="AE109" s="88"/>
      <c r="AF109" s="88"/>
      <c r="AG109" s="88"/>
      <c r="AH109" s="88"/>
      <c r="AI109" s="88"/>
      <c r="AJ109" s="88"/>
    </row>
    <row r="110" spans="5:36" s="62" customFormat="1" ht="21">
      <c r="E110" s="73"/>
      <c r="N110" s="111"/>
      <c r="O110" s="155"/>
      <c r="P110" s="88"/>
      <c r="Q110" s="88"/>
      <c r="R110" s="88"/>
      <c r="S110" s="88"/>
      <c r="T110" s="88"/>
      <c r="U110" s="88"/>
      <c r="V110" s="88"/>
      <c r="W110" s="88"/>
      <c r="X110" s="88"/>
      <c r="Y110" s="88"/>
      <c r="Z110" s="88"/>
      <c r="AA110" s="88"/>
      <c r="AB110" s="88"/>
      <c r="AC110" s="88"/>
      <c r="AD110" s="88"/>
      <c r="AE110" s="88"/>
      <c r="AF110" s="88"/>
      <c r="AG110" s="88"/>
      <c r="AH110" s="88"/>
      <c r="AI110" s="88"/>
      <c r="AJ110" s="88"/>
    </row>
    <row r="111" spans="5:36" s="62" customFormat="1" ht="21">
      <c r="E111" s="73"/>
      <c r="N111" s="111"/>
      <c r="O111" s="155"/>
      <c r="P111" s="88"/>
      <c r="Q111" s="88"/>
      <c r="R111" s="88"/>
      <c r="S111" s="88"/>
      <c r="T111" s="88"/>
      <c r="U111" s="88"/>
      <c r="V111" s="88"/>
      <c r="W111" s="88"/>
      <c r="X111" s="88"/>
      <c r="Y111" s="88"/>
      <c r="Z111" s="88"/>
      <c r="AA111" s="88"/>
      <c r="AB111" s="88"/>
      <c r="AC111" s="88"/>
      <c r="AD111" s="88"/>
      <c r="AE111" s="88"/>
      <c r="AF111" s="88"/>
      <c r="AG111" s="88"/>
      <c r="AH111" s="88"/>
      <c r="AI111" s="88"/>
      <c r="AJ111" s="88"/>
    </row>
    <row r="112" spans="5:36" s="62" customFormat="1" ht="21">
      <c r="E112" s="73"/>
      <c r="N112" s="111"/>
      <c r="O112" s="155"/>
      <c r="P112" s="88"/>
      <c r="Q112" s="88"/>
      <c r="R112" s="88"/>
      <c r="S112" s="88"/>
      <c r="T112" s="88"/>
      <c r="U112" s="88"/>
      <c r="V112" s="88"/>
      <c r="W112" s="88"/>
      <c r="X112" s="88"/>
      <c r="Y112" s="88"/>
      <c r="Z112" s="88"/>
      <c r="AA112" s="88"/>
      <c r="AB112" s="88"/>
      <c r="AC112" s="88"/>
      <c r="AD112" s="88"/>
      <c r="AE112" s="88"/>
      <c r="AF112" s="88"/>
      <c r="AG112" s="88"/>
      <c r="AH112" s="88"/>
      <c r="AI112" s="88"/>
      <c r="AJ112" s="88"/>
    </row>
    <row r="113" spans="5:36" s="62" customFormat="1" ht="21">
      <c r="E113" s="73"/>
      <c r="N113" s="111"/>
      <c r="O113" s="155"/>
      <c r="P113" s="88"/>
      <c r="Q113" s="88"/>
      <c r="R113" s="88"/>
      <c r="S113" s="88"/>
      <c r="T113" s="88"/>
      <c r="U113" s="88"/>
      <c r="V113" s="88"/>
      <c r="W113" s="88"/>
      <c r="X113" s="88"/>
      <c r="Y113" s="88"/>
      <c r="Z113" s="88"/>
      <c r="AA113" s="88"/>
      <c r="AB113" s="88"/>
      <c r="AC113" s="88"/>
      <c r="AD113" s="88"/>
      <c r="AE113" s="88"/>
      <c r="AF113" s="88"/>
      <c r="AG113" s="88"/>
      <c r="AH113" s="88"/>
      <c r="AI113" s="88"/>
      <c r="AJ113" s="88"/>
    </row>
    <row r="114" spans="5:36" s="62" customFormat="1" ht="21">
      <c r="E114" s="73"/>
      <c r="N114" s="111"/>
      <c r="O114" s="155"/>
      <c r="P114" s="88"/>
      <c r="Q114" s="88"/>
      <c r="R114" s="88"/>
      <c r="S114" s="88"/>
      <c r="T114" s="88"/>
      <c r="U114" s="88"/>
      <c r="V114" s="88"/>
      <c r="W114" s="88"/>
      <c r="X114" s="88"/>
      <c r="Y114" s="88"/>
      <c r="Z114" s="88"/>
      <c r="AA114" s="88"/>
      <c r="AB114" s="88"/>
      <c r="AC114" s="88"/>
      <c r="AD114" s="88"/>
      <c r="AE114" s="88"/>
      <c r="AF114" s="88"/>
      <c r="AG114" s="88"/>
      <c r="AH114" s="88"/>
      <c r="AI114" s="88"/>
      <c r="AJ114" s="88"/>
    </row>
    <row r="115" spans="5:36" s="62" customFormat="1" ht="21">
      <c r="E115" s="73"/>
      <c r="N115" s="111"/>
      <c r="O115" s="155"/>
      <c r="P115" s="88"/>
      <c r="Q115" s="88"/>
      <c r="R115" s="88"/>
      <c r="S115" s="88"/>
      <c r="T115" s="88"/>
      <c r="U115" s="88"/>
      <c r="V115" s="88"/>
      <c r="W115" s="88"/>
      <c r="X115" s="88"/>
      <c r="Y115" s="88"/>
      <c r="Z115" s="88"/>
      <c r="AA115" s="88"/>
      <c r="AB115" s="88"/>
      <c r="AC115" s="88"/>
      <c r="AD115" s="88"/>
      <c r="AE115" s="88"/>
      <c r="AF115" s="88"/>
      <c r="AG115" s="88"/>
      <c r="AH115" s="88"/>
      <c r="AI115" s="88"/>
      <c r="AJ115" s="88"/>
    </row>
    <row r="116" spans="5:36" s="62" customFormat="1" ht="21">
      <c r="E116" s="73"/>
      <c r="N116" s="111"/>
      <c r="O116" s="155"/>
      <c r="P116" s="88"/>
      <c r="Q116" s="88"/>
      <c r="R116" s="88"/>
      <c r="S116" s="88"/>
      <c r="T116" s="88"/>
      <c r="U116" s="88"/>
      <c r="V116" s="88"/>
      <c r="W116" s="88"/>
      <c r="X116" s="88"/>
      <c r="Y116" s="88"/>
      <c r="Z116" s="88"/>
      <c r="AA116" s="88"/>
      <c r="AB116" s="88"/>
      <c r="AC116" s="88"/>
      <c r="AD116" s="88"/>
      <c r="AE116" s="88"/>
      <c r="AF116" s="88"/>
      <c r="AG116" s="88"/>
      <c r="AH116" s="88"/>
      <c r="AI116" s="88"/>
      <c r="AJ116" s="88"/>
    </row>
    <row r="117" spans="5:36" s="62" customFormat="1" ht="21">
      <c r="E117" s="73"/>
      <c r="N117" s="111"/>
      <c r="O117" s="155"/>
      <c r="P117" s="88"/>
      <c r="Q117" s="88"/>
      <c r="R117" s="88"/>
      <c r="S117" s="88"/>
      <c r="T117" s="88"/>
      <c r="U117" s="88"/>
      <c r="V117" s="88"/>
      <c r="W117" s="88"/>
      <c r="X117" s="88"/>
      <c r="Y117" s="88"/>
      <c r="Z117" s="88"/>
      <c r="AA117" s="88"/>
      <c r="AB117" s="88"/>
      <c r="AC117" s="88"/>
      <c r="AD117" s="88"/>
      <c r="AE117" s="88"/>
      <c r="AF117" s="88"/>
      <c r="AG117" s="88"/>
      <c r="AH117" s="88"/>
      <c r="AI117" s="88"/>
      <c r="AJ117" s="88"/>
    </row>
    <row r="118" spans="5:36" s="62" customFormat="1" ht="21">
      <c r="E118" s="73"/>
      <c r="N118" s="111"/>
      <c r="O118" s="155"/>
      <c r="P118" s="88"/>
      <c r="Q118" s="88"/>
      <c r="R118" s="88"/>
      <c r="S118" s="88"/>
      <c r="T118" s="88"/>
      <c r="U118" s="88"/>
      <c r="V118" s="88"/>
      <c r="W118" s="88"/>
      <c r="X118" s="88"/>
      <c r="Y118" s="88"/>
      <c r="Z118" s="88"/>
      <c r="AA118" s="88"/>
      <c r="AB118" s="88"/>
      <c r="AC118" s="88"/>
      <c r="AD118" s="88"/>
      <c r="AE118" s="88"/>
      <c r="AF118" s="88"/>
      <c r="AG118" s="88"/>
      <c r="AH118" s="88"/>
      <c r="AI118" s="88"/>
      <c r="AJ118" s="88"/>
    </row>
    <row r="119" spans="5:36" s="62" customFormat="1" ht="21">
      <c r="E119" s="73"/>
      <c r="N119" s="111"/>
      <c r="O119" s="155"/>
      <c r="P119" s="88"/>
      <c r="Q119" s="88"/>
      <c r="R119" s="88"/>
      <c r="S119" s="88"/>
      <c r="T119" s="88"/>
      <c r="U119" s="88"/>
      <c r="V119" s="88"/>
      <c r="W119" s="88"/>
      <c r="X119" s="88"/>
      <c r="Y119" s="88"/>
      <c r="Z119" s="88"/>
      <c r="AA119" s="88"/>
      <c r="AB119" s="88"/>
      <c r="AC119" s="88"/>
      <c r="AD119" s="88"/>
      <c r="AE119" s="88"/>
      <c r="AF119" s="88"/>
      <c r="AG119" s="88"/>
      <c r="AH119" s="88"/>
      <c r="AI119" s="88"/>
      <c r="AJ119" s="88"/>
    </row>
    <row r="120" spans="5:36" s="62" customFormat="1" ht="21">
      <c r="E120" s="73"/>
      <c r="N120" s="111"/>
      <c r="O120" s="155"/>
      <c r="P120" s="88"/>
      <c r="Q120" s="88"/>
      <c r="R120" s="88"/>
      <c r="S120" s="88"/>
      <c r="T120" s="88"/>
      <c r="U120" s="88"/>
      <c r="V120" s="88"/>
      <c r="W120" s="88"/>
      <c r="X120" s="88"/>
      <c r="Y120" s="88"/>
      <c r="Z120" s="88"/>
      <c r="AA120" s="88"/>
      <c r="AB120" s="88"/>
      <c r="AC120" s="88"/>
      <c r="AD120" s="88"/>
      <c r="AE120" s="88"/>
      <c r="AF120" s="88"/>
      <c r="AG120" s="88"/>
      <c r="AH120" s="88"/>
      <c r="AI120" s="88"/>
      <c r="AJ120" s="88"/>
    </row>
    <row r="121" spans="5:36" s="62" customFormat="1" ht="21">
      <c r="E121" s="73"/>
      <c r="N121" s="111"/>
      <c r="O121" s="155"/>
      <c r="P121" s="88"/>
      <c r="Q121" s="88"/>
      <c r="R121" s="88"/>
      <c r="S121" s="88"/>
      <c r="T121" s="88"/>
      <c r="U121" s="88"/>
      <c r="V121" s="88"/>
      <c r="W121" s="88"/>
      <c r="X121" s="88"/>
      <c r="Y121" s="88"/>
      <c r="Z121" s="88"/>
      <c r="AA121" s="88"/>
      <c r="AB121" s="88"/>
      <c r="AC121" s="88"/>
      <c r="AD121" s="88"/>
      <c r="AE121" s="88"/>
      <c r="AF121" s="88"/>
      <c r="AG121" s="88"/>
      <c r="AH121" s="88"/>
      <c r="AI121" s="88"/>
      <c r="AJ121" s="88"/>
    </row>
    <row r="122" spans="5:36" s="62" customFormat="1" ht="21">
      <c r="E122" s="73"/>
      <c r="N122" s="111"/>
      <c r="O122" s="155"/>
      <c r="P122" s="88"/>
      <c r="Q122" s="88"/>
      <c r="R122" s="88"/>
      <c r="S122" s="88"/>
      <c r="T122" s="88"/>
      <c r="U122" s="88"/>
      <c r="V122" s="88"/>
      <c r="W122" s="88"/>
      <c r="X122" s="88"/>
      <c r="Y122" s="88"/>
      <c r="Z122" s="88"/>
      <c r="AA122" s="88"/>
      <c r="AB122" s="88"/>
      <c r="AC122" s="88"/>
      <c r="AD122" s="88"/>
      <c r="AE122" s="88"/>
      <c r="AF122" s="88"/>
      <c r="AG122" s="88"/>
      <c r="AH122" s="88"/>
      <c r="AI122" s="88"/>
      <c r="AJ122" s="88"/>
    </row>
    <row r="123" spans="5:36" s="62" customFormat="1" ht="21">
      <c r="E123" s="73"/>
      <c r="N123" s="111"/>
      <c r="O123" s="155"/>
      <c r="P123" s="88"/>
      <c r="Q123" s="88"/>
      <c r="R123" s="88"/>
      <c r="S123" s="88"/>
      <c r="T123" s="88"/>
      <c r="U123" s="88"/>
      <c r="V123" s="88"/>
      <c r="W123" s="88"/>
      <c r="X123" s="88"/>
      <c r="Y123" s="88"/>
      <c r="Z123" s="88"/>
      <c r="AA123" s="88"/>
      <c r="AB123" s="88"/>
      <c r="AC123" s="88"/>
      <c r="AD123" s="88"/>
      <c r="AE123" s="88"/>
      <c r="AF123" s="88"/>
      <c r="AG123" s="88"/>
      <c r="AH123" s="88"/>
      <c r="AI123" s="88"/>
      <c r="AJ123" s="88"/>
    </row>
    <row r="124" spans="5:36" s="62" customFormat="1" ht="21">
      <c r="E124" s="73"/>
      <c r="N124" s="111"/>
      <c r="O124" s="155"/>
      <c r="P124" s="88"/>
      <c r="Q124" s="88"/>
      <c r="R124" s="88"/>
      <c r="S124" s="88"/>
      <c r="T124" s="88"/>
      <c r="U124" s="88"/>
      <c r="V124" s="88"/>
      <c r="W124" s="88"/>
      <c r="X124" s="88"/>
      <c r="Y124" s="88"/>
      <c r="Z124" s="88"/>
      <c r="AA124" s="88"/>
      <c r="AB124" s="88"/>
      <c r="AC124" s="88"/>
      <c r="AD124" s="88"/>
      <c r="AE124" s="88"/>
      <c r="AF124" s="88"/>
      <c r="AG124" s="88"/>
      <c r="AH124" s="88"/>
      <c r="AI124" s="88"/>
      <c r="AJ124" s="88"/>
    </row>
    <row r="125" spans="5:36" s="62" customFormat="1" ht="21">
      <c r="E125" s="73"/>
      <c r="N125" s="111"/>
      <c r="O125" s="155"/>
      <c r="P125" s="88"/>
      <c r="Q125" s="88"/>
      <c r="R125" s="88"/>
      <c r="S125" s="88"/>
      <c r="T125" s="88"/>
      <c r="U125" s="88"/>
      <c r="V125" s="88"/>
      <c r="W125" s="88"/>
      <c r="X125" s="88"/>
      <c r="Y125" s="88"/>
      <c r="Z125" s="88"/>
      <c r="AA125" s="88"/>
      <c r="AB125" s="88"/>
      <c r="AC125" s="88"/>
      <c r="AD125" s="88"/>
      <c r="AE125" s="88"/>
      <c r="AF125" s="88"/>
      <c r="AG125" s="88"/>
      <c r="AH125" s="88"/>
      <c r="AI125" s="88"/>
      <c r="AJ125" s="88"/>
    </row>
    <row r="126" spans="5:36" s="62" customFormat="1" ht="21">
      <c r="E126" s="73"/>
      <c r="N126" s="111"/>
      <c r="O126" s="155"/>
      <c r="P126" s="88"/>
      <c r="Q126" s="88"/>
      <c r="R126" s="88"/>
      <c r="S126" s="88"/>
      <c r="T126" s="88"/>
      <c r="U126" s="88"/>
      <c r="V126" s="88"/>
      <c r="W126" s="88"/>
      <c r="X126" s="88"/>
      <c r="Y126" s="88"/>
      <c r="Z126" s="88"/>
      <c r="AA126" s="88"/>
      <c r="AB126" s="88"/>
      <c r="AC126" s="88"/>
      <c r="AD126" s="88"/>
      <c r="AE126" s="88"/>
      <c r="AF126" s="88"/>
      <c r="AG126" s="88"/>
      <c r="AH126" s="88"/>
      <c r="AI126" s="88"/>
      <c r="AJ126" s="88"/>
    </row>
    <row r="127" spans="5:36" s="62" customFormat="1" ht="21">
      <c r="E127" s="73"/>
      <c r="N127" s="111"/>
      <c r="O127" s="155"/>
      <c r="P127" s="88"/>
      <c r="Q127" s="88"/>
      <c r="R127" s="88"/>
      <c r="S127" s="88"/>
      <c r="T127" s="88"/>
      <c r="U127" s="88"/>
      <c r="V127" s="88"/>
      <c r="W127" s="88"/>
      <c r="X127" s="88"/>
      <c r="Y127" s="88"/>
      <c r="Z127" s="88"/>
      <c r="AA127" s="88"/>
      <c r="AB127" s="88"/>
      <c r="AC127" s="88"/>
      <c r="AD127" s="88"/>
      <c r="AE127" s="88"/>
      <c r="AF127" s="88"/>
      <c r="AG127" s="88"/>
      <c r="AH127" s="88"/>
      <c r="AI127" s="88"/>
      <c r="AJ127" s="88"/>
    </row>
    <row r="128" spans="5:36" s="62" customFormat="1" ht="21">
      <c r="E128" s="73"/>
      <c r="N128" s="111"/>
      <c r="O128" s="155"/>
      <c r="P128" s="88"/>
      <c r="Q128" s="88"/>
      <c r="R128" s="88"/>
      <c r="S128" s="88"/>
      <c r="T128" s="88"/>
      <c r="U128" s="88"/>
      <c r="V128" s="88"/>
      <c r="W128" s="88"/>
      <c r="X128" s="88"/>
      <c r="Y128" s="88"/>
      <c r="Z128" s="88"/>
      <c r="AA128" s="88"/>
      <c r="AB128" s="88"/>
      <c r="AC128" s="88"/>
      <c r="AD128" s="88"/>
      <c r="AE128" s="88"/>
      <c r="AF128" s="88"/>
      <c r="AG128" s="88"/>
      <c r="AH128" s="88"/>
      <c r="AI128" s="88"/>
      <c r="AJ128" s="88"/>
    </row>
    <row r="129" spans="5:36" s="62" customFormat="1" ht="21">
      <c r="E129" s="73"/>
      <c r="N129" s="111"/>
      <c r="O129" s="155"/>
      <c r="P129" s="88"/>
      <c r="Q129" s="88"/>
      <c r="R129" s="88"/>
      <c r="S129" s="88"/>
      <c r="T129" s="88"/>
      <c r="U129" s="88"/>
      <c r="V129" s="88"/>
      <c r="W129" s="88"/>
      <c r="X129" s="88"/>
      <c r="Y129" s="88"/>
      <c r="Z129" s="88"/>
      <c r="AA129" s="88"/>
      <c r="AB129" s="88"/>
      <c r="AC129" s="88"/>
      <c r="AD129" s="88"/>
      <c r="AE129" s="88"/>
      <c r="AF129" s="88"/>
      <c r="AG129" s="88"/>
      <c r="AH129" s="88"/>
      <c r="AI129" s="88"/>
      <c r="AJ129" s="88"/>
    </row>
    <row r="130" spans="5:36" s="62" customFormat="1" ht="21">
      <c r="E130" s="73"/>
      <c r="N130" s="111"/>
      <c r="O130" s="155"/>
      <c r="P130" s="88"/>
      <c r="Q130" s="88"/>
      <c r="R130" s="88"/>
      <c r="S130" s="88"/>
      <c r="T130" s="88"/>
      <c r="U130" s="88"/>
      <c r="V130" s="88"/>
      <c r="W130" s="88"/>
      <c r="X130" s="88"/>
      <c r="Y130" s="88"/>
      <c r="Z130" s="88"/>
      <c r="AA130" s="88"/>
      <c r="AB130" s="88"/>
      <c r="AC130" s="88"/>
      <c r="AD130" s="88"/>
      <c r="AE130" s="88"/>
      <c r="AF130" s="88"/>
      <c r="AG130" s="88"/>
      <c r="AH130" s="88"/>
      <c r="AI130" s="88"/>
      <c r="AJ130" s="88"/>
    </row>
    <row r="131" spans="5:36" s="62" customFormat="1" ht="21">
      <c r="E131" s="73"/>
      <c r="N131" s="111"/>
      <c r="O131" s="155"/>
      <c r="P131" s="88"/>
      <c r="Q131" s="88"/>
      <c r="R131" s="88"/>
      <c r="S131" s="88"/>
      <c r="T131" s="88"/>
      <c r="U131" s="88"/>
      <c r="V131" s="88"/>
      <c r="W131" s="88"/>
      <c r="X131" s="88"/>
      <c r="Y131" s="88"/>
      <c r="Z131" s="88"/>
      <c r="AA131" s="88"/>
      <c r="AB131" s="88"/>
      <c r="AC131" s="88"/>
      <c r="AD131" s="88"/>
      <c r="AE131" s="88"/>
      <c r="AF131" s="88"/>
      <c r="AG131" s="88"/>
      <c r="AH131" s="88"/>
      <c r="AI131" s="88"/>
      <c r="AJ131" s="88"/>
    </row>
    <row r="132" spans="5:36" s="62" customFormat="1" ht="21">
      <c r="E132" s="73"/>
      <c r="N132" s="111"/>
      <c r="O132" s="155"/>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5:36" s="62" customFormat="1" ht="21">
      <c r="E133" s="73"/>
      <c r="N133" s="111"/>
      <c r="O133" s="155"/>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5:36" s="62" customFormat="1" ht="21">
      <c r="E134" s="73"/>
      <c r="N134" s="111"/>
      <c r="O134" s="155"/>
      <c r="P134" s="88"/>
      <c r="Q134" s="88"/>
      <c r="R134" s="88"/>
      <c r="S134" s="88"/>
      <c r="T134" s="88"/>
      <c r="U134" s="88"/>
      <c r="V134" s="88"/>
      <c r="W134" s="88"/>
      <c r="X134" s="88"/>
      <c r="Y134" s="88"/>
      <c r="Z134" s="88"/>
      <c r="AA134" s="88"/>
      <c r="AB134" s="88"/>
      <c r="AC134" s="88"/>
      <c r="AD134" s="88"/>
      <c r="AE134" s="88"/>
      <c r="AF134" s="88"/>
      <c r="AG134" s="88"/>
      <c r="AH134" s="88"/>
      <c r="AI134" s="88"/>
      <c r="AJ134" s="88"/>
    </row>
    <row r="135" spans="5:36" s="62" customFormat="1" ht="21">
      <c r="E135" s="73"/>
      <c r="N135" s="111"/>
      <c r="O135" s="155"/>
      <c r="P135" s="88"/>
      <c r="Q135" s="88"/>
      <c r="R135" s="88"/>
      <c r="S135" s="88"/>
      <c r="T135" s="88"/>
      <c r="U135" s="88"/>
      <c r="V135" s="88"/>
      <c r="W135" s="88"/>
      <c r="X135" s="88"/>
      <c r="Y135" s="88"/>
      <c r="Z135" s="88"/>
      <c r="AA135" s="88"/>
      <c r="AB135" s="88"/>
      <c r="AC135" s="88"/>
      <c r="AD135" s="88"/>
      <c r="AE135" s="88"/>
      <c r="AF135" s="88"/>
      <c r="AG135" s="88"/>
      <c r="AH135" s="88"/>
      <c r="AI135" s="88"/>
      <c r="AJ135" s="88"/>
    </row>
    <row r="136" spans="5:36" s="62" customFormat="1" ht="21">
      <c r="E136" s="73"/>
      <c r="N136" s="111"/>
      <c r="O136" s="155"/>
      <c r="P136" s="88"/>
      <c r="Q136" s="88"/>
      <c r="R136" s="88"/>
      <c r="S136" s="88"/>
      <c r="T136" s="88"/>
      <c r="U136" s="88"/>
      <c r="V136" s="88"/>
      <c r="W136" s="88"/>
      <c r="X136" s="88"/>
      <c r="Y136" s="88"/>
      <c r="Z136" s="88"/>
      <c r="AA136" s="88"/>
      <c r="AB136" s="88"/>
      <c r="AC136" s="88"/>
      <c r="AD136" s="88"/>
      <c r="AE136" s="88"/>
      <c r="AF136" s="88"/>
      <c r="AG136" s="88"/>
      <c r="AH136" s="88"/>
      <c r="AI136" s="88"/>
      <c r="AJ136" s="88"/>
    </row>
    <row r="137" spans="5:36" s="62" customFormat="1" ht="21">
      <c r="E137" s="73"/>
      <c r="N137" s="111"/>
      <c r="O137" s="155"/>
      <c r="P137" s="88"/>
      <c r="Q137" s="88"/>
      <c r="R137" s="88"/>
      <c r="S137" s="88"/>
      <c r="T137" s="88"/>
      <c r="U137" s="88"/>
      <c r="V137" s="88"/>
      <c r="W137" s="88"/>
      <c r="X137" s="88"/>
      <c r="Y137" s="88"/>
      <c r="Z137" s="88"/>
      <c r="AA137" s="88"/>
      <c r="AB137" s="88"/>
      <c r="AC137" s="88"/>
      <c r="AD137" s="88"/>
      <c r="AE137" s="88"/>
      <c r="AF137" s="88"/>
      <c r="AG137" s="88"/>
      <c r="AH137" s="88"/>
      <c r="AI137" s="88"/>
      <c r="AJ137" s="88"/>
    </row>
    <row r="138" spans="5:36" s="62" customFormat="1" ht="21">
      <c r="E138" s="73"/>
      <c r="N138" s="111"/>
      <c r="O138" s="155"/>
      <c r="P138" s="88"/>
      <c r="Q138" s="88"/>
      <c r="R138" s="88"/>
      <c r="S138" s="88"/>
      <c r="T138" s="88"/>
      <c r="U138" s="88"/>
      <c r="V138" s="88"/>
      <c r="W138" s="88"/>
      <c r="X138" s="88"/>
      <c r="Y138" s="88"/>
      <c r="Z138" s="88"/>
      <c r="AA138" s="88"/>
      <c r="AB138" s="88"/>
      <c r="AC138" s="88"/>
      <c r="AD138" s="88"/>
      <c r="AE138" s="88"/>
      <c r="AF138" s="88"/>
      <c r="AG138" s="88"/>
      <c r="AH138" s="88"/>
      <c r="AI138" s="88"/>
      <c r="AJ138" s="88"/>
    </row>
    <row r="139" spans="5:36" s="62" customFormat="1" ht="21">
      <c r="E139" s="73"/>
      <c r="N139" s="111"/>
      <c r="O139" s="155"/>
      <c r="P139" s="88"/>
      <c r="Q139" s="88"/>
      <c r="R139" s="88"/>
      <c r="S139" s="88"/>
      <c r="T139" s="88"/>
      <c r="U139" s="88"/>
      <c r="V139" s="88"/>
      <c r="W139" s="88"/>
      <c r="X139" s="88"/>
      <c r="Y139" s="88"/>
      <c r="Z139" s="88"/>
      <c r="AA139" s="88"/>
      <c r="AB139" s="88"/>
      <c r="AC139" s="88"/>
      <c r="AD139" s="88"/>
      <c r="AE139" s="88"/>
      <c r="AF139" s="88"/>
      <c r="AG139" s="88"/>
      <c r="AH139" s="88"/>
      <c r="AI139" s="88"/>
      <c r="AJ139" s="88"/>
    </row>
    <row r="140" spans="5:36" s="62" customFormat="1" ht="21">
      <c r="E140" s="73"/>
      <c r="N140" s="111"/>
      <c r="O140" s="155"/>
      <c r="P140" s="88"/>
      <c r="Q140" s="88"/>
      <c r="R140" s="88"/>
      <c r="S140" s="88"/>
      <c r="T140" s="88"/>
      <c r="U140" s="88"/>
      <c r="V140" s="88"/>
      <c r="W140" s="88"/>
      <c r="X140" s="88"/>
      <c r="Y140" s="88"/>
      <c r="Z140" s="88"/>
      <c r="AA140" s="88"/>
      <c r="AB140" s="88"/>
      <c r="AC140" s="88"/>
      <c r="AD140" s="88"/>
      <c r="AE140" s="88"/>
      <c r="AF140" s="88"/>
      <c r="AG140" s="88"/>
      <c r="AH140" s="88"/>
      <c r="AI140" s="88"/>
      <c r="AJ140" s="88"/>
    </row>
    <row r="141" spans="5:36" s="62" customFormat="1" ht="21">
      <c r="E141" s="73"/>
      <c r="N141" s="111"/>
      <c r="O141" s="155"/>
      <c r="P141" s="88"/>
      <c r="Q141" s="88"/>
      <c r="R141" s="88"/>
      <c r="S141" s="88"/>
      <c r="T141" s="88"/>
      <c r="U141" s="88"/>
      <c r="V141" s="88"/>
      <c r="W141" s="88"/>
      <c r="X141" s="88"/>
      <c r="Y141" s="88"/>
      <c r="Z141" s="88"/>
      <c r="AA141" s="88"/>
      <c r="AB141" s="88"/>
      <c r="AC141" s="88"/>
      <c r="AD141" s="88"/>
      <c r="AE141" s="88"/>
      <c r="AF141" s="88"/>
      <c r="AG141" s="88"/>
      <c r="AH141" s="88"/>
      <c r="AI141" s="88"/>
      <c r="AJ141" s="88"/>
    </row>
    <row r="142" spans="5:36" s="62" customFormat="1" ht="21">
      <c r="E142" s="73"/>
      <c r="N142" s="111"/>
      <c r="O142" s="155"/>
      <c r="P142" s="88"/>
      <c r="Q142" s="88"/>
      <c r="R142" s="88"/>
      <c r="S142" s="88"/>
      <c r="T142" s="88"/>
      <c r="U142" s="88"/>
      <c r="V142" s="88"/>
      <c r="W142" s="88"/>
      <c r="X142" s="88"/>
      <c r="Y142" s="88"/>
      <c r="Z142" s="88"/>
      <c r="AA142" s="88"/>
      <c r="AB142" s="88"/>
      <c r="AC142" s="88"/>
      <c r="AD142" s="88"/>
      <c r="AE142" s="88"/>
      <c r="AF142" s="88"/>
      <c r="AG142" s="88"/>
      <c r="AH142" s="88"/>
      <c r="AI142" s="88"/>
      <c r="AJ142" s="88"/>
    </row>
    <row r="143" spans="5:36" s="62" customFormat="1" ht="21">
      <c r="E143" s="73"/>
      <c r="N143" s="111"/>
      <c r="O143" s="155"/>
      <c r="P143" s="88"/>
      <c r="Q143" s="88"/>
      <c r="R143" s="88"/>
      <c r="S143" s="88"/>
      <c r="T143" s="88"/>
      <c r="U143" s="88"/>
      <c r="V143" s="88"/>
      <c r="W143" s="88"/>
      <c r="X143" s="88"/>
      <c r="Y143" s="88"/>
      <c r="Z143" s="88"/>
      <c r="AA143" s="88"/>
      <c r="AB143" s="88"/>
      <c r="AC143" s="88"/>
      <c r="AD143" s="88"/>
      <c r="AE143" s="88"/>
      <c r="AF143" s="88"/>
      <c r="AG143" s="88"/>
      <c r="AH143" s="88"/>
      <c r="AI143" s="88"/>
      <c r="AJ143" s="88"/>
    </row>
    <row r="144" spans="5:36" s="62" customFormat="1" ht="21">
      <c r="E144" s="73"/>
      <c r="N144" s="111"/>
      <c r="O144" s="155"/>
      <c r="P144" s="88"/>
      <c r="Q144" s="88"/>
      <c r="R144" s="88"/>
      <c r="S144" s="88"/>
      <c r="T144" s="88"/>
      <c r="U144" s="88"/>
      <c r="V144" s="88"/>
      <c r="W144" s="88"/>
      <c r="X144" s="88"/>
      <c r="Y144" s="88"/>
      <c r="Z144" s="88"/>
      <c r="AA144" s="88"/>
      <c r="AB144" s="88"/>
      <c r="AC144" s="88"/>
      <c r="AD144" s="88"/>
      <c r="AE144" s="88"/>
      <c r="AF144" s="88"/>
      <c r="AG144" s="88"/>
      <c r="AH144" s="88"/>
      <c r="AI144" s="88"/>
      <c r="AJ144" s="88"/>
    </row>
    <row r="145" spans="5:36" s="62" customFormat="1" ht="21">
      <c r="E145" s="73"/>
      <c r="N145" s="111"/>
      <c r="O145" s="155"/>
      <c r="P145" s="88"/>
      <c r="Q145" s="88"/>
      <c r="R145" s="88"/>
      <c r="S145" s="88"/>
      <c r="T145" s="88"/>
      <c r="U145" s="88"/>
      <c r="V145" s="88"/>
      <c r="W145" s="88"/>
      <c r="X145" s="88"/>
      <c r="Y145" s="88"/>
      <c r="Z145" s="88"/>
      <c r="AA145" s="88"/>
      <c r="AB145" s="88"/>
      <c r="AC145" s="88"/>
      <c r="AD145" s="88"/>
      <c r="AE145" s="88"/>
      <c r="AF145" s="88"/>
      <c r="AG145" s="88"/>
      <c r="AH145" s="88"/>
      <c r="AI145" s="88"/>
      <c r="AJ145" s="88"/>
    </row>
    <row r="146" spans="5:36" s="62" customFormat="1" ht="21">
      <c r="E146" s="73"/>
      <c r="N146" s="111"/>
      <c r="O146" s="155"/>
      <c r="P146" s="88"/>
      <c r="Q146" s="88"/>
      <c r="R146" s="88"/>
      <c r="S146" s="88"/>
      <c r="T146" s="88"/>
      <c r="U146" s="88"/>
      <c r="V146" s="88"/>
      <c r="W146" s="88"/>
      <c r="X146" s="88"/>
      <c r="Y146" s="88"/>
      <c r="Z146" s="88"/>
      <c r="AA146" s="88"/>
      <c r="AB146" s="88"/>
      <c r="AC146" s="88"/>
      <c r="AD146" s="88"/>
      <c r="AE146" s="88"/>
      <c r="AF146" s="88"/>
      <c r="AG146" s="88"/>
      <c r="AH146" s="88"/>
      <c r="AI146" s="88"/>
      <c r="AJ146" s="88"/>
    </row>
    <row r="147" spans="5:36" s="62" customFormat="1" ht="21">
      <c r="E147" s="73"/>
      <c r="N147" s="111"/>
      <c r="O147" s="155"/>
      <c r="P147" s="88"/>
      <c r="Q147" s="88"/>
      <c r="R147" s="88"/>
      <c r="S147" s="88"/>
      <c r="T147" s="88"/>
      <c r="U147" s="88"/>
      <c r="V147" s="88"/>
      <c r="W147" s="88"/>
      <c r="X147" s="88"/>
      <c r="Y147" s="88"/>
      <c r="Z147" s="88"/>
      <c r="AA147" s="88"/>
      <c r="AB147" s="88"/>
      <c r="AC147" s="88"/>
      <c r="AD147" s="88"/>
      <c r="AE147" s="88"/>
      <c r="AF147" s="88"/>
      <c r="AG147" s="88"/>
      <c r="AH147" s="88"/>
      <c r="AI147" s="88"/>
      <c r="AJ147" s="88"/>
    </row>
    <row r="148" spans="5:36" s="62" customFormat="1" ht="21">
      <c r="E148" s="73"/>
      <c r="N148" s="111"/>
      <c r="O148" s="155"/>
      <c r="P148" s="88"/>
      <c r="Q148" s="88"/>
      <c r="R148" s="88"/>
      <c r="S148" s="88"/>
      <c r="T148" s="88"/>
      <c r="U148" s="88"/>
      <c r="V148" s="88"/>
      <c r="W148" s="88"/>
      <c r="X148" s="88"/>
      <c r="Y148" s="88"/>
      <c r="Z148" s="88"/>
      <c r="AA148" s="88"/>
      <c r="AB148" s="88"/>
      <c r="AC148" s="88"/>
      <c r="AD148" s="88"/>
      <c r="AE148" s="88"/>
      <c r="AF148" s="88"/>
      <c r="AG148" s="88"/>
      <c r="AH148" s="88"/>
      <c r="AI148" s="88"/>
      <c r="AJ148" s="88"/>
    </row>
    <row r="149" spans="5:36" s="62" customFormat="1" ht="21">
      <c r="E149" s="73"/>
      <c r="N149" s="111"/>
      <c r="O149" s="155"/>
      <c r="P149" s="88"/>
      <c r="Q149" s="88"/>
      <c r="R149" s="88"/>
      <c r="S149" s="88"/>
      <c r="T149" s="88"/>
      <c r="U149" s="88"/>
      <c r="V149" s="88"/>
      <c r="W149" s="88"/>
      <c r="X149" s="88"/>
      <c r="Y149" s="88"/>
      <c r="Z149" s="88"/>
      <c r="AA149" s="88"/>
      <c r="AB149" s="88"/>
      <c r="AC149" s="88"/>
      <c r="AD149" s="88"/>
      <c r="AE149" s="88"/>
      <c r="AF149" s="88"/>
      <c r="AG149" s="88"/>
      <c r="AH149" s="88"/>
      <c r="AI149" s="88"/>
      <c r="AJ149" s="88"/>
    </row>
    <row r="150" spans="5:36" s="62" customFormat="1" ht="21">
      <c r="E150" s="73"/>
      <c r="N150" s="111"/>
      <c r="O150" s="155"/>
      <c r="P150" s="88"/>
      <c r="Q150" s="88"/>
      <c r="R150" s="88"/>
      <c r="S150" s="88"/>
      <c r="T150" s="88"/>
      <c r="U150" s="88"/>
      <c r="V150" s="88"/>
      <c r="W150" s="88"/>
      <c r="X150" s="88"/>
      <c r="Y150" s="88"/>
      <c r="Z150" s="88"/>
      <c r="AA150" s="88"/>
      <c r="AB150" s="88"/>
      <c r="AC150" s="88"/>
      <c r="AD150" s="88"/>
      <c r="AE150" s="88"/>
      <c r="AF150" s="88"/>
      <c r="AG150" s="88"/>
      <c r="AH150" s="88"/>
      <c r="AI150" s="88"/>
      <c r="AJ150" s="88"/>
    </row>
    <row r="151" spans="5:36" s="62" customFormat="1" ht="21">
      <c r="E151" s="73"/>
      <c r="N151" s="111"/>
      <c r="O151" s="155"/>
      <c r="P151" s="88"/>
      <c r="Q151" s="88"/>
      <c r="R151" s="88"/>
      <c r="S151" s="88"/>
      <c r="T151" s="88"/>
      <c r="U151" s="88"/>
      <c r="V151" s="88"/>
      <c r="W151" s="88"/>
      <c r="X151" s="88"/>
      <c r="Y151" s="88"/>
      <c r="Z151" s="88"/>
      <c r="AA151" s="88"/>
      <c r="AB151" s="88"/>
      <c r="AC151" s="88"/>
      <c r="AD151" s="88"/>
      <c r="AE151" s="88"/>
      <c r="AF151" s="88"/>
      <c r="AG151" s="88"/>
      <c r="AH151" s="88"/>
      <c r="AI151" s="88"/>
      <c r="AJ151" s="88"/>
    </row>
    <row r="152" spans="5:36" s="62" customFormat="1" ht="21">
      <c r="E152" s="73"/>
      <c r="N152" s="111"/>
      <c r="O152" s="155"/>
      <c r="P152" s="88"/>
      <c r="Q152" s="88"/>
      <c r="R152" s="88"/>
      <c r="S152" s="88"/>
      <c r="T152" s="88"/>
      <c r="U152" s="88"/>
      <c r="V152" s="88"/>
      <c r="W152" s="88"/>
      <c r="X152" s="88"/>
      <c r="Y152" s="88"/>
      <c r="Z152" s="88"/>
      <c r="AA152" s="88"/>
      <c r="AB152" s="88"/>
      <c r="AC152" s="88"/>
      <c r="AD152" s="88"/>
      <c r="AE152" s="88"/>
      <c r="AF152" s="88"/>
      <c r="AG152" s="88"/>
      <c r="AH152" s="88"/>
      <c r="AI152" s="88"/>
      <c r="AJ152" s="88"/>
    </row>
    <row r="153" spans="5:36" s="62" customFormat="1" ht="21">
      <c r="E153" s="73"/>
      <c r="N153" s="111"/>
      <c r="O153" s="155"/>
      <c r="P153" s="88"/>
      <c r="Q153" s="88"/>
      <c r="R153" s="88"/>
      <c r="S153" s="88"/>
      <c r="T153" s="88"/>
      <c r="U153" s="88"/>
      <c r="V153" s="88"/>
      <c r="W153" s="88"/>
      <c r="X153" s="88"/>
      <c r="Y153" s="88"/>
      <c r="Z153" s="88"/>
      <c r="AA153" s="88"/>
      <c r="AB153" s="88"/>
      <c r="AC153" s="88"/>
      <c r="AD153" s="88"/>
      <c r="AE153" s="88"/>
      <c r="AF153" s="88"/>
      <c r="AG153" s="88"/>
      <c r="AH153" s="88"/>
      <c r="AI153" s="88"/>
      <c r="AJ153" s="88"/>
    </row>
    <row r="154" spans="5:36" s="62" customFormat="1" ht="21">
      <c r="E154" s="73"/>
      <c r="N154" s="111"/>
      <c r="O154" s="155"/>
      <c r="P154" s="88"/>
      <c r="Q154" s="88"/>
      <c r="R154" s="88"/>
      <c r="S154" s="88"/>
      <c r="T154" s="88"/>
      <c r="U154" s="88"/>
      <c r="V154" s="88"/>
      <c r="W154" s="88"/>
      <c r="X154" s="88"/>
      <c r="Y154" s="88"/>
      <c r="Z154" s="88"/>
      <c r="AA154" s="88"/>
      <c r="AB154" s="88"/>
      <c r="AC154" s="88"/>
      <c r="AD154" s="88"/>
      <c r="AE154" s="88"/>
      <c r="AF154" s="88"/>
      <c r="AG154" s="88"/>
      <c r="AH154" s="88"/>
      <c r="AI154" s="88"/>
      <c r="AJ154" s="88"/>
    </row>
    <row r="155" spans="5:36" s="62" customFormat="1" ht="21">
      <c r="E155" s="73"/>
      <c r="N155" s="111"/>
      <c r="O155" s="155"/>
      <c r="P155" s="88"/>
      <c r="Q155" s="88"/>
      <c r="R155" s="88"/>
      <c r="S155" s="88"/>
      <c r="T155" s="88"/>
      <c r="U155" s="88"/>
      <c r="V155" s="88"/>
      <c r="W155" s="88"/>
      <c r="X155" s="88"/>
      <c r="Y155" s="88"/>
      <c r="Z155" s="88"/>
      <c r="AA155" s="88"/>
      <c r="AB155" s="88"/>
      <c r="AC155" s="88"/>
      <c r="AD155" s="88"/>
      <c r="AE155" s="88"/>
      <c r="AF155" s="88"/>
      <c r="AG155" s="88"/>
      <c r="AH155" s="88"/>
      <c r="AI155" s="88"/>
      <c r="AJ155" s="88"/>
    </row>
    <row r="156" spans="5:36" s="62" customFormat="1" ht="21">
      <c r="E156" s="73"/>
      <c r="N156" s="111"/>
      <c r="O156" s="155"/>
      <c r="P156" s="88"/>
      <c r="Q156" s="88"/>
      <c r="R156" s="88"/>
      <c r="S156" s="88"/>
      <c r="T156" s="88"/>
      <c r="U156" s="88"/>
      <c r="V156" s="88"/>
      <c r="W156" s="88"/>
      <c r="X156" s="88"/>
      <c r="Y156" s="88"/>
      <c r="Z156" s="88"/>
      <c r="AA156" s="88"/>
      <c r="AB156" s="88"/>
      <c r="AC156" s="88"/>
      <c r="AD156" s="88"/>
      <c r="AE156" s="88"/>
      <c r="AF156" s="88"/>
      <c r="AG156" s="88"/>
      <c r="AH156" s="88"/>
      <c r="AI156" s="88"/>
      <c r="AJ156" s="88"/>
    </row>
    <row r="157" spans="5:36" s="62" customFormat="1" ht="21">
      <c r="E157" s="73"/>
      <c r="N157" s="111"/>
      <c r="O157" s="155"/>
      <c r="P157" s="88"/>
      <c r="Q157" s="88"/>
      <c r="R157" s="88"/>
      <c r="S157" s="88"/>
      <c r="T157" s="88"/>
      <c r="U157" s="88"/>
      <c r="V157" s="88"/>
      <c r="W157" s="88"/>
      <c r="X157" s="88"/>
      <c r="Y157" s="88"/>
      <c r="Z157" s="88"/>
      <c r="AA157" s="88"/>
      <c r="AB157" s="88"/>
      <c r="AC157" s="88"/>
      <c r="AD157" s="88"/>
      <c r="AE157" s="88"/>
      <c r="AF157" s="88"/>
      <c r="AG157" s="88"/>
      <c r="AH157" s="88"/>
      <c r="AI157" s="88"/>
      <c r="AJ157" s="88"/>
    </row>
    <row r="158" spans="5:36" s="62" customFormat="1" ht="21">
      <c r="E158" s="73"/>
      <c r="N158" s="111"/>
      <c r="O158" s="155"/>
      <c r="P158" s="88"/>
      <c r="Q158" s="88"/>
      <c r="R158" s="88"/>
      <c r="S158" s="88"/>
      <c r="T158" s="88"/>
      <c r="U158" s="88"/>
      <c r="V158" s="88"/>
      <c r="W158" s="88"/>
      <c r="X158" s="88"/>
      <c r="Y158" s="88"/>
      <c r="Z158" s="88"/>
      <c r="AA158" s="88"/>
      <c r="AB158" s="88"/>
      <c r="AC158" s="88"/>
      <c r="AD158" s="88"/>
      <c r="AE158" s="88"/>
      <c r="AF158" s="88"/>
      <c r="AG158" s="88"/>
      <c r="AH158" s="88"/>
      <c r="AI158" s="88"/>
      <c r="AJ158" s="88"/>
    </row>
    <row r="159" spans="5:36" s="62" customFormat="1" ht="21">
      <c r="E159" s="73"/>
      <c r="N159" s="111"/>
      <c r="O159" s="155"/>
      <c r="P159" s="88"/>
      <c r="Q159" s="88"/>
      <c r="R159" s="88"/>
      <c r="S159" s="88"/>
      <c r="T159" s="88"/>
      <c r="U159" s="88"/>
      <c r="V159" s="88"/>
      <c r="W159" s="88"/>
      <c r="X159" s="88"/>
      <c r="Y159" s="88"/>
      <c r="Z159" s="88"/>
      <c r="AA159" s="88"/>
      <c r="AB159" s="88"/>
      <c r="AC159" s="88"/>
      <c r="AD159" s="88"/>
      <c r="AE159" s="88"/>
      <c r="AF159" s="88"/>
      <c r="AG159" s="88"/>
      <c r="AH159" s="88"/>
      <c r="AI159" s="88"/>
      <c r="AJ159" s="88"/>
    </row>
    <row r="160" spans="5:36" s="62" customFormat="1" ht="21">
      <c r="E160" s="73"/>
      <c r="N160" s="111"/>
      <c r="O160" s="155"/>
      <c r="P160" s="88"/>
      <c r="Q160" s="88"/>
      <c r="R160" s="88"/>
      <c r="S160" s="88"/>
      <c r="T160" s="88"/>
      <c r="U160" s="88"/>
      <c r="V160" s="88"/>
      <c r="W160" s="88"/>
      <c r="X160" s="88"/>
      <c r="Y160" s="88"/>
      <c r="Z160" s="88"/>
      <c r="AA160" s="88"/>
      <c r="AB160" s="88"/>
      <c r="AC160" s="88"/>
      <c r="AD160" s="88"/>
      <c r="AE160" s="88"/>
      <c r="AF160" s="88"/>
      <c r="AG160" s="88"/>
      <c r="AH160" s="88"/>
      <c r="AI160" s="88"/>
      <c r="AJ160" s="88"/>
    </row>
    <row r="161" spans="5:36" s="62" customFormat="1" ht="21">
      <c r="E161" s="73"/>
      <c r="N161" s="111"/>
      <c r="O161" s="155"/>
      <c r="P161" s="88"/>
      <c r="Q161" s="88"/>
      <c r="R161" s="88"/>
      <c r="S161" s="88"/>
      <c r="T161" s="88"/>
      <c r="U161" s="88"/>
      <c r="V161" s="88"/>
      <c r="W161" s="88"/>
      <c r="X161" s="88"/>
      <c r="Y161" s="88"/>
      <c r="Z161" s="88"/>
      <c r="AA161" s="88"/>
      <c r="AB161" s="88"/>
      <c r="AC161" s="88"/>
      <c r="AD161" s="88"/>
      <c r="AE161" s="88"/>
      <c r="AF161" s="88"/>
      <c r="AG161" s="88"/>
      <c r="AH161" s="88"/>
      <c r="AI161" s="88"/>
      <c r="AJ161" s="88"/>
    </row>
    <row r="162" spans="5:36" s="62" customFormat="1" ht="21">
      <c r="E162" s="73"/>
      <c r="N162" s="111"/>
      <c r="O162" s="155"/>
      <c r="P162" s="88"/>
      <c r="Q162" s="88"/>
      <c r="R162" s="88"/>
      <c r="S162" s="88"/>
      <c r="T162" s="88"/>
      <c r="U162" s="88"/>
      <c r="V162" s="88"/>
      <c r="W162" s="88"/>
      <c r="X162" s="88"/>
      <c r="Y162" s="88"/>
      <c r="Z162" s="88"/>
      <c r="AA162" s="88"/>
      <c r="AB162" s="88"/>
      <c r="AC162" s="88"/>
      <c r="AD162" s="88"/>
      <c r="AE162" s="88"/>
      <c r="AF162" s="88"/>
      <c r="AG162" s="88"/>
      <c r="AH162" s="88"/>
      <c r="AI162" s="88"/>
      <c r="AJ162" s="88"/>
    </row>
    <row r="163" spans="5:36" s="62" customFormat="1" ht="21">
      <c r="E163" s="73"/>
      <c r="N163" s="111"/>
      <c r="O163" s="155"/>
      <c r="P163" s="88"/>
      <c r="Q163" s="88"/>
      <c r="R163" s="88"/>
      <c r="S163" s="88"/>
      <c r="T163" s="88"/>
      <c r="U163" s="88"/>
      <c r="V163" s="88"/>
      <c r="W163" s="88"/>
      <c r="X163" s="88"/>
      <c r="Y163" s="88"/>
      <c r="Z163" s="88"/>
      <c r="AA163" s="88"/>
      <c r="AB163" s="88"/>
      <c r="AC163" s="88"/>
      <c r="AD163" s="88"/>
      <c r="AE163" s="88"/>
      <c r="AF163" s="88"/>
      <c r="AG163" s="88"/>
      <c r="AH163" s="88"/>
      <c r="AI163" s="88"/>
      <c r="AJ163" s="88"/>
    </row>
    <row r="164" spans="5:36" s="62" customFormat="1" ht="21">
      <c r="E164" s="73"/>
      <c r="N164" s="111"/>
      <c r="O164" s="155"/>
      <c r="P164" s="88"/>
      <c r="Q164" s="88"/>
      <c r="R164" s="88"/>
      <c r="S164" s="88"/>
      <c r="T164" s="88"/>
      <c r="U164" s="88"/>
      <c r="V164" s="88"/>
      <c r="W164" s="88"/>
      <c r="X164" s="88"/>
      <c r="Y164" s="88"/>
      <c r="Z164" s="88"/>
      <c r="AA164" s="88"/>
      <c r="AB164" s="88"/>
      <c r="AC164" s="88"/>
      <c r="AD164" s="88"/>
      <c r="AE164" s="88"/>
      <c r="AF164" s="88"/>
      <c r="AG164" s="88"/>
      <c r="AH164" s="88"/>
      <c r="AI164" s="88"/>
      <c r="AJ164" s="88"/>
    </row>
    <row r="165" spans="5:36" s="62" customFormat="1" ht="21">
      <c r="E165" s="73"/>
      <c r="N165" s="111"/>
      <c r="O165" s="155"/>
      <c r="P165" s="88"/>
      <c r="Q165" s="88"/>
      <c r="R165" s="88"/>
      <c r="S165" s="88"/>
      <c r="T165" s="88"/>
      <c r="U165" s="88"/>
      <c r="V165" s="88"/>
      <c r="W165" s="88"/>
      <c r="X165" s="88"/>
      <c r="Y165" s="88"/>
      <c r="Z165" s="88"/>
      <c r="AA165" s="88"/>
      <c r="AB165" s="88"/>
      <c r="AC165" s="88"/>
      <c r="AD165" s="88"/>
      <c r="AE165" s="88"/>
      <c r="AF165" s="88"/>
      <c r="AG165" s="88"/>
      <c r="AH165" s="88"/>
      <c r="AI165" s="88"/>
      <c r="AJ165" s="88"/>
    </row>
    <row r="166" spans="5:36" s="62" customFormat="1" ht="21">
      <c r="E166" s="73"/>
      <c r="N166" s="111"/>
      <c r="O166" s="155"/>
      <c r="P166" s="88"/>
      <c r="Q166" s="88"/>
      <c r="R166" s="88"/>
      <c r="S166" s="88"/>
      <c r="T166" s="88"/>
      <c r="U166" s="88"/>
      <c r="V166" s="88"/>
      <c r="W166" s="88"/>
      <c r="X166" s="88"/>
      <c r="Y166" s="88"/>
      <c r="Z166" s="88"/>
      <c r="AA166" s="88"/>
      <c r="AB166" s="88"/>
      <c r="AC166" s="88"/>
      <c r="AD166" s="88"/>
      <c r="AE166" s="88"/>
      <c r="AF166" s="88"/>
      <c r="AG166" s="88"/>
      <c r="AH166" s="88"/>
      <c r="AI166" s="88"/>
      <c r="AJ166" s="88"/>
    </row>
    <row r="167" spans="5:36" s="62" customFormat="1" ht="21">
      <c r="E167" s="73"/>
      <c r="N167" s="111"/>
      <c r="O167" s="155"/>
      <c r="P167" s="88"/>
      <c r="Q167" s="88"/>
      <c r="R167" s="88"/>
      <c r="S167" s="88"/>
      <c r="T167" s="88"/>
      <c r="U167" s="88"/>
      <c r="V167" s="88"/>
      <c r="W167" s="88"/>
      <c r="X167" s="88"/>
      <c r="Y167" s="88"/>
      <c r="Z167" s="88"/>
      <c r="AA167" s="88"/>
      <c r="AB167" s="88"/>
      <c r="AC167" s="88"/>
      <c r="AD167" s="88"/>
      <c r="AE167" s="88"/>
      <c r="AF167" s="88"/>
      <c r="AG167" s="88"/>
      <c r="AH167" s="88"/>
      <c r="AI167" s="88"/>
      <c r="AJ167" s="88"/>
    </row>
    <row r="168" spans="5:36" s="62" customFormat="1" ht="21">
      <c r="E168" s="73"/>
      <c r="N168" s="111"/>
      <c r="O168" s="155"/>
      <c r="P168" s="88"/>
      <c r="Q168" s="88"/>
      <c r="R168" s="88"/>
      <c r="S168" s="88"/>
      <c r="T168" s="88"/>
      <c r="U168" s="88"/>
      <c r="V168" s="88"/>
      <c r="W168" s="88"/>
      <c r="X168" s="88"/>
      <c r="Y168" s="88"/>
      <c r="Z168" s="88"/>
      <c r="AA168" s="88"/>
      <c r="AB168" s="88"/>
      <c r="AC168" s="88"/>
      <c r="AD168" s="88"/>
      <c r="AE168" s="88"/>
      <c r="AF168" s="88"/>
      <c r="AG168" s="88"/>
      <c r="AH168" s="88"/>
      <c r="AI168" s="88"/>
      <c r="AJ168" s="88"/>
    </row>
    <row r="169" spans="5:36" s="62" customFormat="1" ht="21">
      <c r="E169" s="73"/>
      <c r="N169" s="111"/>
      <c r="O169" s="155"/>
      <c r="P169" s="88"/>
      <c r="Q169" s="88"/>
      <c r="R169" s="88"/>
      <c r="S169" s="88"/>
      <c r="T169" s="88"/>
      <c r="U169" s="88"/>
      <c r="V169" s="88"/>
      <c r="W169" s="88"/>
      <c r="X169" s="88"/>
      <c r="Y169" s="88"/>
      <c r="Z169" s="88"/>
      <c r="AA169" s="88"/>
      <c r="AB169" s="88"/>
      <c r="AC169" s="88"/>
      <c r="AD169" s="88"/>
      <c r="AE169" s="88"/>
      <c r="AF169" s="88"/>
      <c r="AG169" s="88"/>
      <c r="AH169" s="88"/>
      <c r="AI169" s="88"/>
      <c r="AJ169" s="88"/>
    </row>
    <row r="170" spans="5:36" s="62" customFormat="1" ht="21">
      <c r="E170" s="73"/>
      <c r="N170" s="111"/>
      <c r="O170" s="155"/>
      <c r="P170" s="88"/>
      <c r="Q170" s="88"/>
      <c r="R170" s="88"/>
      <c r="S170" s="88"/>
      <c r="T170" s="88"/>
      <c r="U170" s="88"/>
      <c r="V170" s="88"/>
      <c r="W170" s="88"/>
      <c r="X170" s="88"/>
      <c r="Y170" s="88"/>
      <c r="Z170" s="88"/>
      <c r="AA170" s="88"/>
      <c r="AB170" s="88"/>
      <c r="AC170" s="88"/>
      <c r="AD170" s="88"/>
      <c r="AE170" s="88"/>
      <c r="AF170" s="88"/>
      <c r="AG170" s="88"/>
      <c r="AH170" s="88"/>
      <c r="AI170" s="88"/>
      <c r="AJ170" s="88"/>
    </row>
    <row r="171" spans="5:36" s="62" customFormat="1" ht="21">
      <c r="E171" s="73"/>
      <c r="N171" s="111"/>
      <c r="O171" s="155"/>
      <c r="P171" s="88"/>
      <c r="Q171" s="88"/>
      <c r="R171" s="88"/>
      <c r="S171" s="88"/>
      <c r="T171" s="88"/>
      <c r="U171" s="88"/>
      <c r="V171" s="88"/>
      <c r="W171" s="88"/>
      <c r="X171" s="88"/>
      <c r="Y171" s="88"/>
      <c r="Z171" s="88"/>
      <c r="AA171" s="88"/>
      <c r="AB171" s="88"/>
      <c r="AC171" s="88"/>
      <c r="AD171" s="88"/>
      <c r="AE171" s="88"/>
      <c r="AF171" s="88"/>
      <c r="AG171" s="88"/>
      <c r="AH171" s="88"/>
      <c r="AI171" s="88"/>
      <c r="AJ171" s="88"/>
    </row>
    <row r="172" spans="5:36" s="62" customFormat="1" ht="21">
      <c r="E172" s="73"/>
      <c r="N172" s="111"/>
      <c r="O172" s="155"/>
      <c r="P172" s="88"/>
      <c r="Q172" s="88"/>
      <c r="R172" s="88"/>
      <c r="S172" s="88"/>
      <c r="T172" s="88"/>
      <c r="U172" s="88"/>
      <c r="V172" s="88"/>
      <c r="W172" s="88"/>
      <c r="X172" s="88"/>
      <c r="Y172" s="88"/>
      <c r="Z172" s="88"/>
      <c r="AA172" s="88"/>
      <c r="AB172" s="88"/>
      <c r="AC172" s="88"/>
      <c r="AD172" s="88"/>
      <c r="AE172" s="88"/>
      <c r="AF172" s="88"/>
      <c r="AG172" s="88"/>
      <c r="AH172" s="88"/>
      <c r="AI172" s="88"/>
      <c r="AJ172" s="88"/>
    </row>
    <row r="173" spans="5:36" s="62" customFormat="1" ht="21">
      <c r="E173" s="73"/>
      <c r="N173" s="111"/>
      <c r="O173" s="155"/>
      <c r="P173" s="88"/>
      <c r="Q173" s="88"/>
      <c r="R173" s="88"/>
      <c r="S173" s="88"/>
      <c r="T173" s="88"/>
      <c r="U173" s="88"/>
      <c r="V173" s="88"/>
      <c r="W173" s="88"/>
      <c r="X173" s="88"/>
      <c r="Y173" s="88"/>
      <c r="Z173" s="88"/>
      <c r="AA173" s="88"/>
      <c r="AB173" s="88"/>
      <c r="AC173" s="88"/>
      <c r="AD173" s="88"/>
      <c r="AE173" s="88"/>
      <c r="AF173" s="88"/>
      <c r="AG173" s="88"/>
      <c r="AH173" s="88"/>
      <c r="AI173" s="88"/>
      <c r="AJ173" s="88"/>
    </row>
    <row r="174" spans="5:36" s="62" customFormat="1" ht="21">
      <c r="E174" s="73"/>
      <c r="N174" s="111"/>
      <c r="O174" s="155"/>
      <c r="P174" s="88"/>
      <c r="Q174" s="88"/>
      <c r="R174" s="88"/>
      <c r="S174" s="88"/>
      <c r="T174" s="88"/>
      <c r="U174" s="88"/>
      <c r="V174" s="88"/>
      <c r="W174" s="88"/>
      <c r="X174" s="88"/>
      <c r="Y174" s="88"/>
      <c r="Z174" s="88"/>
      <c r="AA174" s="88"/>
      <c r="AB174" s="88"/>
      <c r="AC174" s="88"/>
      <c r="AD174" s="88"/>
      <c r="AE174" s="88"/>
      <c r="AF174" s="88"/>
      <c r="AG174" s="88"/>
      <c r="AH174" s="88"/>
      <c r="AI174" s="88"/>
      <c r="AJ174" s="88"/>
    </row>
    <row r="175" spans="5:36" s="62" customFormat="1" ht="21">
      <c r="E175" s="73"/>
      <c r="N175" s="111"/>
      <c r="O175" s="155"/>
      <c r="P175" s="88"/>
      <c r="Q175" s="88"/>
      <c r="R175" s="88"/>
      <c r="S175" s="88"/>
      <c r="T175" s="88"/>
      <c r="U175" s="88"/>
      <c r="V175" s="88"/>
      <c r="W175" s="88"/>
      <c r="X175" s="88"/>
      <c r="Y175" s="88"/>
      <c r="Z175" s="88"/>
      <c r="AA175" s="88"/>
      <c r="AB175" s="88"/>
      <c r="AC175" s="88"/>
      <c r="AD175" s="88"/>
      <c r="AE175" s="88"/>
      <c r="AF175" s="88"/>
      <c r="AG175" s="88"/>
      <c r="AH175" s="88"/>
      <c r="AI175" s="88"/>
      <c r="AJ175" s="88"/>
    </row>
    <row r="176" spans="5:36" s="62" customFormat="1" ht="21">
      <c r="E176" s="73"/>
      <c r="N176" s="111"/>
      <c r="O176" s="155"/>
      <c r="P176" s="88"/>
      <c r="Q176" s="88"/>
      <c r="R176" s="88"/>
      <c r="S176" s="88"/>
      <c r="T176" s="88"/>
      <c r="U176" s="88"/>
      <c r="V176" s="88"/>
      <c r="W176" s="88"/>
      <c r="X176" s="88"/>
      <c r="Y176" s="88"/>
      <c r="Z176" s="88"/>
      <c r="AA176" s="88"/>
      <c r="AB176" s="88"/>
      <c r="AC176" s="88"/>
      <c r="AD176" s="88"/>
      <c r="AE176" s="88"/>
      <c r="AF176" s="88"/>
      <c r="AG176" s="88"/>
      <c r="AH176" s="88"/>
      <c r="AI176" s="88"/>
      <c r="AJ176" s="88"/>
    </row>
    <row r="177" spans="5:36" s="62" customFormat="1" ht="21">
      <c r="E177" s="73"/>
      <c r="N177" s="111"/>
      <c r="O177" s="155"/>
      <c r="P177" s="88"/>
      <c r="Q177" s="88"/>
      <c r="R177" s="88"/>
      <c r="S177" s="88"/>
      <c r="T177" s="88"/>
      <c r="U177" s="88"/>
      <c r="V177" s="88"/>
      <c r="W177" s="88"/>
      <c r="X177" s="88"/>
      <c r="Y177" s="88"/>
      <c r="Z177" s="88"/>
      <c r="AA177" s="88"/>
      <c r="AB177" s="88"/>
      <c r="AC177" s="88"/>
      <c r="AD177" s="88"/>
      <c r="AE177" s="88"/>
      <c r="AF177" s="88"/>
      <c r="AG177" s="88"/>
      <c r="AH177" s="88"/>
      <c r="AI177" s="88"/>
      <c r="AJ177" s="88"/>
    </row>
    <row r="178" spans="5:36" s="62" customFormat="1" ht="21">
      <c r="E178" s="73"/>
      <c r="N178" s="111"/>
      <c r="O178" s="155"/>
      <c r="P178" s="88"/>
      <c r="Q178" s="88"/>
      <c r="R178" s="88"/>
      <c r="S178" s="88"/>
      <c r="T178" s="88"/>
      <c r="U178" s="88"/>
      <c r="V178" s="88"/>
      <c r="W178" s="88"/>
      <c r="X178" s="88"/>
      <c r="Y178" s="88"/>
      <c r="Z178" s="88"/>
      <c r="AA178" s="88"/>
      <c r="AB178" s="88"/>
      <c r="AC178" s="88"/>
      <c r="AD178" s="88"/>
      <c r="AE178" s="88"/>
      <c r="AF178" s="88"/>
      <c r="AG178" s="88"/>
      <c r="AH178" s="88"/>
      <c r="AI178" s="88"/>
      <c r="AJ178" s="88"/>
    </row>
    <row r="179" spans="5:36" s="62" customFormat="1" ht="21">
      <c r="E179" s="73"/>
      <c r="N179" s="111"/>
      <c r="O179" s="155"/>
      <c r="P179" s="88"/>
      <c r="Q179" s="88"/>
      <c r="R179" s="88"/>
      <c r="S179" s="88"/>
      <c r="T179" s="88"/>
      <c r="U179" s="88"/>
      <c r="V179" s="88"/>
      <c r="W179" s="88"/>
      <c r="X179" s="88"/>
      <c r="Y179" s="88"/>
      <c r="Z179" s="88"/>
      <c r="AA179" s="88"/>
      <c r="AB179" s="88"/>
      <c r="AC179" s="88"/>
      <c r="AD179" s="88"/>
      <c r="AE179" s="88"/>
      <c r="AF179" s="88"/>
      <c r="AG179" s="88"/>
      <c r="AH179" s="88"/>
      <c r="AI179" s="88"/>
      <c r="AJ179" s="88"/>
    </row>
    <row r="180" spans="5:36" s="62" customFormat="1" ht="21">
      <c r="E180" s="73"/>
      <c r="N180" s="111"/>
      <c r="O180" s="155"/>
      <c r="P180" s="88"/>
      <c r="Q180" s="88"/>
      <c r="R180" s="88"/>
      <c r="S180" s="88"/>
      <c r="T180" s="88"/>
      <c r="U180" s="88"/>
      <c r="V180" s="88"/>
      <c r="W180" s="88"/>
      <c r="X180" s="88"/>
      <c r="Y180" s="88"/>
      <c r="Z180" s="88"/>
      <c r="AA180" s="88"/>
      <c r="AB180" s="88"/>
      <c r="AC180" s="88"/>
      <c r="AD180" s="88"/>
      <c r="AE180" s="88"/>
      <c r="AF180" s="88"/>
      <c r="AG180" s="88"/>
      <c r="AH180" s="88"/>
      <c r="AI180" s="88"/>
      <c r="AJ180" s="88"/>
    </row>
    <row r="181" spans="5:36" s="62" customFormat="1" ht="21">
      <c r="E181" s="73"/>
      <c r="N181" s="111"/>
      <c r="O181" s="155"/>
      <c r="P181" s="88"/>
      <c r="Q181" s="88"/>
      <c r="R181" s="88"/>
      <c r="S181" s="88"/>
      <c r="T181" s="88"/>
      <c r="U181" s="88"/>
      <c r="V181" s="88"/>
      <c r="W181" s="88"/>
      <c r="X181" s="88"/>
      <c r="Y181" s="88"/>
      <c r="Z181" s="88"/>
      <c r="AA181" s="88"/>
      <c r="AB181" s="88"/>
      <c r="AC181" s="88"/>
      <c r="AD181" s="88"/>
      <c r="AE181" s="88"/>
      <c r="AF181" s="88"/>
      <c r="AG181" s="88"/>
      <c r="AH181" s="88"/>
      <c r="AI181" s="88"/>
      <c r="AJ181" s="88"/>
    </row>
    <row r="182" spans="5:36" s="62" customFormat="1" ht="21">
      <c r="E182" s="73"/>
      <c r="N182" s="111"/>
      <c r="O182" s="155"/>
      <c r="P182" s="88"/>
      <c r="Q182" s="88"/>
      <c r="R182" s="88"/>
      <c r="S182" s="88"/>
      <c r="T182" s="88"/>
      <c r="U182" s="88"/>
      <c r="V182" s="88"/>
      <c r="W182" s="88"/>
      <c r="X182" s="88"/>
      <c r="Y182" s="88"/>
      <c r="Z182" s="88"/>
      <c r="AA182" s="88"/>
      <c r="AB182" s="88"/>
      <c r="AC182" s="88"/>
      <c r="AD182" s="88"/>
      <c r="AE182" s="88"/>
      <c r="AF182" s="88"/>
      <c r="AG182" s="88"/>
      <c r="AH182" s="88"/>
      <c r="AI182" s="88"/>
      <c r="AJ182" s="88"/>
    </row>
    <row r="183" spans="5:36" s="62" customFormat="1" ht="21">
      <c r="E183" s="73"/>
      <c r="N183" s="111"/>
      <c r="O183" s="155"/>
      <c r="P183" s="88"/>
      <c r="Q183" s="88"/>
      <c r="R183" s="88"/>
      <c r="S183" s="88"/>
      <c r="T183" s="88"/>
      <c r="U183" s="88"/>
      <c r="V183" s="88"/>
      <c r="W183" s="88"/>
      <c r="X183" s="88"/>
      <c r="Y183" s="88"/>
      <c r="Z183" s="88"/>
      <c r="AA183" s="88"/>
      <c r="AB183" s="88"/>
      <c r="AC183" s="88"/>
      <c r="AD183" s="88"/>
      <c r="AE183" s="88"/>
      <c r="AF183" s="88"/>
      <c r="AG183" s="88"/>
      <c r="AH183" s="88"/>
      <c r="AI183" s="88"/>
      <c r="AJ183" s="88"/>
    </row>
    <row r="184" spans="5:36" s="62" customFormat="1" ht="21">
      <c r="E184" s="73"/>
      <c r="N184" s="111"/>
      <c r="O184" s="155"/>
      <c r="P184" s="88"/>
      <c r="Q184" s="88"/>
      <c r="R184" s="88"/>
      <c r="S184" s="88"/>
      <c r="T184" s="88"/>
      <c r="U184" s="88"/>
      <c r="V184" s="88"/>
      <c r="W184" s="88"/>
      <c r="X184" s="88"/>
      <c r="Y184" s="88"/>
      <c r="Z184" s="88"/>
      <c r="AA184" s="88"/>
      <c r="AB184" s="88"/>
      <c r="AC184" s="88"/>
      <c r="AD184" s="88"/>
      <c r="AE184" s="88"/>
      <c r="AF184" s="88"/>
      <c r="AG184" s="88"/>
      <c r="AH184" s="88"/>
      <c r="AI184" s="88"/>
      <c r="AJ184" s="88"/>
    </row>
    <row r="185" spans="5:36" s="62" customFormat="1" ht="21">
      <c r="E185" s="73"/>
      <c r="N185" s="111"/>
      <c r="O185" s="155"/>
      <c r="P185" s="88"/>
      <c r="Q185" s="88"/>
      <c r="R185" s="88"/>
      <c r="S185" s="88"/>
      <c r="T185" s="88"/>
      <c r="U185" s="88"/>
      <c r="V185" s="88"/>
      <c r="W185" s="88"/>
      <c r="X185" s="88"/>
      <c r="Y185" s="88"/>
      <c r="Z185" s="88"/>
      <c r="AA185" s="88"/>
      <c r="AB185" s="88"/>
      <c r="AC185" s="88"/>
      <c r="AD185" s="88"/>
      <c r="AE185" s="88"/>
      <c r="AF185" s="88"/>
      <c r="AG185" s="88"/>
      <c r="AH185" s="88"/>
      <c r="AI185" s="88"/>
      <c r="AJ185" s="88"/>
    </row>
    <row r="186" spans="5:36" s="62" customFormat="1" ht="21">
      <c r="E186" s="73"/>
      <c r="N186" s="111"/>
      <c r="O186" s="155"/>
      <c r="P186" s="88"/>
      <c r="Q186" s="88"/>
      <c r="R186" s="88"/>
      <c r="S186" s="88"/>
      <c r="T186" s="88"/>
      <c r="U186" s="88"/>
      <c r="V186" s="88"/>
      <c r="W186" s="88"/>
      <c r="X186" s="88"/>
      <c r="Y186" s="88"/>
      <c r="Z186" s="88"/>
      <c r="AA186" s="88"/>
      <c r="AB186" s="88"/>
      <c r="AC186" s="88"/>
      <c r="AD186" s="88"/>
      <c r="AE186" s="88"/>
      <c r="AF186" s="88"/>
      <c r="AG186" s="88"/>
      <c r="AH186" s="88"/>
      <c r="AI186" s="88"/>
      <c r="AJ186" s="88"/>
    </row>
    <row r="187" spans="5:36" s="62" customFormat="1" ht="21">
      <c r="E187" s="73"/>
      <c r="N187" s="111"/>
      <c r="O187" s="155"/>
      <c r="P187" s="88"/>
      <c r="Q187" s="88"/>
      <c r="R187" s="88"/>
      <c r="S187" s="88"/>
      <c r="T187" s="88"/>
      <c r="U187" s="88"/>
      <c r="V187" s="88"/>
      <c r="W187" s="88"/>
      <c r="X187" s="88"/>
      <c r="Y187" s="88"/>
      <c r="Z187" s="88"/>
      <c r="AA187" s="88"/>
      <c r="AB187" s="88"/>
      <c r="AC187" s="88"/>
      <c r="AD187" s="88"/>
      <c r="AE187" s="88"/>
      <c r="AF187" s="88"/>
      <c r="AG187" s="88"/>
      <c r="AH187" s="88"/>
      <c r="AI187" s="88"/>
      <c r="AJ187" s="88"/>
    </row>
    <row r="188" spans="5:36" s="62" customFormat="1" ht="21">
      <c r="E188" s="73"/>
      <c r="N188" s="111"/>
      <c r="O188" s="155"/>
      <c r="P188" s="88"/>
      <c r="Q188" s="88"/>
      <c r="R188" s="88"/>
      <c r="S188" s="88"/>
      <c r="T188" s="88"/>
      <c r="U188" s="88"/>
      <c r="V188" s="88"/>
      <c r="W188" s="88"/>
      <c r="X188" s="88"/>
      <c r="Y188" s="88"/>
      <c r="Z188" s="88"/>
      <c r="AA188" s="88"/>
      <c r="AB188" s="88"/>
      <c r="AC188" s="88"/>
      <c r="AD188" s="88"/>
      <c r="AE188" s="88"/>
      <c r="AF188" s="88"/>
      <c r="AG188" s="88"/>
      <c r="AH188" s="88"/>
      <c r="AI188" s="88"/>
      <c r="AJ188" s="88"/>
    </row>
    <row r="189" spans="5:36" s="62" customFormat="1" ht="21">
      <c r="E189" s="73"/>
      <c r="N189" s="111"/>
      <c r="O189" s="155"/>
      <c r="P189" s="88"/>
      <c r="Q189" s="88"/>
      <c r="R189" s="88"/>
      <c r="S189" s="88"/>
      <c r="T189" s="88"/>
      <c r="U189" s="88"/>
      <c r="V189" s="88"/>
      <c r="W189" s="88"/>
      <c r="X189" s="88"/>
      <c r="Y189" s="88"/>
      <c r="Z189" s="88"/>
      <c r="AA189" s="88"/>
      <c r="AB189" s="88"/>
      <c r="AC189" s="88"/>
      <c r="AD189" s="88"/>
      <c r="AE189" s="88"/>
      <c r="AF189" s="88"/>
      <c r="AG189" s="88"/>
      <c r="AH189" s="88"/>
      <c r="AI189" s="88"/>
      <c r="AJ189" s="88"/>
    </row>
    <row r="190" spans="5:36" s="62" customFormat="1" ht="21">
      <c r="E190" s="73"/>
      <c r="N190" s="111"/>
      <c r="O190" s="155"/>
      <c r="P190" s="88"/>
      <c r="Q190" s="88"/>
      <c r="R190" s="88"/>
      <c r="S190" s="88"/>
      <c r="T190" s="88"/>
      <c r="U190" s="88"/>
      <c r="V190" s="88"/>
      <c r="W190" s="88"/>
      <c r="X190" s="88"/>
      <c r="Y190" s="88"/>
      <c r="Z190" s="88"/>
      <c r="AA190" s="88"/>
      <c r="AB190" s="88"/>
      <c r="AC190" s="88"/>
      <c r="AD190" s="88"/>
      <c r="AE190" s="88"/>
      <c r="AF190" s="88"/>
      <c r="AG190" s="88"/>
      <c r="AH190" s="88"/>
      <c r="AI190" s="88"/>
      <c r="AJ190" s="88"/>
    </row>
    <row r="191" spans="5:36" s="62" customFormat="1" ht="21">
      <c r="E191" s="73"/>
      <c r="N191" s="111"/>
      <c r="O191" s="155"/>
      <c r="P191" s="88"/>
      <c r="Q191" s="88"/>
      <c r="R191" s="88"/>
      <c r="S191" s="88"/>
      <c r="T191" s="88"/>
      <c r="U191" s="88"/>
      <c r="V191" s="88"/>
      <c r="W191" s="88"/>
      <c r="X191" s="88"/>
      <c r="Y191" s="88"/>
      <c r="Z191" s="88"/>
      <c r="AA191" s="88"/>
      <c r="AB191" s="88"/>
      <c r="AC191" s="88"/>
      <c r="AD191" s="88"/>
      <c r="AE191" s="88"/>
      <c r="AF191" s="88"/>
      <c r="AG191" s="88"/>
      <c r="AH191" s="88"/>
      <c r="AI191" s="88"/>
      <c r="AJ191" s="88"/>
    </row>
    <row r="192" spans="5:36" s="62" customFormat="1" ht="21">
      <c r="E192" s="73"/>
      <c r="N192" s="111"/>
      <c r="O192" s="155"/>
      <c r="P192" s="88"/>
      <c r="Q192" s="88"/>
      <c r="R192" s="88"/>
      <c r="S192" s="88"/>
      <c r="T192" s="88"/>
      <c r="U192" s="88"/>
      <c r="V192" s="88"/>
      <c r="W192" s="88"/>
      <c r="X192" s="88"/>
      <c r="Y192" s="88"/>
      <c r="Z192" s="88"/>
      <c r="AA192" s="88"/>
      <c r="AB192" s="88"/>
      <c r="AC192" s="88"/>
      <c r="AD192" s="88"/>
      <c r="AE192" s="88"/>
      <c r="AF192" s="88"/>
      <c r="AG192" s="88"/>
      <c r="AH192" s="88"/>
      <c r="AI192" s="88"/>
      <c r="AJ192" s="88"/>
    </row>
    <row r="193" spans="5:36" s="62" customFormat="1" ht="21">
      <c r="E193" s="73"/>
      <c r="N193" s="111"/>
      <c r="O193" s="155"/>
      <c r="P193" s="88"/>
      <c r="Q193" s="88"/>
      <c r="R193" s="88"/>
      <c r="S193" s="88"/>
      <c r="T193" s="88"/>
      <c r="U193" s="88"/>
      <c r="V193" s="88"/>
      <c r="W193" s="88"/>
      <c r="X193" s="88"/>
      <c r="Y193" s="88"/>
      <c r="Z193" s="88"/>
      <c r="AA193" s="88"/>
      <c r="AB193" s="88"/>
      <c r="AC193" s="88"/>
      <c r="AD193" s="88"/>
      <c r="AE193" s="88"/>
      <c r="AF193" s="88"/>
      <c r="AG193" s="88"/>
      <c r="AH193" s="88"/>
      <c r="AI193" s="88"/>
      <c r="AJ193" s="88"/>
    </row>
    <row r="194" spans="5:36" s="62" customFormat="1" ht="21">
      <c r="E194" s="73"/>
      <c r="N194" s="111"/>
      <c r="O194" s="155"/>
      <c r="P194" s="88"/>
      <c r="Q194" s="88"/>
      <c r="R194" s="88"/>
      <c r="S194" s="88"/>
      <c r="T194" s="88"/>
      <c r="U194" s="88"/>
      <c r="V194" s="88"/>
      <c r="W194" s="88"/>
      <c r="X194" s="88"/>
      <c r="Y194" s="88"/>
      <c r="Z194" s="88"/>
      <c r="AA194" s="88"/>
      <c r="AB194" s="88"/>
      <c r="AC194" s="88"/>
      <c r="AD194" s="88"/>
      <c r="AE194" s="88"/>
      <c r="AF194" s="88"/>
      <c r="AG194" s="88"/>
      <c r="AH194" s="88"/>
      <c r="AI194" s="88"/>
      <c r="AJ194" s="88"/>
    </row>
    <row r="195" spans="5:36" s="62" customFormat="1" ht="21">
      <c r="E195" s="73"/>
      <c r="N195" s="111"/>
      <c r="O195" s="155"/>
      <c r="P195" s="88"/>
      <c r="Q195" s="88"/>
      <c r="R195" s="88"/>
      <c r="S195" s="88"/>
      <c r="T195" s="88"/>
      <c r="U195" s="88"/>
      <c r="V195" s="88"/>
      <c r="W195" s="88"/>
      <c r="X195" s="88"/>
      <c r="Y195" s="88"/>
      <c r="Z195" s="88"/>
      <c r="AA195" s="88"/>
      <c r="AB195" s="88"/>
      <c r="AC195" s="88"/>
      <c r="AD195" s="88"/>
      <c r="AE195" s="88"/>
      <c r="AF195" s="88"/>
      <c r="AG195" s="88"/>
      <c r="AH195" s="88"/>
      <c r="AI195" s="88"/>
      <c r="AJ195" s="88"/>
    </row>
    <row r="196" spans="5:36" s="62" customFormat="1" ht="21">
      <c r="E196" s="73"/>
      <c r="N196" s="111"/>
      <c r="O196" s="155"/>
      <c r="P196" s="88"/>
      <c r="Q196" s="88"/>
      <c r="R196" s="88"/>
      <c r="S196" s="88"/>
      <c r="T196" s="88"/>
      <c r="U196" s="88"/>
      <c r="V196" s="88"/>
      <c r="W196" s="88"/>
      <c r="X196" s="88"/>
      <c r="Y196" s="88"/>
      <c r="Z196" s="88"/>
      <c r="AA196" s="88"/>
      <c r="AB196" s="88"/>
      <c r="AC196" s="88"/>
      <c r="AD196" s="88"/>
      <c r="AE196" s="88"/>
      <c r="AF196" s="88"/>
      <c r="AG196" s="88"/>
      <c r="AH196" s="88"/>
      <c r="AI196" s="88"/>
      <c r="AJ196" s="88"/>
    </row>
    <row r="197" spans="5:36" s="62" customFormat="1" ht="21">
      <c r="E197" s="73"/>
      <c r="N197" s="111"/>
      <c r="O197" s="155"/>
      <c r="P197" s="88"/>
      <c r="Q197" s="88"/>
      <c r="R197" s="88"/>
      <c r="S197" s="88"/>
      <c r="T197" s="88"/>
      <c r="U197" s="88"/>
      <c r="V197" s="88"/>
      <c r="W197" s="88"/>
      <c r="X197" s="88"/>
      <c r="Y197" s="88"/>
      <c r="Z197" s="88"/>
      <c r="AA197" s="88"/>
      <c r="AB197" s="88"/>
      <c r="AC197" s="88"/>
      <c r="AD197" s="88"/>
      <c r="AE197" s="88"/>
      <c r="AF197" s="88"/>
      <c r="AG197" s="88"/>
      <c r="AH197" s="88"/>
      <c r="AI197" s="88"/>
      <c r="AJ197" s="88"/>
    </row>
    <row r="198" spans="5:36" s="62" customFormat="1" ht="21">
      <c r="E198" s="73"/>
      <c r="N198" s="111"/>
      <c r="O198" s="155"/>
      <c r="P198" s="88"/>
      <c r="Q198" s="88"/>
      <c r="R198" s="88"/>
      <c r="S198" s="88"/>
      <c r="T198" s="88"/>
      <c r="U198" s="88"/>
      <c r="V198" s="88"/>
      <c r="W198" s="88"/>
      <c r="X198" s="88"/>
      <c r="Y198" s="88"/>
      <c r="Z198" s="88"/>
      <c r="AA198" s="88"/>
      <c r="AB198" s="88"/>
      <c r="AC198" s="88"/>
      <c r="AD198" s="88"/>
      <c r="AE198" s="88"/>
      <c r="AF198" s="88"/>
      <c r="AG198" s="88"/>
      <c r="AH198" s="88"/>
      <c r="AI198" s="88"/>
      <c r="AJ198" s="88"/>
    </row>
    <row r="199" spans="5:36" s="2" customFormat="1">
      <c r="E199" s="39"/>
      <c r="N199" s="110"/>
      <c r="O199" s="15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9"/>
      <c r="N200" s="110"/>
      <c r="O200" s="15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9"/>
      <c r="N201" s="110"/>
      <c r="O201" s="15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9"/>
      <c r="N202" s="110"/>
      <c r="O202" s="15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9"/>
      <c r="N203" s="110"/>
      <c r="O203" s="15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9"/>
      <c r="N204" s="110"/>
      <c r="O204" s="15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9"/>
      <c r="N205" s="110"/>
      <c r="O205" s="15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9"/>
      <c r="N206" s="110"/>
      <c r="O206" s="15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9"/>
      <c r="N207" s="110"/>
      <c r="O207" s="15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9"/>
      <c r="N208" s="110"/>
      <c r="O208" s="15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9"/>
      <c r="N209" s="110"/>
      <c r="O209" s="15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9"/>
      <c r="N210" s="110"/>
      <c r="O210" s="15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9"/>
      <c r="N211" s="110"/>
      <c r="O211" s="15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9"/>
      <c r="N212" s="110"/>
      <c r="O212" s="15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9"/>
      <c r="N213" s="110"/>
      <c r="O213" s="15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9"/>
      <c r="N214" s="110"/>
      <c r="O214" s="15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9"/>
      <c r="N215" s="110"/>
      <c r="O215" s="15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9"/>
      <c r="N216" s="110"/>
      <c r="O216" s="15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9"/>
      <c r="N217" s="110"/>
      <c r="O217" s="15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9"/>
      <c r="N218" s="110"/>
      <c r="O218" s="15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9"/>
      <c r="N219" s="110"/>
      <c r="O219" s="15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9"/>
      <c r="N220" s="110"/>
      <c r="O220" s="15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9"/>
      <c r="N221" s="110"/>
      <c r="O221" s="15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9"/>
      <c r="N222" s="110"/>
      <c r="O222" s="15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9"/>
      <c r="N223" s="110"/>
      <c r="O223" s="15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9"/>
      <c r="N224" s="110"/>
      <c r="O224" s="15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9"/>
      <c r="N225" s="110"/>
      <c r="O225" s="15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9"/>
      <c r="N226" s="110"/>
      <c r="O226" s="15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9"/>
      <c r="N227" s="110"/>
      <c r="O227" s="15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9"/>
      <c r="N228" s="110"/>
      <c r="O228" s="15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9"/>
      <c r="N229" s="110"/>
      <c r="O229" s="15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9"/>
      <c r="N230" s="110"/>
      <c r="O230" s="15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9"/>
      <c r="N231" s="110"/>
      <c r="O231" s="15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9"/>
      <c r="N232" s="110"/>
      <c r="O232" s="15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9"/>
      <c r="N233" s="110"/>
      <c r="O233" s="15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9"/>
      <c r="N234" s="110"/>
      <c r="O234" s="15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9"/>
      <c r="N235" s="110"/>
      <c r="O235" s="15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9"/>
      <c r="N236" s="110"/>
      <c r="O236" s="15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9"/>
      <c r="N237" s="110"/>
      <c r="O237" s="15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9"/>
      <c r="N238" s="110"/>
      <c r="O238" s="15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9"/>
      <c r="N239" s="110"/>
      <c r="O239" s="15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9"/>
      <c r="N240" s="110"/>
      <c r="O240" s="15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9"/>
      <c r="N241" s="110"/>
      <c r="O241" s="15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9"/>
      <c r="N242" s="110"/>
      <c r="O242" s="15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9"/>
      <c r="N243" s="110"/>
      <c r="O243" s="15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9"/>
      <c r="N244" s="110"/>
      <c r="O244" s="15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9"/>
      <c r="N245" s="110"/>
      <c r="O245" s="15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9"/>
      <c r="N246" s="110"/>
      <c r="O246" s="15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9"/>
      <c r="N247" s="110"/>
      <c r="O247" s="15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9"/>
      <c r="N248" s="110"/>
      <c r="O248" s="15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9"/>
      <c r="N249" s="110"/>
      <c r="O249" s="15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9"/>
      <c r="N250" s="110"/>
      <c r="O250" s="15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9"/>
      <c r="N251" s="110"/>
      <c r="O251" s="15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9"/>
      <c r="N252" s="110"/>
      <c r="O252" s="15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9"/>
      <c r="N253" s="110"/>
      <c r="O253" s="15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9"/>
      <c r="N254" s="110"/>
      <c r="O254" s="15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9"/>
      <c r="N255" s="110"/>
      <c r="O255" s="15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9"/>
      <c r="N256" s="110"/>
      <c r="O256" s="15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9"/>
      <c r="N257" s="110"/>
      <c r="O257" s="15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9"/>
      <c r="N258" s="110"/>
      <c r="O258" s="15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9"/>
      <c r="N259" s="110"/>
      <c r="O259" s="15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9"/>
      <c r="N260" s="110"/>
      <c r="O260" s="15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9"/>
      <c r="N261" s="110"/>
      <c r="O261" s="15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9"/>
      <c r="N262" s="110"/>
      <c r="O262" s="15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9"/>
      <c r="N263" s="110"/>
      <c r="O263" s="15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9"/>
      <c r="N264" s="110"/>
      <c r="O264" s="15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9"/>
      <c r="N265" s="110"/>
      <c r="O265" s="15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9"/>
      <c r="N266" s="110"/>
      <c r="O266" s="15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9"/>
      <c r="N267" s="110"/>
      <c r="O267" s="15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9"/>
      <c r="N268" s="110"/>
      <c r="O268" s="15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9"/>
      <c r="N269" s="110"/>
      <c r="O269" s="15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9"/>
      <c r="N270" s="110"/>
      <c r="O270" s="15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9"/>
      <c r="N271" s="110"/>
      <c r="O271" s="15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9"/>
      <c r="N272" s="110"/>
      <c r="O272" s="15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9"/>
      <c r="N273" s="110"/>
      <c r="O273" s="15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9"/>
      <c r="N274" s="110"/>
      <c r="O274" s="15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9"/>
      <c r="N275" s="110"/>
      <c r="O275" s="15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9"/>
      <c r="N276" s="110"/>
      <c r="O276" s="15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9"/>
      <c r="N277" s="110"/>
      <c r="O277" s="15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9"/>
      <c r="N278" s="110"/>
      <c r="O278" s="15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9"/>
      <c r="N279" s="110"/>
      <c r="O279" s="15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9"/>
      <c r="N280" s="110"/>
      <c r="O280" s="15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9"/>
      <c r="N281" s="110"/>
      <c r="O281" s="15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9"/>
      <c r="N282" s="110"/>
      <c r="O282" s="15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9"/>
      <c r="N283" s="110"/>
      <c r="O283" s="15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9"/>
      <c r="N284" s="110"/>
      <c r="O284" s="15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9"/>
      <c r="N285" s="110"/>
      <c r="O285" s="15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9"/>
      <c r="N286" s="110"/>
      <c r="O286" s="15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9"/>
      <c r="N287" s="110"/>
      <c r="O287" s="15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9"/>
      <c r="N288" s="110"/>
      <c r="O288" s="15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9"/>
      <c r="N289" s="110"/>
      <c r="O289" s="15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9"/>
      <c r="N290" s="110"/>
      <c r="O290" s="15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9"/>
      <c r="N291" s="110"/>
      <c r="O291" s="15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9"/>
      <c r="N292" s="110"/>
      <c r="O292" s="15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9"/>
      <c r="N293" s="110"/>
      <c r="O293" s="15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9"/>
      <c r="N294" s="110"/>
      <c r="O294" s="15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9"/>
      <c r="N295" s="110"/>
      <c r="O295" s="15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9"/>
      <c r="N296" s="110"/>
      <c r="O296" s="15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9"/>
      <c r="N297" s="110"/>
      <c r="O297" s="15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9"/>
      <c r="N298" s="110"/>
      <c r="O298" s="15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9"/>
      <c r="N299" s="110"/>
      <c r="O299" s="15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9"/>
      <c r="N300" s="110"/>
      <c r="O300" s="15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9"/>
      <c r="N301" s="110"/>
      <c r="O301" s="15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9"/>
      <c r="N302" s="110"/>
      <c r="O302" s="15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9"/>
      <c r="N303" s="110"/>
      <c r="O303" s="15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9"/>
      <c r="N304" s="110"/>
      <c r="O304" s="15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9"/>
      <c r="N305" s="110"/>
      <c r="O305" s="15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9"/>
      <c r="N306" s="110"/>
      <c r="O306" s="15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9"/>
      <c r="N307" s="110"/>
      <c r="O307" s="15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9"/>
      <c r="N308" s="110"/>
      <c r="O308" s="15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9"/>
      <c r="N309" s="110"/>
      <c r="O309" s="15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9"/>
      <c r="N310" s="110"/>
      <c r="O310" s="15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9"/>
      <c r="N311" s="110"/>
      <c r="O311" s="15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9"/>
      <c r="N312" s="110"/>
      <c r="O312" s="15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9"/>
      <c r="N313" s="110"/>
      <c r="O313" s="15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9"/>
      <c r="N314" s="110"/>
      <c r="O314" s="15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9"/>
      <c r="N315" s="110"/>
      <c r="O315" s="15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9"/>
      <c r="N316" s="110"/>
      <c r="O316" s="15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9"/>
      <c r="N317" s="110"/>
      <c r="O317" s="15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9"/>
      <c r="N318" s="110"/>
      <c r="O318" s="15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9"/>
      <c r="N319" s="110"/>
      <c r="O319" s="15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9"/>
      <c r="N320" s="110"/>
      <c r="O320" s="15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9"/>
      <c r="N321" s="110"/>
      <c r="O321" s="15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9"/>
      <c r="N322" s="110"/>
      <c r="O322" s="15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9"/>
      <c r="N323" s="110"/>
      <c r="O323" s="15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9"/>
      <c r="N324" s="110"/>
      <c r="O324" s="15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9"/>
      <c r="N325" s="110"/>
      <c r="O325" s="15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9"/>
      <c r="N326" s="110"/>
      <c r="O326" s="15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9"/>
      <c r="N327" s="110"/>
      <c r="O327" s="15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9"/>
      <c r="N328" s="110"/>
      <c r="O328" s="15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9"/>
      <c r="N329" s="110"/>
      <c r="O329" s="15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9"/>
      <c r="N330" s="110"/>
      <c r="O330" s="15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9"/>
      <c r="N331" s="110"/>
      <c r="O331" s="15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9"/>
      <c r="N332" s="110"/>
      <c r="O332" s="15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9"/>
      <c r="N333" s="110"/>
      <c r="O333" s="15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9"/>
      <c r="N334" s="110"/>
      <c r="O334" s="15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9"/>
      <c r="N335" s="110"/>
      <c r="O335" s="15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9"/>
      <c r="N336" s="110"/>
      <c r="O336" s="15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9"/>
      <c r="N337" s="110"/>
      <c r="O337" s="15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9"/>
      <c r="N338" s="110"/>
      <c r="O338" s="15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9"/>
      <c r="N339" s="110"/>
      <c r="O339" s="15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9"/>
      <c r="N340" s="110"/>
      <c r="O340" s="15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9"/>
      <c r="N341" s="110"/>
      <c r="O341" s="15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9"/>
      <c r="N342" s="110"/>
      <c r="O342" s="15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9"/>
      <c r="N343" s="110"/>
      <c r="O343" s="15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9"/>
      <c r="N344" s="110"/>
      <c r="O344" s="15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9"/>
      <c r="N345" s="110"/>
      <c r="O345" s="15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9"/>
      <c r="N346" s="110"/>
      <c r="O346" s="15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9"/>
      <c r="N347" s="110"/>
      <c r="O347" s="15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9"/>
      <c r="N348" s="110"/>
      <c r="O348" s="15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9"/>
      <c r="N349" s="110"/>
      <c r="O349" s="15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9"/>
      <c r="N350" s="110"/>
      <c r="O350" s="15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9"/>
      <c r="N351" s="110"/>
      <c r="O351" s="15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9"/>
      <c r="N352" s="110"/>
      <c r="O352" s="15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9"/>
      <c r="N353" s="110"/>
      <c r="O353" s="15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9"/>
      <c r="N354" s="110"/>
      <c r="O354" s="15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9"/>
      <c r="N355" s="110"/>
      <c r="O355" s="15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9"/>
      <c r="N356" s="110"/>
      <c r="O356" s="15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9"/>
      <c r="N357" s="110"/>
      <c r="O357" s="15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9"/>
      <c r="N358" s="110"/>
      <c r="O358" s="15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9"/>
      <c r="N359" s="110"/>
      <c r="O359" s="15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9"/>
      <c r="N360" s="110"/>
      <c r="O360" s="15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9"/>
      <c r="N361" s="110"/>
      <c r="O361" s="15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9"/>
      <c r="N362" s="110"/>
      <c r="O362" s="15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9"/>
      <c r="N363" s="110"/>
      <c r="O363" s="15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9"/>
      <c r="N364" s="110"/>
      <c r="O364" s="15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9"/>
      <c r="N365" s="110"/>
      <c r="O365" s="15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9"/>
      <c r="N366" s="110"/>
      <c r="O366" s="15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9"/>
      <c r="N367" s="110"/>
      <c r="O367" s="15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9"/>
      <c r="N368" s="110"/>
      <c r="O368" s="15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9"/>
      <c r="N369" s="110"/>
      <c r="O369" s="15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9"/>
      <c r="N370" s="110"/>
      <c r="O370" s="15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9"/>
      <c r="N371" s="110"/>
      <c r="O371" s="15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9"/>
      <c r="N372" s="110"/>
      <c r="O372" s="15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9"/>
      <c r="N373" s="110"/>
      <c r="O373" s="15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9"/>
      <c r="N374" s="110"/>
      <c r="O374" s="15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9"/>
      <c r="N375" s="110"/>
      <c r="O375" s="15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9"/>
      <c r="N376" s="110"/>
      <c r="O376" s="15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9"/>
      <c r="N377" s="110"/>
      <c r="O377" s="15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9"/>
      <c r="N378" s="110"/>
      <c r="O378" s="15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9"/>
      <c r="N379" s="110"/>
      <c r="O379" s="15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9"/>
      <c r="N380" s="110"/>
      <c r="O380" s="15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9"/>
      <c r="N381" s="110"/>
      <c r="O381" s="15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9"/>
      <c r="N382" s="110"/>
      <c r="O382" s="15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9"/>
      <c r="N383" s="110"/>
      <c r="O383" s="15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9"/>
      <c r="N384" s="110"/>
      <c r="O384" s="15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9"/>
      <c r="N385" s="110"/>
      <c r="O385" s="15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9"/>
      <c r="N386" s="110"/>
      <c r="O386" s="15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9"/>
      <c r="N387" s="110"/>
      <c r="O387" s="15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9"/>
      <c r="N388" s="110"/>
      <c r="O388" s="15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9"/>
      <c r="N389" s="110"/>
      <c r="O389" s="15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9"/>
      <c r="N390" s="110"/>
      <c r="O390" s="15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9"/>
      <c r="N391" s="110"/>
      <c r="O391" s="15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9"/>
      <c r="N392" s="110"/>
      <c r="O392" s="15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9"/>
      <c r="N393" s="110"/>
      <c r="O393" s="15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9"/>
      <c r="N394" s="110"/>
      <c r="O394" s="15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9"/>
      <c r="N395" s="110"/>
      <c r="O395" s="15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9"/>
      <c r="N396" s="110"/>
      <c r="O396" s="15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9"/>
      <c r="N397" s="110"/>
      <c r="O397" s="15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9"/>
      <c r="N398" s="110"/>
      <c r="O398" s="15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9"/>
      <c r="N399" s="110"/>
      <c r="O399" s="15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9"/>
      <c r="N400" s="110"/>
      <c r="O400" s="15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9"/>
      <c r="N401" s="110"/>
      <c r="O401" s="15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9"/>
      <c r="N402" s="110"/>
      <c r="O402" s="15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9"/>
      <c r="N403" s="110"/>
      <c r="O403" s="15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9"/>
      <c r="N404" s="110"/>
      <c r="O404" s="15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9"/>
      <c r="N405" s="110"/>
      <c r="O405" s="15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9"/>
      <c r="N406" s="110"/>
      <c r="O406" s="15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9"/>
      <c r="N407" s="110"/>
      <c r="O407" s="15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9"/>
      <c r="N408" s="110"/>
      <c r="O408" s="15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9"/>
      <c r="N409" s="110"/>
      <c r="O409" s="15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9"/>
      <c r="N410" s="110"/>
      <c r="O410" s="15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9"/>
      <c r="N411" s="110"/>
      <c r="O411" s="15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9"/>
      <c r="N412" s="110"/>
      <c r="O412" s="15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9"/>
      <c r="N413" s="110"/>
      <c r="O413" s="15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9"/>
      <c r="N414" s="110"/>
      <c r="O414" s="15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9"/>
      <c r="N415" s="110"/>
      <c r="O415" s="15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9"/>
      <c r="N416" s="110"/>
      <c r="O416" s="15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9"/>
      <c r="N417" s="110"/>
      <c r="O417" s="15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9"/>
      <c r="N418" s="110"/>
      <c r="O418" s="15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9"/>
      <c r="N419" s="110"/>
      <c r="O419" s="15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9"/>
      <c r="N420" s="110"/>
      <c r="O420" s="15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9"/>
      <c r="N421" s="110"/>
      <c r="O421" s="15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9"/>
      <c r="N422" s="110"/>
      <c r="O422" s="15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9"/>
      <c r="N423" s="110"/>
      <c r="O423" s="15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9"/>
      <c r="N424" s="110"/>
      <c r="O424" s="15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9"/>
      <c r="N425" s="110"/>
      <c r="O425" s="15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9"/>
      <c r="N426" s="110"/>
      <c r="O426" s="15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9"/>
      <c r="N427" s="110"/>
      <c r="O427" s="15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9"/>
      <c r="N428" s="110"/>
      <c r="O428" s="15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9"/>
      <c r="N429" s="110"/>
      <c r="O429" s="15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9"/>
      <c r="N430" s="110"/>
      <c r="O430" s="15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9"/>
      <c r="N431" s="110"/>
      <c r="O431" s="15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9"/>
      <c r="N432" s="110"/>
      <c r="O432" s="15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9"/>
      <c r="N433" s="110"/>
      <c r="O433" s="15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9"/>
      <c r="N434" s="110"/>
      <c r="O434" s="15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9"/>
      <c r="N435" s="110"/>
      <c r="O435" s="15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9"/>
      <c r="N436" s="110"/>
      <c r="O436" s="15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9"/>
      <c r="N437" s="110"/>
      <c r="O437" s="15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9"/>
      <c r="N438" s="110"/>
      <c r="O438" s="15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9"/>
      <c r="N439" s="110"/>
      <c r="O439" s="15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9"/>
      <c r="N440" s="110"/>
      <c r="O440" s="15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9"/>
      <c r="N441" s="110"/>
      <c r="O441" s="15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9"/>
      <c r="N442" s="110"/>
      <c r="O442" s="15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9"/>
      <c r="N443" s="110"/>
      <c r="O443" s="15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9"/>
      <c r="N444" s="110"/>
      <c r="O444" s="15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9"/>
      <c r="N445" s="110"/>
      <c r="O445" s="15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9"/>
      <c r="N446" s="110"/>
      <c r="O446" s="15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9"/>
      <c r="N447" s="110"/>
      <c r="O447" s="15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9"/>
      <c r="N448" s="110"/>
      <c r="O448" s="15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9"/>
      <c r="N449" s="110"/>
      <c r="O449" s="15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9"/>
      <c r="N450" s="110"/>
      <c r="O450" s="15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9"/>
      <c r="N451" s="110"/>
      <c r="O451" s="15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9"/>
      <c r="N452" s="110"/>
      <c r="O452" s="15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9"/>
      <c r="N453" s="110"/>
      <c r="O453" s="15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9"/>
      <c r="N454" s="110"/>
      <c r="O454" s="15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9"/>
      <c r="N455" s="110"/>
      <c r="O455" s="15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9"/>
      <c r="N456" s="110"/>
      <c r="O456" s="15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9"/>
      <c r="N457" s="110"/>
      <c r="O457" s="15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9"/>
      <c r="N458" s="110"/>
      <c r="O458" s="15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9"/>
      <c r="N459" s="110"/>
      <c r="O459" s="15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9"/>
      <c r="N460" s="110"/>
      <c r="O460" s="15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9"/>
      <c r="N461" s="110"/>
      <c r="O461" s="15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9"/>
      <c r="N462" s="110"/>
      <c r="O462" s="15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9"/>
      <c r="N463" s="110"/>
      <c r="O463" s="15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9"/>
      <c r="N464" s="110"/>
      <c r="O464" s="15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9"/>
      <c r="N465" s="110"/>
      <c r="O465" s="15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9"/>
      <c r="N466" s="110"/>
      <c r="O466" s="15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9"/>
      <c r="N467" s="110"/>
      <c r="O467" s="15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9"/>
      <c r="N468" s="110"/>
      <c r="O468" s="15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9"/>
      <c r="N469" s="110"/>
      <c r="O469" s="15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9"/>
      <c r="N470" s="110"/>
      <c r="O470" s="15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9"/>
      <c r="N471" s="110"/>
      <c r="O471" s="15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9"/>
      <c r="N472" s="110"/>
      <c r="O472" s="15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9"/>
      <c r="N473" s="110"/>
      <c r="O473" s="15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9"/>
      <c r="N474" s="110"/>
      <c r="O474" s="15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9"/>
      <c r="N475" s="110"/>
      <c r="O475" s="15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9"/>
      <c r="N476" s="110"/>
      <c r="O476" s="15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9"/>
      <c r="N477" s="110"/>
      <c r="O477" s="15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9"/>
      <c r="N478" s="110"/>
      <c r="O478" s="15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9"/>
      <c r="N479" s="110"/>
      <c r="O479" s="15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9"/>
      <c r="N480" s="110"/>
      <c r="O480" s="15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9"/>
      <c r="N481" s="110"/>
      <c r="O481" s="15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9"/>
      <c r="N482" s="110"/>
      <c r="O482" s="15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9"/>
      <c r="N483" s="110"/>
      <c r="O483" s="15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9"/>
      <c r="N484" s="110"/>
      <c r="O484" s="15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9"/>
      <c r="N485" s="110"/>
      <c r="O485" s="15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9"/>
      <c r="N486" s="110"/>
      <c r="O486" s="15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9"/>
      <c r="N487" s="110"/>
      <c r="O487" s="15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9"/>
      <c r="N488" s="110"/>
      <c r="O488" s="15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9"/>
      <c r="N489" s="110"/>
      <c r="O489" s="15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9"/>
      <c r="N490" s="110"/>
      <c r="O490" s="15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9"/>
      <c r="N491" s="110"/>
      <c r="O491" s="15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9"/>
      <c r="N492" s="110"/>
      <c r="O492" s="15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9"/>
      <c r="N493" s="110"/>
      <c r="O493" s="15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9"/>
      <c r="N494" s="110"/>
      <c r="O494" s="15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9"/>
      <c r="N495" s="110"/>
      <c r="O495" s="15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9"/>
      <c r="N496" s="110"/>
      <c r="O496" s="15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9"/>
      <c r="N497" s="110"/>
      <c r="O497" s="15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9"/>
      <c r="N498" s="110"/>
      <c r="O498" s="15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9"/>
      <c r="N499" s="110"/>
      <c r="O499" s="15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9"/>
      <c r="N500" s="110"/>
      <c r="O500" s="15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9"/>
      <c r="N501" s="110"/>
      <c r="O501" s="15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9"/>
      <c r="N502" s="110"/>
      <c r="O502" s="15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9"/>
      <c r="N503" s="110"/>
      <c r="O503" s="15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9"/>
      <c r="N504" s="110"/>
      <c r="O504" s="15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9"/>
      <c r="N505" s="110"/>
      <c r="O505" s="15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9"/>
      <c r="N506" s="110"/>
      <c r="O506" s="15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9"/>
      <c r="N507" s="110"/>
      <c r="O507" s="15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9"/>
      <c r="N508" s="110"/>
      <c r="O508" s="15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9"/>
      <c r="N509" s="110"/>
      <c r="O509" s="15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9"/>
      <c r="N510" s="110"/>
      <c r="O510" s="15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9"/>
      <c r="N511" s="110"/>
      <c r="O511" s="15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9"/>
      <c r="N512" s="110"/>
      <c r="O512" s="15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9"/>
      <c r="N513" s="110"/>
      <c r="O513" s="15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9"/>
      <c r="N514" s="110"/>
      <c r="O514" s="15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9"/>
      <c r="N515" s="110"/>
      <c r="O515" s="15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9"/>
      <c r="N516" s="110"/>
      <c r="O516" s="15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9"/>
      <c r="N517" s="110"/>
      <c r="O517" s="15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9"/>
      <c r="N518" s="110"/>
      <c r="O518" s="15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9"/>
      <c r="N519" s="110"/>
      <c r="O519" s="15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9"/>
      <c r="N520" s="110"/>
      <c r="O520" s="15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9"/>
      <c r="N521" s="110"/>
      <c r="O521" s="15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9"/>
      <c r="N522" s="110"/>
      <c r="O522" s="15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9"/>
      <c r="N523" s="110"/>
      <c r="O523" s="15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9"/>
      <c r="N524" s="110"/>
      <c r="O524" s="15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9"/>
      <c r="N525" s="110"/>
      <c r="O525" s="15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9"/>
      <c r="N526" s="110"/>
      <c r="O526" s="15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9"/>
      <c r="N527" s="110"/>
      <c r="O527" s="15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9"/>
      <c r="N528" s="110"/>
      <c r="O528" s="15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9"/>
      <c r="N529" s="110"/>
      <c r="O529" s="15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9"/>
      <c r="N530" s="110"/>
      <c r="O530" s="15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9"/>
      <c r="N531" s="110"/>
      <c r="O531" s="15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9"/>
      <c r="N532" s="110"/>
      <c r="O532" s="15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9"/>
      <c r="N533" s="110"/>
      <c r="O533" s="15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9"/>
      <c r="N534" s="110"/>
      <c r="O534" s="15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9"/>
      <c r="N535" s="110"/>
      <c r="O535" s="15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9"/>
      <c r="N536" s="110"/>
      <c r="O536" s="15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9"/>
      <c r="N537" s="110"/>
      <c r="O537" s="15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9"/>
      <c r="N538" s="110"/>
      <c r="O538" s="15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9"/>
      <c r="N539" s="110"/>
      <c r="O539" s="15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9"/>
      <c r="N540" s="110"/>
      <c r="O540" s="15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9"/>
      <c r="N541" s="110"/>
      <c r="O541" s="15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9"/>
      <c r="N542" s="110"/>
      <c r="O542" s="15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9"/>
      <c r="N543" s="110"/>
      <c r="O543" s="15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9"/>
      <c r="N544" s="110"/>
      <c r="O544" s="15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9"/>
      <c r="N545" s="110"/>
      <c r="O545" s="15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9"/>
      <c r="N546" s="110"/>
      <c r="O546" s="15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9"/>
      <c r="N547" s="110"/>
      <c r="O547" s="15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9"/>
      <c r="N548" s="110"/>
      <c r="O548" s="15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9"/>
      <c r="N549" s="110"/>
      <c r="O549" s="15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9"/>
      <c r="N550" s="110"/>
      <c r="O550" s="15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9"/>
      <c r="N551" s="110"/>
      <c r="O551" s="15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9"/>
      <c r="N552" s="110"/>
      <c r="O552" s="15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9"/>
      <c r="N553" s="110"/>
      <c r="O553" s="15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9"/>
      <c r="N554" s="110"/>
      <c r="O554" s="15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9"/>
      <c r="N555" s="110"/>
      <c r="O555" s="15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9"/>
      <c r="N556" s="110"/>
      <c r="O556" s="15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9"/>
      <c r="N557" s="110"/>
      <c r="O557" s="15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9"/>
      <c r="N558" s="110"/>
      <c r="O558" s="15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9"/>
      <c r="N559" s="110"/>
      <c r="O559" s="15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9"/>
      <c r="N560" s="110"/>
      <c r="O560" s="15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9"/>
      <c r="N561" s="110"/>
      <c r="O561" s="15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9"/>
      <c r="N562" s="110"/>
      <c r="O562" s="15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9"/>
      <c r="N563" s="110"/>
      <c r="O563" s="15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9"/>
      <c r="N564" s="110"/>
      <c r="O564" s="15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9"/>
      <c r="N565" s="110"/>
      <c r="O565" s="15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9"/>
      <c r="N566" s="110"/>
      <c r="O566" s="15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9"/>
      <c r="N567" s="110"/>
      <c r="O567" s="15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9"/>
      <c r="N568" s="110"/>
      <c r="O568" s="15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9"/>
      <c r="N569" s="110"/>
      <c r="O569" s="15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9"/>
      <c r="N570" s="110"/>
      <c r="O570" s="15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9"/>
      <c r="N571" s="110"/>
      <c r="O571" s="15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9"/>
      <c r="N572" s="110"/>
      <c r="O572" s="15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9"/>
      <c r="N573" s="110"/>
      <c r="O573" s="15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9"/>
      <c r="N574" s="110"/>
      <c r="O574" s="15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9"/>
      <c r="N575" s="110"/>
      <c r="O575" s="15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9"/>
      <c r="N576" s="110"/>
      <c r="O576" s="15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9"/>
      <c r="N577" s="110"/>
      <c r="O577" s="15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9"/>
      <c r="N578" s="110"/>
      <c r="O578" s="15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9"/>
      <c r="N579" s="110"/>
      <c r="O579" s="15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9"/>
      <c r="N580" s="110"/>
      <c r="O580" s="15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9"/>
      <c r="N581" s="110"/>
      <c r="O581" s="15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9"/>
      <c r="N582" s="110"/>
      <c r="O582" s="15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9"/>
      <c r="N583" s="110"/>
      <c r="O583" s="15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9"/>
      <c r="N584" s="110"/>
      <c r="O584" s="15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9"/>
      <c r="N585" s="110"/>
      <c r="O585" s="15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9"/>
      <c r="N586" s="110"/>
      <c r="O586" s="15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9"/>
      <c r="N587" s="110"/>
      <c r="O587" s="15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9"/>
      <c r="N588" s="110"/>
      <c r="O588" s="15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9"/>
      <c r="N589" s="110"/>
      <c r="O589" s="15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9"/>
      <c r="N590" s="110"/>
      <c r="O590" s="15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9"/>
      <c r="N591" s="110"/>
      <c r="O591" s="15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9"/>
      <c r="N592" s="110"/>
      <c r="O592" s="15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9"/>
      <c r="N593" s="110"/>
      <c r="O593" s="15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9"/>
      <c r="N594" s="110"/>
      <c r="O594" s="15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9"/>
      <c r="N595" s="110"/>
      <c r="O595" s="15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9"/>
      <c r="N596" s="110"/>
      <c r="O596" s="15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9"/>
      <c r="N597" s="110"/>
      <c r="O597" s="15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9"/>
      <c r="N598" s="110"/>
      <c r="O598" s="15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9"/>
      <c r="N599" s="110"/>
      <c r="O599" s="15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9"/>
      <c r="N600" s="110"/>
      <c r="O600" s="15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9"/>
      <c r="N601" s="110"/>
      <c r="O601" s="15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9"/>
      <c r="N602" s="110"/>
      <c r="O602" s="15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9"/>
      <c r="N603" s="110"/>
      <c r="O603" s="15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9"/>
      <c r="N604" s="110"/>
      <c r="O604" s="15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9"/>
      <c r="N605" s="110"/>
      <c r="O605" s="15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9"/>
      <c r="N606" s="110"/>
      <c r="O606" s="15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9"/>
      <c r="N607" s="110"/>
      <c r="O607" s="15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9"/>
      <c r="N608" s="110"/>
      <c r="O608" s="15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9"/>
      <c r="N609" s="110"/>
      <c r="O609" s="15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9"/>
      <c r="N610" s="110"/>
      <c r="O610" s="15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9"/>
      <c r="N611" s="110"/>
      <c r="O611" s="15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9"/>
      <c r="N612" s="110"/>
      <c r="O612" s="15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9"/>
      <c r="N613" s="110"/>
      <c r="O613" s="15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9"/>
      <c r="N614" s="110"/>
      <c r="O614" s="15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9"/>
      <c r="N615" s="110"/>
      <c r="O615" s="15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9"/>
      <c r="N616" s="110"/>
      <c r="O616" s="15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9"/>
      <c r="N617" s="110"/>
      <c r="O617" s="15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9"/>
      <c r="N618" s="110"/>
      <c r="O618" s="15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9"/>
      <c r="N619" s="110"/>
      <c r="O619" s="15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9"/>
      <c r="N620" s="110"/>
      <c r="O620" s="15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9"/>
      <c r="N621" s="110"/>
      <c r="O621" s="15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9"/>
      <c r="N622" s="110"/>
      <c r="O622" s="15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9"/>
      <c r="N623" s="110"/>
      <c r="O623" s="15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9"/>
      <c r="N624" s="110"/>
      <c r="O624" s="15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9"/>
      <c r="N625" s="110"/>
      <c r="O625" s="15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9"/>
      <c r="N626" s="110"/>
      <c r="O626" s="15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9"/>
      <c r="N627" s="110"/>
      <c r="O627" s="15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9"/>
      <c r="N628" s="110"/>
      <c r="O628" s="15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9"/>
      <c r="N629" s="110"/>
      <c r="O629" s="15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9"/>
      <c r="N630" s="110"/>
      <c r="O630" s="15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9"/>
      <c r="N631" s="110"/>
      <c r="O631" s="15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9"/>
      <c r="N632" s="110"/>
      <c r="O632" s="15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9"/>
      <c r="N633" s="110"/>
      <c r="O633" s="15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9"/>
      <c r="N634" s="110"/>
      <c r="O634" s="15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9"/>
      <c r="N635" s="110"/>
      <c r="O635" s="15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9"/>
      <c r="N636" s="110"/>
      <c r="O636" s="15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9"/>
      <c r="N637" s="110"/>
      <c r="O637" s="15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9"/>
      <c r="N638" s="110"/>
      <c r="O638" s="15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9"/>
      <c r="N639" s="110"/>
      <c r="O639" s="15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9"/>
      <c r="N640" s="110"/>
      <c r="O640" s="15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9"/>
      <c r="N641" s="110"/>
      <c r="O641" s="15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9"/>
      <c r="N642" s="110"/>
      <c r="O642" s="15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9"/>
      <c r="N643" s="110"/>
      <c r="O643" s="15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9"/>
      <c r="N644" s="110"/>
      <c r="O644" s="15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9"/>
      <c r="N645" s="110"/>
      <c r="O645" s="15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9"/>
      <c r="N646" s="110"/>
      <c r="O646" s="15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9"/>
      <c r="N647" s="110"/>
      <c r="O647" s="15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9"/>
      <c r="N648" s="110"/>
      <c r="O648" s="15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9"/>
      <c r="N649" s="110"/>
      <c r="O649" s="15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9"/>
      <c r="N650" s="110"/>
      <c r="O650" s="15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9"/>
      <c r="N651" s="110"/>
      <c r="O651" s="15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9"/>
      <c r="N652" s="110"/>
      <c r="O652" s="15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9"/>
      <c r="N653" s="110"/>
      <c r="O653" s="15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9"/>
      <c r="N654" s="110"/>
      <c r="O654" s="15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9"/>
      <c r="N655" s="110"/>
      <c r="O655" s="15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9"/>
      <c r="N656" s="110"/>
      <c r="O656" s="15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9"/>
      <c r="N657" s="110"/>
      <c r="O657" s="15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9"/>
      <c r="N658" s="110"/>
      <c r="O658" s="15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9"/>
      <c r="N659" s="110"/>
      <c r="O659" s="15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9"/>
      <c r="N660" s="110"/>
      <c r="O660" s="15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9"/>
      <c r="N661" s="110"/>
      <c r="O661" s="15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9"/>
      <c r="N662" s="110"/>
      <c r="O662" s="15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9"/>
      <c r="N663" s="110"/>
      <c r="O663" s="15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9"/>
      <c r="N664" s="110"/>
      <c r="O664" s="15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9"/>
      <c r="N665" s="110"/>
      <c r="O665" s="15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9"/>
      <c r="N666" s="110"/>
      <c r="O666" s="15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9"/>
      <c r="N667" s="110"/>
      <c r="O667" s="15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9"/>
      <c r="N668" s="110"/>
      <c r="O668" s="15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9"/>
      <c r="N669" s="110"/>
      <c r="O669" s="15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9"/>
      <c r="N670" s="110"/>
      <c r="O670" s="15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9"/>
      <c r="N671" s="110"/>
      <c r="O671" s="15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9"/>
      <c r="N672" s="110"/>
      <c r="O672" s="15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9"/>
      <c r="N673" s="110"/>
      <c r="O673" s="15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9"/>
      <c r="N674" s="110"/>
      <c r="O674" s="15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9"/>
      <c r="N675" s="110"/>
      <c r="O675" s="15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9"/>
      <c r="N676" s="110"/>
      <c r="O676" s="15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9"/>
      <c r="N677" s="110"/>
      <c r="O677" s="15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9"/>
      <c r="N678" s="110"/>
      <c r="O678" s="15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9"/>
      <c r="N679" s="110"/>
      <c r="O679" s="15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9"/>
      <c r="N680" s="110"/>
      <c r="O680" s="15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9"/>
      <c r="N681" s="110"/>
      <c r="O681" s="15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9"/>
      <c r="N682" s="110"/>
      <c r="O682" s="15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9"/>
      <c r="N683" s="110"/>
      <c r="O683" s="15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9"/>
      <c r="N684" s="110"/>
      <c r="O684" s="15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9"/>
      <c r="N685" s="110"/>
      <c r="O685" s="15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9"/>
      <c r="N686" s="110"/>
      <c r="O686" s="15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9"/>
      <c r="N687" s="110"/>
      <c r="O687" s="15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9"/>
      <c r="N688" s="110"/>
      <c r="O688" s="15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9"/>
      <c r="N689" s="110"/>
      <c r="O689" s="15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9"/>
      <c r="N690" s="110"/>
      <c r="O690" s="15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9"/>
      <c r="N691" s="110"/>
      <c r="O691" s="15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9"/>
      <c r="N692" s="110"/>
      <c r="O692" s="15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9"/>
      <c r="N693" s="110"/>
      <c r="O693" s="15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9"/>
      <c r="N694" s="110"/>
      <c r="O694" s="15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9"/>
      <c r="N695" s="110"/>
      <c r="O695" s="15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9"/>
      <c r="N696" s="110"/>
      <c r="O696" s="15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9"/>
      <c r="N697" s="110"/>
      <c r="O697" s="15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9"/>
      <c r="N698" s="110"/>
      <c r="O698" s="15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9"/>
      <c r="N699" s="110"/>
      <c r="O699" s="15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9"/>
      <c r="N700" s="110"/>
      <c r="O700" s="15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9"/>
      <c r="N701" s="110"/>
      <c r="O701" s="15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9"/>
      <c r="N702" s="110"/>
      <c r="O702" s="15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9"/>
      <c r="N703" s="110"/>
      <c r="O703" s="15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9"/>
      <c r="N704" s="110"/>
      <c r="O704" s="15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9"/>
      <c r="N705" s="110"/>
      <c r="O705" s="15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9"/>
      <c r="N706" s="110"/>
      <c r="O706" s="15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9"/>
      <c r="N707" s="110"/>
      <c r="O707" s="15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9"/>
      <c r="N708" s="110"/>
      <c r="O708" s="15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9"/>
      <c r="N709" s="110"/>
      <c r="O709" s="15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9"/>
      <c r="N710" s="110"/>
      <c r="O710" s="15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9"/>
      <c r="N711" s="110"/>
      <c r="O711" s="15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9"/>
      <c r="N712" s="110"/>
      <c r="O712" s="15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9"/>
      <c r="N713" s="110"/>
      <c r="O713" s="15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9"/>
      <c r="N714" s="110"/>
      <c r="O714" s="15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9"/>
      <c r="N715" s="110"/>
      <c r="O715" s="15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9"/>
      <c r="N716" s="110"/>
      <c r="O716" s="15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9"/>
      <c r="N717" s="110"/>
      <c r="O717" s="15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9"/>
      <c r="N718" s="110"/>
      <c r="O718" s="15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E4" zoomScale="90" zoomScaleNormal="90" workbookViewId="0">
      <selection activeCell="N12" sqref="N12"/>
    </sheetView>
  </sheetViews>
  <sheetFormatPr baseColWidth="10" defaultColWidth="11.44140625" defaultRowHeight="14.4"/>
  <cols>
    <col min="1" max="1" width="3.6640625" style="2" customWidth="1"/>
    <col min="2" max="2" width="6.6640625" style="2" customWidth="1"/>
    <col min="3" max="3" width="11.44140625" style="2" customWidth="1"/>
    <col min="4" max="4" width="29.6640625" style="2" customWidth="1"/>
    <col min="5" max="9" width="25.33203125" style="2" customWidth="1"/>
    <col min="10" max="10" width="11.44140625" style="2"/>
    <col min="11" max="11" width="22.44140625" style="2" customWidth="1"/>
    <col min="12" max="12" width="4.5546875" style="2" customWidth="1"/>
    <col min="13" max="13" width="2.44140625" style="2" customWidth="1"/>
    <col min="14" max="16" width="11.44140625" style="2" customWidth="1"/>
    <col min="17" max="17" width="11.44140625" style="2"/>
    <col min="18" max="18" width="26.5546875" style="2" customWidth="1"/>
    <col min="19" max="19" width="20.88671875" style="2" customWidth="1"/>
    <col min="20" max="20" width="11.44140625" style="2"/>
    <col min="21" max="21" width="17.5546875" style="2" customWidth="1"/>
    <col min="22" max="16384" width="11.44140625" style="2"/>
  </cols>
  <sheetData>
    <row r="2" spans="2:19" ht="15" thickBot="1"/>
    <row r="3" spans="2:19">
      <c r="B3" s="96"/>
      <c r="C3" s="97"/>
      <c r="D3" s="97"/>
      <c r="E3" s="97"/>
      <c r="F3" s="97"/>
      <c r="G3" s="97"/>
      <c r="H3" s="97"/>
      <c r="I3" s="98"/>
    </row>
    <row r="4" spans="2:19">
      <c r="B4" s="699" t="s">
        <v>352</v>
      </c>
      <c r="C4" s="700"/>
      <c r="D4" s="700"/>
      <c r="E4" s="701" t="s">
        <v>353</v>
      </c>
      <c r="F4" s="701"/>
      <c r="G4" s="701"/>
      <c r="H4" s="701"/>
      <c r="I4" s="702"/>
      <c r="Q4" s="703" t="s">
        <v>354</v>
      </c>
      <c r="R4" s="703"/>
    </row>
    <row r="5" spans="2:19">
      <c r="B5" s="699"/>
      <c r="C5" s="700"/>
      <c r="D5" s="700"/>
      <c r="E5" s="701"/>
      <c r="F5" s="701"/>
      <c r="G5" s="701"/>
      <c r="H5" s="701"/>
      <c r="I5" s="702"/>
      <c r="Q5" s="703"/>
      <c r="R5" s="703"/>
    </row>
    <row r="6" spans="2:19">
      <c r="B6" s="699"/>
      <c r="C6" s="700"/>
      <c r="D6" s="700"/>
      <c r="E6" s="701"/>
      <c r="F6" s="701"/>
      <c r="G6" s="701"/>
      <c r="H6" s="701"/>
      <c r="I6" s="702"/>
      <c r="Q6" s="703"/>
      <c r="R6" s="703"/>
    </row>
    <row r="7" spans="2:19" ht="15" thickBot="1">
      <c r="B7" s="99"/>
      <c r="I7" s="100"/>
    </row>
    <row r="8" spans="2:19" ht="62.25" customHeight="1" thickBot="1">
      <c r="B8" s="704" t="s">
        <v>308</v>
      </c>
      <c r="C8" s="705"/>
      <c r="D8" s="44" t="s">
        <v>355</v>
      </c>
      <c r="E8" s="45">
        <v>5</v>
      </c>
      <c r="F8" s="45">
        <v>10</v>
      </c>
      <c r="G8" s="45">
        <v>15</v>
      </c>
      <c r="H8" s="45">
        <v>20</v>
      </c>
      <c r="I8" s="101">
        <v>25</v>
      </c>
      <c r="K8" s="706" t="s">
        <v>356</v>
      </c>
      <c r="L8" s="707"/>
      <c r="M8" s="707"/>
      <c r="N8" s="707"/>
      <c r="O8" s="707"/>
      <c r="P8" s="708"/>
      <c r="Q8" s="709" t="s">
        <v>357</v>
      </c>
      <c r="R8" s="709"/>
      <c r="S8" s="16" t="s">
        <v>358</v>
      </c>
    </row>
    <row r="9" spans="2:19" ht="62.25" customHeight="1" thickBot="1">
      <c r="B9" s="704"/>
      <c r="C9" s="705"/>
      <c r="D9" s="44" t="s">
        <v>359</v>
      </c>
      <c r="E9" s="46">
        <v>4</v>
      </c>
      <c r="F9" s="46">
        <v>8</v>
      </c>
      <c r="G9" s="45">
        <v>12</v>
      </c>
      <c r="H9" s="45">
        <v>16</v>
      </c>
      <c r="I9" s="101">
        <v>20</v>
      </c>
      <c r="K9" s="710" t="s">
        <v>360</v>
      </c>
      <c r="L9" s="711"/>
      <c r="M9" s="711"/>
      <c r="N9" s="711"/>
      <c r="O9" s="711"/>
      <c r="P9" s="711"/>
      <c r="Q9" s="712" t="s">
        <v>361</v>
      </c>
      <c r="R9" s="713"/>
      <c r="S9" s="16" t="s">
        <v>304</v>
      </c>
    </row>
    <row r="10" spans="2:19" ht="62.25" customHeight="1" thickBot="1">
      <c r="B10" s="704"/>
      <c r="C10" s="705"/>
      <c r="D10" s="44" t="s">
        <v>362</v>
      </c>
      <c r="E10" s="46">
        <v>3</v>
      </c>
      <c r="F10" s="46">
        <v>6</v>
      </c>
      <c r="G10" s="46">
        <v>9</v>
      </c>
      <c r="H10" s="45">
        <v>12</v>
      </c>
      <c r="I10" s="101">
        <v>15</v>
      </c>
      <c r="K10" s="714" t="s">
        <v>331</v>
      </c>
      <c r="L10" s="715"/>
      <c r="M10" s="715"/>
      <c r="N10" s="715"/>
      <c r="O10" s="715"/>
      <c r="P10" s="715"/>
      <c r="Q10" s="709" t="s">
        <v>363</v>
      </c>
      <c r="R10" s="709"/>
      <c r="S10" s="16" t="s">
        <v>364</v>
      </c>
    </row>
    <row r="11" spans="2:19" ht="62.25" customHeight="1">
      <c r="B11" s="704"/>
      <c r="C11" s="705"/>
      <c r="D11" s="44" t="s">
        <v>365</v>
      </c>
      <c r="E11" s="47">
        <v>2</v>
      </c>
      <c r="F11" s="46">
        <v>4</v>
      </c>
      <c r="G11" s="46">
        <v>6</v>
      </c>
      <c r="H11" s="45">
        <v>8</v>
      </c>
      <c r="I11" s="101">
        <v>10</v>
      </c>
      <c r="K11" s="716" t="s">
        <v>366</v>
      </c>
      <c r="L11" s="717"/>
      <c r="M11" s="717"/>
      <c r="N11" s="717"/>
      <c r="O11" s="717"/>
      <c r="P11" s="717"/>
      <c r="Q11" s="709" t="s">
        <v>305</v>
      </c>
      <c r="R11" s="528"/>
      <c r="S11" s="16" t="s">
        <v>305</v>
      </c>
    </row>
    <row r="12" spans="2:19" ht="62.25" customHeight="1">
      <c r="B12" s="704"/>
      <c r="C12" s="705"/>
      <c r="D12" s="44" t="s">
        <v>367</v>
      </c>
      <c r="E12" s="47">
        <v>1</v>
      </c>
      <c r="F12" s="47">
        <v>2</v>
      </c>
      <c r="G12" s="46">
        <v>3</v>
      </c>
      <c r="H12" s="45">
        <v>4</v>
      </c>
      <c r="I12" s="101">
        <v>5</v>
      </c>
    </row>
    <row r="13" spans="2:19" ht="62.25" customHeight="1" thickBot="1">
      <c r="B13" s="102"/>
      <c r="C13" s="697" t="s">
        <v>368</v>
      </c>
      <c r="D13" s="698"/>
      <c r="E13" s="103" t="s">
        <v>369</v>
      </c>
      <c r="F13" s="103" t="s">
        <v>370</v>
      </c>
      <c r="G13" s="103" t="s">
        <v>371</v>
      </c>
      <c r="H13" s="103" t="s">
        <v>372</v>
      </c>
      <c r="I13" s="104" t="s">
        <v>373</v>
      </c>
    </row>
    <row r="17" spans="4:6">
      <c r="D17" s="16"/>
      <c r="E17" s="16"/>
      <c r="F17" s="16"/>
    </row>
    <row r="18" spans="4:6" ht="15.6">
      <c r="D18" s="21" t="s">
        <v>374</v>
      </c>
      <c r="E18" s="105" t="s">
        <v>366</v>
      </c>
      <c r="F18" s="105">
        <v>1</v>
      </c>
    </row>
    <row r="19" spans="4:6">
      <c r="D19" s="21" t="s">
        <v>375</v>
      </c>
      <c r="E19" s="21" t="s">
        <v>366</v>
      </c>
      <c r="F19" s="21">
        <v>2</v>
      </c>
    </row>
    <row r="20" spans="4:6">
      <c r="D20" s="21" t="s">
        <v>376</v>
      </c>
      <c r="E20" s="21" t="s">
        <v>331</v>
      </c>
      <c r="F20" s="21">
        <v>2</v>
      </c>
    </row>
    <row r="21" spans="4:6">
      <c r="D21" s="21" t="s">
        <v>377</v>
      </c>
      <c r="E21" s="21" t="s">
        <v>378</v>
      </c>
      <c r="F21" s="21">
        <v>3</v>
      </c>
    </row>
    <row r="22" spans="4:6">
      <c r="D22" s="21" t="s">
        <v>379</v>
      </c>
      <c r="E22" s="21" t="s">
        <v>356</v>
      </c>
      <c r="F22" s="21">
        <v>4</v>
      </c>
    </row>
    <row r="23" spans="4:6">
      <c r="D23" s="21" t="s">
        <v>380</v>
      </c>
      <c r="E23" s="21" t="s">
        <v>366</v>
      </c>
      <c r="F23" s="21">
        <v>1</v>
      </c>
    </row>
    <row r="24" spans="4:6">
      <c r="D24" s="21" t="s">
        <v>381</v>
      </c>
      <c r="E24" s="21" t="s">
        <v>331</v>
      </c>
      <c r="F24" s="21">
        <v>2</v>
      </c>
    </row>
    <row r="25" spans="4:6">
      <c r="D25" s="21" t="s">
        <v>382</v>
      </c>
      <c r="E25" s="21" t="s">
        <v>331</v>
      </c>
      <c r="F25" s="21">
        <v>2</v>
      </c>
    </row>
    <row r="26" spans="4:6">
      <c r="D26" s="21" t="s">
        <v>383</v>
      </c>
      <c r="E26" s="21" t="s">
        <v>360</v>
      </c>
      <c r="F26" s="21">
        <v>3</v>
      </c>
    </row>
    <row r="27" spans="4:6">
      <c r="D27" s="21" t="s">
        <v>384</v>
      </c>
      <c r="E27" s="21" t="s">
        <v>356</v>
      </c>
      <c r="F27" s="21">
        <v>4</v>
      </c>
    </row>
    <row r="28" spans="4:6">
      <c r="D28" s="21" t="s">
        <v>385</v>
      </c>
      <c r="E28" s="21" t="s">
        <v>331</v>
      </c>
      <c r="F28" s="21">
        <v>2</v>
      </c>
    </row>
    <row r="29" spans="4:6">
      <c r="D29" s="21" t="s">
        <v>386</v>
      </c>
      <c r="E29" s="21" t="s">
        <v>331</v>
      </c>
      <c r="F29" s="21">
        <v>2</v>
      </c>
    </row>
    <row r="30" spans="4:6">
      <c r="D30" s="21" t="s">
        <v>387</v>
      </c>
      <c r="E30" s="21" t="s">
        <v>331</v>
      </c>
      <c r="F30" s="21">
        <v>2</v>
      </c>
    </row>
    <row r="31" spans="4:6">
      <c r="D31" s="21" t="s">
        <v>388</v>
      </c>
      <c r="E31" s="21" t="s">
        <v>360</v>
      </c>
      <c r="F31" s="21">
        <v>3</v>
      </c>
    </row>
    <row r="32" spans="4:6">
      <c r="D32" s="21" t="s">
        <v>389</v>
      </c>
      <c r="E32" s="21" t="s">
        <v>356</v>
      </c>
      <c r="F32" s="21">
        <v>4</v>
      </c>
    </row>
    <row r="33" spans="4:6">
      <c r="D33" s="21" t="s">
        <v>390</v>
      </c>
      <c r="E33" s="21" t="s">
        <v>331</v>
      </c>
      <c r="F33" s="21">
        <v>2</v>
      </c>
    </row>
    <row r="34" spans="4:6">
      <c r="D34" s="21" t="s">
        <v>391</v>
      </c>
      <c r="E34" s="21" t="s">
        <v>331</v>
      </c>
      <c r="F34" s="21">
        <v>2</v>
      </c>
    </row>
    <row r="35" spans="4:6">
      <c r="D35" s="21" t="s">
        <v>392</v>
      </c>
      <c r="E35" s="21" t="s">
        <v>360</v>
      </c>
      <c r="F35" s="21">
        <v>3</v>
      </c>
    </row>
    <row r="36" spans="4:6">
      <c r="D36" s="21" t="s">
        <v>393</v>
      </c>
      <c r="E36" s="21" t="s">
        <v>360</v>
      </c>
      <c r="F36" s="21">
        <v>3</v>
      </c>
    </row>
    <row r="37" spans="4:6">
      <c r="D37" s="21" t="s">
        <v>394</v>
      </c>
      <c r="E37" s="21" t="s">
        <v>356</v>
      </c>
      <c r="F37" s="21">
        <v>4</v>
      </c>
    </row>
    <row r="38" spans="4:6">
      <c r="D38" s="21" t="s">
        <v>395</v>
      </c>
      <c r="E38" s="21" t="s">
        <v>360</v>
      </c>
      <c r="F38" s="21">
        <v>3</v>
      </c>
    </row>
    <row r="39" spans="4:6">
      <c r="D39" s="21" t="s">
        <v>396</v>
      </c>
      <c r="E39" s="21" t="s">
        <v>360</v>
      </c>
      <c r="F39" s="21">
        <v>3</v>
      </c>
    </row>
    <row r="40" spans="4:6">
      <c r="D40" s="21" t="s">
        <v>397</v>
      </c>
      <c r="E40" s="21" t="s">
        <v>360</v>
      </c>
      <c r="F40" s="21">
        <v>3</v>
      </c>
    </row>
    <row r="41" spans="4:6">
      <c r="D41" s="21" t="s">
        <v>398</v>
      </c>
      <c r="E41" s="21" t="s">
        <v>360</v>
      </c>
      <c r="F41" s="21">
        <v>3</v>
      </c>
    </row>
    <row r="42" spans="4:6">
      <c r="D42" s="21" t="s">
        <v>399</v>
      </c>
      <c r="E42" s="21" t="s">
        <v>356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0"/>
  <sheetViews>
    <sheetView showGridLines="0" topLeftCell="D51" zoomScale="82" zoomScaleNormal="82" workbookViewId="0">
      <selection activeCell="L72" sqref="L72"/>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thickTop="1" thickBot="1">
      <c r="A1" s="674"/>
      <c r="B1" s="674"/>
      <c r="C1" s="734" t="s">
        <v>485</v>
      </c>
      <c r="D1" s="734"/>
      <c r="E1" s="734"/>
      <c r="F1" s="734"/>
      <c r="G1" s="734"/>
      <c r="H1" s="346"/>
      <c r="I1" s="346"/>
      <c r="J1" s="346"/>
      <c r="K1" s="732"/>
      <c r="L1" s="732"/>
      <c r="M1" s="73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thickTop="1" thickBot="1">
      <c r="A2" s="674"/>
      <c r="B2" s="674"/>
      <c r="C2" s="734"/>
      <c r="D2" s="734"/>
      <c r="E2" s="734"/>
      <c r="F2" s="734"/>
      <c r="G2" s="734"/>
      <c r="H2" s="346"/>
      <c r="I2" s="346"/>
      <c r="J2" s="346"/>
      <c r="K2" s="732"/>
      <c r="L2" s="732"/>
      <c r="M2" s="73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thickTop="1" thickBot="1">
      <c r="A3" s="347"/>
      <c r="B3" s="347"/>
      <c r="C3" s="346"/>
      <c r="D3" s="346"/>
      <c r="E3" s="346"/>
      <c r="F3" s="346"/>
      <c r="G3" s="346"/>
      <c r="H3" s="346"/>
      <c r="I3" s="346"/>
      <c r="J3" s="346"/>
      <c r="K3" s="732"/>
      <c r="L3" s="732"/>
      <c r="M3" s="73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thickTop="1" thickBot="1">
      <c r="A4" s="668" t="s">
        <v>227</v>
      </c>
      <c r="B4" s="668"/>
      <c r="C4" s="670" t="s">
        <v>422</v>
      </c>
      <c r="D4" s="733"/>
      <c r="E4" s="733"/>
      <c r="F4" s="733"/>
      <c r="G4" s="733"/>
      <c r="H4" s="733"/>
      <c r="I4" s="733"/>
      <c r="J4" s="733"/>
      <c r="K4" s="733"/>
      <c r="L4" s="733"/>
      <c r="M4" s="73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33.80000000000001" customHeight="1" thickTop="1" thickBot="1">
      <c r="A5" s="668" t="s">
        <v>228</v>
      </c>
      <c r="B5" s="668"/>
      <c r="C5" s="680" t="s">
        <v>482</v>
      </c>
      <c r="D5" s="681"/>
      <c r="E5" s="681"/>
      <c r="F5" s="681"/>
      <c r="G5" s="681"/>
      <c r="H5" s="681"/>
      <c r="I5" s="681"/>
      <c r="J5" s="681"/>
      <c r="K5" s="681"/>
      <c r="L5" s="681"/>
      <c r="M5" s="68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Top="1" thickBot="1">
      <c r="A6" s="668" t="s">
        <v>229</v>
      </c>
      <c r="B6" s="668"/>
      <c r="C6" s="739" t="s">
        <v>486</v>
      </c>
      <c r="D6" s="739"/>
      <c r="E6" s="739"/>
      <c r="F6" s="739"/>
      <c r="G6" s="739"/>
      <c r="H6" s="739"/>
      <c r="I6" s="739"/>
      <c r="J6" s="739"/>
      <c r="K6" s="739"/>
      <c r="L6" s="739"/>
      <c r="M6" s="73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37" t="s">
        <v>400</v>
      </c>
      <c r="B7" s="737"/>
      <c r="C7" s="737"/>
      <c r="D7" s="738" t="s">
        <v>401</v>
      </c>
      <c r="E7" s="738"/>
      <c r="F7" s="738"/>
      <c r="G7" s="736" t="s">
        <v>402</v>
      </c>
      <c r="H7" s="735" t="s">
        <v>403</v>
      </c>
      <c r="I7" s="735" t="s">
        <v>404</v>
      </c>
      <c r="J7" s="735"/>
      <c r="K7" s="735" t="s">
        <v>405</v>
      </c>
      <c r="L7" s="735"/>
      <c r="M7" s="736" t="s">
        <v>406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8" t="s">
        <v>32</v>
      </c>
      <c r="B8" s="348" t="s">
        <v>169</v>
      </c>
      <c r="C8" s="348" t="s">
        <v>171</v>
      </c>
      <c r="D8" s="349" t="s">
        <v>181</v>
      </c>
      <c r="E8" s="349" t="s">
        <v>407</v>
      </c>
      <c r="F8" s="349" t="s">
        <v>408</v>
      </c>
      <c r="G8" s="736"/>
      <c r="H8" s="735"/>
      <c r="I8" s="350" t="s">
        <v>409</v>
      </c>
      <c r="J8" s="350" t="s">
        <v>410</v>
      </c>
      <c r="K8" s="350" t="s">
        <v>411</v>
      </c>
      <c r="L8" s="350" t="s">
        <v>412</v>
      </c>
      <c r="M8" s="73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1"/>
      <c r="B9" s="731"/>
      <c r="C9" s="731"/>
      <c r="D9" s="731"/>
      <c r="E9" s="731"/>
      <c r="F9" s="731"/>
      <c r="G9" s="731"/>
      <c r="H9" s="351"/>
      <c r="I9" s="351"/>
      <c r="J9" s="351"/>
      <c r="K9" s="351"/>
      <c r="L9" s="351"/>
      <c r="M9" s="351"/>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27" customHeight="1" thickTop="1" thickBot="1">
      <c r="A10" s="718">
        <f>'7- Mapa Final'!A10</f>
        <v>1</v>
      </c>
      <c r="B10" s="718" t="str">
        <f>'7- Mapa Final'!B10</f>
        <v xml:space="preserve">Recibir , ofrecer, prometer , entregar o aceptar dádivas o beneficios a nombre propio o de terceros para  expedir, alterar,retener , extraviar o entregar  documentos  sin el lleno de requisitos legales </v>
      </c>
      <c r="C10" s="719"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720" t="str">
        <f>'7- Mapa Final'!I10</f>
        <v>Muy Baja - 1</v>
      </c>
      <c r="E10" s="722" t="str">
        <f>'7- Mapa Final'!J10</f>
        <v>Leve - 1</v>
      </c>
      <c r="F10" s="728" t="str">
        <f>'7- Mapa Final'!L10</f>
        <v>Bajo - 1</v>
      </c>
      <c r="G10" s="658" t="s">
        <v>305</v>
      </c>
      <c r="H10" s="729" t="str">
        <f>+'7- Mapa Final'!N10:N19</f>
        <v xml:space="preserve">No requiere.
Los controles existentes permiten eliminar las causas que generan el riesgo, reduciendo la probabilidad de que se materialice y cause daños. </v>
      </c>
      <c r="I10" s="725"/>
      <c r="J10" s="730" t="s">
        <v>575</v>
      </c>
      <c r="K10" s="724">
        <v>45658</v>
      </c>
      <c r="L10" s="724">
        <v>45747</v>
      </c>
      <c r="M10" s="726" t="s">
        <v>576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27" customHeight="1" thickTop="1" thickBot="1">
      <c r="A11" s="718"/>
      <c r="B11" s="718"/>
      <c r="C11" s="719"/>
      <c r="D11" s="721"/>
      <c r="E11" s="723"/>
      <c r="F11" s="728"/>
      <c r="G11" s="658"/>
      <c r="H11" s="729"/>
      <c r="I11" s="725"/>
      <c r="J11" s="730"/>
      <c r="K11" s="725"/>
      <c r="L11" s="725"/>
      <c r="M11" s="72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27" customHeight="1" thickTop="1" thickBot="1">
      <c r="A12" s="718"/>
      <c r="B12" s="718"/>
      <c r="C12" s="719"/>
      <c r="D12" s="721"/>
      <c r="E12" s="723"/>
      <c r="F12" s="728"/>
      <c r="G12" s="658"/>
      <c r="H12" s="729"/>
      <c r="I12" s="725"/>
      <c r="J12" s="730"/>
      <c r="K12" s="725"/>
      <c r="L12" s="725"/>
      <c r="M12" s="72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27" customHeight="1" thickTop="1" thickBot="1">
      <c r="A13" s="718"/>
      <c r="B13" s="718"/>
      <c r="C13" s="719"/>
      <c r="D13" s="721"/>
      <c r="E13" s="723"/>
      <c r="F13" s="728"/>
      <c r="G13" s="658"/>
      <c r="H13" s="729"/>
      <c r="I13" s="725"/>
      <c r="J13" s="730"/>
      <c r="K13" s="725"/>
      <c r="L13" s="725"/>
      <c r="M13" s="72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27" customHeight="1" thickTop="1" thickBot="1">
      <c r="A14" s="718"/>
      <c r="B14" s="718"/>
      <c r="C14" s="719"/>
      <c r="D14" s="721"/>
      <c r="E14" s="723"/>
      <c r="F14" s="728"/>
      <c r="G14" s="658"/>
      <c r="H14" s="729"/>
      <c r="I14" s="725"/>
      <c r="J14" s="730"/>
      <c r="K14" s="725"/>
      <c r="L14" s="725"/>
      <c r="M14" s="72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27" customHeight="1" thickTop="1" thickBot="1">
      <c r="A15" s="718"/>
      <c r="B15" s="718"/>
      <c r="C15" s="719"/>
      <c r="D15" s="721"/>
      <c r="E15" s="723"/>
      <c r="F15" s="728"/>
      <c r="G15" s="658"/>
      <c r="H15" s="729"/>
      <c r="I15" s="725"/>
      <c r="J15" s="730"/>
      <c r="K15" s="725"/>
      <c r="L15" s="725"/>
      <c r="M15" s="72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27" customHeight="1" thickTop="1" thickBot="1">
      <c r="A16" s="718"/>
      <c r="B16" s="718"/>
      <c r="C16" s="719"/>
      <c r="D16" s="721"/>
      <c r="E16" s="723"/>
      <c r="F16" s="728"/>
      <c r="G16" s="658"/>
      <c r="H16" s="729"/>
      <c r="I16" s="725"/>
      <c r="J16" s="730"/>
      <c r="K16" s="725"/>
      <c r="L16" s="725"/>
      <c r="M16" s="72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7" customHeight="1" thickTop="1" thickBot="1">
      <c r="A17" s="718"/>
      <c r="B17" s="718"/>
      <c r="C17" s="719"/>
      <c r="D17" s="721"/>
      <c r="E17" s="723"/>
      <c r="F17" s="728"/>
      <c r="G17" s="658"/>
      <c r="H17" s="729"/>
      <c r="I17" s="725"/>
      <c r="J17" s="730"/>
      <c r="K17" s="725"/>
      <c r="L17" s="725"/>
      <c r="M17" s="72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27" customHeight="1" thickTop="1" thickBot="1">
      <c r="A18" s="718"/>
      <c r="B18" s="718"/>
      <c r="C18" s="719"/>
      <c r="D18" s="721"/>
      <c r="E18" s="723"/>
      <c r="F18" s="728"/>
      <c r="G18" s="658"/>
      <c r="H18" s="729"/>
      <c r="I18" s="725"/>
      <c r="J18" s="730"/>
      <c r="K18" s="725"/>
      <c r="L18" s="725"/>
      <c r="M18" s="72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7" customHeight="1" thickTop="1" thickBot="1">
      <c r="A19" s="718"/>
      <c r="B19" s="718"/>
      <c r="C19" s="719"/>
      <c r="D19" s="721"/>
      <c r="E19" s="723"/>
      <c r="F19" s="728"/>
      <c r="G19" s="658"/>
      <c r="H19" s="729"/>
      <c r="I19" s="725"/>
      <c r="J19" s="730"/>
      <c r="K19" s="725"/>
      <c r="L19" s="725"/>
      <c r="M19" s="72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6" customHeight="1" thickTop="1" thickBot="1">
      <c r="A20" s="718">
        <f>'7- Mapa Final'!A20</f>
        <v>2</v>
      </c>
      <c r="B20" s="718" t="str">
        <f>'7- Mapa Final'!B20</f>
        <v>Vencimiento de Términos</v>
      </c>
      <c r="C20" s="719"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20" t="str">
        <f>'7- Mapa Final'!I20</f>
        <v>Muy Baja - 1</v>
      </c>
      <c r="E20" s="722" t="str">
        <f>'7- Mapa Final'!J20</f>
        <v>Leve - 1</v>
      </c>
      <c r="F20" s="728" t="str">
        <f>'7- Mapa Final'!L20</f>
        <v>Bajo - 1</v>
      </c>
      <c r="G20" s="658" t="s">
        <v>305</v>
      </c>
      <c r="H20" s="729" t="str">
        <f>+'7- Mapa Final'!N20:N29</f>
        <v>No Requiere
Los controles   son efectivos para mitigar los factores que contribuyen al riesgo, lo que a su vez reduce la exposición a posibles consecuencias negativas.</v>
      </c>
      <c r="I20" s="725"/>
      <c r="J20" s="730" t="s">
        <v>575</v>
      </c>
      <c r="K20" s="724">
        <v>45658</v>
      </c>
      <c r="L20" s="724">
        <v>45747</v>
      </c>
      <c r="M20" s="726" t="s">
        <v>576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6" customHeight="1" thickTop="1" thickBot="1">
      <c r="A21" s="718"/>
      <c r="B21" s="718"/>
      <c r="C21" s="719"/>
      <c r="D21" s="721"/>
      <c r="E21" s="723"/>
      <c r="F21" s="728"/>
      <c r="G21" s="658"/>
      <c r="H21" s="729"/>
      <c r="I21" s="725"/>
      <c r="J21" s="730"/>
      <c r="K21" s="725"/>
      <c r="L21" s="725"/>
      <c r="M21" s="72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6" customHeight="1" thickTop="1" thickBot="1">
      <c r="A22" s="718"/>
      <c r="B22" s="718"/>
      <c r="C22" s="719"/>
      <c r="D22" s="721"/>
      <c r="E22" s="723"/>
      <c r="F22" s="728"/>
      <c r="G22" s="658"/>
      <c r="H22" s="729"/>
      <c r="I22" s="725"/>
      <c r="J22" s="730"/>
      <c r="K22" s="725"/>
      <c r="L22" s="725"/>
      <c r="M22" s="72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6" customHeight="1" thickTop="1" thickBot="1">
      <c r="A23" s="718"/>
      <c r="B23" s="718"/>
      <c r="C23" s="719"/>
      <c r="D23" s="721"/>
      <c r="E23" s="723"/>
      <c r="F23" s="728"/>
      <c r="G23" s="658"/>
      <c r="H23" s="729"/>
      <c r="I23" s="725"/>
      <c r="J23" s="730"/>
      <c r="K23" s="725"/>
      <c r="L23" s="725"/>
      <c r="M23" s="72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6" customHeight="1" thickTop="1" thickBot="1">
      <c r="A24" s="718"/>
      <c r="B24" s="718"/>
      <c r="C24" s="719"/>
      <c r="D24" s="721"/>
      <c r="E24" s="723"/>
      <c r="F24" s="728"/>
      <c r="G24" s="658"/>
      <c r="H24" s="729"/>
      <c r="I24" s="725"/>
      <c r="J24" s="730"/>
      <c r="K24" s="725"/>
      <c r="L24" s="725"/>
      <c r="M24" s="72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6" customHeight="1" thickTop="1" thickBot="1">
      <c r="A25" s="718"/>
      <c r="B25" s="718"/>
      <c r="C25" s="719"/>
      <c r="D25" s="721"/>
      <c r="E25" s="723"/>
      <c r="F25" s="728"/>
      <c r="G25" s="658"/>
      <c r="H25" s="729"/>
      <c r="I25" s="725"/>
      <c r="J25" s="730"/>
      <c r="K25" s="725"/>
      <c r="L25" s="725"/>
      <c r="M25" s="727"/>
      <c r="N25" s="33"/>
      <c r="O25" s="33"/>
    </row>
    <row r="26" spans="1:169" ht="24.6" customHeight="1" thickTop="1" thickBot="1">
      <c r="A26" s="718"/>
      <c r="B26" s="718"/>
      <c r="C26" s="719"/>
      <c r="D26" s="721"/>
      <c r="E26" s="723"/>
      <c r="F26" s="728"/>
      <c r="G26" s="658"/>
      <c r="H26" s="729"/>
      <c r="I26" s="725"/>
      <c r="J26" s="730"/>
      <c r="K26" s="725"/>
      <c r="L26" s="725"/>
      <c r="M26" s="727"/>
      <c r="N26" s="33"/>
      <c r="O26" s="33"/>
    </row>
    <row r="27" spans="1:169" ht="24.6" customHeight="1" thickTop="1" thickBot="1">
      <c r="A27" s="718"/>
      <c r="B27" s="718"/>
      <c r="C27" s="719"/>
      <c r="D27" s="721"/>
      <c r="E27" s="723"/>
      <c r="F27" s="728"/>
      <c r="G27" s="658"/>
      <c r="H27" s="729"/>
      <c r="I27" s="725"/>
      <c r="J27" s="730"/>
      <c r="K27" s="725"/>
      <c r="L27" s="725"/>
      <c r="M27" s="727"/>
      <c r="N27" s="33"/>
      <c r="O27" s="33"/>
    </row>
    <row r="28" spans="1:169" ht="24.6" customHeight="1" thickTop="1" thickBot="1">
      <c r="A28" s="718"/>
      <c r="B28" s="718"/>
      <c r="C28" s="719"/>
      <c r="D28" s="721"/>
      <c r="E28" s="723"/>
      <c r="F28" s="728"/>
      <c r="G28" s="658"/>
      <c r="H28" s="729"/>
      <c r="I28" s="725"/>
      <c r="J28" s="730"/>
      <c r="K28" s="725"/>
      <c r="L28" s="725"/>
      <c r="M28" s="727"/>
      <c r="N28" s="33"/>
      <c r="O28" s="33"/>
    </row>
    <row r="29" spans="1:169" ht="35.4" customHeight="1" thickTop="1" thickBot="1">
      <c r="A29" s="718"/>
      <c r="B29" s="718"/>
      <c r="C29" s="719"/>
      <c r="D29" s="721"/>
      <c r="E29" s="723"/>
      <c r="F29" s="728"/>
      <c r="G29" s="658"/>
      <c r="H29" s="729"/>
      <c r="I29" s="725"/>
      <c r="J29" s="730"/>
      <c r="K29" s="725"/>
      <c r="L29" s="725"/>
      <c r="M29" s="727"/>
      <c r="N29" s="33"/>
      <c r="O29" s="33"/>
    </row>
    <row r="30" spans="1:169" s="25" customFormat="1" ht="23.4" customHeight="1" thickTop="1" thickBot="1">
      <c r="A30" s="718">
        <f>'7- Mapa Final'!A30</f>
        <v>3</v>
      </c>
      <c r="B30" s="718" t="str">
        <f>'7- Mapa Final'!B30</f>
        <v>Pérdida de documentos</v>
      </c>
      <c r="C30" s="719"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20" t="str">
        <f>'7- Mapa Final'!I30</f>
        <v>Muy Baja - 1</v>
      </c>
      <c r="E30" s="722" t="str">
        <f>'7- Mapa Final'!J30</f>
        <v>Leve - 1</v>
      </c>
      <c r="F30" s="728" t="str">
        <f>'7- Mapa Final'!L30</f>
        <v>Bajo - 1</v>
      </c>
      <c r="G30" s="658" t="s">
        <v>305</v>
      </c>
      <c r="H30" s="729" t="str">
        <f>+'7- Mapa Final'!N30:N39</f>
        <v xml:space="preserve">No requiere.
Los controles existentes permiten eliminar las causas que generan el riesgo, reduciendo la probabilidad de que se materialice y cause daños. </v>
      </c>
      <c r="I30" s="725"/>
      <c r="J30" s="730" t="s">
        <v>575</v>
      </c>
      <c r="K30" s="724">
        <v>45658</v>
      </c>
      <c r="L30" s="724">
        <v>45747</v>
      </c>
      <c r="M30" s="726" t="s">
        <v>576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23.4" customHeight="1" thickTop="1" thickBot="1">
      <c r="A31" s="718"/>
      <c r="B31" s="718"/>
      <c r="C31" s="719"/>
      <c r="D31" s="721"/>
      <c r="E31" s="723"/>
      <c r="F31" s="728"/>
      <c r="G31" s="658"/>
      <c r="H31" s="729"/>
      <c r="I31" s="725"/>
      <c r="J31" s="730"/>
      <c r="K31" s="725"/>
      <c r="L31" s="725"/>
      <c r="M31" s="72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23.4" customHeight="1" thickTop="1" thickBot="1">
      <c r="A32" s="718"/>
      <c r="B32" s="718"/>
      <c r="C32" s="719"/>
      <c r="D32" s="721"/>
      <c r="E32" s="723"/>
      <c r="F32" s="728"/>
      <c r="G32" s="658"/>
      <c r="H32" s="729"/>
      <c r="I32" s="725"/>
      <c r="J32" s="730"/>
      <c r="K32" s="725"/>
      <c r="L32" s="725"/>
      <c r="M32" s="72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23.4" customHeight="1" thickTop="1" thickBot="1">
      <c r="A33" s="718"/>
      <c r="B33" s="718"/>
      <c r="C33" s="719"/>
      <c r="D33" s="721"/>
      <c r="E33" s="723"/>
      <c r="F33" s="728"/>
      <c r="G33" s="658"/>
      <c r="H33" s="729"/>
      <c r="I33" s="725"/>
      <c r="J33" s="730"/>
      <c r="K33" s="725"/>
      <c r="L33" s="725"/>
      <c r="M33" s="72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23.4" customHeight="1" thickTop="1" thickBot="1">
      <c r="A34" s="718"/>
      <c r="B34" s="718"/>
      <c r="C34" s="719"/>
      <c r="D34" s="721"/>
      <c r="E34" s="723"/>
      <c r="F34" s="728"/>
      <c r="G34" s="658"/>
      <c r="H34" s="729"/>
      <c r="I34" s="725"/>
      <c r="J34" s="730"/>
      <c r="K34" s="725"/>
      <c r="L34" s="725"/>
      <c r="M34" s="72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23.4" customHeight="1" thickTop="1" thickBot="1">
      <c r="A35" s="718"/>
      <c r="B35" s="718"/>
      <c r="C35" s="719"/>
      <c r="D35" s="721"/>
      <c r="E35" s="723"/>
      <c r="F35" s="728"/>
      <c r="G35" s="658"/>
      <c r="H35" s="729"/>
      <c r="I35" s="725"/>
      <c r="J35" s="730"/>
      <c r="K35" s="725"/>
      <c r="L35" s="725"/>
      <c r="M35" s="727"/>
      <c r="N35" s="33"/>
      <c r="O35" s="33"/>
    </row>
    <row r="36" spans="1:169" ht="23.4" customHeight="1" thickTop="1" thickBot="1">
      <c r="A36" s="718"/>
      <c r="B36" s="718"/>
      <c r="C36" s="719"/>
      <c r="D36" s="721"/>
      <c r="E36" s="723"/>
      <c r="F36" s="728"/>
      <c r="G36" s="658"/>
      <c r="H36" s="729"/>
      <c r="I36" s="725"/>
      <c r="J36" s="730"/>
      <c r="K36" s="725"/>
      <c r="L36" s="725"/>
      <c r="M36" s="727"/>
      <c r="N36" s="33"/>
      <c r="O36" s="33"/>
    </row>
    <row r="37" spans="1:169" ht="23.4" customHeight="1" thickTop="1" thickBot="1">
      <c r="A37" s="718"/>
      <c r="B37" s="718"/>
      <c r="C37" s="719"/>
      <c r="D37" s="721"/>
      <c r="E37" s="723"/>
      <c r="F37" s="728"/>
      <c r="G37" s="658"/>
      <c r="H37" s="729"/>
      <c r="I37" s="725"/>
      <c r="J37" s="730"/>
      <c r="K37" s="725"/>
      <c r="L37" s="725"/>
      <c r="M37" s="727"/>
      <c r="N37" s="33"/>
      <c r="O37" s="33"/>
    </row>
    <row r="38" spans="1:169" ht="23.4" customHeight="1" thickTop="1" thickBot="1">
      <c r="A38" s="718"/>
      <c r="B38" s="718"/>
      <c r="C38" s="719"/>
      <c r="D38" s="721"/>
      <c r="E38" s="723"/>
      <c r="F38" s="728"/>
      <c r="G38" s="658"/>
      <c r="H38" s="729"/>
      <c r="I38" s="725"/>
      <c r="J38" s="730"/>
      <c r="K38" s="725"/>
      <c r="L38" s="725"/>
      <c r="M38" s="727"/>
      <c r="N38" s="33"/>
      <c r="O38" s="33"/>
    </row>
    <row r="39" spans="1:169" ht="55.8" customHeight="1" thickTop="1" thickBot="1">
      <c r="A39" s="718"/>
      <c r="B39" s="718"/>
      <c r="C39" s="719"/>
      <c r="D39" s="721"/>
      <c r="E39" s="723"/>
      <c r="F39" s="728"/>
      <c r="G39" s="658"/>
      <c r="H39" s="729"/>
      <c r="I39" s="725"/>
      <c r="J39" s="730"/>
      <c r="K39" s="725"/>
      <c r="L39" s="725"/>
      <c r="M39" s="727"/>
      <c r="N39" s="33"/>
      <c r="O39" s="33"/>
    </row>
    <row r="40" spans="1:169" s="25" customFormat="1" ht="24" customHeight="1" thickTop="1" thickBot="1">
      <c r="A40" s="718">
        <f>'7- Mapa Final'!A40</f>
        <v>4</v>
      </c>
      <c r="B40" s="718" t="str">
        <f>'7- Mapa Final'!B40</f>
        <v xml:space="preserve">Incumplimientos en la realizacion de audiencias </v>
      </c>
      <c r="C40" s="719" t="str">
        <f>'7- Mapa Final'!C40</f>
        <v>1. Insuficiencia de Despachos Judiciales.
2. Cruces de audiencias
3. Inasistencia de las partes e intervinientes o sujetos procesales.
5. Problemas de conexión virtual del Despacho, Partes e intervinientes.</v>
      </c>
      <c r="D40" s="720" t="str">
        <f>'7- Mapa Final'!I40</f>
        <v>Muy Baja - 1</v>
      </c>
      <c r="E40" s="722" t="str">
        <f>'7- Mapa Final'!J40</f>
        <v>Leve - 1</v>
      </c>
      <c r="F40" s="728" t="str">
        <f>'7- Mapa Final'!L40</f>
        <v>Bajo - 1</v>
      </c>
      <c r="G40" s="658" t="s">
        <v>305</v>
      </c>
      <c r="H40" s="729" t="str">
        <f>+'7- Mapa Final'!N40:N49</f>
        <v>No Requiere
Los controles   son efectivos para mitigar los factores que contribuyen al riesgo, lo que a su vez reduce la exposición a posibles consecuencias negativas.</v>
      </c>
      <c r="I40" s="725"/>
      <c r="J40" s="730" t="s">
        <v>575</v>
      </c>
      <c r="K40" s="724">
        <v>45658</v>
      </c>
      <c r="L40" s="724">
        <v>45747</v>
      </c>
      <c r="M40" s="726" t="s">
        <v>576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24" customHeight="1" thickTop="1" thickBot="1">
      <c r="A41" s="718"/>
      <c r="B41" s="718"/>
      <c r="C41" s="719"/>
      <c r="D41" s="721"/>
      <c r="E41" s="723"/>
      <c r="F41" s="728"/>
      <c r="G41" s="658"/>
      <c r="H41" s="729"/>
      <c r="I41" s="725"/>
      <c r="J41" s="730"/>
      <c r="K41" s="725"/>
      <c r="L41" s="725"/>
      <c r="M41" s="72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24" customHeight="1" thickTop="1" thickBot="1">
      <c r="A42" s="718"/>
      <c r="B42" s="718"/>
      <c r="C42" s="719"/>
      <c r="D42" s="721"/>
      <c r="E42" s="723"/>
      <c r="F42" s="728"/>
      <c r="G42" s="658"/>
      <c r="H42" s="729"/>
      <c r="I42" s="725"/>
      <c r="J42" s="730"/>
      <c r="K42" s="725"/>
      <c r="L42" s="725"/>
      <c r="M42" s="72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24" customHeight="1" thickTop="1" thickBot="1">
      <c r="A43" s="718"/>
      <c r="B43" s="718"/>
      <c r="C43" s="719"/>
      <c r="D43" s="721"/>
      <c r="E43" s="723"/>
      <c r="F43" s="728"/>
      <c r="G43" s="658"/>
      <c r="H43" s="729"/>
      <c r="I43" s="725"/>
      <c r="J43" s="730"/>
      <c r="K43" s="725"/>
      <c r="L43" s="725"/>
      <c r="M43" s="72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24" customHeight="1" thickTop="1" thickBot="1">
      <c r="A44" s="718"/>
      <c r="B44" s="718"/>
      <c r="C44" s="719"/>
      <c r="D44" s="721"/>
      <c r="E44" s="723"/>
      <c r="F44" s="728"/>
      <c r="G44" s="658"/>
      <c r="H44" s="729"/>
      <c r="I44" s="725"/>
      <c r="J44" s="730"/>
      <c r="K44" s="725"/>
      <c r="L44" s="725"/>
      <c r="M44" s="72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24" customHeight="1" thickTop="1" thickBot="1">
      <c r="A45" s="718"/>
      <c r="B45" s="718"/>
      <c r="C45" s="719"/>
      <c r="D45" s="721"/>
      <c r="E45" s="723"/>
      <c r="F45" s="728"/>
      <c r="G45" s="658"/>
      <c r="H45" s="729"/>
      <c r="I45" s="725"/>
      <c r="J45" s="730"/>
      <c r="K45" s="725"/>
      <c r="L45" s="725"/>
      <c r="M45" s="727"/>
      <c r="N45" s="33"/>
      <c r="O45" s="33"/>
    </row>
    <row r="46" spans="1:169" ht="24" customHeight="1" thickTop="1" thickBot="1">
      <c r="A46" s="718"/>
      <c r="B46" s="718"/>
      <c r="C46" s="719"/>
      <c r="D46" s="721"/>
      <c r="E46" s="723"/>
      <c r="F46" s="728"/>
      <c r="G46" s="658"/>
      <c r="H46" s="729"/>
      <c r="I46" s="725"/>
      <c r="J46" s="730"/>
      <c r="K46" s="725"/>
      <c r="L46" s="725"/>
      <c r="M46" s="727"/>
      <c r="N46" s="33"/>
      <c r="O46" s="33"/>
    </row>
    <row r="47" spans="1:169" ht="24" customHeight="1" thickTop="1" thickBot="1">
      <c r="A47" s="718"/>
      <c r="B47" s="718"/>
      <c r="C47" s="719"/>
      <c r="D47" s="721"/>
      <c r="E47" s="723"/>
      <c r="F47" s="728"/>
      <c r="G47" s="658"/>
      <c r="H47" s="729"/>
      <c r="I47" s="725"/>
      <c r="J47" s="730"/>
      <c r="K47" s="725"/>
      <c r="L47" s="725"/>
      <c r="M47" s="727"/>
      <c r="N47" s="33"/>
      <c r="O47" s="33"/>
    </row>
    <row r="48" spans="1:169" ht="24" customHeight="1" thickTop="1" thickBot="1">
      <c r="A48" s="718"/>
      <c r="B48" s="718"/>
      <c r="C48" s="719"/>
      <c r="D48" s="721"/>
      <c r="E48" s="723"/>
      <c r="F48" s="728"/>
      <c r="G48" s="658"/>
      <c r="H48" s="729"/>
      <c r="I48" s="725"/>
      <c r="J48" s="730"/>
      <c r="K48" s="725"/>
      <c r="L48" s="725"/>
      <c r="M48" s="727"/>
      <c r="N48" s="33"/>
      <c r="O48" s="33"/>
    </row>
    <row r="49" spans="1:169" ht="49.2" customHeight="1" thickTop="1" thickBot="1">
      <c r="A49" s="718"/>
      <c r="B49" s="718"/>
      <c r="C49" s="719"/>
      <c r="D49" s="721"/>
      <c r="E49" s="723"/>
      <c r="F49" s="728"/>
      <c r="G49" s="658"/>
      <c r="H49" s="729"/>
      <c r="I49" s="725"/>
      <c r="J49" s="730"/>
      <c r="K49" s="725"/>
      <c r="L49" s="725"/>
      <c r="M49" s="727"/>
      <c r="N49" s="33"/>
      <c r="O49" s="33"/>
    </row>
    <row r="50" spans="1:169" s="25" customFormat="1" ht="29.4" customHeight="1" thickTop="1" thickBot="1">
      <c r="A50" s="718">
        <f>'7- Mapa Final'!A50</f>
        <v>5</v>
      </c>
      <c r="B50" s="718" t="str">
        <f>'7- Mapa Final'!B50</f>
        <v>Efectuar el reparto judicial incumpliendo requisitos</v>
      </c>
      <c r="C50" s="719"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50" s="720" t="str">
        <f>'7- Mapa Final'!I50</f>
        <v>Muy Baja - 1</v>
      </c>
      <c r="E50" s="722" t="str">
        <f>'7- Mapa Final'!J50</f>
        <v>Leve - 1</v>
      </c>
      <c r="F50" s="728" t="str">
        <f>'7- Mapa Final'!L50</f>
        <v>Bajo - 1</v>
      </c>
      <c r="G50" s="658" t="s">
        <v>305</v>
      </c>
      <c r="H50" s="729" t="str">
        <f>+'7- Mapa Final'!N50:N59</f>
        <v>No Requiere
Los controles   son efectivos para mitigar los factores que contribuyen al riesgo, lo que a su vez reduce la exposición a posibles consecuencias negativas.</v>
      </c>
      <c r="I50" s="725"/>
      <c r="J50" s="730" t="s">
        <v>575</v>
      </c>
      <c r="K50" s="724">
        <v>45658</v>
      </c>
      <c r="L50" s="724">
        <v>45747</v>
      </c>
      <c r="M50" s="726" t="s">
        <v>576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29.4" customHeight="1" thickTop="1" thickBot="1">
      <c r="A51" s="718"/>
      <c r="B51" s="718"/>
      <c r="C51" s="719"/>
      <c r="D51" s="721"/>
      <c r="E51" s="723"/>
      <c r="F51" s="728"/>
      <c r="G51" s="658"/>
      <c r="H51" s="729"/>
      <c r="I51" s="725"/>
      <c r="J51" s="730"/>
      <c r="K51" s="725"/>
      <c r="L51" s="725"/>
      <c r="M51" s="72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29.4" customHeight="1" thickTop="1" thickBot="1">
      <c r="A52" s="718"/>
      <c r="B52" s="718"/>
      <c r="C52" s="719"/>
      <c r="D52" s="721"/>
      <c r="E52" s="723"/>
      <c r="F52" s="728"/>
      <c r="G52" s="658"/>
      <c r="H52" s="729"/>
      <c r="I52" s="725"/>
      <c r="J52" s="730"/>
      <c r="K52" s="725"/>
      <c r="L52" s="725"/>
      <c r="M52" s="72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29.4" customHeight="1" thickTop="1" thickBot="1">
      <c r="A53" s="718"/>
      <c r="B53" s="718"/>
      <c r="C53" s="719"/>
      <c r="D53" s="721"/>
      <c r="E53" s="723"/>
      <c r="F53" s="728"/>
      <c r="G53" s="658"/>
      <c r="H53" s="729"/>
      <c r="I53" s="725"/>
      <c r="J53" s="730"/>
      <c r="K53" s="725"/>
      <c r="L53" s="725"/>
      <c r="M53" s="72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29.4" customHeight="1" thickTop="1" thickBot="1">
      <c r="A54" s="718"/>
      <c r="B54" s="718"/>
      <c r="C54" s="719"/>
      <c r="D54" s="721"/>
      <c r="E54" s="723"/>
      <c r="F54" s="728"/>
      <c r="G54" s="658"/>
      <c r="H54" s="729"/>
      <c r="I54" s="725"/>
      <c r="J54" s="730"/>
      <c r="K54" s="725"/>
      <c r="L54" s="725"/>
      <c r="M54" s="72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29.4" customHeight="1" thickTop="1" thickBot="1">
      <c r="A55" s="718"/>
      <c r="B55" s="718"/>
      <c r="C55" s="719"/>
      <c r="D55" s="721"/>
      <c r="E55" s="723"/>
      <c r="F55" s="728"/>
      <c r="G55" s="658"/>
      <c r="H55" s="729"/>
      <c r="I55" s="725"/>
      <c r="J55" s="730"/>
      <c r="K55" s="725"/>
      <c r="L55" s="725"/>
      <c r="M55" s="727"/>
      <c r="N55" s="33"/>
      <c r="O55" s="33"/>
    </row>
    <row r="56" spans="1:169" ht="29.4" customHeight="1" thickTop="1" thickBot="1">
      <c r="A56" s="718"/>
      <c r="B56" s="718"/>
      <c r="C56" s="719"/>
      <c r="D56" s="721"/>
      <c r="E56" s="723"/>
      <c r="F56" s="728"/>
      <c r="G56" s="658"/>
      <c r="H56" s="729"/>
      <c r="I56" s="725"/>
      <c r="J56" s="730"/>
      <c r="K56" s="725"/>
      <c r="L56" s="725"/>
      <c r="M56" s="727"/>
      <c r="N56" s="33"/>
      <c r="O56" s="33"/>
    </row>
    <row r="57" spans="1:169" ht="29.4" customHeight="1" thickTop="1" thickBot="1">
      <c r="A57" s="718"/>
      <c r="B57" s="718"/>
      <c r="C57" s="719"/>
      <c r="D57" s="721"/>
      <c r="E57" s="723"/>
      <c r="F57" s="728"/>
      <c r="G57" s="658"/>
      <c r="H57" s="729"/>
      <c r="I57" s="725"/>
      <c r="J57" s="730"/>
      <c r="K57" s="725"/>
      <c r="L57" s="725"/>
      <c r="M57" s="727"/>
      <c r="N57" s="33"/>
      <c r="O57" s="33"/>
    </row>
    <row r="58" spans="1:169" ht="29.4" customHeight="1" thickTop="1" thickBot="1">
      <c r="A58" s="718"/>
      <c r="B58" s="718"/>
      <c r="C58" s="719"/>
      <c r="D58" s="721"/>
      <c r="E58" s="723"/>
      <c r="F58" s="728"/>
      <c r="G58" s="658"/>
      <c r="H58" s="729"/>
      <c r="I58" s="725"/>
      <c r="J58" s="730"/>
      <c r="K58" s="725"/>
      <c r="L58" s="725"/>
      <c r="M58" s="727"/>
      <c r="N58" s="33"/>
      <c r="O58" s="33"/>
    </row>
    <row r="59" spans="1:169" ht="29.4" customHeight="1" thickTop="1" thickBot="1">
      <c r="A59" s="718"/>
      <c r="B59" s="718"/>
      <c r="C59" s="719"/>
      <c r="D59" s="721"/>
      <c r="E59" s="723"/>
      <c r="F59" s="728"/>
      <c r="G59" s="658"/>
      <c r="H59" s="729"/>
      <c r="I59" s="725"/>
      <c r="J59" s="730"/>
      <c r="K59" s="725"/>
      <c r="L59" s="725"/>
      <c r="M59" s="727"/>
      <c r="N59" s="33"/>
      <c r="O59" s="33"/>
    </row>
    <row r="60" spans="1:169" ht="15" thickTop="1"/>
  </sheetData>
  <mergeCells count="82">
    <mergeCell ref="A30:A39"/>
    <mergeCell ref="A20:A29"/>
    <mergeCell ref="C20:C29"/>
    <mergeCell ref="D10:D19"/>
    <mergeCell ref="E10:E19"/>
    <mergeCell ref="B30:B39"/>
    <mergeCell ref="C30:C39"/>
    <mergeCell ref="D30:D39"/>
    <mergeCell ref="E30:E39"/>
    <mergeCell ref="L20:L29"/>
    <mergeCell ref="M20:M29"/>
    <mergeCell ref="B10:B19"/>
    <mergeCell ref="B20:B29"/>
    <mergeCell ref="F20:F29"/>
    <mergeCell ref="L10:L19"/>
    <mergeCell ref="M10:M19"/>
    <mergeCell ref="F10:F19"/>
    <mergeCell ref="G10:G19"/>
    <mergeCell ref="H10:H19"/>
    <mergeCell ref="I10:I19"/>
    <mergeCell ref="J10:J19"/>
    <mergeCell ref="K10:K19"/>
    <mergeCell ref="D20:D29"/>
    <mergeCell ref="I7:J7"/>
    <mergeCell ref="K7:L7"/>
    <mergeCell ref="M7:M8"/>
    <mergeCell ref="A6:B6"/>
    <mergeCell ref="A7:C7"/>
    <mergeCell ref="D7:F7"/>
    <mergeCell ref="G7:G8"/>
    <mergeCell ref="C6:M6"/>
    <mergeCell ref="H7:H8"/>
    <mergeCell ref="K1:M3"/>
    <mergeCell ref="A4:B4"/>
    <mergeCell ref="A5:B5"/>
    <mergeCell ref="A1:B2"/>
    <mergeCell ref="C4:M4"/>
    <mergeCell ref="C1:G2"/>
    <mergeCell ref="C5:M5"/>
    <mergeCell ref="A9:G9"/>
    <mergeCell ref="A10:A19"/>
    <mergeCell ref="C10:C19"/>
    <mergeCell ref="J20:J29"/>
    <mergeCell ref="K20:K29"/>
    <mergeCell ref="E20:E29"/>
    <mergeCell ref="I20:I29"/>
    <mergeCell ref="G20:G29"/>
    <mergeCell ref="H20:H29"/>
    <mergeCell ref="I30:I39"/>
    <mergeCell ref="K40:K49"/>
    <mergeCell ref="L40:L49"/>
    <mergeCell ref="M40:M49"/>
    <mergeCell ref="F40:F49"/>
    <mergeCell ref="G40:G49"/>
    <mergeCell ref="H40:H49"/>
    <mergeCell ref="I40:I49"/>
    <mergeCell ref="J40:J49"/>
    <mergeCell ref="J30:J39"/>
    <mergeCell ref="K30:K39"/>
    <mergeCell ref="L30:L39"/>
    <mergeCell ref="M30:M39"/>
    <mergeCell ref="F30:F39"/>
    <mergeCell ref="G30:G39"/>
    <mergeCell ref="H30:H39"/>
    <mergeCell ref="A40:A49"/>
    <mergeCell ref="B40:B49"/>
    <mergeCell ref="C40:C49"/>
    <mergeCell ref="D40:D49"/>
    <mergeCell ref="E40:E49"/>
    <mergeCell ref="K50:K59"/>
    <mergeCell ref="L50:L59"/>
    <mergeCell ref="M50:M59"/>
    <mergeCell ref="F50:F59"/>
    <mergeCell ref="G50:G59"/>
    <mergeCell ref="H50:H59"/>
    <mergeCell ref="I50:I59"/>
    <mergeCell ref="J50:J59"/>
    <mergeCell ref="A50:A59"/>
    <mergeCell ref="B50:B59"/>
    <mergeCell ref="C50:C59"/>
    <mergeCell ref="D50:D59"/>
    <mergeCell ref="E50:E59"/>
  </mergeCells>
  <conditionalFormatting sqref="A7:B7">
    <cfRule type="containsText" dxfId="249" priority="815" operator="containsText" text="3- Moderado">
      <formula>NOT(ISERROR(SEARCH("3- Moderado",A7)))</formula>
    </cfRule>
    <cfRule type="containsText" dxfId="248" priority="816" operator="containsText" text="6- Moderado">
      <formula>NOT(ISERROR(SEARCH("6- Moderado",A7)))</formula>
    </cfRule>
    <cfRule type="containsText" dxfId="247" priority="817" operator="containsText" text="4- Moderado">
      <formula>NOT(ISERROR(SEARCH("4- Moderado",A7)))</formula>
    </cfRule>
    <cfRule type="containsText" dxfId="246" priority="818" operator="containsText" text="3- Bajo">
      <formula>NOT(ISERROR(SEARCH("3- Bajo",A7)))</formula>
    </cfRule>
    <cfRule type="containsText" dxfId="245" priority="819" operator="containsText" text="4- Bajo">
      <formula>NOT(ISERROR(SEARCH("4- Bajo",A7)))</formula>
    </cfRule>
    <cfRule type="containsText" dxfId="244" priority="820" operator="containsText" text="1- Bajo">
      <formula>NOT(ISERROR(SEARCH("1- Bajo",A7)))</formula>
    </cfRule>
  </conditionalFormatting>
  <conditionalFormatting sqref="A10:E10 A20:E20 A30:E30 A40:E40 A50:E50">
    <cfRule type="containsText" dxfId="243" priority="791" operator="containsText" text="3- Moderado">
      <formula>NOT(ISERROR(SEARCH("3- Moderado",A10)))</formula>
    </cfRule>
    <cfRule type="containsText" dxfId="242" priority="792" operator="containsText" text="6- Moderado">
      <formula>NOT(ISERROR(SEARCH("6- Moderado",A10)))</formula>
    </cfRule>
    <cfRule type="containsText" dxfId="241" priority="793" operator="containsText" text="4- Moderado">
      <formula>NOT(ISERROR(SEARCH("4- Moderado",A10)))</formula>
    </cfRule>
    <cfRule type="containsText" dxfId="240" priority="794" operator="containsText" text="3- Bajo">
      <formula>NOT(ISERROR(SEARCH("3- Bajo",A10)))</formula>
    </cfRule>
    <cfRule type="containsText" dxfId="239" priority="795" operator="containsText" text="4- Bajo">
      <formula>NOT(ISERROR(SEARCH("4- Bajo",A10)))</formula>
    </cfRule>
    <cfRule type="containsText" dxfId="238" priority="796" operator="containsText" text="1- Bajo">
      <formula>NOT(ISERROR(SEARCH("1- Bajo",A10)))</formula>
    </cfRule>
  </conditionalFormatting>
  <conditionalFormatting sqref="C8:F8">
    <cfRule type="containsText" dxfId="237" priority="147" operator="containsText" text="3- Moderado">
      <formula>NOT(ISERROR(SEARCH("3- Moderado",C8)))</formula>
    </cfRule>
    <cfRule type="containsText" dxfId="236" priority="148" operator="containsText" text="6- Moderado">
      <formula>NOT(ISERROR(SEARCH("6- Moderado",C8)))</formula>
    </cfRule>
    <cfRule type="containsText" dxfId="235" priority="149" operator="containsText" text="4- Moderado">
      <formula>NOT(ISERROR(SEARCH("4- Moderado",C8)))</formula>
    </cfRule>
    <cfRule type="containsText" dxfId="234" priority="150" operator="containsText" text="3- Bajo">
      <formula>NOT(ISERROR(SEARCH("3- Bajo",C8)))</formula>
    </cfRule>
    <cfRule type="containsText" dxfId="233" priority="151" operator="containsText" text="4- Bajo">
      <formula>NOT(ISERROR(SEARCH("4- Bajo",C8)))</formula>
    </cfRule>
    <cfRule type="containsText" dxfId="232" priority="152" operator="containsText" text="1- Bajo">
      <formula>NOT(ISERROR(SEARCH("1- Bajo",C8)))</formula>
    </cfRule>
  </conditionalFormatting>
  <conditionalFormatting sqref="D10:D59">
    <cfRule type="containsText" dxfId="231" priority="39" operator="containsText" text="Muy Alta">
      <formula>NOT(ISERROR(SEARCH("Muy Alta",D10)))</formula>
    </cfRule>
    <cfRule type="containsText" dxfId="230" priority="40" operator="containsText" text="Alta">
      <formula>NOT(ISERROR(SEARCH("Alta",D10)))</formula>
    </cfRule>
    <cfRule type="containsText" dxfId="229" priority="41" operator="containsText" text="Baja">
      <formula>NOT(ISERROR(SEARCH("Baja",D10)))</formula>
    </cfRule>
    <cfRule type="containsText" dxfId="228" priority="42" operator="containsText" text="Muy Baja">
      <formula>NOT(ISERROR(SEARCH("Muy Baja",D10)))</formula>
    </cfRule>
    <cfRule type="containsText" dxfId="227" priority="44" operator="containsText" text="Media">
      <formula>NOT(ISERROR(SEARCH("Media",D10)))</formula>
    </cfRule>
  </conditionalFormatting>
  <conditionalFormatting sqref="E10:E59">
    <cfRule type="containsText" dxfId="226" priority="35" operator="containsText" text="Catastrófico">
      <formula>NOT(ISERROR(SEARCH("Catastrófico",E10)))</formula>
    </cfRule>
    <cfRule type="containsText" dxfId="225" priority="36" operator="containsText" text="Mayor">
      <formula>NOT(ISERROR(SEARCH("Mayor",E10)))</formula>
    </cfRule>
    <cfRule type="containsText" dxfId="224" priority="37" operator="containsText" text="Menor">
      <formula>NOT(ISERROR(SEARCH("Menor",E10)))</formula>
    </cfRule>
    <cfRule type="containsText" dxfId="223" priority="38" operator="containsText" text="Leve">
      <formula>NOT(ISERROR(SEARCH("Leve",E10)))</formula>
    </cfRule>
  </conditionalFormatting>
  <conditionalFormatting sqref="E10:F59">
    <cfRule type="containsText" dxfId="222" priority="43" operator="containsText" text="Moderado">
      <formula>NOT(ISERROR(SEARCH("Moderado",E10)))</formula>
    </cfRule>
  </conditionalFormatting>
  <conditionalFormatting sqref="F10:F59">
    <cfRule type="colorScale" priority="1178">
      <colorScale>
        <cfvo type="min"/>
        <cfvo type="max"/>
        <color rgb="FFFF7128"/>
        <color rgb="FFFFEF9C"/>
      </colorScale>
    </cfRule>
  </conditionalFormatting>
  <conditionalFormatting sqref="F10:F59">
    <cfRule type="containsText" dxfId="221" priority="58" operator="containsText" text="Bajo">
      <formula>NOT(ISERROR(SEARCH("Bajo",F10)))</formula>
    </cfRule>
    <cfRule type="containsText" dxfId="220" priority="59" operator="containsText" text="Moderado">
      <formula>NOT(ISERROR(SEARCH("Moderado",F10)))</formula>
    </cfRule>
    <cfRule type="containsText" dxfId="219" priority="60" operator="containsText" text="Alto">
      <formula>NOT(ISERROR(SEARCH("Alto",F10)))</formula>
    </cfRule>
    <cfRule type="containsText" dxfId="218" priority="61" operator="containsText" text="Extremo">
      <formula>NOT(ISERROR(SEARCH("Extremo",F10)))</formula>
    </cfRule>
  </conditionalFormatting>
  <dataValidations disablePrompts="1"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4000000}">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0"/>
  <sheetViews>
    <sheetView showGridLines="0" tabSelected="1" zoomScale="55" zoomScaleNormal="55" workbookViewId="0">
      <selection activeCell="M30" sqref="M30:M3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thickTop="1" thickBot="1">
      <c r="A1" s="674"/>
      <c r="B1" s="674"/>
      <c r="C1" s="734" t="s">
        <v>485</v>
      </c>
      <c r="D1" s="734"/>
      <c r="E1" s="734"/>
      <c r="F1" s="734"/>
      <c r="G1" s="734"/>
      <c r="H1" s="346"/>
      <c r="I1" s="346"/>
      <c r="J1" s="346"/>
      <c r="K1" s="732"/>
      <c r="L1" s="732"/>
      <c r="M1" s="73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thickTop="1" thickBot="1">
      <c r="A2" s="674"/>
      <c r="B2" s="674"/>
      <c r="C2" s="734"/>
      <c r="D2" s="734"/>
      <c r="E2" s="734"/>
      <c r="F2" s="734"/>
      <c r="G2" s="734"/>
      <c r="H2" s="346"/>
      <c r="I2" s="346"/>
      <c r="J2" s="346"/>
      <c r="K2" s="732"/>
      <c r="L2" s="732"/>
      <c r="M2" s="73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thickTop="1" thickBot="1">
      <c r="A3" s="347"/>
      <c r="B3" s="347"/>
      <c r="C3" s="346"/>
      <c r="D3" s="346"/>
      <c r="E3" s="346"/>
      <c r="F3" s="346"/>
      <c r="G3" s="346"/>
      <c r="H3" s="346"/>
      <c r="I3" s="346"/>
      <c r="J3" s="346"/>
      <c r="K3" s="732"/>
      <c r="L3" s="732"/>
      <c r="M3" s="73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thickTop="1" thickBot="1">
      <c r="A4" s="668" t="s">
        <v>227</v>
      </c>
      <c r="B4" s="668"/>
      <c r="C4" s="670" t="s">
        <v>422</v>
      </c>
      <c r="D4" s="733"/>
      <c r="E4" s="733"/>
      <c r="F4" s="733"/>
      <c r="G4" s="733"/>
      <c r="H4" s="733"/>
      <c r="I4" s="733"/>
      <c r="J4" s="733"/>
      <c r="K4" s="733"/>
      <c r="L4" s="733"/>
      <c r="M4" s="733"/>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33.80000000000001" customHeight="1" thickTop="1" thickBot="1">
      <c r="A5" s="668" t="s">
        <v>228</v>
      </c>
      <c r="B5" s="668"/>
      <c r="C5" s="680" t="s">
        <v>482</v>
      </c>
      <c r="D5" s="681"/>
      <c r="E5" s="681"/>
      <c r="F5" s="681"/>
      <c r="G5" s="681"/>
      <c r="H5" s="681"/>
      <c r="I5" s="681"/>
      <c r="J5" s="681"/>
      <c r="K5" s="681"/>
      <c r="L5" s="681"/>
      <c r="M5" s="68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Top="1" thickBot="1">
      <c r="A6" s="668" t="s">
        <v>229</v>
      </c>
      <c r="B6" s="668"/>
      <c r="C6" s="739" t="s">
        <v>486</v>
      </c>
      <c r="D6" s="739"/>
      <c r="E6" s="739"/>
      <c r="F6" s="739"/>
      <c r="G6" s="739"/>
      <c r="H6" s="739"/>
      <c r="I6" s="739"/>
      <c r="J6" s="739"/>
      <c r="K6" s="739"/>
      <c r="L6" s="739"/>
      <c r="M6" s="73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37" t="s">
        <v>400</v>
      </c>
      <c r="B7" s="737"/>
      <c r="C7" s="737"/>
      <c r="D7" s="738" t="s">
        <v>401</v>
      </c>
      <c r="E7" s="738"/>
      <c r="F7" s="738"/>
      <c r="G7" s="736" t="s">
        <v>402</v>
      </c>
      <c r="H7" s="735" t="s">
        <v>403</v>
      </c>
      <c r="I7" s="735" t="s">
        <v>404</v>
      </c>
      <c r="J7" s="735"/>
      <c r="K7" s="735" t="s">
        <v>405</v>
      </c>
      <c r="L7" s="735"/>
      <c r="M7" s="736" t="s">
        <v>413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53" t="s">
        <v>32</v>
      </c>
      <c r="B8" s="353" t="s">
        <v>169</v>
      </c>
      <c r="C8" s="353" t="s">
        <v>171</v>
      </c>
      <c r="D8" s="349" t="s">
        <v>181</v>
      </c>
      <c r="E8" s="349" t="s">
        <v>407</v>
      </c>
      <c r="F8" s="349" t="s">
        <v>408</v>
      </c>
      <c r="G8" s="736"/>
      <c r="H8" s="735"/>
      <c r="I8" s="352" t="s">
        <v>409</v>
      </c>
      <c r="J8" s="352" t="s">
        <v>410</v>
      </c>
      <c r="K8" s="352" t="s">
        <v>411</v>
      </c>
      <c r="L8" s="352" t="s">
        <v>412</v>
      </c>
      <c r="M8" s="736"/>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31"/>
      <c r="B9" s="731"/>
      <c r="C9" s="731"/>
      <c r="D9" s="731"/>
      <c r="E9" s="731"/>
      <c r="F9" s="731"/>
      <c r="G9" s="731"/>
      <c r="H9" s="351"/>
      <c r="I9" s="351"/>
      <c r="J9" s="351"/>
      <c r="K9" s="351"/>
      <c r="L9" s="351"/>
      <c r="M9" s="351"/>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27" customHeight="1" thickTop="1" thickBot="1">
      <c r="A10" s="718">
        <f>'7- Mapa Final'!A10</f>
        <v>1</v>
      </c>
      <c r="B10" s="718" t="str">
        <f>'7- Mapa Final'!B10</f>
        <v xml:space="preserve">Recibir , ofrecer, prometer , entregar o aceptar dádivas o beneficios a nombre propio o de terceros para  expedir, alterar,retener , extraviar o entregar  documentos  sin el lleno de requisitos legales </v>
      </c>
      <c r="C10" s="719"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720" t="str">
        <f>'7- Mapa Final'!I10</f>
        <v>Muy Baja - 1</v>
      </c>
      <c r="E10" s="722" t="str">
        <f>'7- Mapa Final'!J10</f>
        <v>Leve - 1</v>
      </c>
      <c r="F10" s="728" t="str">
        <f>'7- Mapa Final'!L10</f>
        <v>Bajo - 1</v>
      </c>
      <c r="G10" s="658" t="s">
        <v>305</v>
      </c>
      <c r="H10" s="729" t="str">
        <f>+'7- Mapa Final'!N10:N19</f>
        <v xml:space="preserve">No requiere.
Los controles existentes permiten eliminar las causas que generan el riesgo, reduciendo la probabilidad de que se materialice y cause daños. </v>
      </c>
      <c r="I10" s="725"/>
      <c r="J10" s="730" t="s">
        <v>575</v>
      </c>
      <c r="K10" s="811">
        <v>45748</v>
      </c>
      <c r="L10" s="811">
        <v>45838</v>
      </c>
      <c r="M10" s="814" t="s">
        <v>577</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27" customHeight="1" thickTop="1" thickBot="1">
      <c r="A11" s="718"/>
      <c r="B11" s="718"/>
      <c r="C11" s="719"/>
      <c r="D11" s="721"/>
      <c r="E11" s="723"/>
      <c r="F11" s="728"/>
      <c r="G11" s="658"/>
      <c r="H11" s="729"/>
      <c r="I11" s="725"/>
      <c r="J11" s="730"/>
      <c r="K11" s="812"/>
      <c r="L11" s="812"/>
      <c r="M11" s="815"/>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27" customHeight="1" thickTop="1" thickBot="1">
      <c r="A12" s="718"/>
      <c r="B12" s="718"/>
      <c r="C12" s="719"/>
      <c r="D12" s="721"/>
      <c r="E12" s="723"/>
      <c r="F12" s="728"/>
      <c r="G12" s="658"/>
      <c r="H12" s="729"/>
      <c r="I12" s="725"/>
      <c r="J12" s="730"/>
      <c r="K12" s="812"/>
      <c r="L12" s="812"/>
      <c r="M12" s="815"/>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27" customHeight="1" thickTop="1" thickBot="1">
      <c r="A13" s="718"/>
      <c r="B13" s="718"/>
      <c r="C13" s="719"/>
      <c r="D13" s="721"/>
      <c r="E13" s="723"/>
      <c r="F13" s="728"/>
      <c r="G13" s="658"/>
      <c r="H13" s="729"/>
      <c r="I13" s="725"/>
      <c r="J13" s="730"/>
      <c r="K13" s="812"/>
      <c r="L13" s="812"/>
      <c r="M13" s="815"/>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27" customHeight="1" thickTop="1" thickBot="1">
      <c r="A14" s="718"/>
      <c r="B14" s="718"/>
      <c r="C14" s="719"/>
      <c r="D14" s="721"/>
      <c r="E14" s="723"/>
      <c r="F14" s="728"/>
      <c r="G14" s="658"/>
      <c r="H14" s="729"/>
      <c r="I14" s="725"/>
      <c r="J14" s="730"/>
      <c r="K14" s="812"/>
      <c r="L14" s="812"/>
      <c r="M14" s="815"/>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27" customHeight="1" thickTop="1" thickBot="1">
      <c r="A15" s="718"/>
      <c r="B15" s="718"/>
      <c r="C15" s="719"/>
      <c r="D15" s="721"/>
      <c r="E15" s="723"/>
      <c r="F15" s="728"/>
      <c r="G15" s="658"/>
      <c r="H15" s="729"/>
      <c r="I15" s="725"/>
      <c r="J15" s="730"/>
      <c r="K15" s="812"/>
      <c r="L15" s="812"/>
      <c r="M15" s="815"/>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27" customHeight="1" thickTop="1" thickBot="1">
      <c r="A16" s="718"/>
      <c r="B16" s="718"/>
      <c r="C16" s="719"/>
      <c r="D16" s="721"/>
      <c r="E16" s="723"/>
      <c r="F16" s="728"/>
      <c r="G16" s="658"/>
      <c r="H16" s="729"/>
      <c r="I16" s="725"/>
      <c r="J16" s="730"/>
      <c r="K16" s="812"/>
      <c r="L16" s="812"/>
      <c r="M16" s="815"/>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7" customHeight="1" thickTop="1" thickBot="1">
      <c r="A17" s="718"/>
      <c r="B17" s="718"/>
      <c r="C17" s="719"/>
      <c r="D17" s="721"/>
      <c r="E17" s="723"/>
      <c r="F17" s="728"/>
      <c r="G17" s="658"/>
      <c r="H17" s="729"/>
      <c r="I17" s="725"/>
      <c r="J17" s="730"/>
      <c r="K17" s="812"/>
      <c r="L17" s="812"/>
      <c r="M17" s="815"/>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27" customHeight="1" thickTop="1" thickBot="1">
      <c r="A18" s="718"/>
      <c r="B18" s="718"/>
      <c r="C18" s="719"/>
      <c r="D18" s="721"/>
      <c r="E18" s="723"/>
      <c r="F18" s="728"/>
      <c r="G18" s="658"/>
      <c r="H18" s="729"/>
      <c r="I18" s="725"/>
      <c r="J18" s="730"/>
      <c r="K18" s="812"/>
      <c r="L18" s="812"/>
      <c r="M18" s="815"/>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7" customHeight="1" thickTop="1" thickBot="1">
      <c r="A19" s="718"/>
      <c r="B19" s="718"/>
      <c r="C19" s="719"/>
      <c r="D19" s="721"/>
      <c r="E19" s="723"/>
      <c r="F19" s="728"/>
      <c r="G19" s="658"/>
      <c r="H19" s="729"/>
      <c r="I19" s="725"/>
      <c r="J19" s="730"/>
      <c r="K19" s="813"/>
      <c r="L19" s="813"/>
      <c r="M19" s="81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6" customHeight="1" thickTop="1" thickBot="1">
      <c r="A20" s="718">
        <f>'7- Mapa Final'!A20</f>
        <v>2</v>
      </c>
      <c r="B20" s="718" t="str">
        <f>'7- Mapa Final'!B20</f>
        <v>Vencimiento de Términos</v>
      </c>
      <c r="C20" s="719"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20" t="str">
        <f>'7- Mapa Final'!I20</f>
        <v>Muy Baja - 1</v>
      </c>
      <c r="E20" s="722" t="str">
        <f>'7- Mapa Final'!J20</f>
        <v>Leve - 1</v>
      </c>
      <c r="F20" s="728" t="str">
        <f>'7- Mapa Final'!L20</f>
        <v>Bajo - 1</v>
      </c>
      <c r="G20" s="658" t="s">
        <v>305</v>
      </c>
      <c r="H20" s="729" t="str">
        <f>+'7- Mapa Final'!N20:N29</f>
        <v>No Requiere
Los controles   son efectivos para mitigar los factores que contribuyen al riesgo, lo que a su vez reduce la exposición a posibles consecuencias negativas.</v>
      </c>
      <c r="I20" s="725"/>
      <c r="J20" s="730" t="s">
        <v>575</v>
      </c>
      <c r="K20" s="811">
        <v>45748</v>
      </c>
      <c r="L20" s="811">
        <v>45838</v>
      </c>
      <c r="M20" s="814" t="s">
        <v>578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6" customHeight="1" thickTop="1" thickBot="1">
      <c r="A21" s="718"/>
      <c r="B21" s="718"/>
      <c r="C21" s="719"/>
      <c r="D21" s="721"/>
      <c r="E21" s="723"/>
      <c r="F21" s="728"/>
      <c r="G21" s="658"/>
      <c r="H21" s="729"/>
      <c r="I21" s="725"/>
      <c r="J21" s="730"/>
      <c r="K21" s="812"/>
      <c r="L21" s="812"/>
      <c r="M21" s="815"/>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6" customHeight="1" thickTop="1" thickBot="1">
      <c r="A22" s="718"/>
      <c r="B22" s="718"/>
      <c r="C22" s="719"/>
      <c r="D22" s="721"/>
      <c r="E22" s="723"/>
      <c r="F22" s="728"/>
      <c r="G22" s="658"/>
      <c r="H22" s="729"/>
      <c r="I22" s="725"/>
      <c r="J22" s="730"/>
      <c r="K22" s="812"/>
      <c r="L22" s="812"/>
      <c r="M22" s="815"/>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6" customHeight="1" thickTop="1" thickBot="1">
      <c r="A23" s="718"/>
      <c r="B23" s="718"/>
      <c r="C23" s="719"/>
      <c r="D23" s="721"/>
      <c r="E23" s="723"/>
      <c r="F23" s="728"/>
      <c r="G23" s="658"/>
      <c r="H23" s="729"/>
      <c r="I23" s="725"/>
      <c r="J23" s="730"/>
      <c r="K23" s="812"/>
      <c r="L23" s="812"/>
      <c r="M23" s="815"/>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6" customHeight="1" thickTop="1" thickBot="1">
      <c r="A24" s="718"/>
      <c r="B24" s="718"/>
      <c r="C24" s="719"/>
      <c r="D24" s="721"/>
      <c r="E24" s="723"/>
      <c r="F24" s="728"/>
      <c r="G24" s="658"/>
      <c r="H24" s="729"/>
      <c r="I24" s="725"/>
      <c r="J24" s="730"/>
      <c r="K24" s="812"/>
      <c r="L24" s="812"/>
      <c r="M24" s="81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6" customHeight="1" thickTop="1" thickBot="1">
      <c r="A25" s="718"/>
      <c r="B25" s="718"/>
      <c r="C25" s="719"/>
      <c r="D25" s="721"/>
      <c r="E25" s="723"/>
      <c r="F25" s="728"/>
      <c r="G25" s="658"/>
      <c r="H25" s="729"/>
      <c r="I25" s="725"/>
      <c r="J25" s="730"/>
      <c r="K25" s="812"/>
      <c r="L25" s="812"/>
      <c r="M25" s="815"/>
      <c r="N25" s="33"/>
      <c r="O25" s="33"/>
    </row>
    <row r="26" spans="1:169" ht="24.6" customHeight="1" thickTop="1" thickBot="1">
      <c r="A26" s="718"/>
      <c r="B26" s="718"/>
      <c r="C26" s="719"/>
      <c r="D26" s="721"/>
      <c r="E26" s="723"/>
      <c r="F26" s="728"/>
      <c r="G26" s="658"/>
      <c r="H26" s="729"/>
      <c r="I26" s="725"/>
      <c r="J26" s="730"/>
      <c r="K26" s="812"/>
      <c r="L26" s="812"/>
      <c r="M26" s="815"/>
      <c r="N26" s="33"/>
      <c r="O26" s="33"/>
    </row>
    <row r="27" spans="1:169" ht="24.6" customHeight="1" thickTop="1" thickBot="1">
      <c r="A27" s="718"/>
      <c r="B27" s="718"/>
      <c r="C27" s="719"/>
      <c r="D27" s="721"/>
      <c r="E27" s="723"/>
      <c r="F27" s="728"/>
      <c r="G27" s="658"/>
      <c r="H27" s="729"/>
      <c r="I27" s="725"/>
      <c r="J27" s="730"/>
      <c r="K27" s="812"/>
      <c r="L27" s="812"/>
      <c r="M27" s="815"/>
      <c r="N27" s="33"/>
      <c r="O27" s="33"/>
    </row>
    <row r="28" spans="1:169" ht="24.6" customHeight="1" thickTop="1" thickBot="1">
      <c r="A28" s="718"/>
      <c r="B28" s="718"/>
      <c r="C28" s="719"/>
      <c r="D28" s="721"/>
      <c r="E28" s="723"/>
      <c r="F28" s="728"/>
      <c r="G28" s="658"/>
      <c r="H28" s="729"/>
      <c r="I28" s="725"/>
      <c r="J28" s="730"/>
      <c r="K28" s="812"/>
      <c r="L28" s="812"/>
      <c r="M28" s="815"/>
      <c r="N28" s="33"/>
      <c r="O28" s="33"/>
    </row>
    <row r="29" spans="1:169" ht="35.4" customHeight="1" thickTop="1" thickBot="1">
      <c r="A29" s="718"/>
      <c r="B29" s="718"/>
      <c r="C29" s="719"/>
      <c r="D29" s="721"/>
      <c r="E29" s="723"/>
      <c r="F29" s="728"/>
      <c r="G29" s="658"/>
      <c r="H29" s="729"/>
      <c r="I29" s="725"/>
      <c r="J29" s="730"/>
      <c r="K29" s="813"/>
      <c r="L29" s="813"/>
      <c r="M29" s="816"/>
      <c r="N29" s="33"/>
      <c r="O29" s="33"/>
    </row>
    <row r="30" spans="1:169" s="25" customFormat="1" ht="23.4" customHeight="1" thickTop="1" thickBot="1">
      <c r="A30" s="718">
        <f>'7- Mapa Final'!A30</f>
        <v>3</v>
      </c>
      <c r="B30" s="718" t="str">
        <f>'7- Mapa Final'!B30</f>
        <v>Pérdida de documentos</v>
      </c>
      <c r="C30" s="719"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20" t="str">
        <f>'7- Mapa Final'!I30</f>
        <v>Muy Baja - 1</v>
      </c>
      <c r="E30" s="722" t="str">
        <f>'7- Mapa Final'!J30</f>
        <v>Leve - 1</v>
      </c>
      <c r="F30" s="728" t="str">
        <f>'7- Mapa Final'!L30</f>
        <v>Bajo - 1</v>
      </c>
      <c r="G30" s="658" t="s">
        <v>305</v>
      </c>
      <c r="H30" s="729" t="str">
        <f>+'7- Mapa Final'!N30:N39</f>
        <v xml:space="preserve">No requiere.
Los controles existentes permiten eliminar las causas que generan el riesgo, reduciendo la probabilidad de que se materialice y cause daños. </v>
      </c>
      <c r="I30" s="725"/>
      <c r="J30" s="730" t="s">
        <v>575</v>
      </c>
      <c r="K30" s="811">
        <v>45748</v>
      </c>
      <c r="L30" s="811">
        <v>45838</v>
      </c>
      <c r="M30" s="814" t="s">
        <v>579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23.4" customHeight="1" thickTop="1" thickBot="1">
      <c r="A31" s="718"/>
      <c r="B31" s="718"/>
      <c r="C31" s="719"/>
      <c r="D31" s="721"/>
      <c r="E31" s="723"/>
      <c r="F31" s="728"/>
      <c r="G31" s="658"/>
      <c r="H31" s="729"/>
      <c r="I31" s="725"/>
      <c r="J31" s="730"/>
      <c r="K31" s="812"/>
      <c r="L31" s="812"/>
      <c r="M31" s="81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23.4" customHeight="1" thickTop="1" thickBot="1">
      <c r="A32" s="718"/>
      <c r="B32" s="718"/>
      <c r="C32" s="719"/>
      <c r="D32" s="721"/>
      <c r="E32" s="723"/>
      <c r="F32" s="728"/>
      <c r="G32" s="658"/>
      <c r="H32" s="729"/>
      <c r="I32" s="725"/>
      <c r="J32" s="730"/>
      <c r="K32" s="812"/>
      <c r="L32" s="812"/>
      <c r="M32" s="81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23.4" customHeight="1" thickTop="1" thickBot="1">
      <c r="A33" s="718"/>
      <c r="B33" s="718"/>
      <c r="C33" s="719"/>
      <c r="D33" s="721"/>
      <c r="E33" s="723"/>
      <c r="F33" s="728"/>
      <c r="G33" s="658"/>
      <c r="H33" s="729"/>
      <c r="I33" s="725"/>
      <c r="J33" s="730"/>
      <c r="K33" s="812"/>
      <c r="L33" s="812"/>
      <c r="M33" s="81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23.4" customHeight="1" thickTop="1" thickBot="1">
      <c r="A34" s="718"/>
      <c r="B34" s="718"/>
      <c r="C34" s="719"/>
      <c r="D34" s="721"/>
      <c r="E34" s="723"/>
      <c r="F34" s="728"/>
      <c r="G34" s="658"/>
      <c r="H34" s="729"/>
      <c r="I34" s="725"/>
      <c r="J34" s="730"/>
      <c r="K34" s="812"/>
      <c r="L34" s="812"/>
      <c r="M34" s="81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23.4" customHeight="1" thickTop="1" thickBot="1">
      <c r="A35" s="718"/>
      <c r="B35" s="718"/>
      <c r="C35" s="719"/>
      <c r="D35" s="721"/>
      <c r="E35" s="723"/>
      <c r="F35" s="728"/>
      <c r="G35" s="658"/>
      <c r="H35" s="729"/>
      <c r="I35" s="725"/>
      <c r="J35" s="730"/>
      <c r="K35" s="812"/>
      <c r="L35" s="812"/>
      <c r="M35" s="815"/>
      <c r="N35" s="33"/>
      <c r="O35" s="33"/>
    </row>
    <row r="36" spans="1:169" ht="23.4" customHeight="1" thickTop="1" thickBot="1">
      <c r="A36" s="718"/>
      <c r="B36" s="718"/>
      <c r="C36" s="719"/>
      <c r="D36" s="721"/>
      <c r="E36" s="723"/>
      <c r="F36" s="728"/>
      <c r="G36" s="658"/>
      <c r="H36" s="729"/>
      <c r="I36" s="725"/>
      <c r="J36" s="730"/>
      <c r="K36" s="812"/>
      <c r="L36" s="812"/>
      <c r="M36" s="815"/>
      <c r="N36" s="33"/>
      <c r="O36" s="33"/>
    </row>
    <row r="37" spans="1:169" ht="23.4" customHeight="1" thickTop="1" thickBot="1">
      <c r="A37" s="718"/>
      <c r="B37" s="718"/>
      <c r="C37" s="719"/>
      <c r="D37" s="721"/>
      <c r="E37" s="723"/>
      <c r="F37" s="728"/>
      <c r="G37" s="658"/>
      <c r="H37" s="729"/>
      <c r="I37" s="725"/>
      <c r="J37" s="730"/>
      <c r="K37" s="812"/>
      <c r="L37" s="812"/>
      <c r="M37" s="815"/>
      <c r="N37" s="33"/>
      <c r="O37" s="33"/>
    </row>
    <row r="38" spans="1:169" ht="23.4" customHeight="1" thickTop="1" thickBot="1">
      <c r="A38" s="718"/>
      <c r="B38" s="718"/>
      <c r="C38" s="719"/>
      <c r="D38" s="721"/>
      <c r="E38" s="723"/>
      <c r="F38" s="728"/>
      <c r="G38" s="658"/>
      <c r="H38" s="729"/>
      <c r="I38" s="725"/>
      <c r="J38" s="730"/>
      <c r="K38" s="812"/>
      <c r="L38" s="812"/>
      <c r="M38" s="815"/>
      <c r="N38" s="33"/>
      <c r="O38" s="33"/>
    </row>
    <row r="39" spans="1:169" ht="55.8" customHeight="1" thickTop="1" thickBot="1">
      <c r="A39" s="718"/>
      <c r="B39" s="718"/>
      <c r="C39" s="719"/>
      <c r="D39" s="721"/>
      <c r="E39" s="723"/>
      <c r="F39" s="728"/>
      <c r="G39" s="658"/>
      <c r="H39" s="729"/>
      <c r="I39" s="725"/>
      <c r="J39" s="730"/>
      <c r="K39" s="813"/>
      <c r="L39" s="813"/>
      <c r="M39" s="816"/>
      <c r="N39" s="33"/>
      <c r="O39" s="33"/>
    </row>
    <row r="40" spans="1:169" s="25" customFormat="1" ht="24" customHeight="1" thickTop="1" thickBot="1">
      <c r="A40" s="718">
        <f>'7- Mapa Final'!A40</f>
        <v>4</v>
      </c>
      <c r="B40" s="718" t="str">
        <f>'7- Mapa Final'!B40</f>
        <v xml:space="preserve">Incumplimientos en la realizacion de audiencias </v>
      </c>
      <c r="C40" s="719" t="str">
        <f>'7- Mapa Final'!C40</f>
        <v>1. Insuficiencia de Despachos Judiciales.
2. Cruces de audiencias
3. Inasistencia de las partes e intervinientes o sujetos procesales.
5. Problemas de conexión virtual del Despacho, Partes e intervinientes.</v>
      </c>
      <c r="D40" s="720" t="str">
        <f>'7- Mapa Final'!I40</f>
        <v>Muy Baja - 1</v>
      </c>
      <c r="E40" s="722" t="str">
        <f>'7- Mapa Final'!J40</f>
        <v>Leve - 1</v>
      </c>
      <c r="F40" s="728" t="str">
        <f>'7- Mapa Final'!L40</f>
        <v>Bajo - 1</v>
      </c>
      <c r="G40" s="658" t="s">
        <v>305</v>
      </c>
      <c r="H40" s="729" t="str">
        <f>+'7- Mapa Final'!N40:N49</f>
        <v>No Requiere
Los controles   son efectivos para mitigar los factores que contribuyen al riesgo, lo que a su vez reduce la exposición a posibles consecuencias negativas.</v>
      </c>
      <c r="I40" s="725"/>
      <c r="J40" s="730" t="s">
        <v>575</v>
      </c>
      <c r="K40" s="811">
        <v>45748</v>
      </c>
      <c r="L40" s="811">
        <v>45838</v>
      </c>
      <c r="M40" s="814" t="s">
        <v>579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24" customHeight="1" thickTop="1" thickBot="1">
      <c r="A41" s="718"/>
      <c r="B41" s="718"/>
      <c r="C41" s="719"/>
      <c r="D41" s="721"/>
      <c r="E41" s="723"/>
      <c r="F41" s="728"/>
      <c r="G41" s="658"/>
      <c r="H41" s="729"/>
      <c r="I41" s="725"/>
      <c r="J41" s="730"/>
      <c r="K41" s="812"/>
      <c r="L41" s="812"/>
      <c r="M41" s="815"/>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24" customHeight="1" thickTop="1" thickBot="1">
      <c r="A42" s="718"/>
      <c r="B42" s="718"/>
      <c r="C42" s="719"/>
      <c r="D42" s="721"/>
      <c r="E42" s="723"/>
      <c r="F42" s="728"/>
      <c r="G42" s="658"/>
      <c r="H42" s="729"/>
      <c r="I42" s="725"/>
      <c r="J42" s="730"/>
      <c r="K42" s="812"/>
      <c r="L42" s="812"/>
      <c r="M42" s="815"/>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24" customHeight="1" thickTop="1" thickBot="1">
      <c r="A43" s="718"/>
      <c r="B43" s="718"/>
      <c r="C43" s="719"/>
      <c r="D43" s="721"/>
      <c r="E43" s="723"/>
      <c r="F43" s="728"/>
      <c r="G43" s="658"/>
      <c r="H43" s="729"/>
      <c r="I43" s="725"/>
      <c r="J43" s="730"/>
      <c r="K43" s="812"/>
      <c r="L43" s="812"/>
      <c r="M43" s="815"/>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24" customHeight="1" thickTop="1" thickBot="1">
      <c r="A44" s="718"/>
      <c r="B44" s="718"/>
      <c r="C44" s="719"/>
      <c r="D44" s="721"/>
      <c r="E44" s="723"/>
      <c r="F44" s="728"/>
      <c r="G44" s="658"/>
      <c r="H44" s="729"/>
      <c r="I44" s="725"/>
      <c r="J44" s="730"/>
      <c r="K44" s="812"/>
      <c r="L44" s="812"/>
      <c r="M44" s="815"/>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24" customHeight="1" thickTop="1" thickBot="1">
      <c r="A45" s="718"/>
      <c r="B45" s="718"/>
      <c r="C45" s="719"/>
      <c r="D45" s="721"/>
      <c r="E45" s="723"/>
      <c r="F45" s="728"/>
      <c r="G45" s="658"/>
      <c r="H45" s="729"/>
      <c r="I45" s="725"/>
      <c r="J45" s="730"/>
      <c r="K45" s="812"/>
      <c r="L45" s="812"/>
      <c r="M45" s="815"/>
      <c r="N45" s="33"/>
      <c r="O45" s="33"/>
    </row>
    <row r="46" spans="1:169" ht="24" customHeight="1" thickTop="1" thickBot="1">
      <c r="A46" s="718"/>
      <c r="B46" s="718"/>
      <c r="C46" s="719"/>
      <c r="D46" s="721"/>
      <c r="E46" s="723"/>
      <c r="F46" s="728"/>
      <c r="G46" s="658"/>
      <c r="H46" s="729"/>
      <c r="I46" s="725"/>
      <c r="J46" s="730"/>
      <c r="K46" s="812"/>
      <c r="L46" s="812"/>
      <c r="M46" s="815"/>
      <c r="N46" s="33"/>
      <c r="O46" s="33"/>
    </row>
    <row r="47" spans="1:169" ht="24" customHeight="1" thickTop="1" thickBot="1">
      <c r="A47" s="718"/>
      <c r="B47" s="718"/>
      <c r="C47" s="719"/>
      <c r="D47" s="721"/>
      <c r="E47" s="723"/>
      <c r="F47" s="728"/>
      <c r="G47" s="658"/>
      <c r="H47" s="729"/>
      <c r="I47" s="725"/>
      <c r="J47" s="730"/>
      <c r="K47" s="812"/>
      <c r="L47" s="812"/>
      <c r="M47" s="815"/>
      <c r="N47" s="33"/>
      <c r="O47" s="33"/>
    </row>
    <row r="48" spans="1:169" ht="24" customHeight="1" thickTop="1" thickBot="1">
      <c r="A48" s="718"/>
      <c r="B48" s="718"/>
      <c r="C48" s="719"/>
      <c r="D48" s="721"/>
      <c r="E48" s="723"/>
      <c r="F48" s="728"/>
      <c r="G48" s="658"/>
      <c r="H48" s="729"/>
      <c r="I48" s="725"/>
      <c r="J48" s="730"/>
      <c r="K48" s="812"/>
      <c r="L48" s="812"/>
      <c r="M48" s="815"/>
      <c r="N48" s="33"/>
      <c r="O48" s="33"/>
    </row>
    <row r="49" spans="1:169" ht="49.2" customHeight="1" thickTop="1" thickBot="1">
      <c r="A49" s="718"/>
      <c r="B49" s="718"/>
      <c r="C49" s="719"/>
      <c r="D49" s="721"/>
      <c r="E49" s="723"/>
      <c r="F49" s="728"/>
      <c r="G49" s="658"/>
      <c r="H49" s="729"/>
      <c r="I49" s="725"/>
      <c r="J49" s="730"/>
      <c r="K49" s="813"/>
      <c r="L49" s="813"/>
      <c r="M49" s="816"/>
      <c r="N49" s="33"/>
      <c r="O49" s="33"/>
    </row>
    <row r="50" spans="1:169" s="25" customFormat="1" ht="29.4" customHeight="1" thickTop="1" thickBot="1">
      <c r="A50" s="718">
        <f>'7- Mapa Final'!A50</f>
        <v>5</v>
      </c>
      <c r="B50" s="718" t="str">
        <f>'7- Mapa Final'!B50</f>
        <v>Efectuar el reparto judicial incumpliendo requisitos</v>
      </c>
      <c r="C50" s="719"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50" s="720" t="str">
        <f>'7- Mapa Final'!I50</f>
        <v>Muy Baja - 1</v>
      </c>
      <c r="E50" s="722" t="str">
        <f>'7- Mapa Final'!J50</f>
        <v>Leve - 1</v>
      </c>
      <c r="F50" s="728" t="str">
        <f>'7- Mapa Final'!L50</f>
        <v>Bajo - 1</v>
      </c>
      <c r="G50" s="658" t="s">
        <v>305</v>
      </c>
      <c r="H50" s="729" t="str">
        <f>+'7- Mapa Final'!N50:N59</f>
        <v>No Requiere
Los controles   son efectivos para mitigar los factores que contribuyen al riesgo, lo que a su vez reduce la exposición a posibles consecuencias negativas.</v>
      </c>
      <c r="I50" s="725"/>
      <c r="J50" s="730" t="s">
        <v>575</v>
      </c>
      <c r="K50" s="811">
        <v>45748</v>
      </c>
      <c r="L50" s="811">
        <v>45838</v>
      </c>
      <c r="M50" s="814" t="s">
        <v>578</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29.4" customHeight="1" thickTop="1" thickBot="1">
      <c r="A51" s="718"/>
      <c r="B51" s="718"/>
      <c r="C51" s="719"/>
      <c r="D51" s="721"/>
      <c r="E51" s="723"/>
      <c r="F51" s="728"/>
      <c r="G51" s="658"/>
      <c r="H51" s="729"/>
      <c r="I51" s="725"/>
      <c r="J51" s="730"/>
      <c r="K51" s="812"/>
      <c r="L51" s="812"/>
      <c r="M51" s="81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29.4" customHeight="1" thickTop="1" thickBot="1">
      <c r="A52" s="718"/>
      <c r="B52" s="718"/>
      <c r="C52" s="719"/>
      <c r="D52" s="721"/>
      <c r="E52" s="723"/>
      <c r="F52" s="728"/>
      <c r="G52" s="658"/>
      <c r="H52" s="729"/>
      <c r="I52" s="725"/>
      <c r="J52" s="730"/>
      <c r="K52" s="812"/>
      <c r="L52" s="812"/>
      <c r="M52" s="815"/>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29.4" customHeight="1" thickTop="1" thickBot="1">
      <c r="A53" s="718"/>
      <c r="B53" s="718"/>
      <c r="C53" s="719"/>
      <c r="D53" s="721"/>
      <c r="E53" s="723"/>
      <c r="F53" s="728"/>
      <c r="G53" s="658"/>
      <c r="H53" s="729"/>
      <c r="I53" s="725"/>
      <c r="J53" s="730"/>
      <c r="K53" s="812"/>
      <c r="L53" s="812"/>
      <c r="M53" s="815"/>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29.4" customHeight="1" thickTop="1" thickBot="1">
      <c r="A54" s="718"/>
      <c r="B54" s="718"/>
      <c r="C54" s="719"/>
      <c r="D54" s="721"/>
      <c r="E54" s="723"/>
      <c r="F54" s="728"/>
      <c r="G54" s="658"/>
      <c r="H54" s="729"/>
      <c r="I54" s="725"/>
      <c r="J54" s="730"/>
      <c r="K54" s="812"/>
      <c r="L54" s="812"/>
      <c r="M54" s="815"/>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29.4" customHeight="1" thickTop="1" thickBot="1">
      <c r="A55" s="718"/>
      <c r="B55" s="718"/>
      <c r="C55" s="719"/>
      <c r="D55" s="721"/>
      <c r="E55" s="723"/>
      <c r="F55" s="728"/>
      <c r="G55" s="658"/>
      <c r="H55" s="729"/>
      <c r="I55" s="725"/>
      <c r="J55" s="730"/>
      <c r="K55" s="812"/>
      <c r="L55" s="812"/>
      <c r="M55" s="815"/>
      <c r="N55" s="33"/>
      <c r="O55" s="33"/>
    </row>
    <row r="56" spans="1:169" ht="29.4" customHeight="1" thickTop="1" thickBot="1">
      <c r="A56" s="718"/>
      <c r="B56" s="718"/>
      <c r="C56" s="719"/>
      <c r="D56" s="721"/>
      <c r="E56" s="723"/>
      <c r="F56" s="728"/>
      <c r="G56" s="658"/>
      <c r="H56" s="729"/>
      <c r="I56" s="725"/>
      <c r="J56" s="730"/>
      <c r="K56" s="812"/>
      <c r="L56" s="812"/>
      <c r="M56" s="815"/>
      <c r="N56" s="33"/>
      <c r="O56" s="33"/>
    </row>
    <row r="57" spans="1:169" ht="29.4" customHeight="1" thickTop="1" thickBot="1">
      <c r="A57" s="718"/>
      <c r="B57" s="718"/>
      <c r="C57" s="719"/>
      <c r="D57" s="721"/>
      <c r="E57" s="723"/>
      <c r="F57" s="728"/>
      <c r="G57" s="658"/>
      <c r="H57" s="729"/>
      <c r="I57" s="725"/>
      <c r="J57" s="730"/>
      <c r="K57" s="812"/>
      <c r="L57" s="812"/>
      <c r="M57" s="815"/>
      <c r="N57" s="33"/>
      <c r="O57" s="33"/>
    </row>
    <row r="58" spans="1:169" ht="29.4" customHeight="1" thickTop="1" thickBot="1">
      <c r="A58" s="718"/>
      <c r="B58" s="718"/>
      <c r="C58" s="719"/>
      <c r="D58" s="721"/>
      <c r="E58" s="723"/>
      <c r="F58" s="728"/>
      <c r="G58" s="658"/>
      <c r="H58" s="729"/>
      <c r="I58" s="725"/>
      <c r="J58" s="730"/>
      <c r="K58" s="812"/>
      <c r="L58" s="812"/>
      <c r="M58" s="815"/>
      <c r="N58" s="33"/>
      <c r="O58" s="33"/>
    </row>
    <row r="59" spans="1:169" ht="29.4" customHeight="1" thickTop="1" thickBot="1">
      <c r="A59" s="718"/>
      <c r="B59" s="718"/>
      <c r="C59" s="719"/>
      <c r="D59" s="721"/>
      <c r="E59" s="723"/>
      <c r="F59" s="728"/>
      <c r="G59" s="658"/>
      <c r="H59" s="729"/>
      <c r="I59" s="725"/>
      <c r="J59" s="730"/>
      <c r="K59" s="813"/>
      <c r="L59" s="813"/>
      <c r="M59" s="816"/>
      <c r="N59" s="33"/>
      <c r="O59" s="33"/>
    </row>
    <row r="60" spans="1:169" ht="15" thickTop="1"/>
  </sheetData>
  <mergeCells count="82">
    <mergeCell ref="A5:B5"/>
    <mergeCell ref="C5:M5"/>
    <mergeCell ref="A1:B2"/>
    <mergeCell ref="K1:M3"/>
    <mergeCell ref="A4:B4"/>
    <mergeCell ref="C4:M4"/>
    <mergeCell ref="A6:B6"/>
    <mergeCell ref="C6:M6"/>
    <mergeCell ref="C1:G2"/>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31" priority="27" operator="containsText" text="3- Moderado">
      <formula>NOT(ISERROR(SEARCH("3- Moderado",A7)))</formula>
    </cfRule>
    <cfRule type="containsText" dxfId="30" priority="28" operator="containsText" text="6- Moderado">
      <formula>NOT(ISERROR(SEARCH("6- Moderado",A7)))</formula>
    </cfRule>
    <cfRule type="containsText" dxfId="29" priority="29" operator="containsText" text="4- Moderado">
      <formula>NOT(ISERROR(SEARCH("4- Moderado",A7)))</formula>
    </cfRule>
    <cfRule type="containsText" dxfId="28" priority="30" operator="containsText" text="3- Bajo">
      <formula>NOT(ISERROR(SEARCH("3- Bajo",A7)))</formula>
    </cfRule>
    <cfRule type="containsText" dxfId="27" priority="31" operator="containsText" text="4- Bajo">
      <formula>NOT(ISERROR(SEARCH("4- Bajo",A7)))</formula>
    </cfRule>
    <cfRule type="containsText" dxfId="26" priority="32" operator="containsText" text="1- Bajo">
      <formula>NOT(ISERROR(SEARCH("1- Bajo",A7)))</formula>
    </cfRule>
  </conditionalFormatting>
  <conditionalFormatting sqref="A10:E10 A20:E20 A30:E30 A40:E40 A50:E50">
    <cfRule type="containsText" dxfId="25" priority="21" operator="containsText" text="3- Moderado">
      <formula>NOT(ISERROR(SEARCH("3- Moderado",A10)))</formula>
    </cfRule>
    <cfRule type="containsText" dxfId="24" priority="22" operator="containsText" text="6- Moderado">
      <formula>NOT(ISERROR(SEARCH("6- Moderado",A10)))</formula>
    </cfRule>
    <cfRule type="containsText" dxfId="23" priority="23" operator="containsText" text="4- Moderado">
      <formula>NOT(ISERROR(SEARCH("4- Moderado",A10)))</formula>
    </cfRule>
    <cfRule type="containsText" dxfId="22" priority="24" operator="containsText" text="3- Bajo">
      <formula>NOT(ISERROR(SEARCH("3- Bajo",A10)))</formula>
    </cfRule>
    <cfRule type="containsText" dxfId="21" priority="25" operator="containsText" text="4- Bajo">
      <formula>NOT(ISERROR(SEARCH("4- Bajo",A10)))</formula>
    </cfRule>
    <cfRule type="containsText" dxfId="20" priority="26" operator="containsText" text="1- Bajo">
      <formula>NOT(ISERROR(SEARCH("1- Bajo",A10)))</formula>
    </cfRule>
  </conditionalFormatting>
  <conditionalFormatting sqref="C8:F8">
    <cfRule type="containsText" dxfId="19" priority="15" operator="containsText" text="3- Moderado">
      <formula>NOT(ISERROR(SEARCH("3- Moderado",C8)))</formula>
    </cfRule>
    <cfRule type="containsText" dxfId="18" priority="16" operator="containsText" text="6- Moderado">
      <formula>NOT(ISERROR(SEARCH("6- Moderado",C8)))</formula>
    </cfRule>
    <cfRule type="containsText" dxfId="17" priority="17" operator="containsText" text="4- Moderado">
      <formula>NOT(ISERROR(SEARCH("4- Moderado",C8)))</formula>
    </cfRule>
    <cfRule type="containsText" dxfId="16" priority="18" operator="containsText" text="3- Bajo">
      <formula>NOT(ISERROR(SEARCH("3- Bajo",C8)))</formula>
    </cfRule>
    <cfRule type="containsText" dxfId="15" priority="19" operator="containsText" text="4- Bajo">
      <formula>NOT(ISERROR(SEARCH("4- Bajo",C8)))</formula>
    </cfRule>
    <cfRule type="containsText" dxfId="14" priority="20" operator="containsText" text="1- Bajo">
      <formula>NOT(ISERROR(SEARCH("1- Bajo",C8)))</formula>
    </cfRule>
  </conditionalFormatting>
  <conditionalFormatting sqref="D10:D5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5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59">
    <cfRule type="containsText" dxfId="4" priority="9" operator="containsText" text="Moderado">
      <formula>NOT(ISERROR(SEARCH("Moderado",E10)))</formula>
    </cfRule>
  </conditionalFormatting>
  <conditionalFormatting sqref="F10:F59">
    <cfRule type="colorScale" priority="33">
      <colorScale>
        <cfvo type="min"/>
        <cfvo type="max"/>
        <color rgb="FFFF7128"/>
        <color rgb="FFFFEF9C"/>
      </colorScale>
    </cfRule>
  </conditionalFormatting>
  <conditionalFormatting sqref="F10:F59">
    <cfRule type="containsText" dxfId="3" priority="11" operator="containsText" text="Bajo">
      <formula>NOT(ISERROR(SEARCH("Bajo",F10)))</formula>
    </cfRule>
    <cfRule type="containsText" dxfId="2" priority="12" operator="containsText" text="Moderado">
      <formula>NOT(ISERROR(SEARCH("Moderado",F10)))</formula>
    </cfRule>
    <cfRule type="containsText" dxfId="1" priority="13" operator="containsText" text="Alto">
      <formula>NOT(ISERROR(SEARCH("Alto",F10)))</formula>
    </cfRule>
    <cfRule type="containsText" dxfId="0" priority="14"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3E215835-DB8E-4851-8A71-03E8CFED696B}"/>
    <dataValidation allowBlank="1" showInputMessage="1" showErrorMessage="1" prompt="Describir las actividades que se van a desarrollar para el proyecto" sqref="H7" xr:uid="{A9DF4EC2-8C18-4380-A07B-B60D0943D900}"/>
    <dataValidation allowBlank="1" showInputMessage="1" showErrorMessage="1" prompt="Seleccionar si el responsable es el responsable de las acciones es el nivel central" sqref="I7:I8" xr:uid="{A50EA743-88BC-46B9-A9C3-2FEF29DAC727}"/>
    <dataValidation allowBlank="1" showInputMessage="1" showErrorMessage="1" prompt="seleccionar si el responsable de ejecutar las acciones es el nivel central" sqref="J8" xr:uid="{3A885C81-2B2B-49DF-A1EB-EB106A9C259A}"/>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FB7876-F6A0-4E79-9343-B195EC3C77C2}">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25" zoomScale="55" zoomScaleNormal="55" workbookViewId="0">
      <selection activeCell="N80" sqref="A80:XFD8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21.88671875" customWidth="1"/>
    <col min="11" max="11" width="17.6640625" customWidth="1"/>
    <col min="12" max="12" width="17.5546875" customWidth="1"/>
    <col min="13" max="13" width="48.33203125" customWidth="1"/>
    <col min="14" max="169" width="11.44140625" style="2"/>
  </cols>
  <sheetData>
    <row r="1" spans="1:271" s="18" customFormat="1" ht="16.5" customHeight="1">
      <c r="A1" s="777"/>
      <c r="B1" s="778"/>
      <c r="C1" s="781"/>
      <c r="D1" s="781"/>
      <c r="E1" s="781"/>
      <c r="F1" s="781"/>
      <c r="G1" s="781"/>
      <c r="H1" s="781"/>
      <c r="I1" s="781"/>
      <c r="J1" s="782"/>
      <c r="K1" s="785"/>
      <c r="L1" s="785"/>
      <c r="M1" s="78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779"/>
      <c r="B2" s="780"/>
      <c r="C2" s="783"/>
      <c r="D2" s="783"/>
      <c r="E2" s="783"/>
      <c r="F2" s="783"/>
      <c r="G2" s="783"/>
      <c r="H2" s="783"/>
      <c r="I2" s="783"/>
      <c r="J2" s="784"/>
      <c r="K2" s="785"/>
      <c r="L2" s="785"/>
      <c r="M2" s="78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83"/>
      <c r="D3" s="783"/>
      <c r="E3" s="783"/>
      <c r="F3" s="783"/>
      <c r="G3" s="783"/>
      <c r="H3" s="783"/>
      <c r="I3" s="783"/>
      <c r="J3" s="784"/>
      <c r="K3" s="785"/>
      <c r="L3" s="785"/>
      <c r="M3" s="78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775" t="s">
        <v>227</v>
      </c>
      <c r="B4" s="775"/>
      <c r="C4" s="786"/>
      <c r="D4" s="786"/>
      <c r="E4" s="786"/>
      <c r="F4" s="786"/>
      <c r="G4" s="786"/>
      <c r="H4" s="786"/>
      <c r="I4" s="786"/>
      <c r="J4" s="786"/>
      <c r="K4" s="786"/>
      <c r="L4" s="786"/>
      <c r="M4" s="78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775" t="s">
        <v>228</v>
      </c>
      <c r="B5" s="775"/>
      <c r="C5" s="776"/>
      <c r="D5" s="776"/>
      <c r="E5" s="776"/>
      <c r="F5" s="776"/>
      <c r="G5" s="776"/>
      <c r="H5" s="776"/>
      <c r="I5" s="776"/>
      <c r="J5" s="776"/>
      <c r="K5" s="776"/>
      <c r="L5" s="776"/>
      <c r="M5" s="77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775" t="s">
        <v>229</v>
      </c>
      <c r="B6" s="775"/>
      <c r="C6" s="787"/>
      <c r="D6" s="788"/>
      <c r="E6" s="788"/>
      <c r="F6" s="788"/>
      <c r="G6" s="788"/>
      <c r="H6" s="788"/>
      <c r="I6" s="788"/>
      <c r="J6" s="788"/>
      <c r="K6" s="788"/>
      <c r="L6" s="788"/>
      <c r="M6" s="78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56" t="s">
        <v>400</v>
      </c>
      <c r="B7" s="757"/>
      <c r="C7" s="758"/>
      <c r="D7" s="759" t="s">
        <v>401</v>
      </c>
      <c r="E7" s="759"/>
      <c r="F7" s="759"/>
      <c r="G7" s="760" t="s">
        <v>402</v>
      </c>
      <c r="H7" s="761" t="s">
        <v>403</v>
      </c>
      <c r="I7" s="763" t="s">
        <v>404</v>
      </c>
      <c r="J7" s="764"/>
      <c r="K7" s="763" t="s">
        <v>405</v>
      </c>
      <c r="L7" s="764"/>
      <c r="M7" s="765" t="s">
        <v>414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169</v>
      </c>
      <c r="C8" s="34" t="s">
        <v>171</v>
      </c>
      <c r="D8" s="27" t="s">
        <v>181</v>
      </c>
      <c r="E8" s="27" t="s">
        <v>407</v>
      </c>
      <c r="F8" s="27" t="s">
        <v>408</v>
      </c>
      <c r="G8" s="760"/>
      <c r="H8" s="762"/>
      <c r="I8" s="28" t="s">
        <v>409</v>
      </c>
      <c r="J8" s="28" t="s">
        <v>410</v>
      </c>
      <c r="K8" s="28" t="s">
        <v>411</v>
      </c>
      <c r="L8" s="28" t="s">
        <v>412</v>
      </c>
      <c r="M8" s="76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67"/>
      <c r="B9" s="768"/>
      <c r="C9" s="768"/>
      <c r="D9" s="768"/>
      <c r="E9" s="768"/>
      <c r="F9" s="768"/>
      <c r="G9" s="7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69">
        <f>'7- Mapa Final'!A10</f>
        <v>1</v>
      </c>
      <c r="B10" s="770" t="str">
        <f>'7- Mapa Final'!B10</f>
        <v xml:space="preserve">Recibir , ofrecer, prometer , entregar o aceptar dádivas o beneficios a nombre propio o de terceros para  expedir, alterar,retener , extraviar o entregar  documentos  sin el lleno de requisitos legales </v>
      </c>
      <c r="C10" s="770"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771" t="str">
        <f>'7- Mapa Final'!I10</f>
        <v>Muy Baja - 1</v>
      </c>
      <c r="E10" s="772" t="str">
        <f>'7- Mapa Final'!J10</f>
        <v>Leve - 1</v>
      </c>
      <c r="F10" s="773" t="str">
        <f>'7- Mapa Final'!L10</f>
        <v>Bajo - 1</v>
      </c>
      <c r="G10" s="496"/>
      <c r="H10" s="774"/>
      <c r="I10" s="774"/>
      <c r="J10" s="774"/>
      <c r="K10" s="774"/>
      <c r="L10" s="774"/>
      <c r="M10" s="76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44"/>
      <c r="B11" s="745"/>
      <c r="C11" s="745"/>
      <c r="D11" s="747"/>
      <c r="E11" s="749"/>
      <c r="F11" s="750"/>
      <c r="G11" s="480"/>
      <c r="H11" s="742"/>
      <c r="I11" s="742"/>
      <c r="J11" s="742"/>
      <c r="K11" s="742"/>
      <c r="L11" s="742"/>
      <c r="M11" s="74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44"/>
      <c r="B12" s="745"/>
      <c r="C12" s="745"/>
      <c r="D12" s="747"/>
      <c r="E12" s="749"/>
      <c r="F12" s="750"/>
      <c r="G12" s="480"/>
      <c r="H12" s="742"/>
      <c r="I12" s="742"/>
      <c r="J12" s="742"/>
      <c r="K12" s="742"/>
      <c r="L12" s="742"/>
      <c r="M12" s="74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44"/>
      <c r="B13" s="745"/>
      <c r="C13" s="745"/>
      <c r="D13" s="747"/>
      <c r="E13" s="749"/>
      <c r="F13" s="750"/>
      <c r="G13" s="480"/>
      <c r="H13" s="742"/>
      <c r="I13" s="742"/>
      <c r="J13" s="742"/>
      <c r="K13" s="742"/>
      <c r="L13" s="742"/>
      <c r="M13" s="74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44"/>
      <c r="B14" s="745"/>
      <c r="C14" s="745"/>
      <c r="D14" s="747"/>
      <c r="E14" s="749"/>
      <c r="F14" s="750"/>
      <c r="G14" s="480"/>
      <c r="H14" s="742"/>
      <c r="I14" s="742"/>
      <c r="J14" s="742"/>
      <c r="K14" s="742"/>
      <c r="L14" s="742"/>
      <c r="M14" s="74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44"/>
      <c r="B15" s="745"/>
      <c r="C15" s="745"/>
      <c r="D15" s="747"/>
      <c r="E15" s="749"/>
      <c r="F15" s="750"/>
      <c r="G15" s="480"/>
      <c r="H15" s="742"/>
      <c r="I15" s="742"/>
      <c r="J15" s="742"/>
      <c r="K15" s="742"/>
      <c r="L15" s="742"/>
      <c r="M15" s="74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44"/>
      <c r="B16" s="745"/>
      <c r="C16" s="745"/>
      <c r="D16" s="747"/>
      <c r="E16" s="749"/>
      <c r="F16" s="750"/>
      <c r="G16" s="480"/>
      <c r="H16" s="742"/>
      <c r="I16" s="742"/>
      <c r="J16" s="742"/>
      <c r="K16" s="742"/>
      <c r="L16" s="742"/>
      <c r="M16" s="74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44"/>
      <c r="B17" s="745"/>
      <c r="C17" s="745"/>
      <c r="D17" s="747"/>
      <c r="E17" s="749"/>
      <c r="F17" s="750"/>
      <c r="G17" s="480"/>
      <c r="H17" s="742"/>
      <c r="I17" s="742"/>
      <c r="J17" s="742"/>
      <c r="K17" s="742"/>
      <c r="L17" s="742"/>
      <c r="M17" s="74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44"/>
      <c r="B18" s="745"/>
      <c r="C18" s="745"/>
      <c r="D18" s="747"/>
      <c r="E18" s="749"/>
      <c r="F18" s="750"/>
      <c r="G18" s="480"/>
      <c r="H18" s="742"/>
      <c r="I18" s="742"/>
      <c r="J18" s="742"/>
      <c r="K18" s="742"/>
      <c r="L18" s="742"/>
      <c r="M18" s="74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44"/>
      <c r="B19" s="745"/>
      <c r="C19" s="745"/>
      <c r="D19" s="747"/>
      <c r="E19" s="749"/>
      <c r="F19" s="750"/>
      <c r="G19" s="480"/>
      <c r="H19" s="742"/>
      <c r="I19" s="742"/>
      <c r="J19" s="742"/>
      <c r="K19" s="742"/>
      <c r="L19" s="742"/>
      <c r="M19" s="74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8">
      <c r="A20" s="744">
        <f>'7- Mapa Final'!A20</f>
        <v>2</v>
      </c>
      <c r="B20" s="745" t="str">
        <f>'7- Mapa Final'!B20</f>
        <v>Vencimiento de Términos</v>
      </c>
      <c r="C20" s="745"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46" t="str">
        <f>'7- Mapa Final'!I20</f>
        <v>Muy Baja - 1</v>
      </c>
      <c r="E20" s="748" t="str">
        <f>'7- Mapa Final'!J20</f>
        <v>Leve - 1</v>
      </c>
      <c r="F20" s="750" t="str">
        <f>'7- Mapa Final'!L20</f>
        <v>Bajo - 1</v>
      </c>
      <c r="G20" s="480"/>
      <c r="H20" s="742"/>
      <c r="I20" s="742"/>
      <c r="J20" s="742"/>
      <c r="K20" s="742"/>
      <c r="L20" s="742"/>
      <c r="M20" s="74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44"/>
      <c r="B21" s="745"/>
      <c r="C21" s="745"/>
      <c r="D21" s="747"/>
      <c r="E21" s="749"/>
      <c r="F21" s="750"/>
      <c r="G21" s="480"/>
      <c r="H21" s="742"/>
      <c r="I21" s="742"/>
      <c r="J21" s="742"/>
      <c r="K21" s="742"/>
      <c r="L21" s="742"/>
      <c r="M21" s="74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44"/>
      <c r="B22" s="745"/>
      <c r="C22" s="745"/>
      <c r="D22" s="747"/>
      <c r="E22" s="749"/>
      <c r="F22" s="750"/>
      <c r="G22" s="480"/>
      <c r="H22" s="742"/>
      <c r="I22" s="742"/>
      <c r="J22" s="742"/>
      <c r="K22" s="742"/>
      <c r="L22" s="742"/>
      <c r="M22" s="74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44"/>
      <c r="B23" s="745"/>
      <c r="C23" s="745"/>
      <c r="D23" s="747"/>
      <c r="E23" s="749"/>
      <c r="F23" s="750"/>
      <c r="G23" s="480"/>
      <c r="H23" s="742"/>
      <c r="I23" s="742"/>
      <c r="J23" s="742"/>
      <c r="K23" s="742"/>
      <c r="L23" s="742"/>
      <c r="M23" s="74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44"/>
      <c r="B24" s="745"/>
      <c r="C24" s="745"/>
      <c r="D24" s="747"/>
      <c r="E24" s="749"/>
      <c r="F24" s="750"/>
      <c r="G24" s="480"/>
      <c r="H24" s="742"/>
      <c r="I24" s="742"/>
      <c r="J24" s="742"/>
      <c r="K24" s="742"/>
      <c r="L24" s="742"/>
      <c r="M24" s="74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44"/>
      <c r="B25" s="745"/>
      <c r="C25" s="745"/>
      <c r="D25" s="747"/>
      <c r="E25" s="749"/>
      <c r="F25" s="750"/>
      <c r="G25" s="480"/>
      <c r="H25" s="742"/>
      <c r="I25" s="742"/>
      <c r="J25" s="742"/>
      <c r="K25" s="742"/>
      <c r="L25" s="742"/>
      <c r="M25" s="740"/>
      <c r="N25" s="33"/>
      <c r="O25" s="33"/>
    </row>
    <row r="26" spans="1:169">
      <c r="A26" s="744"/>
      <c r="B26" s="745"/>
      <c r="C26" s="745"/>
      <c r="D26" s="747"/>
      <c r="E26" s="749"/>
      <c r="F26" s="750"/>
      <c r="G26" s="480"/>
      <c r="H26" s="742"/>
      <c r="I26" s="742"/>
      <c r="J26" s="742"/>
      <c r="K26" s="742"/>
      <c r="L26" s="742"/>
      <c r="M26" s="740"/>
      <c r="N26" s="33"/>
      <c r="O26" s="33"/>
    </row>
    <row r="27" spans="1:169">
      <c r="A27" s="744"/>
      <c r="B27" s="745"/>
      <c r="C27" s="745"/>
      <c r="D27" s="747"/>
      <c r="E27" s="749"/>
      <c r="F27" s="750"/>
      <c r="G27" s="480"/>
      <c r="H27" s="742"/>
      <c r="I27" s="742"/>
      <c r="J27" s="742"/>
      <c r="K27" s="742"/>
      <c r="L27" s="742"/>
      <c r="M27" s="740"/>
      <c r="N27" s="33"/>
      <c r="O27" s="33"/>
    </row>
    <row r="28" spans="1:169">
      <c r="A28" s="744"/>
      <c r="B28" s="745"/>
      <c r="C28" s="745"/>
      <c r="D28" s="747"/>
      <c r="E28" s="749"/>
      <c r="F28" s="750"/>
      <c r="G28" s="480"/>
      <c r="H28" s="742"/>
      <c r="I28" s="742"/>
      <c r="J28" s="742"/>
      <c r="K28" s="742"/>
      <c r="L28" s="742"/>
      <c r="M28" s="740"/>
      <c r="N28" s="33"/>
      <c r="O28" s="33"/>
    </row>
    <row r="29" spans="1:169">
      <c r="A29" s="744"/>
      <c r="B29" s="745"/>
      <c r="C29" s="745"/>
      <c r="D29" s="747"/>
      <c r="E29" s="749"/>
      <c r="F29" s="750"/>
      <c r="G29" s="480"/>
      <c r="H29" s="742"/>
      <c r="I29" s="742"/>
      <c r="J29" s="742"/>
      <c r="K29" s="742"/>
      <c r="L29" s="742"/>
      <c r="M29" s="740"/>
      <c r="N29" s="33"/>
      <c r="O29" s="33"/>
    </row>
    <row r="30" spans="1:169" s="25" customFormat="1" ht="13.8">
      <c r="A30" s="744">
        <f>'7- Mapa Final'!A30</f>
        <v>3</v>
      </c>
      <c r="B30" s="745" t="str">
        <f>'7- Mapa Final'!B30</f>
        <v>Pérdida de documentos</v>
      </c>
      <c r="C30" s="745"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46" t="str">
        <f>'7- Mapa Final'!I30</f>
        <v>Muy Baja - 1</v>
      </c>
      <c r="E30" s="748" t="str">
        <f>'7- Mapa Final'!J30</f>
        <v>Leve - 1</v>
      </c>
      <c r="F30" s="750" t="str">
        <f>'7- Mapa Final'!L30</f>
        <v>Bajo - 1</v>
      </c>
      <c r="G30" s="480"/>
      <c r="H30" s="742"/>
      <c r="I30" s="742"/>
      <c r="J30" s="742"/>
      <c r="K30" s="742"/>
      <c r="L30" s="742"/>
      <c r="M30" s="74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44"/>
      <c r="B31" s="745"/>
      <c r="C31" s="745"/>
      <c r="D31" s="747"/>
      <c r="E31" s="749"/>
      <c r="F31" s="750"/>
      <c r="G31" s="480"/>
      <c r="H31" s="742"/>
      <c r="I31" s="742"/>
      <c r="J31" s="742"/>
      <c r="K31" s="742"/>
      <c r="L31" s="742"/>
      <c r="M31" s="74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44"/>
      <c r="B32" s="745"/>
      <c r="C32" s="745"/>
      <c r="D32" s="747"/>
      <c r="E32" s="749"/>
      <c r="F32" s="750"/>
      <c r="G32" s="480"/>
      <c r="H32" s="742"/>
      <c r="I32" s="742"/>
      <c r="J32" s="742"/>
      <c r="K32" s="742"/>
      <c r="L32" s="742"/>
      <c r="M32" s="74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44"/>
      <c r="B33" s="745"/>
      <c r="C33" s="745"/>
      <c r="D33" s="747"/>
      <c r="E33" s="749"/>
      <c r="F33" s="750"/>
      <c r="G33" s="480"/>
      <c r="H33" s="742"/>
      <c r="I33" s="742"/>
      <c r="J33" s="742"/>
      <c r="K33" s="742"/>
      <c r="L33" s="742"/>
      <c r="M33" s="74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44"/>
      <c r="B34" s="745"/>
      <c r="C34" s="745"/>
      <c r="D34" s="747"/>
      <c r="E34" s="749"/>
      <c r="F34" s="750"/>
      <c r="G34" s="480"/>
      <c r="H34" s="742"/>
      <c r="I34" s="742"/>
      <c r="J34" s="742"/>
      <c r="K34" s="742"/>
      <c r="L34" s="742"/>
      <c r="M34" s="74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44"/>
      <c r="B35" s="745"/>
      <c r="C35" s="745"/>
      <c r="D35" s="747"/>
      <c r="E35" s="749"/>
      <c r="F35" s="750"/>
      <c r="G35" s="480"/>
      <c r="H35" s="742"/>
      <c r="I35" s="742"/>
      <c r="J35" s="742"/>
      <c r="K35" s="742"/>
      <c r="L35" s="742"/>
      <c r="M35" s="740"/>
      <c r="N35" s="33"/>
      <c r="O35" s="33"/>
    </row>
    <row r="36" spans="1:169">
      <c r="A36" s="744"/>
      <c r="B36" s="745"/>
      <c r="C36" s="745"/>
      <c r="D36" s="747"/>
      <c r="E36" s="749"/>
      <c r="F36" s="750"/>
      <c r="G36" s="480"/>
      <c r="H36" s="742"/>
      <c r="I36" s="742"/>
      <c r="J36" s="742"/>
      <c r="K36" s="742"/>
      <c r="L36" s="742"/>
      <c r="M36" s="740"/>
      <c r="N36" s="33"/>
      <c r="O36" s="33"/>
    </row>
    <row r="37" spans="1:169">
      <c r="A37" s="744"/>
      <c r="B37" s="745"/>
      <c r="C37" s="745"/>
      <c r="D37" s="747"/>
      <c r="E37" s="749"/>
      <c r="F37" s="750"/>
      <c r="G37" s="480"/>
      <c r="H37" s="742"/>
      <c r="I37" s="742"/>
      <c r="J37" s="742"/>
      <c r="K37" s="742"/>
      <c r="L37" s="742"/>
      <c r="M37" s="740"/>
      <c r="N37" s="33"/>
      <c r="O37" s="33"/>
    </row>
    <row r="38" spans="1:169">
      <c r="A38" s="744"/>
      <c r="B38" s="745"/>
      <c r="C38" s="745"/>
      <c r="D38" s="747"/>
      <c r="E38" s="749"/>
      <c r="F38" s="750"/>
      <c r="G38" s="480"/>
      <c r="H38" s="742"/>
      <c r="I38" s="742"/>
      <c r="J38" s="742"/>
      <c r="K38" s="742"/>
      <c r="L38" s="742"/>
      <c r="M38" s="740"/>
      <c r="N38" s="33"/>
      <c r="O38" s="33"/>
    </row>
    <row r="39" spans="1:169">
      <c r="A39" s="744"/>
      <c r="B39" s="745"/>
      <c r="C39" s="745"/>
      <c r="D39" s="747"/>
      <c r="E39" s="749"/>
      <c r="F39" s="750"/>
      <c r="G39" s="480"/>
      <c r="H39" s="742"/>
      <c r="I39" s="742"/>
      <c r="J39" s="742"/>
      <c r="K39" s="742"/>
      <c r="L39" s="742"/>
      <c r="M39" s="740"/>
      <c r="N39" s="33"/>
      <c r="O39" s="33"/>
    </row>
    <row r="40" spans="1:169" s="25" customFormat="1" ht="13.8">
      <c r="A40" s="744">
        <f>'7- Mapa Final'!A40</f>
        <v>4</v>
      </c>
      <c r="B40" s="745" t="str">
        <f>'7- Mapa Final'!B40</f>
        <v xml:space="preserve">Incumplimientos en la realizacion de audiencias </v>
      </c>
      <c r="C40" s="745" t="str">
        <f>'7- Mapa Final'!C40</f>
        <v>1. Insuficiencia de Despachos Judiciales.
2. Cruces de audiencias
3. Inasistencia de las partes e intervinientes o sujetos procesales.
5. Problemas de conexión virtual del Despacho, Partes e intervinientes.</v>
      </c>
      <c r="D40" s="746" t="str">
        <f>'7- Mapa Final'!I40</f>
        <v>Muy Baja - 1</v>
      </c>
      <c r="E40" s="748" t="str">
        <f>'7- Mapa Final'!J40</f>
        <v>Leve - 1</v>
      </c>
      <c r="F40" s="750" t="str">
        <f>'7- Mapa Final'!L40</f>
        <v>Bajo - 1</v>
      </c>
      <c r="G40" s="480"/>
      <c r="H40" s="742"/>
      <c r="I40" s="742"/>
      <c r="J40" s="742"/>
      <c r="K40" s="742"/>
      <c r="L40" s="742"/>
      <c r="M40" s="74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44"/>
      <c r="B41" s="745"/>
      <c r="C41" s="745"/>
      <c r="D41" s="747"/>
      <c r="E41" s="749"/>
      <c r="F41" s="750"/>
      <c r="G41" s="480"/>
      <c r="H41" s="742"/>
      <c r="I41" s="742"/>
      <c r="J41" s="742"/>
      <c r="K41" s="742"/>
      <c r="L41" s="742"/>
      <c r="M41" s="74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44"/>
      <c r="B42" s="745"/>
      <c r="C42" s="745"/>
      <c r="D42" s="747"/>
      <c r="E42" s="749"/>
      <c r="F42" s="750"/>
      <c r="G42" s="480"/>
      <c r="H42" s="742"/>
      <c r="I42" s="742"/>
      <c r="J42" s="742"/>
      <c r="K42" s="742"/>
      <c r="L42" s="742"/>
      <c r="M42" s="74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44"/>
      <c r="B43" s="745"/>
      <c r="C43" s="745"/>
      <c r="D43" s="747"/>
      <c r="E43" s="749"/>
      <c r="F43" s="750"/>
      <c r="G43" s="480"/>
      <c r="H43" s="742"/>
      <c r="I43" s="742"/>
      <c r="J43" s="742"/>
      <c r="K43" s="742"/>
      <c r="L43" s="742"/>
      <c r="M43" s="74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44"/>
      <c r="B44" s="745"/>
      <c r="C44" s="745"/>
      <c r="D44" s="747"/>
      <c r="E44" s="749"/>
      <c r="F44" s="750"/>
      <c r="G44" s="480"/>
      <c r="H44" s="742"/>
      <c r="I44" s="742"/>
      <c r="J44" s="742"/>
      <c r="K44" s="742"/>
      <c r="L44" s="742"/>
      <c r="M44" s="74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44"/>
      <c r="B45" s="745"/>
      <c r="C45" s="745"/>
      <c r="D45" s="747"/>
      <c r="E45" s="749"/>
      <c r="F45" s="750"/>
      <c r="G45" s="480"/>
      <c r="H45" s="742"/>
      <c r="I45" s="742"/>
      <c r="J45" s="742"/>
      <c r="K45" s="742"/>
      <c r="L45" s="742"/>
      <c r="M45" s="740"/>
      <c r="N45" s="33"/>
      <c r="O45" s="33"/>
    </row>
    <row r="46" spans="1:169">
      <c r="A46" s="744"/>
      <c r="B46" s="745"/>
      <c r="C46" s="745"/>
      <c r="D46" s="747"/>
      <c r="E46" s="749"/>
      <c r="F46" s="750"/>
      <c r="G46" s="480"/>
      <c r="H46" s="742"/>
      <c r="I46" s="742"/>
      <c r="J46" s="742"/>
      <c r="K46" s="742"/>
      <c r="L46" s="742"/>
      <c r="M46" s="740"/>
      <c r="N46" s="33"/>
      <c r="O46" s="33"/>
    </row>
    <row r="47" spans="1:169">
      <c r="A47" s="744"/>
      <c r="B47" s="745"/>
      <c r="C47" s="745"/>
      <c r="D47" s="747"/>
      <c r="E47" s="749"/>
      <c r="F47" s="750"/>
      <c r="G47" s="480"/>
      <c r="H47" s="742"/>
      <c r="I47" s="742"/>
      <c r="J47" s="742"/>
      <c r="K47" s="742"/>
      <c r="L47" s="742"/>
      <c r="M47" s="740"/>
      <c r="N47" s="33"/>
      <c r="O47" s="33"/>
    </row>
    <row r="48" spans="1:169">
      <c r="A48" s="744"/>
      <c r="B48" s="745"/>
      <c r="C48" s="745"/>
      <c r="D48" s="747"/>
      <c r="E48" s="749"/>
      <c r="F48" s="750"/>
      <c r="G48" s="480"/>
      <c r="H48" s="742"/>
      <c r="I48" s="742"/>
      <c r="J48" s="742"/>
      <c r="K48" s="742"/>
      <c r="L48" s="742"/>
      <c r="M48" s="740"/>
      <c r="N48" s="33"/>
      <c r="O48" s="33"/>
    </row>
    <row r="49" spans="1:169">
      <c r="A49" s="744"/>
      <c r="B49" s="745"/>
      <c r="C49" s="745"/>
      <c r="D49" s="747"/>
      <c r="E49" s="749"/>
      <c r="F49" s="750"/>
      <c r="G49" s="480"/>
      <c r="H49" s="742"/>
      <c r="I49" s="742"/>
      <c r="J49" s="742"/>
      <c r="K49" s="742"/>
      <c r="L49" s="742"/>
      <c r="M49" s="740"/>
      <c r="N49" s="33"/>
      <c r="O49" s="33"/>
    </row>
    <row r="50" spans="1:169" s="25" customFormat="1" ht="13.8">
      <c r="A50" s="744">
        <v>5</v>
      </c>
      <c r="B50" s="745" t="e">
        <f>'7- Mapa Final'!#REF!</f>
        <v>#REF!</v>
      </c>
      <c r="C50" s="745" t="e">
        <f>'7- Mapa Final'!#REF!</f>
        <v>#REF!</v>
      </c>
      <c r="D50" s="746" t="e">
        <f>'7- Mapa Final'!#REF!</f>
        <v>#REF!</v>
      </c>
      <c r="E50" s="748" t="e">
        <f>'7- Mapa Final'!#REF!</f>
        <v>#REF!</v>
      </c>
      <c r="F50" s="750" t="e">
        <f>'7- Mapa Final'!#REF!</f>
        <v>#REF!</v>
      </c>
      <c r="G50" s="480"/>
      <c r="H50" s="742"/>
      <c r="I50" s="742"/>
      <c r="J50" s="742"/>
      <c r="K50" s="742"/>
      <c r="L50" s="742"/>
      <c r="M50" s="74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44"/>
      <c r="B51" s="745"/>
      <c r="C51" s="745"/>
      <c r="D51" s="747"/>
      <c r="E51" s="749"/>
      <c r="F51" s="750"/>
      <c r="G51" s="480"/>
      <c r="H51" s="742"/>
      <c r="I51" s="742"/>
      <c r="J51" s="742"/>
      <c r="K51" s="742"/>
      <c r="L51" s="742"/>
      <c r="M51" s="74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44"/>
      <c r="B52" s="745"/>
      <c r="C52" s="745"/>
      <c r="D52" s="747"/>
      <c r="E52" s="749"/>
      <c r="F52" s="750"/>
      <c r="G52" s="480"/>
      <c r="H52" s="742"/>
      <c r="I52" s="742"/>
      <c r="J52" s="742"/>
      <c r="K52" s="742"/>
      <c r="L52" s="742"/>
      <c r="M52" s="74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44"/>
      <c r="B53" s="745"/>
      <c r="C53" s="745"/>
      <c r="D53" s="747"/>
      <c r="E53" s="749"/>
      <c r="F53" s="750"/>
      <c r="G53" s="480"/>
      <c r="H53" s="742"/>
      <c r="I53" s="742"/>
      <c r="J53" s="742"/>
      <c r="K53" s="742"/>
      <c r="L53" s="742"/>
      <c r="M53" s="74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44"/>
      <c r="B54" s="745"/>
      <c r="C54" s="745"/>
      <c r="D54" s="747"/>
      <c r="E54" s="749"/>
      <c r="F54" s="750"/>
      <c r="G54" s="480"/>
      <c r="H54" s="742"/>
      <c r="I54" s="742"/>
      <c r="J54" s="742"/>
      <c r="K54" s="742"/>
      <c r="L54" s="742"/>
      <c r="M54" s="74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44"/>
      <c r="B55" s="745"/>
      <c r="C55" s="745"/>
      <c r="D55" s="747"/>
      <c r="E55" s="749"/>
      <c r="F55" s="750"/>
      <c r="G55" s="480"/>
      <c r="H55" s="742"/>
      <c r="I55" s="742"/>
      <c r="J55" s="742"/>
      <c r="K55" s="742"/>
      <c r="L55" s="742"/>
      <c r="M55" s="740"/>
      <c r="N55" s="33"/>
      <c r="O55" s="33"/>
    </row>
    <row r="56" spans="1:169">
      <c r="A56" s="744"/>
      <c r="B56" s="745"/>
      <c r="C56" s="745"/>
      <c r="D56" s="747"/>
      <c r="E56" s="749"/>
      <c r="F56" s="750"/>
      <c r="G56" s="480"/>
      <c r="H56" s="742"/>
      <c r="I56" s="742"/>
      <c r="J56" s="742"/>
      <c r="K56" s="742"/>
      <c r="L56" s="742"/>
      <c r="M56" s="740"/>
      <c r="N56" s="33"/>
      <c r="O56" s="33"/>
    </row>
    <row r="57" spans="1:169">
      <c r="A57" s="744"/>
      <c r="B57" s="745"/>
      <c r="C57" s="745"/>
      <c r="D57" s="747"/>
      <c r="E57" s="749"/>
      <c r="F57" s="750"/>
      <c r="G57" s="480"/>
      <c r="H57" s="742"/>
      <c r="I57" s="742"/>
      <c r="J57" s="742"/>
      <c r="K57" s="742"/>
      <c r="L57" s="742"/>
      <c r="M57" s="740"/>
      <c r="N57" s="33"/>
      <c r="O57" s="33"/>
    </row>
    <row r="58" spans="1:169">
      <c r="A58" s="744"/>
      <c r="B58" s="745"/>
      <c r="C58" s="745"/>
      <c r="D58" s="747"/>
      <c r="E58" s="749"/>
      <c r="F58" s="750"/>
      <c r="G58" s="480"/>
      <c r="H58" s="742"/>
      <c r="I58" s="742"/>
      <c r="J58" s="742"/>
      <c r="K58" s="742"/>
      <c r="L58" s="742"/>
      <c r="M58" s="740"/>
      <c r="N58" s="33"/>
      <c r="O58" s="33"/>
    </row>
    <row r="59" spans="1:169" ht="15" thickBot="1">
      <c r="A59" s="751"/>
      <c r="B59" s="752"/>
      <c r="C59" s="752"/>
      <c r="D59" s="753"/>
      <c r="E59" s="754"/>
      <c r="F59" s="755"/>
      <c r="G59" s="481"/>
      <c r="H59" s="743"/>
      <c r="I59" s="743"/>
      <c r="J59" s="743"/>
      <c r="K59" s="743"/>
      <c r="L59" s="743"/>
      <c r="M59" s="741"/>
      <c r="N59" s="33"/>
      <c r="O59" s="33"/>
    </row>
    <row r="60" spans="1:169" s="25" customFormat="1" ht="12.75" customHeight="1">
      <c r="A60" s="802">
        <v>7</v>
      </c>
      <c r="B60" s="808" t="str">
        <f>'7- Mapa Final'!B50</f>
        <v>Efectuar el reparto judicial incumpliendo requisitos</v>
      </c>
      <c r="C60" s="808"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60" s="790" t="str">
        <f>'7- Mapa Final'!I50</f>
        <v>Muy Baja - 1</v>
      </c>
      <c r="E60" s="793" t="str">
        <f>'7- Mapa Final'!J50</f>
        <v>Leve - 1</v>
      </c>
      <c r="F60" s="805" t="str">
        <f>'7- Mapa Final'!L50</f>
        <v>Bajo - 1</v>
      </c>
      <c r="G60" s="473"/>
      <c r="H60" s="796"/>
      <c r="I60" s="796"/>
      <c r="J60" s="796"/>
      <c r="K60" s="796"/>
      <c r="L60" s="796"/>
      <c r="M60" s="799"/>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803"/>
      <c r="B61" s="809"/>
      <c r="C61" s="809"/>
      <c r="D61" s="791"/>
      <c r="E61" s="794"/>
      <c r="F61" s="806"/>
      <c r="G61" s="474"/>
      <c r="H61" s="797"/>
      <c r="I61" s="797"/>
      <c r="J61" s="797"/>
      <c r="K61" s="797"/>
      <c r="L61" s="797"/>
      <c r="M61" s="80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803"/>
      <c r="B62" s="809"/>
      <c r="C62" s="809"/>
      <c r="D62" s="791"/>
      <c r="E62" s="794"/>
      <c r="F62" s="806"/>
      <c r="G62" s="474"/>
      <c r="H62" s="797"/>
      <c r="I62" s="797"/>
      <c r="J62" s="797"/>
      <c r="K62" s="797"/>
      <c r="L62" s="797"/>
      <c r="M62" s="80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803"/>
      <c r="B63" s="809"/>
      <c r="C63" s="809"/>
      <c r="D63" s="791"/>
      <c r="E63" s="794"/>
      <c r="F63" s="806"/>
      <c r="G63" s="474"/>
      <c r="H63" s="797"/>
      <c r="I63" s="797"/>
      <c r="J63" s="797"/>
      <c r="K63" s="797"/>
      <c r="L63" s="797"/>
      <c r="M63" s="80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803"/>
      <c r="B64" s="809"/>
      <c r="C64" s="809"/>
      <c r="D64" s="791"/>
      <c r="E64" s="794"/>
      <c r="F64" s="806"/>
      <c r="G64" s="474"/>
      <c r="H64" s="797"/>
      <c r="I64" s="797"/>
      <c r="J64" s="797"/>
      <c r="K64" s="797"/>
      <c r="L64" s="797"/>
      <c r="M64" s="80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803"/>
      <c r="B65" s="809"/>
      <c r="C65" s="809"/>
      <c r="D65" s="791"/>
      <c r="E65" s="794"/>
      <c r="F65" s="806"/>
      <c r="G65" s="474"/>
      <c r="H65" s="797"/>
      <c r="I65" s="797"/>
      <c r="J65" s="797"/>
      <c r="K65" s="797"/>
      <c r="L65" s="797"/>
      <c r="M65" s="800"/>
      <c r="N65" s="33"/>
      <c r="O65" s="33"/>
    </row>
    <row r="66" spans="1:169">
      <c r="A66" s="803"/>
      <c r="B66" s="809"/>
      <c r="C66" s="809"/>
      <c r="D66" s="791"/>
      <c r="E66" s="794"/>
      <c r="F66" s="806"/>
      <c r="G66" s="474"/>
      <c r="H66" s="797"/>
      <c r="I66" s="797"/>
      <c r="J66" s="797"/>
      <c r="K66" s="797"/>
      <c r="L66" s="797"/>
      <c r="M66" s="800"/>
      <c r="N66" s="33"/>
      <c r="O66" s="33"/>
    </row>
    <row r="67" spans="1:169">
      <c r="A67" s="803"/>
      <c r="B67" s="809"/>
      <c r="C67" s="809"/>
      <c r="D67" s="791"/>
      <c r="E67" s="794"/>
      <c r="F67" s="806"/>
      <c r="G67" s="474"/>
      <c r="H67" s="797"/>
      <c r="I67" s="797"/>
      <c r="J67" s="797"/>
      <c r="K67" s="797"/>
      <c r="L67" s="797"/>
      <c r="M67" s="800"/>
      <c r="N67" s="33"/>
      <c r="O67" s="33"/>
    </row>
    <row r="68" spans="1:169">
      <c r="A68" s="803"/>
      <c r="B68" s="809"/>
      <c r="C68" s="809"/>
      <c r="D68" s="791"/>
      <c r="E68" s="794"/>
      <c r="F68" s="806"/>
      <c r="G68" s="474"/>
      <c r="H68" s="797"/>
      <c r="I68" s="797"/>
      <c r="J68" s="797"/>
      <c r="K68" s="797"/>
      <c r="L68" s="797"/>
      <c r="M68" s="800"/>
      <c r="N68" s="33"/>
      <c r="O68" s="33"/>
    </row>
    <row r="69" spans="1:169" ht="15" thickBot="1">
      <c r="A69" s="804"/>
      <c r="B69" s="810"/>
      <c r="C69" s="810"/>
      <c r="D69" s="792"/>
      <c r="E69" s="795"/>
      <c r="F69" s="807"/>
      <c r="G69" s="475"/>
      <c r="H69" s="798"/>
      <c r="I69" s="798"/>
      <c r="J69" s="798"/>
      <c r="K69" s="798"/>
      <c r="L69" s="798"/>
      <c r="M69" s="801"/>
      <c r="N69" s="33"/>
      <c r="O69" s="33"/>
    </row>
    <row r="70" spans="1:169" s="25" customFormat="1" ht="13.8">
      <c r="A70" s="802">
        <v>8</v>
      </c>
      <c r="B70" s="745" t="e">
        <f>'7- Mapa Final'!#REF!</f>
        <v>#REF!</v>
      </c>
      <c r="C70" s="745" t="e">
        <f>'7- Mapa Final'!#REF!</f>
        <v>#REF!</v>
      </c>
      <c r="D70" s="746" t="e">
        <f>'7- Mapa Final'!#REF!</f>
        <v>#REF!</v>
      </c>
      <c r="E70" s="748" t="e">
        <f>'7- Mapa Final'!#REF!</f>
        <v>#REF!</v>
      </c>
      <c r="F70" s="750" t="e">
        <f>'7- Mapa Final'!#REF!</f>
        <v>#REF!</v>
      </c>
      <c r="G70" s="480"/>
      <c r="H70" s="742"/>
      <c r="I70" s="742"/>
      <c r="J70" s="742"/>
      <c r="K70" s="742"/>
      <c r="L70" s="742"/>
      <c r="M70" s="74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803"/>
      <c r="B71" s="745"/>
      <c r="C71" s="745"/>
      <c r="D71" s="747"/>
      <c r="E71" s="749"/>
      <c r="F71" s="750"/>
      <c r="G71" s="480"/>
      <c r="H71" s="742"/>
      <c r="I71" s="742"/>
      <c r="J71" s="742"/>
      <c r="K71" s="742"/>
      <c r="L71" s="742"/>
      <c r="M71" s="74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803"/>
      <c r="B72" s="745"/>
      <c r="C72" s="745"/>
      <c r="D72" s="747"/>
      <c r="E72" s="749"/>
      <c r="F72" s="750"/>
      <c r="G72" s="480"/>
      <c r="H72" s="742"/>
      <c r="I72" s="742"/>
      <c r="J72" s="742"/>
      <c r="K72" s="742"/>
      <c r="L72" s="742"/>
      <c r="M72" s="74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803"/>
      <c r="B73" s="745"/>
      <c r="C73" s="745"/>
      <c r="D73" s="747"/>
      <c r="E73" s="749"/>
      <c r="F73" s="750"/>
      <c r="G73" s="480"/>
      <c r="H73" s="742"/>
      <c r="I73" s="742"/>
      <c r="J73" s="742"/>
      <c r="K73" s="742"/>
      <c r="L73" s="742"/>
      <c r="M73" s="74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803"/>
      <c r="B74" s="745"/>
      <c r="C74" s="745"/>
      <c r="D74" s="747"/>
      <c r="E74" s="749"/>
      <c r="F74" s="750"/>
      <c r="G74" s="480"/>
      <c r="H74" s="742"/>
      <c r="I74" s="742"/>
      <c r="J74" s="742"/>
      <c r="K74" s="742"/>
      <c r="L74" s="742"/>
      <c r="M74" s="74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803"/>
      <c r="B75" s="745"/>
      <c r="C75" s="745"/>
      <c r="D75" s="747"/>
      <c r="E75" s="749"/>
      <c r="F75" s="750"/>
      <c r="G75" s="480"/>
      <c r="H75" s="742"/>
      <c r="I75" s="742"/>
      <c r="J75" s="742"/>
      <c r="K75" s="742"/>
      <c r="L75" s="742"/>
      <c r="M75" s="740"/>
      <c r="N75" s="33"/>
      <c r="O75" s="33"/>
    </row>
    <row r="76" spans="1:169">
      <c r="A76" s="803"/>
      <c r="B76" s="745"/>
      <c r="C76" s="745"/>
      <c r="D76" s="747"/>
      <c r="E76" s="749"/>
      <c r="F76" s="750"/>
      <c r="G76" s="480"/>
      <c r="H76" s="742"/>
      <c r="I76" s="742"/>
      <c r="J76" s="742"/>
      <c r="K76" s="742"/>
      <c r="L76" s="742"/>
      <c r="M76" s="740"/>
      <c r="N76" s="33"/>
      <c r="O76" s="33"/>
    </row>
    <row r="77" spans="1:169">
      <c r="A77" s="803"/>
      <c r="B77" s="745"/>
      <c r="C77" s="745"/>
      <c r="D77" s="747"/>
      <c r="E77" s="749"/>
      <c r="F77" s="750"/>
      <c r="G77" s="480"/>
      <c r="H77" s="742"/>
      <c r="I77" s="742"/>
      <c r="J77" s="742"/>
      <c r="K77" s="742"/>
      <c r="L77" s="742"/>
      <c r="M77" s="740"/>
      <c r="N77" s="33"/>
      <c r="O77" s="33"/>
    </row>
    <row r="78" spans="1:169">
      <c r="A78" s="803"/>
      <c r="B78" s="745"/>
      <c r="C78" s="745"/>
      <c r="D78" s="747"/>
      <c r="E78" s="749"/>
      <c r="F78" s="750"/>
      <c r="G78" s="480"/>
      <c r="H78" s="742"/>
      <c r="I78" s="742"/>
      <c r="J78" s="742"/>
      <c r="K78" s="742"/>
      <c r="L78" s="742"/>
      <c r="M78" s="740"/>
      <c r="N78" s="33"/>
      <c r="O78" s="33"/>
    </row>
    <row r="79" spans="1:169" ht="15" thickBot="1">
      <c r="A79" s="804"/>
      <c r="B79" s="752"/>
      <c r="C79" s="752"/>
      <c r="D79" s="753"/>
      <c r="E79" s="754"/>
      <c r="F79" s="755"/>
      <c r="G79" s="481"/>
      <c r="H79" s="743"/>
      <c r="I79" s="743"/>
      <c r="J79" s="743"/>
      <c r="K79" s="743"/>
      <c r="L79" s="743"/>
      <c r="M79" s="741"/>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55" priority="82" operator="containsText" text="3- Moderado">
      <formula>NOT(ISERROR(SEARCH("3- Moderado",A7)))</formula>
    </cfRule>
    <cfRule type="containsText" dxfId="154" priority="83" operator="containsText" text="6- Moderado">
      <formula>NOT(ISERROR(SEARCH("6- Moderado",A7)))</formula>
    </cfRule>
    <cfRule type="containsText" dxfId="153" priority="84" operator="containsText" text="4- Moderado">
      <formula>NOT(ISERROR(SEARCH("4- Moderado",A7)))</formula>
    </cfRule>
    <cfRule type="containsText" dxfId="152" priority="85" operator="containsText" text="3- Bajo">
      <formula>NOT(ISERROR(SEARCH("3- Bajo",A7)))</formula>
    </cfRule>
    <cfRule type="containsText" dxfId="151" priority="86" operator="containsText" text="4- Bajo">
      <formula>NOT(ISERROR(SEARCH("4- Bajo",A7)))</formula>
    </cfRule>
    <cfRule type="containsText" dxfId="150" priority="87" operator="containsText" text="1- Bajo">
      <formula>NOT(ISERROR(SEARCH("1- Bajo",A7)))</formula>
    </cfRule>
  </conditionalFormatting>
  <conditionalFormatting sqref="A10:E10 A20:E20">
    <cfRule type="containsText" dxfId="149" priority="76" operator="containsText" text="3- Moderado">
      <formula>NOT(ISERROR(SEARCH("3- Moderado",A10)))</formula>
    </cfRule>
    <cfRule type="containsText" dxfId="148" priority="77" operator="containsText" text="6- Moderado">
      <formula>NOT(ISERROR(SEARCH("6- Moderado",A10)))</formula>
    </cfRule>
    <cfRule type="containsText" dxfId="147" priority="78" operator="containsText" text="4- Moderado">
      <formula>NOT(ISERROR(SEARCH("4- Moderado",A10)))</formula>
    </cfRule>
    <cfRule type="containsText" dxfId="146" priority="79" operator="containsText" text="3- Bajo">
      <formula>NOT(ISERROR(SEARCH("3- Bajo",A10)))</formula>
    </cfRule>
    <cfRule type="containsText" dxfId="145" priority="80" operator="containsText" text="4- Bajo">
      <formula>NOT(ISERROR(SEARCH("4- Bajo",A10)))</formula>
    </cfRule>
    <cfRule type="containsText" dxfId="144" priority="81" operator="containsText" text="1- Bajo">
      <formula>NOT(ISERROR(SEARCH("1- Bajo",A10)))</formula>
    </cfRule>
  </conditionalFormatting>
  <conditionalFormatting sqref="A30:E30">
    <cfRule type="containsText" dxfId="143" priority="63" operator="containsText" text="3- Moderado">
      <formula>NOT(ISERROR(SEARCH("3- Moderado",A30)))</formula>
    </cfRule>
    <cfRule type="containsText" dxfId="142" priority="64" operator="containsText" text="6- Moderado">
      <formula>NOT(ISERROR(SEARCH("6- Moderado",A30)))</formula>
    </cfRule>
    <cfRule type="containsText" dxfId="141" priority="65" operator="containsText" text="4- Moderado">
      <formula>NOT(ISERROR(SEARCH("4- Moderado",A30)))</formula>
    </cfRule>
    <cfRule type="containsText" dxfId="140" priority="66" operator="containsText" text="3- Bajo">
      <formula>NOT(ISERROR(SEARCH("3- Bajo",A30)))</formula>
    </cfRule>
    <cfRule type="containsText" dxfId="139" priority="67" operator="containsText" text="4- Bajo">
      <formula>NOT(ISERROR(SEARCH("4- Bajo",A30)))</formula>
    </cfRule>
    <cfRule type="containsText" dxfId="138" priority="68" operator="containsText" text="1- Bajo">
      <formula>NOT(ISERROR(SEARCH("1- Bajo",A30)))</formula>
    </cfRule>
  </conditionalFormatting>
  <conditionalFormatting sqref="A40:E40">
    <cfRule type="containsText" dxfId="137" priority="56" operator="containsText" text="3- Moderado">
      <formula>NOT(ISERROR(SEARCH("3- Moderado",A40)))</formula>
    </cfRule>
    <cfRule type="containsText" dxfId="136" priority="57" operator="containsText" text="6- Moderado">
      <formula>NOT(ISERROR(SEARCH("6- Moderado",A40)))</formula>
    </cfRule>
    <cfRule type="containsText" dxfId="135" priority="58" operator="containsText" text="4- Moderado">
      <formula>NOT(ISERROR(SEARCH("4- Moderado",A40)))</formula>
    </cfRule>
    <cfRule type="containsText" dxfId="134" priority="59" operator="containsText" text="3- Bajo">
      <formula>NOT(ISERROR(SEARCH("3- Bajo",A40)))</formula>
    </cfRule>
    <cfRule type="containsText" dxfId="133" priority="60" operator="containsText" text="4- Bajo">
      <formula>NOT(ISERROR(SEARCH("4- Bajo",A40)))</formula>
    </cfRule>
    <cfRule type="containsText" dxfId="132" priority="61" operator="containsText" text="1- Bajo">
      <formula>NOT(ISERROR(SEARCH("1- Bajo",A40)))</formula>
    </cfRule>
  </conditionalFormatting>
  <conditionalFormatting sqref="A50:E50">
    <cfRule type="containsText" dxfId="131" priority="45" operator="containsText" text="3- Moderado">
      <formula>NOT(ISERROR(SEARCH("3- Moderado",A50)))</formula>
    </cfRule>
    <cfRule type="containsText" dxfId="130" priority="46" operator="containsText" text="6- Moderado">
      <formula>NOT(ISERROR(SEARCH("6- Moderado",A50)))</formula>
    </cfRule>
    <cfRule type="containsText" dxfId="129" priority="47" operator="containsText" text="4- Moderado">
      <formula>NOT(ISERROR(SEARCH("4- Moderado",A50)))</formula>
    </cfRule>
    <cfRule type="containsText" dxfId="128" priority="48" operator="containsText" text="3- Bajo">
      <formula>NOT(ISERROR(SEARCH("3- Bajo",A50)))</formula>
    </cfRule>
    <cfRule type="containsText" dxfId="127" priority="49" operator="containsText" text="4- Bajo">
      <formula>NOT(ISERROR(SEARCH("4- Bajo",A50)))</formula>
    </cfRule>
    <cfRule type="containsText" dxfId="126" priority="50" operator="containsText" text="1- Bajo">
      <formula>NOT(ISERROR(SEARCH("1- Bajo",A50)))</formula>
    </cfRule>
  </conditionalFormatting>
  <conditionalFormatting sqref="A60:E60">
    <cfRule type="containsText" dxfId="125" priority="22" operator="containsText" text="3- Moderado">
      <formula>NOT(ISERROR(SEARCH("3- Moderado",A60)))</formula>
    </cfRule>
    <cfRule type="containsText" dxfId="124" priority="23" operator="containsText" text="6- Moderado">
      <formula>NOT(ISERROR(SEARCH("6- Moderado",A60)))</formula>
    </cfRule>
    <cfRule type="containsText" dxfId="123" priority="24" operator="containsText" text="4- Moderado">
      <formula>NOT(ISERROR(SEARCH("4- Moderado",A60)))</formula>
    </cfRule>
    <cfRule type="containsText" dxfId="122" priority="25" operator="containsText" text="3- Bajo">
      <formula>NOT(ISERROR(SEARCH("3- Bajo",A60)))</formula>
    </cfRule>
    <cfRule type="containsText" dxfId="121" priority="26" operator="containsText" text="4- Bajo">
      <formula>NOT(ISERROR(SEARCH("4- Bajo",A60)))</formula>
    </cfRule>
    <cfRule type="containsText" dxfId="120" priority="27" operator="containsText" text="1- Bajo">
      <formula>NOT(ISERROR(SEARCH("1- Bajo",A60)))</formula>
    </cfRule>
  </conditionalFormatting>
  <conditionalFormatting sqref="A70:E70">
    <cfRule type="containsText" dxfId="119" priority="15" operator="containsText" text="3- Moderado">
      <formula>NOT(ISERROR(SEARCH("3- Moderado",A70)))</formula>
    </cfRule>
    <cfRule type="containsText" dxfId="118" priority="16" operator="containsText" text="6- Moderado">
      <formula>NOT(ISERROR(SEARCH("6- Moderado",A70)))</formula>
    </cfRule>
    <cfRule type="containsText" dxfId="117" priority="17" operator="containsText" text="4- Moderado">
      <formula>NOT(ISERROR(SEARCH("4- Moderado",A70)))</formula>
    </cfRule>
    <cfRule type="containsText" dxfId="116" priority="18" operator="containsText" text="3- Bajo">
      <formula>NOT(ISERROR(SEARCH("3- Bajo",A70)))</formula>
    </cfRule>
    <cfRule type="containsText" dxfId="115" priority="19" operator="containsText" text="4- Bajo">
      <formula>NOT(ISERROR(SEARCH("4- Bajo",A70)))</formula>
    </cfRule>
    <cfRule type="containsText" dxfId="114" priority="20" operator="containsText" text="1- Bajo">
      <formula>NOT(ISERROR(SEARCH("1- Bajo",A70)))</formula>
    </cfRule>
  </conditionalFormatting>
  <conditionalFormatting sqref="C8:F8">
    <cfRule type="containsText" dxfId="113" priority="70" operator="containsText" text="3- Moderado">
      <formula>NOT(ISERROR(SEARCH("3- Moderado",C8)))</formula>
    </cfRule>
    <cfRule type="containsText" dxfId="112" priority="71" operator="containsText" text="6- Moderado">
      <formula>NOT(ISERROR(SEARCH("6- Moderado",C8)))</formula>
    </cfRule>
    <cfRule type="containsText" dxfId="111" priority="72" operator="containsText" text="4- Moderado">
      <formula>NOT(ISERROR(SEARCH("4- Moderado",C8)))</formula>
    </cfRule>
    <cfRule type="containsText" dxfId="110" priority="73" operator="containsText" text="3- Bajo">
      <formula>NOT(ISERROR(SEARCH("3- Bajo",C8)))</formula>
    </cfRule>
    <cfRule type="containsText" dxfId="109" priority="74" operator="containsText" text="4- Bajo">
      <formula>NOT(ISERROR(SEARCH("4- Bajo",C8)))</formula>
    </cfRule>
    <cfRule type="containsText" dxfId="108" priority="75" operator="containsText" text="1- Bajo">
      <formula>NOT(ISERROR(SEARCH("1- Bajo",C8)))</formula>
    </cfRule>
  </conditionalFormatting>
  <conditionalFormatting sqref="D10:D79">
    <cfRule type="containsText" dxfId="107" priority="39" operator="containsText" text="Muy Alta">
      <formula>NOT(ISERROR(SEARCH("Muy Alta",D10)))</formula>
    </cfRule>
    <cfRule type="containsText" dxfId="106" priority="40" operator="containsText" text="Alta">
      <formula>NOT(ISERROR(SEARCH("Alta",D10)))</formula>
    </cfRule>
    <cfRule type="containsText" dxfId="105" priority="41" operator="containsText" text="Baja">
      <formula>NOT(ISERROR(SEARCH("Baja",D10)))</formula>
    </cfRule>
    <cfRule type="containsText" dxfId="104" priority="42" operator="containsText" text="Muy Baja">
      <formula>NOT(ISERROR(SEARCH("Muy Baja",D10)))</formula>
    </cfRule>
    <cfRule type="containsText" dxfId="103" priority="44" operator="containsText" text="Media">
      <formula>NOT(ISERROR(SEARCH("Media",D10)))</formula>
    </cfRule>
  </conditionalFormatting>
  <conditionalFormatting sqref="E10:E79">
    <cfRule type="containsText" dxfId="102" priority="35" operator="containsText" text="Catastrófico">
      <formula>NOT(ISERROR(SEARCH("Catastrófico",E10)))</formula>
    </cfRule>
    <cfRule type="containsText" dxfId="101" priority="36" operator="containsText" text="Mayor">
      <formula>NOT(ISERROR(SEARCH("Mayor",E10)))</formula>
    </cfRule>
    <cfRule type="containsText" dxfId="100" priority="37" operator="containsText" text="Menor">
      <formula>NOT(ISERROR(SEARCH("Menor",E10)))</formula>
    </cfRule>
    <cfRule type="containsText" dxfId="99" priority="38" operator="containsText" text="Leve">
      <formula>NOT(ISERROR(SEARCH("Leve",E10)))</formula>
    </cfRule>
  </conditionalFormatting>
  <conditionalFormatting sqref="E10:F79">
    <cfRule type="containsText" dxfId="98"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97" priority="51" operator="containsText" text="Bajo">
      <formula>NOT(ISERROR(SEARCH("Bajo",F10)))</formula>
    </cfRule>
    <cfRule type="containsText" dxfId="96" priority="52" operator="containsText" text="Moderado">
      <formula>NOT(ISERROR(SEARCH("Moderado",F10)))</formula>
    </cfRule>
    <cfRule type="containsText" dxfId="95" priority="53" operator="containsText" text="Alto">
      <formula>NOT(ISERROR(SEARCH("Alto",F10)))</formula>
    </cfRule>
    <cfRule type="containsText" dxfId="94"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zoomScale="55" zoomScaleNormal="55" workbookViewId="0">
      <selection activeCell="E96" sqref="E96"/>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c r="A1" s="777"/>
      <c r="B1" s="778"/>
      <c r="C1" s="781"/>
      <c r="D1" s="781"/>
      <c r="E1" s="781"/>
      <c r="F1" s="781"/>
      <c r="G1" s="781"/>
      <c r="H1" s="781"/>
      <c r="I1" s="781"/>
      <c r="J1" s="782"/>
      <c r="K1" s="785"/>
      <c r="L1" s="785"/>
      <c r="M1" s="78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779"/>
      <c r="B2" s="780"/>
      <c r="C2" s="783"/>
      <c r="D2" s="783"/>
      <c r="E2" s="783"/>
      <c r="F2" s="783"/>
      <c r="G2" s="783"/>
      <c r="H2" s="783"/>
      <c r="I2" s="783"/>
      <c r="J2" s="784"/>
      <c r="K2" s="785"/>
      <c r="L2" s="785"/>
      <c r="M2" s="78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83"/>
      <c r="D3" s="783"/>
      <c r="E3" s="783"/>
      <c r="F3" s="783"/>
      <c r="G3" s="783"/>
      <c r="H3" s="783"/>
      <c r="I3" s="783"/>
      <c r="J3" s="784"/>
      <c r="K3" s="785"/>
      <c r="L3" s="785"/>
      <c r="M3" s="78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775" t="s">
        <v>227</v>
      </c>
      <c r="B4" s="775"/>
      <c r="C4" s="786"/>
      <c r="D4" s="786"/>
      <c r="E4" s="786"/>
      <c r="F4" s="786"/>
      <c r="G4" s="786"/>
      <c r="H4" s="786"/>
      <c r="I4" s="786"/>
      <c r="J4" s="786"/>
      <c r="K4" s="786"/>
      <c r="L4" s="786"/>
      <c r="M4" s="78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775" t="s">
        <v>228</v>
      </c>
      <c r="B5" s="775"/>
      <c r="C5" s="776"/>
      <c r="D5" s="776"/>
      <c r="E5" s="776"/>
      <c r="F5" s="776"/>
      <c r="G5" s="776"/>
      <c r="H5" s="776"/>
      <c r="I5" s="776"/>
      <c r="J5" s="776"/>
      <c r="K5" s="776"/>
      <c r="L5" s="776"/>
      <c r="M5" s="77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775" t="s">
        <v>229</v>
      </c>
      <c r="B6" s="775"/>
      <c r="C6" s="787"/>
      <c r="D6" s="788"/>
      <c r="E6" s="788"/>
      <c r="F6" s="788"/>
      <c r="G6" s="788"/>
      <c r="H6" s="788"/>
      <c r="I6" s="788"/>
      <c r="J6" s="788"/>
      <c r="K6" s="788"/>
      <c r="L6" s="788"/>
      <c r="M6" s="78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56" t="s">
        <v>400</v>
      </c>
      <c r="B7" s="757"/>
      <c r="C7" s="758"/>
      <c r="D7" s="759" t="s">
        <v>401</v>
      </c>
      <c r="E7" s="759"/>
      <c r="F7" s="759"/>
      <c r="G7" s="760" t="s">
        <v>402</v>
      </c>
      <c r="H7" s="761" t="s">
        <v>403</v>
      </c>
      <c r="I7" s="763" t="s">
        <v>404</v>
      </c>
      <c r="J7" s="764"/>
      <c r="K7" s="763" t="s">
        <v>405</v>
      </c>
      <c r="L7" s="764"/>
      <c r="M7" s="765" t="s">
        <v>415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169</v>
      </c>
      <c r="C8" s="34" t="s">
        <v>171</v>
      </c>
      <c r="D8" s="27" t="s">
        <v>181</v>
      </c>
      <c r="E8" s="27" t="s">
        <v>407</v>
      </c>
      <c r="F8" s="27" t="s">
        <v>408</v>
      </c>
      <c r="G8" s="760"/>
      <c r="H8" s="762"/>
      <c r="I8" s="28" t="s">
        <v>409</v>
      </c>
      <c r="J8" s="28" t="s">
        <v>410</v>
      </c>
      <c r="K8" s="28" t="s">
        <v>411</v>
      </c>
      <c r="L8" s="28" t="s">
        <v>412</v>
      </c>
      <c r="M8" s="76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67"/>
      <c r="B9" s="768"/>
      <c r="C9" s="768"/>
      <c r="D9" s="768"/>
      <c r="E9" s="768"/>
      <c r="F9" s="768"/>
      <c r="G9" s="7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69">
        <f>'7- Mapa Final'!A10</f>
        <v>1</v>
      </c>
      <c r="B10" s="770" t="str">
        <f>'7- Mapa Final'!B10</f>
        <v xml:space="preserve">Recibir , ofrecer, prometer , entregar o aceptar dádivas o beneficios a nombre propio o de terceros para  expedir, alterar,retener , extraviar o entregar  documentos  sin el lleno de requisitos legales </v>
      </c>
      <c r="C10" s="770"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771" t="str">
        <f>'7- Mapa Final'!I10</f>
        <v>Muy Baja - 1</v>
      </c>
      <c r="E10" s="772" t="str">
        <f>'7- Mapa Final'!J10</f>
        <v>Leve - 1</v>
      </c>
      <c r="F10" s="773" t="str">
        <f>'7- Mapa Final'!L10</f>
        <v>Bajo - 1</v>
      </c>
      <c r="G10" s="496"/>
      <c r="H10" s="774"/>
      <c r="I10" s="774"/>
      <c r="J10" s="774"/>
      <c r="K10" s="774"/>
      <c r="L10" s="774"/>
      <c r="M10" s="766"/>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744"/>
      <c r="B11" s="745"/>
      <c r="C11" s="745"/>
      <c r="D11" s="747"/>
      <c r="E11" s="749"/>
      <c r="F11" s="750"/>
      <c r="G11" s="480"/>
      <c r="H11" s="742"/>
      <c r="I11" s="742"/>
      <c r="J11" s="742"/>
      <c r="K11" s="742"/>
      <c r="L11" s="742"/>
      <c r="M11" s="740"/>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744"/>
      <c r="B12" s="745"/>
      <c r="C12" s="745"/>
      <c r="D12" s="747"/>
      <c r="E12" s="749"/>
      <c r="F12" s="750"/>
      <c r="G12" s="480"/>
      <c r="H12" s="742"/>
      <c r="I12" s="742"/>
      <c r="J12" s="742"/>
      <c r="K12" s="742"/>
      <c r="L12" s="742"/>
      <c r="M12" s="740"/>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744"/>
      <c r="B13" s="745"/>
      <c r="C13" s="745"/>
      <c r="D13" s="747"/>
      <c r="E13" s="749"/>
      <c r="F13" s="750"/>
      <c r="G13" s="480"/>
      <c r="H13" s="742"/>
      <c r="I13" s="742"/>
      <c r="J13" s="742"/>
      <c r="K13" s="742"/>
      <c r="L13" s="742"/>
      <c r="M13" s="740"/>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744"/>
      <c r="B14" s="745"/>
      <c r="C14" s="745"/>
      <c r="D14" s="747"/>
      <c r="E14" s="749"/>
      <c r="F14" s="750"/>
      <c r="G14" s="480"/>
      <c r="H14" s="742"/>
      <c r="I14" s="742"/>
      <c r="J14" s="742"/>
      <c r="K14" s="742"/>
      <c r="L14" s="742"/>
      <c r="M14" s="740"/>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744"/>
      <c r="B15" s="745"/>
      <c r="C15" s="745"/>
      <c r="D15" s="747"/>
      <c r="E15" s="749"/>
      <c r="F15" s="750"/>
      <c r="G15" s="480"/>
      <c r="H15" s="742"/>
      <c r="I15" s="742"/>
      <c r="J15" s="742"/>
      <c r="K15" s="742"/>
      <c r="L15" s="742"/>
      <c r="M15" s="740"/>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744"/>
      <c r="B16" s="745"/>
      <c r="C16" s="745"/>
      <c r="D16" s="747"/>
      <c r="E16" s="749"/>
      <c r="F16" s="750"/>
      <c r="G16" s="480"/>
      <c r="H16" s="742"/>
      <c r="I16" s="742"/>
      <c r="J16" s="742"/>
      <c r="K16" s="742"/>
      <c r="L16" s="742"/>
      <c r="M16" s="740"/>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744"/>
      <c r="B17" s="745"/>
      <c r="C17" s="745"/>
      <c r="D17" s="747"/>
      <c r="E17" s="749"/>
      <c r="F17" s="750"/>
      <c r="G17" s="480"/>
      <c r="H17" s="742"/>
      <c r="I17" s="742"/>
      <c r="J17" s="742"/>
      <c r="K17" s="742"/>
      <c r="L17" s="742"/>
      <c r="M17" s="740"/>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744"/>
      <c r="B18" s="745"/>
      <c r="C18" s="745"/>
      <c r="D18" s="747"/>
      <c r="E18" s="749"/>
      <c r="F18" s="750"/>
      <c r="G18" s="480"/>
      <c r="H18" s="742"/>
      <c r="I18" s="742"/>
      <c r="J18" s="742"/>
      <c r="K18" s="742"/>
      <c r="L18" s="742"/>
      <c r="M18" s="740"/>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744"/>
      <c r="B19" s="745"/>
      <c r="C19" s="745"/>
      <c r="D19" s="747"/>
      <c r="E19" s="749"/>
      <c r="F19" s="750"/>
      <c r="G19" s="480"/>
      <c r="H19" s="742"/>
      <c r="I19" s="742"/>
      <c r="J19" s="742"/>
      <c r="K19" s="742"/>
      <c r="L19" s="742"/>
      <c r="M19" s="740"/>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8">
      <c r="A20" s="744">
        <f>'7- Mapa Final'!A20</f>
        <v>2</v>
      </c>
      <c r="B20" s="745" t="str">
        <f>'7- Mapa Final'!B20</f>
        <v>Vencimiento de Términos</v>
      </c>
      <c r="C20" s="745"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46" t="str">
        <f>'7- Mapa Final'!I20</f>
        <v>Muy Baja - 1</v>
      </c>
      <c r="E20" s="748" t="str">
        <f>'7- Mapa Final'!J20</f>
        <v>Leve - 1</v>
      </c>
      <c r="F20" s="750" t="str">
        <f>'7- Mapa Final'!L20</f>
        <v>Bajo - 1</v>
      </c>
      <c r="G20" s="480"/>
      <c r="H20" s="742"/>
      <c r="I20" s="742"/>
      <c r="J20" s="742"/>
      <c r="K20" s="742"/>
      <c r="L20" s="742"/>
      <c r="M20" s="74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744"/>
      <c r="B21" s="745"/>
      <c r="C21" s="745"/>
      <c r="D21" s="747"/>
      <c r="E21" s="749"/>
      <c r="F21" s="750"/>
      <c r="G21" s="480"/>
      <c r="H21" s="742"/>
      <c r="I21" s="742"/>
      <c r="J21" s="742"/>
      <c r="K21" s="742"/>
      <c r="L21" s="742"/>
      <c r="M21" s="74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744"/>
      <c r="B22" s="745"/>
      <c r="C22" s="745"/>
      <c r="D22" s="747"/>
      <c r="E22" s="749"/>
      <c r="F22" s="750"/>
      <c r="G22" s="480"/>
      <c r="H22" s="742"/>
      <c r="I22" s="742"/>
      <c r="J22" s="742"/>
      <c r="K22" s="742"/>
      <c r="L22" s="742"/>
      <c r="M22" s="74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744"/>
      <c r="B23" s="745"/>
      <c r="C23" s="745"/>
      <c r="D23" s="747"/>
      <c r="E23" s="749"/>
      <c r="F23" s="750"/>
      <c r="G23" s="480"/>
      <c r="H23" s="742"/>
      <c r="I23" s="742"/>
      <c r="J23" s="742"/>
      <c r="K23" s="742"/>
      <c r="L23" s="742"/>
      <c r="M23" s="74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744"/>
      <c r="B24" s="745"/>
      <c r="C24" s="745"/>
      <c r="D24" s="747"/>
      <c r="E24" s="749"/>
      <c r="F24" s="750"/>
      <c r="G24" s="480"/>
      <c r="H24" s="742"/>
      <c r="I24" s="742"/>
      <c r="J24" s="742"/>
      <c r="K24" s="742"/>
      <c r="L24" s="742"/>
      <c r="M24" s="74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744"/>
      <c r="B25" s="745"/>
      <c r="C25" s="745"/>
      <c r="D25" s="747"/>
      <c r="E25" s="749"/>
      <c r="F25" s="750"/>
      <c r="G25" s="480"/>
      <c r="H25" s="742"/>
      <c r="I25" s="742"/>
      <c r="J25" s="742"/>
      <c r="K25" s="742"/>
      <c r="L25" s="742"/>
      <c r="M25" s="740"/>
      <c r="N25" s="33"/>
      <c r="O25" s="33"/>
    </row>
    <row r="26" spans="1:169">
      <c r="A26" s="744"/>
      <c r="B26" s="745"/>
      <c r="C26" s="745"/>
      <c r="D26" s="747"/>
      <c r="E26" s="749"/>
      <c r="F26" s="750"/>
      <c r="G26" s="480"/>
      <c r="H26" s="742"/>
      <c r="I26" s="742"/>
      <c r="J26" s="742"/>
      <c r="K26" s="742"/>
      <c r="L26" s="742"/>
      <c r="M26" s="740"/>
      <c r="N26" s="33"/>
      <c r="O26" s="33"/>
    </row>
    <row r="27" spans="1:169">
      <c r="A27" s="744"/>
      <c r="B27" s="745"/>
      <c r="C27" s="745"/>
      <c r="D27" s="747"/>
      <c r="E27" s="749"/>
      <c r="F27" s="750"/>
      <c r="G27" s="480"/>
      <c r="H27" s="742"/>
      <c r="I27" s="742"/>
      <c r="J27" s="742"/>
      <c r="K27" s="742"/>
      <c r="L27" s="742"/>
      <c r="M27" s="740"/>
      <c r="N27" s="33"/>
      <c r="O27" s="33"/>
    </row>
    <row r="28" spans="1:169">
      <c r="A28" s="744"/>
      <c r="B28" s="745"/>
      <c r="C28" s="745"/>
      <c r="D28" s="747"/>
      <c r="E28" s="749"/>
      <c r="F28" s="750"/>
      <c r="G28" s="480"/>
      <c r="H28" s="742"/>
      <c r="I28" s="742"/>
      <c r="J28" s="742"/>
      <c r="K28" s="742"/>
      <c r="L28" s="742"/>
      <c r="M28" s="740"/>
      <c r="N28" s="33"/>
      <c r="O28" s="33"/>
    </row>
    <row r="29" spans="1:169">
      <c r="A29" s="744"/>
      <c r="B29" s="745"/>
      <c r="C29" s="745"/>
      <c r="D29" s="747"/>
      <c r="E29" s="749"/>
      <c r="F29" s="750"/>
      <c r="G29" s="480"/>
      <c r="H29" s="742"/>
      <c r="I29" s="742"/>
      <c r="J29" s="742"/>
      <c r="K29" s="742"/>
      <c r="L29" s="742"/>
      <c r="M29" s="740"/>
      <c r="N29" s="33"/>
      <c r="O29" s="33"/>
    </row>
    <row r="30" spans="1:169" s="25" customFormat="1" ht="13.8">
      <c r="A30" s="744">
        <f>'7- Mapa Final'!A30</f>
        <v>3</v>
      </c>
      <c r="B30" s="745" t="str">
        <f>'7- Mapa Final'!B30</f>
        <v>Pérdida de documentos</v>
      </c>
      <c r="C30" s="745"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46" t="str">
        <f>'7- Mapa Final'!I30</f>
        <v>Muy Baja - 1</v>
      </c>
      <c r="E30" s="748" t="str">
        <f>'7- Mapa Final'!J30</f>
        <v>Leve - 1</v>
      </c>
      <c r="F30" s="750" t="str">
        <f>'7- Mapa Final'!L30</f>
        <v>Bajo - 1</v>
      </c>
      <c r="G30" s="480"/>
      <c r="H30" s="742"/>
      <c r="I30" s="742"/>
      <c r="J30" s="742"/>
      <c r="K30" s="742"/>
      <c r="L30" s="742"/>
      <c r="M30" s="74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744"/>
      <c r="B31" s="745"/>
      <c r="C31" s="745"/>
      <c r="D31" s="747"/>
      <c r="E31" s="749"/>
      <c r="F31" s="750"/>
      <c r="G31" s="480"/>
      <c r="H31" s="742"/>
      <c r="I31" s="742"/>
      <c r="J31" s="742"/>
      <c r="K31" s="742"/>
      <c r="L31" s="742"/>
      <c r="M31" s="740"/>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744"/>
      <c r="B32" s="745"/>
      <c r="C32" s="745"/>
      <c r="D32" s="747"/>
      <c r="E32" s="749"/>
      <c r="F32" s="750"/>
      <c r="G32" s="480"/>
      <c r="H32" s="742"/>
      <c r="I32" s="742"/>
      <c r="J32" s="742"/>
      <c r="K32" s="742"/>
      <c r="L32" s="742"/>
      <c r="M32" s="740"/>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744"/>
      <c r="B33" s="745"/>
      <c r="C33" s="745"/>
      <c r="D33" s="747"/>
      <c r="E33" s="749"/>
      <c r="F33" s="750"/>
      <c r="G33" s="480"/>
      <c r="H33" s="742"/>
      <c r="I33" s="742"/>
      <c r="J33" s="742"/>
      <c r="K33" s="742"/>
      <c r="L33" s="742"/>
      <c r="M33" s="740"/>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744"/>
      <c r="B34" s="745"/>
      <c r="C34" s="745"/>
      <c r="D34" s="747"/>
      <c r="E34" s="749"/>
      <c r="F34" s="750"/>
      <c r="G34" s="480"/>
      <c r="H34" s="742"/>
      <c r="I34" s="742"/>
      <c r="J34" s="742"/>
      <c r="K34" s="742"/>
      <c r="L34" s="742"/>
      <c r="M34" s="740"/>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744"/>
      <c r="B35" s="745"/>
      <c r="C35" s="745"/>
      <c r="D35" s="747"/>
      <c r="E35" s="749"/>
      <c r="F35" s="750"/>
      <c r="G35" s="480"/>
      <c r="H35" s="742"/>
      <c r="I35" s="742"/>
      <c r="J35" s="742"/>
      <c r="K35" s="742"/>
      <c r="L35" s="742"/>
      <c r="M35" s="740"/>
      <c r="N35" s="33"/>
      <c r="O35" s="33"/>
    </row>
    <row r="36" spans="1:169">
      <c r="A36" s="744"/>
      <c r="B36" s="745"/>
      <c r="C36" s="745"/>
      <c r="D36" s="747"/>
      <c r="E36" s="749"/>
      <c r="F36" s="750"/>
      <c r="G36" s="480"/>
      <c r="H36" s="742"/>
      <c r="I36" s="742"/>
      <c r="J36" s="742"/>
      <c r="K36" s="742"/>
      <c r="L36" s="742"/>
      <c r="M36" s="740"/>
      <c r="N36" s="33"/>
      <c r="O36" s="33"/>
    </row>
    <row r="37" spans="1:169">
      <c r="A37" s="744"/>
      <c r="B37" s="745"/>
      <c r="C37" s="745"/>
      <c r="D37" s="747"/>
      <c r="E37" s="749"/>
      <c r="F37" s="750"/>
      <c r="G37" s="480"/>
      <c r="H37" s="742"/>
      <c r="I37" s="742"/>
      <c r="J37" s="742"/>
      <c r="K37" s="742"/>
      <c r="L37" s="742"/>
      <c r="M37" s="740"/>
      <c r="N37" s="33"/>
      <c r="O37" s="33"/>
    </row>
    <row r="38" spans="1:169">
      <c r="A38" s="744"/>
      <c r="B38" s="745"/>
      <c r="C38" s="745"/>
      <c r="D38" s="747"/>
      <c r="E38" s="749"/>
      <c r="F38" s="750"/>
      <c r="G38" s="480"/>
      <c r="H38" s="742"/>
      <c r="I38" s="742"/>
      <c r="J38" s="742"/>
      <c r="K38" s="742"/>
      <c r="L38" s="742"/>
      <c r="M38" s="740"/>
      <c r="N38" s="33"/>
      <c r="O38" s="33"/>
    </row>
    <row r="39" spans="1:169">
      <c r="A39" s="744"/>
      <c r="B39" s="745"/>
      <c r="C39" s="745"/>
      <c r="D39" s="747"/>
      <c r="E39" s="749"/>
      <c r="F39" s="750"/>
      <c r="G39" s="480"/>
      <c r="H39" s="742"/>
      <c r="I39" s="742"/>
      <c r="J39" s="742"/>
      <c r="K39" s="742"/>
      <c r="L39" s="742"/>
      <c r="M39" s="740"/>
      <c r="N39" s="33"/>
      <c r="O39" s="33"/>
    </row>
    <row r="40" spans="1:169" s="25" customFormat="1" ht="13.8">
      <c r="A40" s="744">
        <f>'7- Mapa Final'!A40</f>
        <v>4</v>
      </c>
      <c r="B40" s="745" t="str">
        <f>'7- Mapa Final'!B40</f>
        <v xml:space="preserve">Incumplimientos en la realizacion de audiencias </v>
      </c>
      <c r="C40" s="745" t="str">
        <f>'7- Mapa Final'!C40</f>
        <v>1. Insuficiencia de Despachos Judiciales.
2. Cruces de audiencias
3. Inasistencia de las partes e intervinientes o sujetos procesales.
5. Problemas de conexión virtual del Despacho, Partes e intervinientes.</v>
      </c>
      <c r="D40" s="746" t="str">
        <f>'7- Mapa Final'!I40</f>
        <v>Muy Baja - 1</v>
      </c>
      <c r="E40" s="748" t="str">
        <f>'7- Mapa Final'!J40</f>
        <v>Leve - 1</v>
      </c>
      <c r="F40" s="750" t="str">
        <f>'7- Mapa Final'!L40</f>
        <v>Bajo - 1</v>
      </c>
      <c r="G40" s="480"/>
      <c r="H40" s="742"/>
      <c r="I40" s="742"/>
      <c r="J40" s="742"/>
      <c r="K40" s="742"/>
      <c r="L40" s="742"/>
      <c r="M40" s="74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744"/>
      <c r="B41" s="745"/>
      <c r="C41" s="745"/>
      <c r="D41" s="747"/>
      <c r="E41" s="749"/>
      <c r="F41" s="750"/>
      <c r="G41" s="480"/>
      <c r="H41" s="742"/>
      <c r="I41" s="742"/>
      <c r="J41" s="742"/>
      <c r="K41" s="742"/>
      <c r="L41" s="742"/>
      <c r="M41" s="740"/>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744"/>
      <c r="B42" s="745"/>
      <c r="C42" s="745"/>
      <c r="D42" s="747"/>
      <c r="E42" s="749"/>
      <c r="F42" s="750"/>
      <c r="G42" s="480"/>
      <c r="H42" s="742"/>
      <c r="I42" s="742"/>
      <c r="J42" s="742"/>
      <c r="K42" s="742"/>
      <c r="L42" s="742"/>
      <c r="M42" s="740"/>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744"/>
      <c r="B43" s="745"/>
      <c r="C43" s="745"/>
      <c r="D43" s="747"/>
      <c r="E43" s="749"/>
      <c r="F43" s="750"/>
      <c r="G43" s="480"/>
      <c r="H43" s="742"/>
      <c r="I43" s="742"/>
      <c r="J43" s="742"/>
      <c r="K43" s="742"/>
      <c r="L43" s="742"/>
      <c r="M43" s="740"/>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744"/>
      <c r="B44" s="745"/>
      <c r="C44" s="745"/>
      <c r="D44" s="747"/>
      <c r="E44" s="749"/>
      <c r="F44" s="750"/>
      <c r="G44" s="480"/>
      <c r="H44" s="742"/>
      <c r="I44" s="742"/>
      <c r="J44" s="742"/>
      <c r="K44" s="742"/>
      <c r="L44" s="742"/>
      <c r="M44" s="740"/>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744"/>
      <c r="B45" s="745"/>
      <c r="C45" s="745"/>
      <c r="D45" s="747"/>
      <c r="E45" s="749"/>
      <c r="F45" s="750"/>
      <c r="G45" s="480"/>
      <c r="H45" s="742"/>
      <c r="I45" s="742"/>
      <c r="J45" s="742"/>
      <c r="K45" s="742"/>
      <c r="L45" s="742"/>
      <c r="M45" s="740"/>
      <c r="N45" s="33"/>
      <c r="O45" s="33"/>
    </row>
    <row r="46" spans="1:169">
      <c r="A46" s="744"/>
      <c r="B46" s="745"/>
      <c r="C46" s="745"/>
      <c r="D46" s="747"/>
      <c r="E46" s="749"/>
      <c r="F46" s="750"/>
      <c r="G46" s="480"/>
      <c r="H46" s="742"/>
      <c r="I46" s="742"/>
      <c r="J46" s="742"/>
      <c r="K46" s="742"/>
      <c r="L46" s="742"/>
      <c r="M46" s="740"/>
      <c r="N46" s="33"/>
      <c r="O46" s="33"/>
    </row>
    <row r="47" spans="1:169">
      <c r="A47" s="744"/>
      <c r="B47" s="745"/>
      <c r="C47" s="745"/>
      <c r="D47" s="747"/>
      <c r="E47" s="749"/>
      <c r="F47" s="750"/>
      <c r="G47" s="480"/>
      <c r="H47" s="742"/>
      <c r="I47" s="742"/>
      <c r="J47" s="742"/>
      <c r="K47" s="742"/>
      <c r="L47" s="742"/>
      <c r="M47" s="740"/>
      <c r="N47" s="33"/>
      <c r="O47" s="33"/>
    </row>
    <row r="48" spans="1:169">
      <c r="A48" s="744"/>
      <c r="B48" s="745"/>
      <c r="C48" s="745"/>
      <c r="D48" s="747"/>
      <c r="E48" s="749"/>
      <c r="F48" s="750"/>
      <c r="G48" s="480"/>
      <c r="H48" s="742"/>
      <c r="I48" s="742"/>
      <c r="J48" s="742"/>
      <c r="K48" s="742"/>
      <c r="L48" s="742"/>
      <c r="M48" s="740"/>
      <c r="N48" s="33"/>
      <c r="O48" s="33"/>
    </row>
    <row r="49" spans="1:169">
      <c r="A49" s="744"/>
      <c r="B49" s="745"/>
      <c r="C49" s="745"/>
      <c r="D49" s="747"/>
      <c r="E49" s="749"/>
      <c r="F49" s="750"/>
      <c r="G49" s="480"/>
      <c r="H49" s="742"/>
      <c r="I49" s="742"/>
      <c r="J49" s="742"/>
      <c r="K49" s="742"/>
      <c r="L49" s="742"/>
      <c r="M49" s="740"/>
      <c r="N49" s="33"/>
      <c r="O49" s="33"/>
    </row>
    <row r="50" spans="1:169" s="25" customFormat="1" ht="13.8">
      <c r="A50" s="744">
        <v>5</v>
      </c>
      <c r="B50" s="745" t="e">
        <f>'7- Mapa Final'!#REF!</f>
        <v>#REF!</v>
      </c>
      <c r="C50" s="745" t="e">
        <f>'7- Mapa Final'!#REF!</f>
        <v>#REF!</v>
      </c>
      <c r="D50" s="746" t="e">
        <f>'7- Mapa Final'!#REF!</f>
        <v>#REF!</v>
      </c>
      <c r="E50" s="748" t="e">
        <f>'7- Mapa Final'!#REF!</f>
        <v>#REF!</v>
      </c>
      <c r="F50" s="750" t="e">
        <f>'7- Mapa Final'!#REF!</f>
        <v>#REF!</v>
      </c>
      <c r="G50" s="480"/>
      <c r="H50" s="742"/>
      <c r="I50" s="742"/>
      <c r="J50" s="742"/>
      <c r="K50" s="742"/>
      <c r="L50" s="742"/>
      <c r="M50" s="74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744"/>
      <c r="B51" s="745"/>
      <c r="C51" s="745"/>
      <c r="D51" s="747"/>
      <c r="E51" s="749"/>
      <c r="F51" s="750"/>
      <c r="G51" s="480"/>
      <c r="H51" s="742"/>
      <c r="I51" s="742"/>
      <c r="J51" s="742"/>
      <c r="K51" s="742"/>
      <c r="L51" s="742"/>
      <c r="M51" s="740"/>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744"/>
      <c r="B52" s="745"/>
      <c r="C52" s="745"/>
      <c r="D52" s="747"/>
      <c r="E52" s="749"/>
      <c r="F52" s="750"/>
      <c r="G52" s="480"/>
      <c r="H52" s="742"/>
      <c r="I52" s="742"/>
      <c r="J52" s="742"/>
      <c r="K52" s="742"/>
      <c r="L52" s="742"/>
      <c r="M52" s="740"/>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744"/>
      <c r="B53" s="745"/>
      <c r="C53" s="745"/>
      <c r="D53" s="747"/>
      <c r="E53" s="749"/>
      <c r="F53" s="750"/>
      <c r="G53" s="480"/>
      <c r="H53" s="742"/>
      <c r="I53" s="742"/>
      <c r="J53" s="742"/>
      <c r="K53" s="742"/>
      <c r="L53" s="742"/>
      <c r="M53" s="740"/>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744"/>
      <c r="B54" s="745"/>
      <c r="C54" s="745"/>
      <c r="D54" s="747"/>
      <c r="E54" s="749"/>
      <c r="F54" s="750"/>
      <c r="G54" s="480"/>
      <c r="H54" s="742"/>
      <c r="I54" s="742"/>
      <c r="J54" s="742"/>
      <c r="K54" s="742"/>
      <c r="L54" s="742"/>
      <c r="M54" s="740"/>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744"/>
      <c r="B55" s="745"/>
      <c r="C55" s="745"/>
      <c r="D55" s="747"/>
      <c r="E55" s="749"/>
      <c r="F55" s="750"/>
      <c r="G55" s="480"/>
      <c r="H55" s="742"/>
      <c r="I55" s="742"/>
      <c r="J55" s="742"/>
      <c r="K55" s="742"/>
      <c r="L55" s="742"/>
      <c r="M55" s="740"/>
      <c r="N55" s="33"/>
      <c r="O55" s="33"/>
    </row>
    <row r="56" spans="1:169">
      <c r="A56" s="744"/>
      <c r="B56" s="745"/>
      <c r="C56" s="745"/>
      <c r="D56" s="747"/>
      <c r="E56" s="749"/>
      <c r="F56" s="750"/>
      <c r="G56" s="480"/>
      <c r="H56" s="742"/>
      <c r="I56" s="742"/>
      <c r="J56" s="742"/>
      <c r="K56" s="742"/>
      <c r="L56" s="742"/>
      <c r="M56" s="740"/>
      <c r="N56" s="33"/>
      <c r="O56" s="33"/>
    </row>
    <row r="57" spans="1:169">
      <c r="A57" s="744"/>
      <c r="B57" s="745"/>
      <c r="C57" s="745"/>
      <c r="D57" s="747"/>
      <c r="E57" s="749"/>
      <c r="F57" s="750"/>
      <c r="G57" s="480"/>
      <c r="H57" s="742"/>
      <c r="I57" s="742"/>
      <c r="J57" s="742"/>
      <c r="K57" s="742"/>
      <c r="L57" s="742"/>
      <c r="M57" s="740"/>
      <c r="N57" s="33"/>
      <c r="O57" s="33"/>
    </row>
    <row r="58" spans="1:169">
      <c r="A58" s="744"/>
      <c r="B58" s="745"/>
      <c r="C58" s="745"/>
      <c r="D58" s="747"/>
      <c r="E58" s="749"/>
      <c r="F58" s="750"/>
      <c r="G58" s="480"/>
      <c r="H58" s="742"/>
      <c r="I58" s="742"/>
      <c r="J58" s="742"/>
      <c r="K58" s="742"/>
      <c r="L58" s="742"/>
      <c r="M58" s="740"/>
      <c r="N58" s="33"/>
      <c r="O58" s="33"/>
    </row>
    <row r="59" spans="1:169" ht="15" thickBot="1">
      <c r="A59" s="751"/>
      <c r="B59" s="752"/>
      <c r="C59" s="752"/>
      <c r="D59" s="753"/>
      <c r="E59" s="754"/>
      <c r="F59" s="755"/>
      <c r="G59" s="481"/>
      <c r="H59" s="743"/>
      <c r="I59" s="743"/>
      <c r="J59" s="743"/>
      <c r="K59" s="743"/>
      <c r="L59" s="743"/>
      <c r="M59" s="741"/>
      <c r="N59" s="33"/>
      <c r="O59" s="33"/>
    </row>
    <row r="60" spans="1:169" s="25" customFormat="1" ht="13.8">
      <c r="A60" s="744">
        <v>6</v>
      </c>
      <c r="B60" s="745" t="str">
        <f>'7- Mapa Final'!B50</f>
        <v>Efectuar el reparto judicial incumpliendo requisitos</v>
      </c>
      <c r="C60" s="745"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60" s="746" t="str">
        <f>'7- Mapa Final'!I50</f>
        <v>Muy Baja - 1</v>
      </c>
      <c r="E60" s="748" t="str">
        <f>'7- Mapa Final'!J50</f>
        <v>Leve - 1</v>
      </c>
      <c r="F60" s="750" t="str">
        <f>'7- Mapa Final'!L50</f>
        <v>Bajo - 1</v>
      </c>
      <c r="G60" s="480"/>
      <c r="H60" s="742"/>
      <c r="I60" s="742"/>
      <c r="J60" s="742"/>
      <c r="K60" s="742"/>
      <c r="L60" s="742"/>
      <c r="M60" s="74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44"/>
      <c r="B61" s="745"/>
      <c r="C61" s="745"/>
      <c r="D61" s="747"/>
      <c r="E61" s="749"/>
      <c r="F61" s="750"/>
      <c r="G61" s="480"/>
      <c r="H61" s="742"/>
      <c r="I61" s="742"/>
      <c r="J61" s="742"/>
      <c r="K61" s="742"/>
      <c r="L61" s="742"/>
      <c r="M61" s="740"/>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44"/>
      <c r="B62" s="745"/>
      <c r="C62" s="745"/>
      <c r="D62" s="747"/>
      <c r="E62" s="749"/>
      <c r="F62" s="750"/>
      <c r="G62" s="480"/>
      <c r="H62" s="742"/>
      <c r="I62" s="742"/>
      <c r="J62" s="742"/>
      <c r="K62" s="742"/>
      <c r="L62" s="742"/>
      <c r="M62" s="740"/>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44"/>
      <c r="B63" s="745"/>
      <c r="C63" s="745"/>
      <c r="D63" s="747"/>
      <c r="E63" s="749"/>
      <c r="F63" s="750"/>
      <c r="G63" s="480"/>
      <c r="H63" s="742"/>
      <c r="I63" s="742"/>
      <c r="J63" s="742"/>
      <c r="K63" s="742"/>
      <c r="L63" s="742"/>
      <c r="M63" s="740"/>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44"/>
      <c r="B64" s="745"/>
      <c r="C64" s="745"/>
      <c r="D64" s="747"/>
      <c r="E64" s="749"/>
      <c r="F64" s="750"/>
      <c r="G64" s="480"/>
      <c r="H64" s="742"/>
      <c r="I64" s="742"/>
      <c r="J64" s="742"/>
      <c r="K64" s="742"/>
      <c r="L64" s="742"/>
      <c r="M64" s="740"/>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44"/>
      <c r="B65" s="745"/>
      <c r="C65" s="745"/>
      <c r="D65" s="747"/>
      <c r="E65" s="749"/>
      <c r="F65" s="750"/>
      <c r="G65" s="480"/>
      <c r="H65" s="742"/>
      <c r="I65" s="742"/>
      <c r="J65" s="742"/>
      <c r="K65" s="742"/>
      <c r="L65" s="742"/>
      <c r="M65" s="740"/>
      <c r="N65" s="33"/>
      <c r="O65" s="33"/>
    </row>
    <row r="66" spans="1:169">
      <c r="A66" s="744"/>
      <c r="B66" s="745"/>
      <c r="C66" s="745"/>
      <c r="D66" s="747"/>
      <c r="E66" s="749"/>
      <c r="F66" s="750"/>
      <c r="G66" s="480"/>
      <c r="H66" s="742"/>
      <c r="I66" s="742"/>
      <c r="J66" s="742"/>
      <c r="K66" s="742"/>
      <c r="L66" s="742"/>
      <c r="M66" s="740"/>
      <c r="N66" s="33"/>
      <c r="O66" s="33"/>
    </row>
    <row r="67" spans="1:169">
      <c r="A67" s="744"/>
      <c r="B67" s="745"/>
      <c r="C67" s="745"/>
      <c r="D67" s="747"/>
      <c r="E67" s="749"/>
      <c r="F67" s="750"/>
      <c r="G67" s="480"/>
      <c r="H67" s="742"/>
      <c r="I67" s="742"/>
      <c r="J67" s="742"/>
      <c r="K67" s="742"/>
      <c r="L67" s="742"/>
      <c r="M67" s="740"/>
      <c r="N67" s="33"/>
      <c r="O67" s="33"/>
    </row>
    <row r="68" spans="1:169">
      <c r="A68" s="744"/>
      <c r="B68" s="745"/>
      <c r="C68" s="745"/>
      <c r="D68" s="747"/>
      <c r="E68" s="749"/>
      <c r="F68" s="750"/>
      <c r="G68" s="480"/>
      <c r="H68" s="742"/>
      <c r="I68" s="742"/>
      <c r="J68" s="742"/>
      <c r="K68" s="742"/>
      <c r="L68" s="742"/>
      <c r="M68" s="740"/>
      <c r="N68" s="33"/>
      <c r="O68" s="33"/>
    </row>
    <row r="69" spans="1:169" ht="15" thickBot="1">
      <c r="A69" s="751"/>
      <c r="B69" s="752"/>
      <c r="C69" s="752"/>
      <c r="D69" s="753"/>
      <c r="E69" s="754"/>
      <c r="F69" s="755"/>
      <c r="G69" s="481"/>
      <c r="H69" s="743"/>
      <c r="I69" s="743"/>
      <c r="J69" s="743"/>
      <c r="K69" s="743"/>
      <c r="L69" s="743"/>
      <c r="M69" s="741"/>
      <c r="N69" s="33"/>
      <c r="O69" s="33"/>
    </row>
    <row r="70" spans="1:169" s="25" customFormat="1" ht="13.8">
      <c r="A70" s="744">
        <v>7</v>
      </c>
      <c r="B70" s="745" t="e">
        <f>'7- Mapa Final'!#REF!</f>
        <v>#REF!</v>
      </c>
      <c r="C70" s="745" t="e">
        <f>'7- Mapa Final'!#REF!</f>
        <v>#REF!</v>
      </c>
      <c r="D70" s="746" t="e">
        <f>'7- Mapa Final'!#REF!</f>
        <v>#REF!</v>
      </c>
      <c r="E70" s="748" t="e">
        <f>'7- Mapa Final'!#REF!</f>
        <v>#REF!</v>
      </c>
      <c r="F70" s="750" t="e">
        <f>'7- Mapa Final'!#REF!</f>
        <v>#REF!</v>
      </c>
      <c r="G70" s="480"/>
      <c r="H70" s="742"/>
      <c r="I70" s="742"/>
      <c r="J70" s="742"/>
      <c r="K70" s="742"/>
      <c r="L70" s="742"/>
      <c r="M70" s="740"/>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44"/>
      <c r="B71" s="745"/>
      <c r="C71" s="745"/>
      <c r="D71" s="747"/>
      <c r="E71" s="749"/>
      <c r="F71" s="750"/>
      <c r="G71" s="480"/>
      <c r="H71" s="742"/>
      <c r="I71" s="742"/>
      <c r="J71" s="742"/>
      <c r="K71" s="742"/>
      <c r="L71" s="742"/>
      <c r="M71" s="740"/>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44"/>
      <c r="B72" s="745"/>
      <c r="C72" s="745"/>
      <c r="D72" s="747"/>
      <c r="E72" s="749"/>
      <c r="F72" s="750"/>
      <c r="G72" s="480"/>
      <c r="H72" s="742"/>
      <c r="I72" s="742"/>
      <c r="J72" s="742"/>
      <c r="K72" s="742"/>
      <c r="L72" s="742"/>
      <c r="M72" s="740"/>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44"/>
      <c r="B73" s="745"/>
      <c r="C73" s="745"/>
      <c r="D73" s="747"/>
      <c r="E73" s="749"/>
      <c r="F73" s="750"/>
      <c r="G73" s="480"/>
      <c r="H73" s="742"/>
      <c r="I73" s="742"/>
      <c r="J73" s="742"/>
      <c r="K73" s="742"/>
      <c r="L73" s="742"/>
      <c r="M73" s="740"/>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44"/>
      <c r="B74" s="745"/>
      <c r="C74" s="745"/>
      <c r="D74" s="747"/>
      <c r="E74" s="749"/>
      <c r="F74" s="750"/>
      <c r="G74" s="480"/>
      <c r="H74" s="742"/>
      <c r="I74" s="742"/>
      <c r="J74" s="742"/>
      <c r="K74" s="742"/>
      <c r="L74" s="742"/>
      <c r="M74" s="740"/>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44"/>
      <c r="B75" s="745"/>
      <c r="C75" s="745"/>
      <c r="D75" s="747"/>
      <c r="E75" s="749"/>
      <c r="F75" s="750"/>
      <c r="G75" s="480"/>
      <c r="H75" s="742"/>
      <c r="I75" s="742"/>
      <c r="J75" s="742"/>
      <c r="K75" s="742"/>
      <c r="L75" s="742"/>
      <c r="M75" s="740"/>
      <c r="N75" s="33"/>
      <c r="O75" s="33"/>
    </row>
    <row r="76" spans="1:169">
      <c r="A76" s="744"/>
      <c r="B76" s="745"/>
      <c r="C76" s="745"/>
      <c r="D76" s="747"/>
      <c r="E76" s="749"/>
      <c r="F76" s="750"/>
      <c r="G76" s="480"/>
      <c r="H76" s="742"/>
      <c r="I76" s="742"/>
      <c r="J76" s="742"/>
      <c r="K76" s="742"/>
      <c r="L76" s="742"/>
      <c r="M76" s="740"/>
      <c r="N76" s="33"/>
      <c r="O76" s="33"/>
    </row>
    <row r="77" spans="1:169">
      <c r="A77" s="744"/>
      <c r="B77" s="745"/>
      <c r="C77" s="745"/>
      <c r="D77" s="747"/>
      <c r="E77" s="749"/>
      <c r="F77" s="750"/>
      <c r="G77" s="480"/>
      <c r="H77" s="742"/>
      <c r="I77" s="742"/>
      <c r="J77" s="742"/>
      <c r="K77" s="742"/>
      <c r="L77" s="742"/>
      <c r="M77" s="740"/>
      <c r="N77" s="33"/>
      <c r="O77" s="33"/>
    </row>
    <row r="78" spans="1:169">
      <c r="A78" s="744"/>
      <c r="B78" s="745"/>
      <c r="C78" s="745"/>
      <c r="D78" s="747"/>
      <c r="E78" s="749"/>
      <c r="F78" s="750"/>
      <c r="G78" s="480"/>
      <c r="H78" s="742"/>
      <c r="I78" s="742"/>
      <c r="J78" s="742"/>
      <c r="K78" s="742"/>
      <c r="L78" s="742"/>
      <c r="M78" s="740"/>
      <c r="N78" s="33"/>
      <c r="O78" s="33"/>
    </row>
    <row r="79" spans="1:169" ht="15" thickBot="1">
      <c r="A79" s="751"/>
      <c r="B79" s="752"/>
      <c r="C79" s="752"/>
      <c r="D79" s="753"/>
      <c r="E79" s="754"/>
      <c r="F79" s="755"/>
      <c r="G79" s="481"/>
      <c r="H79" s="743"/>
      <c r="I79" s="743"/>
      <c r="J79" s="743"/>
      <c r="K79" s="743"/>
      <c r="L79" s="743"/>
      <c r="M79" s="741"/>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93" priority="76" operator="containsText" text="3- Moderado">
      <formula>NOT(ISERROR(SEARCH("3- Moderado",A7)))</formula>
    </cfRule>
    <cfRule type="containsText" dxfId="92" priority="77" operator="containsText" text="6- Moderado">
      <formula>NOT(ISERROR(SEARCH("6- Moderado",A7)))</formula>
    </cfRule>
    <cfRule type="containsText" dxfId="91" priority="78" operator="containsText" text="4- Moderado">
      <formula>NOT(ISERROR(SEARCH("4- Moderado",A7)))</formula>
    </cfRule>
    <cfRule type="containsText" dxfId="90" priority="79" operator="containsText" text="3- Bajo">
      <formula>NOT(ISERROR(SEARCH("3- Bajo",A7)))</formula>
    </cfRule>
    <cfRule type="containsText" dxfId="89" priority="80" operator="containsText" text="4- Bajo">
      <formula>NOT(ISERROR(SEARCH("4- Bajo",A7)))</formula>
    </cfRule>
    <cfRule type="containsText" dxfId="88" priority="81" operator="containsText" text="1- Bajo">
      <formula>NOT(ISERROR(SEARCH("1- Bajo",A7)))</formula>
    </cfRule>
  </conditionalFormatting>
  <conditionalFormatting sqref="A10:E10 A20:E20">
    <cfRule type="containsText" dxfId="87" priority="70" operator="containsText" text="3- Moderado">
      <formula>NOT(ISERROR(SEARCH("3- Moderado",A10)))</formula>
    </cfRule>
    <cfRule type="containsText" dxfId="86" priority="71" operator="containsText" text="6- Moderado">
      <formula>NOT(ISERROR(SEARCH("6- Moderado",A10)))</formula>
    </cfRule>
    <cfRule type="containsText" dxfId="85" priority="72" operator="containsText" text="4- Moderado">
      <formula>NOT(ISERROR(SEARCH("4- Moderado",A10)))</formula>
    </cfRule>
    <cfRule type="containsText" dxfId="84" priority="73" operator="containsText" text="3- Bajo">
      <formula>NOT(ISERROR(SEARCH("3- Bajo",A10)))</formula>
    </cfRule>
    <cfRule type="containsText" dxfId="83" priority="74" operator="containsText" text="4- Bajo">
      <formula>NOT(ISERROR(SEARCH("4- Bajo",A10)))</formula>
    </cfRule>
    <cfRule type="containsText" dxfId="82" priority="75" operator="containsText" text="1- Bajo">
      <formula>NOT(ISERROR(SEARCH("1- Bajo",A10)))</formula>
    </cfRule>
  </conditionalFormatting>
  <conditionalFormatting sqref="A30:E30">
    <cfRule type="containsText" dxfId="81" priority="57" operator="containsText" text="3- Moderado">
      <formula>NOT(ISERROR(SEARCH("3- Moderado",A30)))</formula>
    </cfRule>
    <cfRule type="containsText" dxfId="80" priority="58" operator="containsText" text="6- Moderado">
      <formula>NOT(ISERROR(SEARCH("6- Moderado",A30)))</formula>
    </cfRule>
    <cfRule type="containsText" dxfId="79" priority="59" operator="containsText" text="4- Moderado">
      <formula>NOT(ISERROR(SEARCH("4- Moderado",A30)))</formula>
    </cfRule>
    <cfRule type="containsText" dxfId="78" priority="60" operator="containsText" text="3- Bajo">
      <formula>NOT(ISERROR(SEARCH("3- Bajo",A30)))</formula>
    </cfRule>
    <cfRule type="containsText" dxfId="77" priority="61" operator="containsText" text="4- Bajo">
      <formula>NOT(ISERROR(SEARCH("4- Bajo",A30)))</formula>
    </cfRule>
    <cfRule type="containsText" dxfId="76" priority="62" operator="containsText" text="1- Bajo">
      <formula>NOT(ISERROR(SEARCH("1- Bajo",A30)))</formula>
    </cfRule>
  </conditionalFormatting>
  <conditionalFormatting sqref="A40:E40">
    <cfRule type="containsText" dxfId="75" priority="50" operator="containsText" text="3- Moderado">
      <formula>NOT(ISERROR(SEARCH("3- Moderado",A40)))</formula>
    </cfRule>
    <cfRule type="containsText" dxfId="74" priority="51" operator="containsText" text="6- Moderado">
      <formula>NOT(ISERROR(SEARCH("6- Moderado",A40)))</formula>
    </cfRule>
    <cfRule type="containsText" dxfId="73" priority="52" operator="containsText" text="4- Moderado">
      <formula>NOT(ISERROR(SEARCH("4- Moderado",A40)))</formula>
    </cfRule>
    <cfRule type="containsText" dxfId="72" priority="53" operator="containsText" text="3- Bajo">
      <formula>NOT(ISERROR(SEARCH("3- Bajo",A40)))</formula>
    </cfRule>
    <cfRule type="containsText" dxfId="71" priority="54" operator="containsText" text="4- Bajo">
      <formula>NOT(ISERROR(SEARCH("4- Bajo",A40)))</formula>
    </cfRule>
    <cfRule type="containsText" dxfId="70" priority="55" operator="containsText" text="1- Bajo">
      <formula>NOT(ISERROR(SEARCH("1- Bajo",A40)))</formula>
    </cfRule>
  </conditionalFormatting>
  <conditionalFormatting sqref="A50:E50 A60 A70">
    <cfRule type="containsText" dxfId="69" priority="39" operator="containsText" text="3- Moderado">
      <formula>NOT(ISERROR(SEARCH("3- Moderado",A50)))</formula>
    </cfRule>
    <cfRule type="containsText" dxfId="68" priority="40" operator="containsText" text="6- Moderado">
      <formula>NOT(ISERROR(SEARCH("6- Moderado",A50)))</formula>
    </cfRule>
    <cfRule type="containsText" dxfId="67" priority="41" operator="containsText" text="4- Moderado">
      <formula>NOT(ISERROR(SEARCH("4- Moderado",A50)))</formula>
    </cfRule>
    <cfRule type="containsText" dxfId="66" priority="42" operator="containsText" text="3- Bajo">
      <formula>NOT(ISERROR(SEARCH("3- Bajo",A50)))</formula>
    </cfRule>
    <cfRule type="containsText" dxfId="65" priority="43" operator="containsText" text="4- Bajo">
      <formula>NOT(ISERROR(SEARCH("4- Bajo",A50)))</formula>
    </cfRule>
    <cfRule type="containsText" dxfId="64" priority="44" operator="containsText" text="1- Bajo">
      <formula>NOT(ISERROR(SEARCH("1- Bajo",A50)))</formula>
    </cfRule>
  </conditionalFormatting>
  <conditionalFormatting sqref="B60:E60">
    <cfRule type="containsText" dxfId="63" priority="16" operator="containsText" text="3- Moderado">
      <formula>NOT(ISERROR(SEARCH("3- Moderado",B60)))</formula>
    </cfRule>
    <cfRule type="containsText" dxfId="62" priority="17" operator="containsText" text="6- Moderado">
      <formula>NOT(ISERROR(SEARCH("6- Moderado",B60)))</formula>
    </cfRule>
    <cfRule type="containsText" dxfId="61" priority="18" operator="containsText" text="4- Moderado">
      <formula>NOT(ISERROR(SEARCH("4- Moderado",B60)))</formula>
    </cfRule>
    <cfRule type="containsText" dxfId="60" priority="19" operator="containsText" text="3- Bajo">
      <formula>NOT(ISERROR(SEARCH("3- Bajo",B60)))</formula>
    </cfRule>
    <cfRule type="containsText" dxfId="59" priority="20" operator="containsText" text="4- Bajo">
      <formula>NOT(ISERROR(SEARCH("4- Bajo",B60)))</formula>
    </cfRule>
    <cfRule type="containsText" dxfId="58" priority="21" operator="containsText" text="1- Bajo">
      <formula>NOT(ISERROR(SEARCH("1- Bajo",B60)))</formula>
    </cfRule>
  </conditionalFormatting>
  <conditionalFormatting sqref="B70:E70">
    <cfRule type="containsText" dxfId="57" priority="9" operator="containsText" text="3- Moderado">
      <formula>NOT(ISERROR(SEARCH("3- Moderado",B70)))</formula>
    </cfRule>
    <cfRule type="containsText" dxfId="56" priority="10" operator="containsText" text="6- Moderado">
      <formula>NOT(ISERROR(SEARCH("6- Moderado",B70)))</formula>
    </cfRule>
    <cfRule type="containsText" dxfId="55" priority="11" operator="containsText" text="4- Moderado">
      <formula>NOT(ISERROR(SEARCH("4- Moderado",B70)))</formula>
    </cfRule>
    <cfRule type="containsText" dxfId="54" priority="12" operator="containsText" text="3- Bajo">
      <formula>NOT(ISERROR(SEARCH("3- Bajo",B70)))</formula>
    </cfRule>
    <cfRule type="containsText" dxfId="53" priority="13" operator="containsText" text="4- Bajo">
      <formula>NOT(ISERROR(SEARCH("4- Bajo",B70)))</formula>
    </cfRule>
    <cfRule type="containsText" dxfId="52" priority="14" operator="containsText" text="1- Bajo">
      <formula>NOT(ISERROR(SEARCH("1- Bajo",B70)))</formula>
    </cfRule>
  </conditionalFormatting>
  <conditionalFormatting sqref="C8:F8">
    <cfRule type="containsText" dxfId="51" priority="64" operator="containsText" text="3- Moderado">
      <formula>NOT(ISERROR(SEARCH("3- Moderado",C8)))</formula>
    </cfRule>
    <cfRule type="containsText" dxfId="50" priority="65" operator="containsText" text="6- Moderado">
      <formula>NOT(ISERROR(SEARCH("6- Moderado",C8)))</formula>
    </cfRule>
    <cfRule type="containsText" dxfId="49" priority="66" operator="containsText" text="4- Moderado">
      <formula>NOT(ISERROR(SEARCH("4- Moderado",C8)))</formula>
    </cfRule>
    <cfRule type="containsText" dxfId="48" priority="67" operator="containsText" text="3- Bajo">
      <formula>NOT(ISERROR(SEARCH("3- Bajo",C8)))</formula>
    </cfRule>
    <cfRule type="containsText" dxfId="47" priority="68" operator="containsText" text="4- Bajo">
      <formula>NOT(ISERROR(SEARCH("4- Bajo",C8)))</formula>
    </cfRule>
    <cfRule type="containsText" dxfId="46" priority="69" operator="containsText" text="1- Bajo">
      <formula>NOT(ISERROR(SEARCH("1- Bajo",C8)))</formula>
    </cfRule>
  </conditionalFormatting>
  <conditionalFormatting sqref="D10:D79">
    <cfRule type="containsText" dxfId="45" priority="33" operator="containsText" text="Muy Alta">
      <formula>NOT(ISERROR(SEARCH("Muy Alta",D10)))</formula>
    </cfRule>
    <cfRule type="containsText" dxfId="44" priority="34" operator="containsText" text="Alta">
      <formula>NOT(ISERROR(SEARCH("Alta",D10)))</formula>
    </cfRule>
    <cfRule type="containsText" dxfId="43" priority="35" operator="containsText" text="Baja">
      <formula>NOT(ISERROR(SEARCH("Baja",D10)))</formula>
    </cfRule>
    <cfRule type="containsText" dxfId="42" priority="36" operator="containsText" text="Muy Baja">
      <formula>NOT(ISERROR(SEARCH("Muy Baja",D10)))</formula>
    </cfRule>
    <cfRule type="containsText" dxfId="41" priority="38" operator="containsText" text="Media">
      <formula>NOT(ISERROR(SEARCH("Media",D10)))</formula>
    </cfRule>
  </conditionalFormatting>
  <conditionalFormatting sqref="E10:E79">
    <cfRule type="containsText" dxfId="40" priority="29" operator="containsText" text="Catastrófico">
      <formula>NOT(ISERROR(SEARCH("Catastrófico",E10)))</formula>
    </cfRule>
    <cfRule type="containsText" dxfId="39" priority="30" operator="containsText" text="Mayor">
      <formula>NOT(ISERROR(SEARCH("Mayor",E10)))</formula>
    </cfRule>
    <cfRule type="containsText" dxfId="38" priority="31" operator="containsText" text="Menor">
      <formula>NOT(ISERROR(SEARCH("Menor",E10)))</formula>
    </cfRule>
    <cfRule type="containsText" dxfId="37" priority="32" operator="containsText" text="Leve">
      <formula>NOT(ISERROR(SEARCH("Leve",E10)))</formula>
    </cfRule>
  </conditionalFormatting>
  <conditionalFormatting sqref="E10:F79">
    <cfRule type="containsText" dxfId="36"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5" priority="45" operator="containsText" text="Bajo">
      <formula>NOT(ISERROR(SEARCH("Bajo",F10)))</formula>
    </cfRule>
    <cfRule type="containsText" dxfId="34" priority="46" operator="containsText" text="Moderado">
      <formula>NOT(ISERROR(SEARCH("Moderado",F10)))</formula>
    </cfRule>
    <cfRule type="containsText" dxfId="33" priority="47" operator="containsText" text="Alto">
      <formula>NOT(ISERROR(SEARCH("Alto",F10)))</formula>
    </cfRule>
    <cfRule type="containsText" dxfId="32"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5936D5F8-CD52-4385-82D0-CF6F07C0EB4E}">
  <ds:schemaRefs>
    <ds:schemaRef ds:uri="http://purl.org/dc/elements/1.1/"/>
    <ds:schemaRef ds:uri="http://www.w3.org/XML/1998/namespace"/>
    <ds:schemaRef ds:uri="http://schemas.microsoft.com/office/2006/documentManagement/types"/>
    <ds:schemaRef ds:uri="http://purl.org/dc/dcmitype/"/>
    <ds:schemaRef ds:uri="1f8d7d97-b52e-4e8e-add1-cddb6c7f9c6e"/>
    <ds:schemaRef ds:uri="http://schemas.microsoft.com/office/infopath/2007/PartnerControls"/>
    <ds:schemaRef ds:uri="http://purl.org/dc/terms/"/>
    <ds:schemaRef ds:uri="http://schemas.openxmlformats.org/package/2006/metadata/core-properties"/>
    <ds:schemaRef ds:uri="ebe62426-be44-4ac6-b4e7-c6e91301097f"/>
    <ds:schemaRef ds:uri="http://schemas.microsoft.com/office/2006/metadata/properties"/>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Presentación </vt:lpstr>
      <vt:lpstr>Conceptos 37001 </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Jhon Alexander Giraldo Ordoñez</cp:lastModifiedBy>
  <cp:revision/>
  <cp:lastPrinted>2025-03-26T13:51:23Z</cp:lastPrinted>
  <dcterms:created xsi:type="dcterms:W3CDTF">2021-04-16T16:11:31Z</dcterms:created>
  <dcterms:modified xsi:type="dcterms:W3CDTF">2025-07-14T20:10:30Z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