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CSJ\OneDrive - Consejo Superior de la Judicatura\Escritorio\JENNIFER\05. ASIGNACIONES\2024\SIGCMA\"/>
    </mc:Choice>
  </mc:AlternateContent>
  <xr:revisionPtr revIDLastSave="0" documentId="13_ncr:1_{52C17C5D-EC9C-4F03-8D6F-734BCFF860D2}" xr6:coauthVersionLast="36" xr6:coauthVersionMax="36" xr10:uidLastSave="{00000000-0000-0000-0000-000000000000}"/>
  <bookViews>
    <workbookView xWindow="0" yWindow="0" windowWidth="28800" windowHeight="12105" tabRatio="898" firstSheet="11" activeTab="13" xr2:uid="{00000000-000D-0000-FFFF-FFFF00000000}"/>
  </bookViews>
  <sheets>
    <sheet name="1- Presentación " sheetId="10" r:id="rId1"/>
    <sheet name="2- Análisis de Contexto " sheetId="38" r:id="rId2"/>
    <sheet name="3- Estrategias " sheetId="39" r:id="rId3"/>
    <sheet name="Conceptos 37001 " sheetId="37"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2" r:id="rId12"/>
    <sheet name="Seguimiento 3 Trimestre" sheetId="41" r:id="rId13"/>
    <sheet name="Seguimiento 4 Trimestre" sheetId="40" r:id="rId14"/>
  </sheets>
  <externalReferences>
    <externalReference r:id="rId15"/>
    <externalReference r:id="rId16"/>
    <externalReference r:id="rId17"/>
    <externalReference r:id="rId18"/>
    <externalReference r:id="rId19"/>
    <externalReference r:id="rId20"/>
  </externalReferences>
  <definedNames>
    <definedName name="_xlnm.Print_Area" localSheetId="5">'5- Identificación de Riesgos'!$A$1:$N$14</definedName>
    <definedName name="_xlnm.Print_Area" localSheetId="6">'6- Valoración Controles'!$A$1:$V$14</definedName>
    <definedName name="_xlnm.Print_Area" localSheetId="7">'7- Mapa Final'!$A$1:$N$19</definedName>
    <definedName name="Data" localSheetId="1">'[1]Tabla de Valoración'!$I$2:$L$5</definedName>
    <definedName name="Data" localSheetId="2">'[1]Tabla de Valoración'!$I$2:$L$5</definedName>
    <definedName name="Data">'[2]Tabla de Valoración'!$I$2:$L$5</definedName>
    <definedName name="Diseño" localSheetId="1">'[1]Tabla de Valoración'!$I$2:$I$5</definedName>
    <definedName name="Diseño" localSheetId="2">'[1]Tabla de Valoración'!$I$2:$I$5</definedName>
    <definedName name="Diseño">'[2]Tabla de Valoración'!$I$2:$I$5</definedName>
    <definedName name="Ejecución" localSheetId="1">'[1]Tabla de Valoración'!$I$2:$L$2</definedName>
    <definedName name="Ejecución" localSheetId="2">'[1]Tabla de Valoración'!$I$2:$L$2</definedName>
    <definedName name="Ejecución">'[2]Tabla de Valoración'!$I$2:$L$2</definedName>
    <definedName name="Posibilidad" localSheetId="1">[3]Hoja2!$H$3:$H$7</definedName>
    <definedName name="Posibilidad" localSheetId="2">[3]Hoja2!$H$3:$H$7</definedName>
    <definedName name="Posibilidad">[4]Hoja2!$H$3:$H$7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8" l="1"/>
  <c r="L37" i="28" l="1"/>
  <c r="C38" i="28" l="1"/>
  <c r="C37" i="28"/>
  <c r="C36" i="28"/>
  <c r="C90" i="29" l="1"/>
  <c r="C90" i="40" s="1"/>
  <c r="C80" i="29"/>
  <c r="C80" i="40" s="1"/>
  <c r="B90" i="29"/>
  <c r="B90" i="42" s="1"/>
  <c r="B80" i="29"/>
  <c r="B80" i="41" s="1"/>
  <c r="B80" i="18" l="1"/>
  <c r="B90" i="41"/>
  <c r="B80" i="42"/>
  <c r="B90" i="18"/>
  <c r="B80" i="40"/>
  <c r="C90" i="41"/>
  <c r="C80" i="42"/>
  <c r="B90" i="40"/>
  <c r="C80" i="41"/>
  <c r="C80" i="18"/>
  <c r="C90" i="42"/>
  <c r="C90" i="18"/>
  <c r="R32" i="28"/>
  <c r="R37" i="28"/>
  <c r="L38" i="28"/>
  <c r="L32" i="28"/>
  <c r="J32" i="28"/>
  <c r="J33" i="28"/>
  <c r="J34" i="28"/>
  <c r="J35" i="28"/>
  <c r="J36" i="28"/>
  <c r="J37" i="28"/>
  <c r="J38" i="28"/>
  <c r="C32" i="28"/>
  <c r="C33" i="28"/>
  <c r="C34" i="28"/>
  <c r="C35" i="28"/>
  <c r="L45" i="27"/>
  <c r="K45" i="27" s="1"/>
  <c r="L44" i="27"/>
  <c r="K44" i="27" s="1"/>
  <c r="L43" i="27"/>
  <c r="K43" i="27" s="1"/>
  <c r="L42" i="27"/>
  <c r="K42" i="27" s="1"/>
  <c r="L41" i="27"/>
  <c r="K41" i="27" s="1"/>
  <c r="L40" i="27"/>
  <c r="K40" i="27" s="1"/>
  <c r="L39" i="27"/>
  <c r="K39" i="27" s="1"/>
  <c r="G39" i="27"/>
  <c r="H39" i="27" s="1"/>
  <c r="F80" i="29" s="1"/>
  <c r="G44" i="27"/>
  <c r="H44" i="27" s="1"/>
  <c r="F90" i="29" s="1"/>
  <c r="K37" i="28" l="1"/>
  <c r="T37" i="28" s="1"/>
  <c r="J90" i="29" s="1"/>
  <c r="D90" i="42" s="1"/>
  <c r="S37" i="28"/>
  <c r="S32" i="28"/>
  <c r="K32" i="28"/>
  <c r="T32" i="28" s="1"/>
  <c r="J80" i="29" s="1"/>
  <c r="D80" i="41" s="1"/>
  <c r="M39" i="27"/>
  <c r="M44" i="27"/>
  <c r="D90" i="18" l="1"/>
  <c r="D90" i="40"/>
  <c r="D80" i="40"/>
  <c r="D90" i="41"/>
  <c r="D80" i="42"/>
  <c r="D80" i="18"/>
  <c r="N44" i="27"/>
  <c r="H90" i="29" s="1"/>
  <c r="G90" i="29"/>
  <c r="U37" i="28"/>
  <c r="N39" i="27"/>
  <c r="H80" i="29" s="1"/>
  <c r="U32" i="28"/>
  <c r="G80" i="29"/>
  <c r="B25" i="28"/>
  <c r="C25" i="28"/>
  <c r="J25" i="28"/>
  <c r="L25" i="28"/>
  <c r="R25" i="28"/>
  <c r="S25" i="28" s="1"/>
  <c r="C26" i="28"/>
  <c r="J26" i="28"/>
  <c r="L26" i="28"/>
  <c r="B27" i="28"/>
  <c r="C27" i="28"/>
  <c r="J27" i="28"/>
  <c r="L27" i="28"/>
  <c r="R27" i="28"/>
  <c r="S27" i="28" s="1"/>
  <c r="C28" i="28"/>
  <c r="J28" i="28"/>
  <c r="L28" i="28"/>
  <c r="C29" i="28"/>
  <c r="J29" i="28"/>
  <c r="C20" i="28"/>
  <c r="B18" i="28"/>
  <c r="K80" i="29" l="1"/>
  <c r="V32" i="28"/>
  <c r="M80" i="29" s="1"/>
  <c r="K90" i="29"/>
  <c r="V37" i="28"/>
  <c r="M90" i="29" s="1"/>
  <c r="K27" i="28"/>
  <c r="K25" i="28"/>
  <c r="L10" i="28"/>
  <c r="F80" i="41" l="1"/>
  <c r="F80" i="18"/>
  <c r="F80" i="42"/>
  <c r="F80" i="40"/>
  <c r="F90" i="41"/>
  <c r="F90" i="42"/>
  <c r="F90" i="18"/>
  <c r="F90" i="40"/>
  <c r="E90" i="42"/>
  <c r="E90" i="18"/>
  <c r="E90" i="40"/>
  <c r="E90" i="41"/>
  <c r="E80" i="41"/>
  <c r="E80" i="18"/>
  <c r="E80" i="42"/>
  <c r="E80" i="40"/>
  <c r="C60" i="29"/>
  <c r="B60" i="29"/>
  <c r="E60" i="29"/>
  <c r="C70" i="29"/>
  <c r="B70" i="29"/>
  <c r="E79" i="29"/>
  <c r="E78" i="29"/>
  <c r="E77" i="29"/>
  <c r="E76" i="29"/>
  <c r="E75" i="29"/>
  <c r="E74" i="29"/>
  <c r="E73" i="29"/>
  <c r="E72" i="29"/>
  <c r="E71" i="29"/>
  <c r="L70" i="29"/>
  <c r="E70" i="29"/>
  <c r="L35" i="27"/>
  <c r="K35" i="27" s="1"/>
  <c r="L34" i="27"/>
  <c r="K34" i="27" s="1"/>
  <c r="L33" i="27"/>
  <c r="K33" i="27" s="1"/>
  <c r="L32" i="27"/>
  <c r="K32" i="27" s="1"/>
  <c r="L31" i="27"/>
  <c r="K31" i="27" s="1"/>
  <c r="G31" i="27"/>
  <c r="H31" i="27" s="1"/>
  <c r="C70" i="18" l="1"/>
  <c r="C70" i="42"/>
  <c r="C70" i="41"/>
  <c r="C70" i="40"/>
  <c r="B60" i="41"/>
  <c r="B60" i="40"/>
  <c r="B60" i="42"/>
  <c r="B70" i="18"/>
  <c r="B70" i="42"/>
  <c r="B70" i="40"/>
  <c r="B70" i="41"/>
  <c r="C60" i="18"/>
  <c r="C60" i="40"/>
  <c r="C60" i="41"/>
  <c r="C60" i="42"/>
  <c r="F60" i="29"/>
  <c r="T27" i="28"/>
  <c r="J60" i="29" s="1"/>
  <c r="B60" i="18"/>
  <c r="M31" i="27"/>
  <c r="U27" i="28" s="1"/>
  <c r="D60" i="42" l="1"/>
  <c r="D60" i="41"/>
  <c r="D60" i="40"/>
  <c r="V27" i="28"/>
  <c r="N31" i="27"/>
  <c r="H60" i="29" s="1"/>
  <c r="G60" i="29"/>
  <c r="K60" i="29"/>
  <c r="D60" i="18"/>
  <c r="E60" i="18" l="1"/>
  <c r="E60" i="41"/>
  <c r="E60" i="42"/>
  <c r="E60" i="40"/>
  <c r="M60" i="29"/>
  <c r="E69" i="29"/>
  <c r="E68" i="29"/>
  <c r="E67" i="29"/>
  <c r="E66" i="29"/>
  <c r="E65" i="29"/>
  <c r="E64" i="29"/>
  <c r="E63" i="29"/>
  <c r="E62" i="29"/>
  <c r="E61" i="29"/>
  <c r="L60" i="29"/>
  <c r="J31" i="28"/>
  <c r="C31" i="28"/>
  <c r="R30" i="28"/>
  <c r="S30" i="28" s="1"/>
  <c r="L30" i="28"/>
  <c r="J30" i="28"/>
  <c r="C30" i="28"/>
  <c r="B30" i="28"/>
  <c r="L38" i="27"/>
  <c r="K38" i="27" s="1"/>
  <c r="L37" i="27"/>
  <c r="K37" i="27" s="1"/>
  <c r="L36" i="27"/>
  <c r="K36" i="27" s="1"/>
  <c r="G36" i="27"/>
  <c r="H36" i="27" s="1"/>
  <c r="F70" i="29" s="1"/>
  <c r="E59" i="29"/>
  <c r="E58" i="29"/>
  <c r="E57" i="29"/>
  <c r="E56" i="29"/>
  <c r="E55" i="29"/>
  <c r="E54" i="29"/>
  <c r="E53" i="29"/>
  <c r="E52" i="29"/>
  <c r="E51" i="29"/>
  <c r="L50" i="29"/>
  <c r="E50" i="29"/>
  <c r="C50" i="29"/>
  <c r="B50" i="29"/>
  <c r="C50" i="42" l="1"/>
  <c r="C50" i="41"/>
  <c r="C50" i="40"/>
  <c r="B50" i="42"/>
  <c r="B50" i="41"/>
  <c r="B50" i="40"/>
  <c r="F60" i="18"/>
  <c r="F60" i="41"/>
  <c r="F60" i="40"/>
  <c r="F60" i="42"/>
  <c r="K30" i="28"/>
  <c r="B50" i="18"/>
  <c r="C50" i="18"/>
  <c r="M36" i="27"/>
  <c r="G70" i="29" s="1"/>
  <c r="T30" i="28" l="1"/>
  <c r="J70" i="29" s="1"/>
  <c r="N36" i="27"/>
  <c r="H70" i="29" s="1"/>
  <c r="U30" i="28"/>
  <c r="D70" i="40" l="1"/>
  <c r="D70" i="42"/>
  <c r="D70" i="41"/>
  <c r="D70" i="18"/>
  <c r="K70" i="29"/>
  <c r="V30" i="28"/>
  <c r="M70" i="29" s="1"/>
  <c r="L30" i="27"/>
  <c r="K30" i="27" s="1"/>
  <c r="L29" i="27"/>
  <c r="K29" i="27" s="1"/>
  <c r="L28" i="27"/>
  <c r="G28" i="27"/>
  <c r="H28" i="27" s="1"/>
  <c r="T25" i="28" s="1"/>
  <c r="L27" i="27"/>
  <c r="K27" i="27" s="1"/>
  <c r="L26" i="27"/>
  <c r="K26" i="27" s="1"/>
  <c r="L25" i="27"/>
  <c r="K25" i="27" s="1"/>
  <c r="L24" i="27"/>
  <c r="K24" i="27" s="1"/>
  <c r="L23" i="27"/>
  <c r="K23" i="27" s="1"/>
  <c r="L22" i="27"/>
  <c r="K22" i="27" s="1"/>
  <c r="L21" i="27"/>
  <c r="K21" i="27" s="1"/>
  <c r="L20" i="27"/>
  <c r="K20" i="27" s="1"/>
  <c r="L4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E70" i="40" l="1"/>
  <c r="E70" i="42"/>
  <c r="E70" i="41"/>
  <c r="F70" i="42"/>
  <c r="F70" i="40"/>
  <c r="F70" i="41"/>
  <c r="F50" i="29"/>
  <c r="J50" i="29"/>
  <c r="F70" i="18"/>
  <c r="E70" i="18"/>
  <c r="K28" i="27"/>
  <c r="M28" i="27"/>
  <c r="U25" i="28" s="1"/>
  <c r="V25" i="28" s="1"/>
  <c r="M24" i="27"/>
  <c r="M20" i="27"/>
  <c r="A18" i="28"/>
  <c r="A15" i="28"/>
  <c r="D50" i="42" l="1"/>
  <c r="D50" i="41"/>
  <c r="D50" i="40"/>
  <c r="G50" i="29"/>
  <c r="N28" i="27"/>
  <c r="H50" i="29" s="1"/>
  <c r="D50" i="18"/>
  <c r="L21" i="28"/>
  <c r="B15" i="28"/>
  <c r="L19" i="28"/>
  <c r="L18" i="28"/>
  <c r="L17" i="28"/>
  <c r="L16" i="28"/>
  <c r="L15" i="28"/>
  <c r="L12" i="28"/>
  <c r="L13" i="28"/>
  <c r="L20" i="29"/>
  <c r="C40" i="29"/>
  <c r="B40" i="29"/>
  <c r="L30" i="29"/>
  <c r="C30" i="29"/>
  <c r="B30" i="29"/>
  <c r="A30" i="29"/>
  <c r="C20" i="29"/>
  <c r="B20" i="29"/>
  <c r="A20" i="29"/>
  <c r="C21" i="28"/>
  <c r="C22" i="28"/>
  <c r="C23" i="28"/>
  <c r="C24" i="28"/>
  <c r="C18" i="28"/>
  <c r="C19" i="28"/>
  <c r="C15" i="28"/>
  <c r="C16" i="28"/>
  <c r="C17" i="28"/>
  <c r="C30" i="42" l="1"/>
  <c r="C30" i="41"/>
  <c r="C30" i="40"/>
  <c r="C20" i="40"/>
  <c r="C20" i="41"/>
  <c r="C20" i="42"/>
  <c r="B20" i="41"/>
  <c r="B20" i="40"/>
  <c r="B20" i="42"/>
  <c r="B40" i="41"/>
  <c r="B40" i="40"/>
  <c r="B40" i="42"/>
  <c r="B30" i="42"/>
  <c r="B30" i="40"/>
  <c r="B30" i="41"/>
  <c r="C40" i="40"/>
  <c r="C40" i="41"/>
  <c r="C40" i="42"/>
  <c r="M50" i="29"/>
  <c r="K50" i="29"/>
  <c r="B30" i="18"/>
  <c r="C40" i="18"/>
  <c r="C20" i="18"/>
  <c r="B40" i="18"/>
  <c r="B20" i="18"/>
  <c r="C30" i="18"/>
  <c r="G40" i="29"/>
  <c r="E50" i="42" l="1"/>
  <c r="E50" i="41"/>
  <c r="E50" i="40"/>
  <c r="F50" i="41"/>
  <c r="F50" i="40"/>
  <c r="F50" i="42"/>
  <c r="E50" i="18"/>
  <c r="F50" i="18"/>
  <c r="G30" i="29"/>
  <c r="G15" i="27" l="1"/>
  <c r="H15" i="27" s="1"/>
  <c r="C14" i="28"/>
  <c r="F20" i="29" l="1"/>
  <c r="M15" i="27"/>
  <c r="G10" i="27"/>
  <c r="O15" i="27" l="1"/>
  <c r="G20" i="29"/>
  <c r="N15" i="27"/>
  <c r="H20" i="29" s="1"/>
  <c r="J15" i="28" l="1"/>
  <c r="R15" i="28"/>
  <c r="J16" i="28"/>
  <c r="R16" i="28"/>
  <c r="J17" i="28"/>
  <c r="R17" i="28"/>
  <c r="J18" i="28"/>
  <c r="R18" i="28"/>
  <c r="J19" i="28"/>
  <c r="R19" i="28"/>
  <c r="J20" i="28"/>
  <c r="J24" i="28"/>
  <c r="J23" i="28"/>
  <c r="J22" i="28"/>
  <c r="R21" i="28"/>
  <c r="S21" i="28" s="1"/>
  <c r="J21" i="28"/>
  <c r="B21" i="28"/>
  <c r="S18" i="28" l="1"/>
  <c r="U18" i="28" s="1"/>
  <c r="S15" i="28"/>
  <c r="U15" i="28" s="1"/>
  <c r="K18" i="28"/>
  <c r="K21" i="28"/>
  <c r="K15" i="28"/>
  <c r="T15" i="28" s="1"/>
  <c r="G20" i="27" l="1"/>
  <c r="H20" i="27" s="1"/>
  <c r="N20" i="27" s="1"/>
  <c r="F30" i="29" l="1"/>
  <c r="T18" i="28"/>
  <c r="H30" i="29"/>
  <c r="O20" i="27" l="1"/>
  <c r="G24" i="27" l="1"/>
  <c r="H24" i="27" s="1"/>
  <c r="N24" i="27" s="1"/>
  <c r="C13" i="28"/>
  <c r="H40" i="29" l="1"/>
  <c r="F40" i="29"/>
  <c r="J20" i="29"/>
  <c r="T21" i="28"/>
  <c r="J40" i="29" s="1"/>
  <c r="D40" i="41" l="1"/>
  <c r="D40" i="42"/>
  <c r="D40" i="40"/>
  <c r="D20" i="40"/>
  <c r="D20" i="42"/>
  <c r="D20" i="41"/>
  <c r="D20" i="18"/>
  <c r="D40" i="18"/>
  <c r="J30" i="29"/>
  <c r="U21" i="28"/>
  <c r="K40" i="29" s="1"/>
  <c r="K20" i="29"/>
  <c r="O24" i="27"/>
  <c r="E40" i="41" l="1"/>
  <c r="E40" i="40"/>
  <c r="E40" i="42"/>
  <c r="E20" i="41"/>
  <c r="E20" i="40"/>
  <c r="E20" i="42"/>
  <c r="D30" i="40"/>
  <c r="D30" i="42"/>
  <c r="D30" i="41"/>
  <c r="E40" i="18"/>
  <c r="E20" i="18"/>
  <c r="D30" i="18"/>
  <c r="V21" i="28"/>
  <c r="M40" i="29" s="1"/>
  <c r="K30" i="29"/>
  <c r="V15" i="28"/>
  <c r="M20" i="29" s="1"/>
  <c r="E30" i="42" l="1"/>
  <c r="E30" i="40"/>
  <c r="E30" i="41"/>
  <c r="F20" i="41"/>
  <c r="F20" i="40"/>
  <c r="F20" i="42"/>
  <c r="F40" i="40"/>
  <c r="F40" i="42"/>
  <c r="F40" i="41"/>
  <c r="F40" i="18"/>
  <c r="F20" i="18"/>
  <c r="E30" i="18"/>
  <c r="V18" i="28"/>
  <c r="M30" i="29" s="1"/>
  <c r="A10" i="28"/>
  <c r="B10" i="28"/>
  <c r="I33" i="5" a="1"/>
  <c r="I33" i="5" s="1"/>
  <c r="F30" i="40" l="1"/>
  <c r="F30" i="42"/>
  <c r="F30" i="41"/>
  <c r="F30" i="18"/>
  <c r="C10" i="29"/>
  <c r="I27" i="5" a="1"/>
  <c r="C10" i="42" l="1"/>
  <c r="C10" i="41"/>
  <c r="C10" i="40"/>
  <c r="I27" i="5"/>
  <c r="C11" i="28"/>
  <c r="C12" i="28"/>
  <c r="C10" i="28"/>
  <c r="L10" i="27" l="1"/>
  <c r="K10" i="27" s="1"/>
  <c r="I21" i="5"/>
  <c r="I22" i="5"/>
  <c r="C10" i="18" l="1"/>
  <c r="M10" i="27" l="1"/>
  <c r="G10" i="29" l="1"/>
  <c r="E11" i="29"/>
  <c r="E12" i="29"/>
  <c r="R11" i="28"/>
  <c r="R12" i="28"/>
  <c r="R13" i="28"/>
  <c r="R10" i="28"/>
  <c r="S10" i="28" s="1"/>
  <c r="J11" i="28"/>
  <c r="J12" i="28"/>
  <c r="J13" i="28"/>
  <c r="J14" i="28"/>
  <c r="J10" i="28"/>
  <c r="U10" i="28" l="1"/>
  <c r="K10" i="28"/>
  <c r="H10" i="27" l="1"/>
  <c r="O10" i="27" l="1"/>
  <c r="N10" i="27"/>
  <c r="H10" i="29" s="1"/>
  <c r="T10" i="28"/>
  <c r="V10" i="28" s="1"/>
  <c r="M10" i="29" s="1"/>
  <c r="E10" i="29"/>
  <c r="B10" i="29"/>
  <c r="A10" i="29"/>
  <c r="B10" i="42" l="1"/>
  <c r="B10" i="41"/>
  <c r="B10" i="40"/>
  <c r="F10" i="41"/>
  <c r="F10" i="40"/>
  <c r="F10" i="42"/>
  <c r="B10" i="18"/>
  <c r="F10" i="18"/>
  <c r="L10" i="29" l="1"/>
  <c r="K10" i="29" l="1"/>
  <c r="E10" i="41" l="1"/>
  <c r="E10" i="40"/>
  <c r="E10" i="42"/>
  <c r="E10" i="18"/>
  <c r="F10" i="29" l="1"/>
  <c r="J10" i="29" l="1"/>
  <c r="D10" i="42" l="1"/>
  <c r="D10" i="41"/>
  <c r="D10" i="40"/>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<sst xmlns="http://schemas.openxmlformats.org/spreadsheetml/2006/main" count="1109" uniqueCount="552">
  <si>
    <t xml:space="preserve">                                                                         Consejo Superior de la Judicatura</t>
  </si>
  <si>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</si>
  <si>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</si>
  <si>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</si>
  <si>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</si>
  <si>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Apoyo</t>
  </si>
  <si>
    <t>CONSEJO SUPERIOR DE LA JUDICATURA</t>
  </si>
  <si>
    <t>CONSEJO SECCIONAL DE LA JUDICATURA</t>
  </si>
  <si>
    <t>DIRECCIÓN SECCIONAL DE ADMINISTRACIÓN JUDICIAL</t>
  </si>
  <si>
    <t>DESPACHO JUDICIAL CERTIFICADO</t>
  </si>
  <si>
    <t>FECHA</t>
  </si>
  <si>
    <t>Consejo Superior de la Judicatura</t>
  </si>
  <si>
    <t>Análisis de Contexto</t>
  </si>
  <si>
    <t xml:space="preserve">PROCESO </t>
  </si>
  <si>
    <t>Administrar justicia dirigiendo la actuación procesal, hacia la emisión de una decisión de carácter definitivo mediante la aplicación de la normatividad vigente.</t>
  </si>
  <si>
    <t xml:space="preserve">CONTEXTO EXTERNO </t>
  </si>
  <si>
    <t>No.</t>
  </si>
  <si>
    <t xml:space="preserve">AMENAZAS (Factores específicos) </t>
  </si>
  <si>
    <t xml:space="preserve">No. </t>
  </si>
  <si>
    <t xml:space="preserve">OPORTUNIDADES (Factores específicos) </t>
  </si>
  <si>
    <t xml:space="preserve">CONTEXTO INTERNO </t>
  </si>
  <si>
    <t xml:space="preserve">DEBILIDADES  (Factores específicos)  </t>
  </si>
  <si>
    <t>Recursos financieros (presupuesto de funcionamiento, recursos de inversión</t>
  </si>
  <si>
    <t xml:space="preserve">Tecnológicos </t>
  </si>
  <si>
    <t>Micrositio de fácil acceso a los documentos propios del Sistema Integrado de Gestión y Control de la Calidad y el Medio Ambiente.</t>
  </si>
  <si>
    <t>Avance en la actualización permanente de documentos y procedimientos del SIGCMA</t>
  </si>
  <si>
    <t>Infraestructura física (suficiencia, comodidad)</t>
  </si>
  <si>
    <t>Desconocimiento del Plan de Gestión Ambiental que aplica para la Rama Judicial Acuerdo PSAA14-10160</t>
  </si>
  <si>
    <t xml:space="preserve">ESTRATEGIAS/ACCIONES </t>
  </si>
  <si>
    <t>ESTRATEGIAS  DOFA</t>
  </si>
  <si>
    <t>ESTRATEGIA/ACCIÓN/ PROYECTO</t>
  </si>
  <si>
    <t xml:space="preserve">GESTIONA </t>
  </si>
  <si>
    <t xml:space="preserve">DOCUMENTADA EN </t>
  </si>
  <si>
    <t>A</t>
  </si>
  <si>
    <t>O</t>
  </si>
  <si>
    <t>D</t>
  </si>
  <si>
    <t>F</t>
  </si>
  <si>
    <t xml:space="preserve">Plan de acción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</si>
  <si>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</si>
  <si>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</si>
  <si>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</si>
  <si>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</si>
  <si>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</si>
  <si>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</si>
  <si>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</si>
  <si>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</si>
  <si>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</si>
  <si>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</si>
  <si>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</si>
  <si>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</si>
  <si>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</si>
  <si>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</si>
  <si>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</si>
  <si>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</si>
  <si>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</si>
  <si>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</si>
  <si>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</si>
  <si>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</si>
  <si>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</si>
  <si>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</si>
  <si>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</si>
  <si>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</si>
  <si>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</si>
  <si>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</si>
  <si>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</si>
  <si>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</si>
  <si>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</si>
  <si>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</si>
  <si>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</si>
  <si>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</si>
  <si>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</si>
  <si>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</si>
  <si>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</si>
  <si>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</si>
  <si>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</si>
  <si>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</si>
  <si>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</si>
  <si>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</si>
  <si>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</si>
  <si>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</si>
  <si>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</si>
  <si>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</si>
  <si>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</si>
  <si>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</si>
  <si>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</si>
  <si>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</si>
  <si>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</si>
  <si>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</si>
  <si>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</si>
  <si>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</si>
  <si>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</si>
  <si>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</si>
  <si>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</si>
  <si>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</si>
  <si>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</si>
  <si>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</si>
  <si>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</si>
  <si>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</si>
  <si>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</si>
  <si>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</si>
  <si>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</si>
  <si>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</si>
  <si>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</si>
  <si>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</si>
  <si>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</si>
  <si>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</si>
  <si>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</si>
  <si>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</si>
  <si>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</si>
  <si>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</si>
  <si>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</si>
  <si>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</si>
  <si>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</si>
  <si>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</si>
  <si>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</si>
  <si>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</si>
  <si>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</si>
  <si>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</si>
  <si>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</si>
  <si>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</si>
  <si>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</si>
  <si>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</si>
  <si>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</si>
  <si>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</si>
  <si>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</si>
  <si>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</si>
  <si>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</si>
  <si>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</si>
  <si>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</si>
  <si>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</si>
  <si>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</si>
  <si>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</si>
  <si>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</si>
  <si>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</si>
  <si>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</si>
  <si>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</si>
  <si>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</si>
  <si>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</si>
  <si>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</si>
  <si>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</si>
  <si>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</si>
  <si>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</si>
  <si>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</si>
  <si>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</si>
  <si>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</si>
  <si>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</si>
  <si>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</si>
  <si>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</si>
  <si>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49 a 96 horas  habiles al año  o afectación baja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</si>
  <si>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</si>
  <si>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</si>
  <si>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</si>
  <si>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</si>
  <si>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De la entidad, seccional, despachos a nivel departamental </t>
  </si>
  <si>
    <t xml:space="preserve"> Efectuar notificaciones que no cumplan con los requistos</t>
  </si>
  <si>
    <t>No se realizan las  notificaciones , no se erfectuan  oportunamente o no se aplica aplicar la normatividad</t>
  </si>
  <si>
    <t>1. Errores en la digitación</t>
  </si>
  <si>
    <t xml:space="preserve">De la entidad y sector justicia a nivel nacional </t>
  </si>
  <si>
    <t>2.Incumplimiento del procedimiento de reparto.</t>
  </si>
  <si>
    <t>Afectación al presupuesto  en un valor  &lt;1% y ≥5%.</t>
  </si>
  <si>
    <t xml:space="preserve">3. Falta de personal para atender el  volúmen de solicitudes recibidas. </t>
  </si>
  <si>
    <t>Inexactitud o inoportunidad en el reparto de procesos</t>
  </si>
  <si>
    <t>Posibilidad de no realizar, no hacerlo  oportunamente, no aplicar la normatividad para realizar el reparto.</t>
  </si>
  <si>
    <t>Interrupción o afectación en la prestación del servicio administrativo</t>
  </si>
  <si>
    <t>Entre 193 a 288 horas   habiles al año  o afectación media</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</si>
  <si>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</si>
  <si>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</si>
  <si>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</si>
  <si>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</si>
  <si>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</si>
  <si>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</si>
  <si>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</si>
  <si>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Afectación Ambiental</t>
  </si>
  <si>
    <t xml:space="preserve">Si el hecho llegara a presentarse, tendría consecuencias o efectos mínimos sobre la entidad.
</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</si>
  <si>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</si>
  <si>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</si>
  <si>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Falta de ética de los servidores públicos (Debilidades en principios y valores)</t>
  </si>
  <si>
    <t>2. Falta de ética de terceros interesados  (Debilidades principios y valores)</t>
  </si>
  <si>
    <t xml:space="preserve">Recibir, ofrecer, prometer, entregar o aceptar dadivas  o beneficios a nombre propio o de terceros para  demorar, retener, alterar o direccionar decisiones judiciales </t>
  </si>
  <si>
    <t xml:space="preserve">Proferir  decisiones judiciales incumpliendo los principios de la administracion de justicia o sin la observancia de los Codigos  Procesales en la materia </t>
  </si>
  <si>
    <t>3. Falta de controles en los procedimientos establecidos</t>
  </si>
  <si>
    <t>Se incluye encabezado  de riesgo de Soborno por ilustración, si no aplica  borrar las  filas ( 90 a 99)</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</si>
  <si>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</si>
  <si>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</si>
  <si>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</si>
  <si>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</si>
  <si>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</si>
  <si>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</si>
  <si>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</si>
  <si>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</si>
  <si>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</si>
  <si>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</si>
  <si>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</si>
  <si>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</si>
  <si>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</si>
  <si>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</si>
  <si>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</si>
  <si>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</si>
  <si>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</si>
  <si>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</si>
  <si>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NO</t>
  </si>
  <si>
    <t>SI</t>
  </si>
  <si>
    <t>Acciones de respuesta ante noticias que afectan la imagen de la entidad</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</si>
  <si>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</si>
  <si>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Pólizas de Calidad y Cumplimiento</t>
  </si>
  <si>
    <t>El  Juez director del despacho diariamente, revisa las acciones constitucionales allegadas y las fechas para dar respuesta oportuna de conforme la ley lo establece, designa un reponsable para su seguimiento y respuesta, como registro queda el archivo de seguimiento de las acciones constitucionales</t>
  </si>
  <si>
    <r>
      <t xml:space="preserve">
</t>
    </r>
    <r>
      <rPr>
        <sz val="11"/>
        <color theme="1"/>
        <rFont val="Calibri"/>
        <family val="2"/>
        <scheme val="minor"/>
      </rPr>
      <t>Aplicación del Procedimiento de Acciones de Gestión</t>
    </r>
  </si>
  <si>
    <t xml:space="preserve">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 </t>
  </si>
  <si>
    <t>Aplicación del Procedimiento de Acciones de Gestión</t>
  </si>
  <si>
    <t>El Juez director del despacho periodicamente, reporta los incidentes tecnológicos a mesa de ayuda, para que se solucione prontamente los problemas tecnológicos reportados, el cual se verifica antes de hacer el reporte y la evidencia queda registrada en en el correo electrónico.</t>
  </si>
  <si>
    <t>El empleado encargado de reparto, periodicamente
 al momento de realizar reparto de cada solicitud o escrito,
verifica que los datos aportados por el solicitante sean los que ingresa al aplicativo., lo realiza  confrontando la información aportada por el solicitante y confirmando que lo digitado o seleccionado en el aplicativo es correcto,
si encuentra que ingresó datos errados hace la corrección  antes de realizar cada reparto y la como registro  queda la información en el aplicativo de reparto y el acta de reparto.</t>
  </si>
  <si>
    <t>El líder del grupo de reparto  periodicamente 
verifica versión del procedimiento y su aplicación.
y revisa que el procedimiento esté actualizado y que el equipo de trabajo aplica la última versión aprobada.
Si se encuentra desactualización realiza el ajuste y solicita aprobación de la nueva versión y si el personal no aplica la versión actualizada y se realiza capacitación.
Como registro  queda acta de aprobación del procedimiento y actas de capacitación o lista de asistencia.</t>
  </si>
  <si>
    <t xml:space="preserve">El Consejo Seccional periodicamente revisa Estadísticas en SIERJU, analizando las cargas de trabajo y  la productividad de las sedes judiciales.
Si los resultados superan los estandares establecidos tramita la creación  de descongestión.
Como registro del control quedan actas de visitas del Consejo y acuerdos de creación de juzgados. </t>
  </si>
  <si>
    <t>Aplicación de las Tablas de Retención Documental expedidas por el Consejo Superior de la Judicatura</t>
  </si>
  <si>
    <t>El  Juez Coordinador, cuando se requiera  realiza jornadas de descongestión,  asignando personal de otros grupos temporalmente y el registro son los expedientes tramitados.</t>
  </si>
  <si>
    <t>Realizar  programas de formación, capacitación y sensibilización en temas de probidad y ética de lo público.</t>
  </si>
  <si>
    <t xml:space="preserve">Socializar el Sistema de Gestión Antisoborno de la Rama Judicial.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</si>
  <si>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</si>
  <si>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</si>
  <si>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</si>
  <si>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</si>
  <si>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</si>
  <si>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</si>
  <si>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</si>
  <si>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</si>
  <si>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</si>
  <si>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</si>
  <si>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</si>
  <si>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</si>
  <si>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</si>
  <si>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</si>
  <si>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</si>
  <si>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</si>
  <si>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</si>
  <si>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</si>
  <si>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</si>
  <si>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</si>
  <si>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</si>
  <si>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</si>
  <si>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</si>
  <si>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</si>
  <si>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</si>
  <si>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</si>
  <si>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</si>
  <si>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</si>
  <si>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</si>
  <si>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</si>
  <si>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</si>
  <si>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</si>
  <si>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</si>
  <si>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</si>
  <si>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</si>
  <si>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</si>
  <si>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</si>
  <si>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 xml:space="preserve">De un área del nivel central, seccional o despacho judicial </t>
  </si>
  <si>
    <t>Menor</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</si>
  <si>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</si>
  <si>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</si>
  <si>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</si>
  <si>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</si>
  <si>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</si>
  <si>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</si>
  <si>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&lt;5% y  ≥20%.</t>
  </si>
  <si>
    <t>Incumplimiento del 20% de los indicadores del proceso</t>
  </si>
  <si>
    <t>Incumplimiento del 40% de los indicadores del proceso</t>
  </si>
  <si>
    <t>Incumplimiento del 80% de los indicadores del proceso</t>
  </si>
  <si>
    <t>Incumplimiento del 100% de los indicadores del proceso</t>
  </si>
  <si>
    <t>Entre  0 a 48 horas habiles al año o afectación mínima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</si>
  <si>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</si>
  <si>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</si>
  <si>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</si>
  <si>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</si>
  <si>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</si>
  <si>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289 a 384 horas o afectación alta</t>
  </si>
  <si>
    <t>Entre  385 a 540 horas  habiles al año  o afectación extrema</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</si>
  <si>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</si>
  <si>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</si>
  <si>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</si>
  <si>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</si>
  <si>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</si>
  <si>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</si>
  <si>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</si>
  <si>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</si>
  <si>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</si>
  <si>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</si>
  <si>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</si>
  <si>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</si>
  <si>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</si>
  <si>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</si>
  <si>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</si>
  <si>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</si>
  <si>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</si>
  <si>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</si>
  <si>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</si>
  <si>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</si>
  <si>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</si>
  <si>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</si>
  <si>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</si>
  <si>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</si>
  <si>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</si>
  <si>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</si>
  <si>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</si>
  <si>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</si>
  <si>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</si>
  <si>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</si>
  <si>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</si>
  <si>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</si>
  <si>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</si>
  <si>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</si>
  <si>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</si>
  <si>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</si>
  <si>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</si>
  <si>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</si>
  <si>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</si>
  <si>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</si>
  <si>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</si>
  <si>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</si>
  <si>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</si>
  <si>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</si>
  <si>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</si>
  <si>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</si>
  <si>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</si>
  <si>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</si>
  <si>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</si>
  <si>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</si>
  <si>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</si>
  <si>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</si>
  <si>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</si>
  <si>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</si>
  <si>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</si>
  <si>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</si>
  <si>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</si>
  <si>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</si>
  <si>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</si>
  <si>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</si>
  <si>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</si>
  <si>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</si>
  <si>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</si>
  <si>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</si>
  <si>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</si>
  <si>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</si>
  <si>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</si>
  <si>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 Jurisdicción Contencioso Administrativo</t>
  </si>
  <si>
    <t>CONSEJO SECCIONAL/DIRECCIÓN SECCIONAL DE ADMINISTRACIÓN JUDICIAL Y/O DISTRITO JUDICIAL SEGÚN SEA EL CASO</t>
  </si>
  <si>
    <t>TODOS LOS PROCESOS</t>
  </si>
  <si>
    <t xml:space="preserve">DEPENDENCIA ADMINISTRATIVA O JUDICIAL CERTIFICADA </t>
  </si>
  <si>
    <t xml:space="preserve">JURISDICCIÓN DE LO CONTENCIOSO ADMINISTRATIVO DEL ATLÁNTICO </t>
  </si>
  <si>
    <t>OBJETIVO DEL PROCESO</t>
  </si>
  <si>
    <t>MAPA DE PROCESOS CONSEJO SUPERIOR DE LA JUDICATURA</t>
  </si>
  <si>
    <t>PROCESOS DEPENDENCIA JUDICIALES CERTIFICADAS</t>
  </si>
  <si>
    <t>Ver objetivos de la caracterización de los Procesos Estratégico, Misionales, de Apoyo y de Evaluación y Mejora</t>
  </si>
  <si>
    <t>FACTORES TEMÁTICOS</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</si>
  <si>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</si>
  <si>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</si>
  <si>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</si>
  <si>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</si>
  <si>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</si>
  <si>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</si>
  <si>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</si>
  <si>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</si>
  <si>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</si>
  <si>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</si>
  <si>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</si>
  <si>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</si>
  <si>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</si>
  <si>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Mayor nivel de cumplimiento y realización de las etapas procesales ante el cambio cultural orientado a un mayor uso de las tecnologicas de la información y las telecomunicaciones </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</si>
  <si>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</si>
  <si>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</si>
  <si>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</si>
  <si>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</si>
  <si>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</si>
  <si>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</si>
  <si>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</si>
  <si>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Indisponibilidad y/o colapso de la infraestructura tecnológica, TYBA, SAMAI, correo institucional</t>
  </si>
  <si>
    <t>Accesibilidad a nuevas herramientas virtuales, que facilitan el acceso a la información, la optimización del tiempo y contribuyen a la disminución de los consumos de papel</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</si>
  <si>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</si>
  <si>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</si>
  <si>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</si>
  <si>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</si>
  <si>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</si>
  <si>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</si>
  <si>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</si>
  <si>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</si>
  <si>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</si>
  <si>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</si>
  <si>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</si>
  <si>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</si>
  <si>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</si>
  <si>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</si>
  <si>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Contar con el informe de gestión SIGCMA 2022</t>
  </si>
  <si>
    <t xml:space="preserve">Falta de planeación, seguimiento y evaluación del despacho judicial y secretaria general </t>
  </si>
  <si>
    <t>Contar con el Plan Estratégico de Transformación Digital</t>
  </si>
  <si>
    <t xml:space="preserve">Falta de lidererazgo y trabajo en equipo de los lideres de proceso con el SIGCMA </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</si>
  <si>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</si>
  <si>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</si>
  <si>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</si>
  <si>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Agendamiento de las actividades planeadas en el SIGCMA,  a través de la plataforma TEAMS.</t>
  </si>
  <si>
    <t>N/A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</si>
  <si>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</si>
  <si>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</si>
  <si>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</si>
  <si>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</si>
  <si>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</si>
  <si>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</si>
  <si>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</si>
  <si>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</si>
  <si>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</si>
  <si>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</si>
  <si>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</si>
  <si>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</si>
  <si>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</si>
  <si>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</si>
  <si>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</si>
  <si>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</si>
  <si>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de la plataforma tecnológica a nivel nacional de  software y hardware en las sedes administrativas y judiciales</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</si>
  <si>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</si>
  <si>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</si>
  <si>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</si>
  <si>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 xml:space="preserve">Aprovechamiento de las TICS y todos los recursos digitales para la realización de audiencias virtuales. 
</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</si>
  <si>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</si>
  <si>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</si>
  <si>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</si>
  <si>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</si>
  <si>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</si>
  <si>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</si>
  <si>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</si>
  <si>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</si>
  <si>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</si>
  <si>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</si>
  <si>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 xml:space="preserve">Falta de salas de audiencias y/o diseñadas con espacios inadecuados en algunos edificios. Juzgados Administrativos </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</si>
  <si>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</si>
  <si>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</si>
  <si>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</si>
  <si>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</si>
  <si>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</si>
  <si>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</si>
  <si>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</si>
  <si>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</si>
  <si>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</si>
  <si>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</si>
  <si>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</si>
  <si>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 la imagen corporativa y los logos en los cuales se encuentra certificada la Rama Judicial</t>
  </si>
  <si>
    <t>Ambientales</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</si>
  <si>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</si>
  <si>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</si>
  <si>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</si>
  <si>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</si>
  <si>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</si>
  <si>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</si>
  <si>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</si>
  <si>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</si>
  <si>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</si>
  <si>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</si>
  <si>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</si>
  <si>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</si>
  <si>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22/03/2024</t>
  </si>
  <si>
    <t xml:space="preserve">FECHA
</t>
  </si>
  <si>
    <t>DISTRITO JUDICIAL DE BARRANQUILLA - ATLÁNTICO</t>
  </si>
  <si>
    <t xml:space="preserve">Seguir los lineamientos establecidos en el plan estratégico de transformación digital </t>
  </si>
  <si>
    <t>4, 13, 14, 15</t>
  </si>
  <si>
    <t>4, 6, 7, 8</t>
  </si>
  <si>
    <t xml:space="preserve">7, 14, 20, 24, 25, 26, 27, </t>
  </si>
  <si>
    <t>3, 13, 14, 15, 16, 18, 21, 25</t>
  </si>
  <si>
    <t xml:space="preserve">Asistir y participar activamente en los procesos de sensibilización, capacitación y formación en los procesos SIGCMA </t>
  </si>
  <si>
    <t>6,11,28</t>
  </si>
  <si>
    <t>Realizar seguimiento al plan de acción y realizar el reporte oportuno</t>
  </si>
  <si>
    <t>6, 8, 18</t>
  </si>
  <si>
    <t>Implementar mecanismos para la retroalimentación de las  partes interesadas</t>
  </si>
  <si>
    <t>1, 33</t>
  </si>
  <si>
    <t>22,23,29</t>
  </si>
  <si>
    <t>Mantener, actualizar y documentar  el Sistema Integrado de Gestión SIGCMA, en el contexto especifico</t>
  </si>
  <si>
    <t>11,12,13</t>
  </si>
  <si>
    <t>1,11,13,16,17,19</t>
  </si>
  <si>
    <t>4, 6, 7, 17, 18, 19, 22</t>
  </si>
  <si>
    <t xml:space="preserve">Ampliar y divulgar canales de comunicación, brindar una mejor prestación del servicio a las partes interesadas, internas y externas que permitan visibilizar la labor de la jurisdicción y mejorar la imagen de la administración de justicia </t>
  </si>
  <si>
    <t>27, 28</t>
  </si>
  <si>
    <t>15, 16, 23, 24, 28</t>
  </si>
  <si>
    <t>Hacer uso de la información y de las herramientas tecnológicas dispuestas para la prestación del servicios</t>
  </si>
  <si>
    <t>13, 14, 15, 16, 27</t>
  </si>
  <si>
    <t>Realizar identificación y cumplimiento de los requisitos legales y reglamentarios</t>
  </si>
  <si>
    <t>Matriz de riesgos</t>
  </si>
  <si>
    <t>Procesos  Jurisdicción Contencioso Administrativo del Atlántico</t>
  </si>
  <si>
    <t>Todos los procesos de la Jurisdicción Contencioso Administrativo del Atlántico</t>
  </si>
  <si>
    <t>Corrupción</t>
  </si>
  <si>
    <t>Posibilidad de actos indebidos de los servidores judiciales debido a la carencia de transparencia, ética y valores</t>
  </si>
  <si>
    <t>Se realizan  actuaciones procesales ose da  respuesta a las solicitudes de los usuarios de la administración de justicia en acciones de tutela, habeas corpus e incidentes de desacato, después del  término legal establecido para decidir sobre los conflictos presentados a los jueces.</t>
  </si>
  <si>
    <t>Interrupción o demora en el servicio público de administrar justicia</t>
  </si>
  <si>
    <t>Posibilidad de afectación en la prestación del servicio de justicia debido a un suceso de fuerza mayor que imposibilita la gestión judicial</t>
  </si>
  <si>
    <t>1. Paro por sindicatos</t>
  </si>
  <si>
    <t>2. Huelgas o protestas ciudadanas</t>
  </si>
  <si>
    <t>3. Disturbios o hechos violento</t>
  </si>
  <si>
    <t xml:space="preserve">4. Deficiencia del control y seguimiento de la gestión ejercida por los servidores judiciales </t>
  </si>
  <si>
    <t>5. Obtención de beneficios propios</t>
  </si>
  <si>
    <t>Falla en la seguridad informática</t>
  </si>
  <si>
    <t>Posibilidad de afectación en la prestación del servicio ante la imposibilidad de acceso o pérdidas de las herramientas tecnológicas de trabajo y/o su contenido</t>
  </si>
  <si>
    <t>1.Insuficiencia en los protocolos de seguridad para la protección de las bases de datos</t>
  </si>
  <si>
    <t xml:space="preserve">2. Consulta de links o paginas web no relacionadas con el objeto misional de la rama, sin la verificación de seguridad adecuada. </t>
  </si>
  <si>
    <t xml:space="preserve">Desactualizacion o no aplicacion de la documentacion propia de las activivades del juzgados y/o centros de servicios a raiz de los nuevos metodos virtuales implementados </t>
  </si>
  <si>
    <t>El Consejo Superior de la Judicatura ha implementado para esta jurisdicción el uso obligatorio de la herramienta SAMAI para el manejo de los expedientes digitales. También se implementó la ventanilla virtual donde los usuarios radican los memoriales y demás solicitudes. La evidencia es el aplicativo, en el cual tanto los juzgados como el tribunal gestionan los expedientes digitales. El control queda a cargo de cada dependencia</t>
  </si>
  <si>
    <t>Socializar el Sistema de Gestión Antisoborno de la Rama Judicial. Como evidecia quedan las capacitaciones realizadas por Coordinación Nacional a esta jurisdicción, la cual se encuentra en etapa de inducción</t>
  </si>
  <si>
    <t>Procurar la mejor comunicación entre el sindicato de la rama judicial y los directivos de la misma y la pronta resolución de los conflictos</t>
  </si>
  <si>
    <t>Se aplican todas las recomendaciones impartidas desde el nivel central para la protección de datos, como autenticación de los correos, de los usarios en plataformas como SAMAI y TYBA. Como evidencia del control quedan los correos suministrados por el nivel central y la implementación que cada empleado y funcionario realiza a manera personal en el uso y navegación en las diferentes plataformas</t>
  </si>
  <si>
    <t xml:space="preserve">Implementar junto con el ingeniero de sistemas de cada dependencia un instructivo que sea remitido mensualmente con tips de seguridad para la navegación y protección de datos a disposición de los empleados y funcionarios judiciales. Como registro de control queda la evidencia remitida por la ingeniera a los correos electrónicos. </t>
  </si>
  <si>
    <t>Concientización por parte de los servidores judiciales en la ejecución del objeto misional de la rama</t>
  </si>
  <si>
    <t xml:space="preserve">Implementar un plan de contención para no interrumpir la prestación del servicio y proteger la integridad de los empleados y funcionarios, para que sea prestado en casa con la misma capacidad de conexión y acceso a las aplicaciones de la rama </t>
  </si>
  <si>
    <t>Concientización de los servidores judiciales en la ejecución del objeto misional de la rama y de los procedimientos establecidos y certificados</t>
  </si>
  <si>
    <r>
      <t xml:space="preserve">El empleado encargado de reparto al momento de realizar reparto de cada solicitud o escrito,  verifica que los datos aportados por el solicitante sean los que ingresa al aplicativo, </t>
    </r>
    <r>
      <rPr>
        <sz val="10"/>
        <color rgb="FFFF0000"/>
        <rFont val="Calibri"/>
        <family val="2"/>
      </rPr>
      <t xml:space="preserve"> </t>
    </r>
    <r>
      <rPr>
        <sz val="10"/>
        <rFont val="Calibri"/>
        <family val="2"/>
      </rPr>
      <t>confrontando la información aportada por el solicitante y confirmando que lo digitado o seleccionado en el aplicativo es correcto, si encuentra que ingresó datos errados hace la corrección  antes de realizar cada reparto.
Como registro  queda la información en el aplicativo de reparto y el acta de reparto.</t>
    </r>
  </si>
  <si>
    <r>
      <t xml:space="preserve"> El líder del grupo de reparto,  periodicamente   verifica versión del procedimiento y su aplicación,</t>
    </r>
    <r>
      <rPr>
        <sz val="10"/>
        <color rgb="FFFF0000"/>
        <rFont val="Calibri"/>
        <family val="2"/>
      </rPr>
      <t xml:space="preserve"> </t>
    </r>
    <r>
      <rPr>
        <sz val="10"/>
        <rFont val="Calibri"/>
        <family val="2"/>
      </rPr>
      <t>que el procedimiento esté actualizado y que el equipo de trabajo aplica la última versión aprobada.  Si encuentra desactualización realiza el ajuste y solicita aprobación de la nueva versión y si el personal no aplica la versión actualizada realiza capacitación.,como evidencia queda el registro de  aprobación del procedimiento y actas de capacitación o lista de asistencia.</t>
    </r>
  </si>
  <si>
    <t>PROCESOS DE GESTIÓN CONSTITUCIONAL - PROCESOS DE GESTIÓN DE LO CONTENCIOSO - PROCESOS DE GESTIÓN ESPECIALES</t>
  </si>
  <si>
    <t xml:space="preserve">JUZGADOS (OFICINA DE SERVICIOS): PROCEDIMIENTOS CONSULTAS - GESTIÓN PROCESOS ADMINISTRATIVOS.                                                                                                                                  TRIBUNAL (SECRETARÍA GENERAL): DE RECEPCIÓN, ENTREGA Y REPARTO, PUBLICACIÓN DE ACTUACIONES, COMUNICACIÓN Y NOTIFICACIÓN, DE ARCHIVO DE EXPEDIENTE, RECAUDO DE PRUEBAS                                                                                                  </t>
  </si>
  <si>
    <t>Afectación de reputacion,imagen,  credibilidad, satisfacción de usuarios y PI</t>
  </si>
  <si>
    <t>Magistrada</t>
  </si>
  <si>
    <t>Empleado encargado de proyectar las acciones constitucionales - Magistrada</t>
  </si>
  <si>
    <t>Empleados del Despacho 005</t>
  </si>
  <si>
    <t>Adecuada implementación de las herramientas propias de SAMAI y demás medidas que imparta el Consejo Superior de la Judicatura</t>
  </si>
  <si>
    <t>Organizar cronológicamente el expediente conforme al arribo de los memoriales y expedición de providencias</t>
  </si>
  <si>
    <t>Magistrada - empleados del Despacho</t>
  </si>
  <si>
    <t>Empleado encargado</t>
  </si>
  <si>
    <t>Impartir formación en el código de ética, probidad y transparencia</t>
  </si>
  <si>
    <t>Respaldar la información de los expedientes digitales en un disco duro en casos de falla en la seguridad informática</t>
  </si>
  <si>
    <t>Solicitar a la Oficina de Servicios encargada del reparto y a la Secretaría de este Tribunal la pronta remisión de los expedientes para que desde su reparto pueda ser tramitada dentro de los términos</t>
  </si>
  <si>
    <t>Participar de las capacitaciones y formaciones realizadas por la Coordinación del SIGCMA respecto al sistema de gestión antisoborno</t>
  </si>
  <si>
    <t>Magistrada y empleados del Despacho</t>
  </si>
  <si>
    <t>Ejecutando las actividades inicialmente establecidas, el Despacho no profirió las providencias dentro de las acciones constitucionales por fuera de los términos legales. La evidencia es las sentencias y autos que ponen fin a los procesos los cuales se reportan en las estadísticas. No se evidencia la materialización del riesgo</t>
  </si>
  <si>
    <t>Tabulación del ingreso de los expedientes constitucionales en los que conste el término de vencimiento</t>
  </si>
  <si>
    <t>Magistrada y empleado a cargo</t>
  </si>
  <si>
    <t xml:space="preserve">No aplica para el Despacho puesto que no se encarga del reparto de los expedientes- </t>
  </si>
  <si>
    <t>En el primer trimestre este riesgo no se materializó puesto que no se generaron hechos violentos o de fuerza mayor que hayan conllevado a la interrupción del servicio de justicia</t>
  </si>
  <si>
    <t>Revisión diaria del correo de ventanilla del Despacho y anexar los memoriales y demás documentos en orden cronológico a cada expediente</t>
  </si>
  <si>
    <t xml:space="preserve">Al inicio de cada trimestre la Magistrada en las reuniones de plan de trabajo se encarga de socializar con los empleados del despacho la importancia de mantener la transparencia y ética en la prestación del servicio de justicia. El riesgo no se materializó dado que no se generaron beneficios propios para la funcionaria y empleados del Despacho. </t>
  </si>
  <si>
    <t xml:space="preserve">Al inicio de cada trimestre la Magistrada en las reuniones de plan de trabajo se encarga de socializar con los empleados del despacho la importancia de mantener la transparencia y ética en la prestación del servicio de justicia. El riesgo no se materializó dado que no se existen indicios de corrupción a favor de la funcionaria y empleados del Despacho. </t>
  </si>
  <si>
    <t xml:space="preserve">En el trimestre se socializó la actividad para lograr el respaldo de los expedientes y archivos del Despacho en un disco duro que esté a disposición de los empleados. Hubo acuerdo para la compra de este elemento. </t>
  </si>
  <si>
    <t>Poner a disposición de la Sala de decisión los proyectos de sentencias y autos dentro de las acciones constitucionales  1 semana antes del vencimiento del términos para que sea aprobado y notificado dentro de los términos</t>
  </si>
  <si>
    <t>Verificación de las partes procesales conforme al acta de reparto y documentos que reposan en los expedientes para que queden consignados en debida forma en las providencias y asi proceder con la correcta notificación. Actualizar las direcciones electrónicas de las partes.</t>
  </si>
  <si>
    <t>Revisión diaria del correo electrónico del Despacho dispuesto para el recibo de memoriales (ventanilla) y anexarlos  al expediente electrónico (SAMAI-ONE DRIVE)</t>
  </si>
  <si>
    <t>Poner a disposición de la Sala de decisión los proyectos de sentencias y autos de las acciones constitucionales  1 semana antes del vencimiento del término para que sea aprobado y notificado dentro de los términos</t>
  </si>
  <si>
    <t>Al realizar la verificación por más de un empleado del despacho, se identifica con éxito la identificación de la totalidad de las partes procesales e intervinientes, logrando que la notificación resulte exitosa.</t>
  </si>
  <si>
    <t xml:space="preserve">En este trimestre se disminuyó la posibilidad de materialización de este riesgo, conforme a las medidas impartidas  que han conllevado a: (i) búsqueda de los expedientes físicos y su pronta digitalización (ii) búsqueda de los documentos y demás piezas procesales de los expedientes digitales (iii) fijación de fecha y hora para celebrar de audiencia de reconstrucción de expedientes. </t>
  </si>
  <si>
    <t>NA</t>
  </si>
  <si>
    <t>Disposición de un disco duro para respaldar la información de los expedientes digitalez y archivos propios del Despacho</t>
  </si>
  <si>
    <t>Disco duro a disposición de los servidores judiciales para respaldar la información</t>
  </si>
  <si>
    <t>El compromiso y gestión del empleado encargado de revisar el correo del Despacho (ventanilla05) y la ventanilla virtual (SAMAI) han conllevado a la recuperación pronta de los expedientes y piezas procesales logrando que el riesgo no se materialice. Solo en 1 ocasión y por la novedad de la ventanilla virtual de SAMAI y por la configuración que se manejaba el Despacho no pudo localizar la radicación de un memorial en un proceso de tutela, no obstante la magistrada solicitó a la ingeniera de sistemas la creación de un filtro para lograr ubicar los memoriales dirigidos a este Despacho y de manera posterior se falló en ese proceso con el documento faltante.  Evidencia: registro acciones de gestión.</t>
  </si>
  <si>
    <t>La adecuada implementación de la ventanilla virtual ha permitido que el Despacho conozca con precisión la identificación y contacto de las partes y sujetos procesales</t>
  </si>
  <si>
    <t xml:space="preserve">Conforme a los buenos resultados obtenidos con el primer trimestre, la medida se ha mantenido incólume en este trimestre. Se evidencia que el riesgo no se ha materializado quedando como evidencia la matriz estadística en la que consta la fecha de ingreso y egreso de los expedientes en los que se han tramitado las acciones constitucionales. * Por la revisión permanente que hace el despacho en los expedientes de las acciones constitucionales, se requirió a la escribiente asignada para que cumpliera oportunamente con el cargue de los memoriales y remisión de los expedientes a la corte constitucional. Evidencia: requerimiento por correo electrónico dirigido a la escribiente y al secretario de la corporación y acciones de gestión </t>
  </si>
  <si>
    <t>Revisión diaria del correo de ventanilla del Despacho y ventanilla virtual de SAMAI anexar los memoriales y demás documentos en orden cronológico a cada expediente</t>
  </si>
  <si>
    <t>Conforme a los buenos resultados obtenidos con el primer trimestre, la medida se ha mantenido incólume en este trimestre. Se evidencia que el riesgo no se ha materializado quedando como evidencia la matriz estadística en la que consta la fecha de ingreso y egreso de los expedientes en los que se han tramitado las acciones constitucionales</t>
  </si>
  <si>
    <t>La adecuada implementación de la ventanilla virtual ha permitido que el Despacho conozca con precisión la identificación y contacto de las partes y sujetos procesales. Solo se presentó 1 situación en una notificación, en el que en el trámite del proceso ordinario se declaró la falta de legitimación por pasiva de una entidad, sin embargo en el trámite del proceso ejecutivo conexo a sentencia se siguió notificando de las actuaciones, lo que conllevó a que la Magistrada ordenara medidas de saneamiento en la audiencia inicial y dispuso la corrección en las notificaciones. No tiene la virtualidad de materializar el riesgo. Evidencia: acta</t>
  </si>
  <si>
    <t>No aplica para el Despacho puesto que no se encarga del reparto de los expedientes</t>
  </si>
  <si>
    <t xml:space="preserve">El compromiso y gestión del empleado encargado de revisar el correo del Despacho (ventanilla05) y la ventanilla virtual (SAMAI) han conllevado a la recuperación pronta de los expedientes y piezas procesales logrando que el riesgo no se materialice. </t>
  </si>
  <si>
    <t>La medida se ha mantenido incólume en este trimestre, evidenciándose que el riesgo no se ha materializado lo cual se comprueba com la matriz estadística en la que consta la fecha de ingreso y egreso de los expedientes en los que se han tramitado las acciones constitucionales</t>
  </si>
  <si>
    <t>La adecuada implementación de la ventanilla virtual ha permitido que el Despacho conozca con precisión la identificación y contacto de las partes y sujetos procesales.</t>
  </si>
  <si>
    <t>Durante este trimestre, el Despacho advirtió, que el Consejo de Estado al efectuar la devolución de expedientes luego de resolver el recurso correspondiente, realizaba tal actuación a través de la ventanilla de SAMAI, sin que se comunicará al Despacho de tal situación, pues no se producía alerta alguna en el correo electrónico. Sin embargo, con apoyo de la Ingeniera de Sistemas del Tribunal se creó la alerta en SAMAI, razón por la cual el Despacho conoce en tiempo real de la devolución de los expedientes provenientes de segunda instanccia, quedando actualizado los que antes de la creación de la alerta habían sido devueltos. No se logró materializa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</si>
</sst>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1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name val="Calibri"/>
      <family val="2"/>
      <scheme val="minor"/>
    </font>
    <font>
      <b/>
      <sz val="10"/>
      <name val="Arial"/>
      <family val="2"/>
    </font>
    <font>
      <sz val="10"/>
      <color theme="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rgb="FFFF0000"/>
      <name val="Arial"/>
      <family val="2"/>
    </font>
    <font>
      <sz val="8"/>
      <color rgb="FFFF0000"/>
      <name val="Arial"/>
      <family val="2"/>
    </font>
    <font>
      <sz val="9"/>
      <color theme="5" tint="-0.249977111117893"/>
      <name val="Arial"/>
      <family val="2"/>
    </font>
    <font>
      <sz val="11"/>
      <color theme="5" tint="-0.249977111117893"/>
      <name val="Arial"/>
      <family val="2"/>
    </font>
    <font>
      <sz val="8"/>
      <name val="Arial"/>
      <family val="2"/>
    </font>
    <font>
      <sz val="8"/>
      <color rgb="FF000000"/>
      <name val="Arial"/>
      <family val="2"/>
    </font>
    <font>
      <sz val="8"/>
      <color theme="1"/>
      <name val="Arial"/>
      <family val="2"/>
    </font>
    <font>
      <b/>
      <sz val="11"/>
      <color theme="0" tint="-4.9989318521683403E-2"/>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sz val="11"/>
      <color theme="0"/>
      <name val="Azo Sans Medium"/>
    </font>
    <font>
      <sz val="11"/>
      <name val="Azo Sans Medium"/>
    </font>
    <font>
      <sz val="11"/>
      <color theme="1"/>
      <name val="Azo Sans Medium"/>
    </font>
    <font>
      <sz val="11"/>
      <color rgb="FF004D6D"/>
      <name val="Azo Sans Medium"/>
    </font>
    <font>
      <sz val="11"/>
      <color rgb="FF000000"/>
      <name val="Azo Sans Medium"/>
    </font>
    <font>
      <sz val="11"/>
      <color theme="0" tint="-4.9989318521683403E-2"/>
      <name val="Azo Sans Medium"/>
    </font>
    <font>
      <sz val="11"/>
      <color rgb="FF595959"/>
      <name val="Azo Sans Light"/>
    </font>
    <font>
      <sz val="11"/>
      <color theme="1"/>
      <name val="Belyrium"/>
    </font>
    <font>
      <sz val="12"/>
      <color theme="0"/>
      <name val="Azo Sans Medium"/>
    </font>
    <font>
      <sz val="12"/>
      <color rgb="FF004D6D"/>
      <name val="Azo Sans Medium"/>
    </font>
    <font>
      <sz val="12"/>
      <name val="Azo Sans Light"/>
    </font>
    <font>
      <sz val="12"/>
      <color theme="1"/>
      <name val="Azo Sans Light"/>
    </font>
    <font>
      <sz val="12"/>
      <color rgb="FF000000"/>
      <name val="Azo Sans Light"/>
    </font>
    <font>
      <sz val="10"/>
      <name val="Calibri"/>
      <family val="2"/>
    </font>
    <font>
      <sz val="10"/>
      <color theme="1"/>
      <name val="Calibri"/>
      <family val="2"/>
    </font>
    <font>
      <sz val="10"/>
      <color rgb="FFFF0000"/>
      <name val="Calibri"/>
      <family val="2"/>
    </font>
    <font>
      <b/>
      <sz val="10"/>
      <color theme="0"/>
      <name val="Calibri"/>
      <family val="2"/>
    </font>
    <font>
      <sz val="10"/>
      <color theme="0"/>
      <name val="Arial Narrow"/>
      <family val="2"/>
    </font>
    <font>
      <sz val="10"/>
      <color theme="0"/>
      <name val="Calibri"/>
      <family val="2"/>
      <scheme val="minor"/>
    </font>
    <font>
      <sz val="9"/>
      <color theme="1"/>
      <name val="Arial"/>
      <family val="2"/>
    </font>
    <font>
      <sz val="9"/>
      <color theme="1"/>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rgb="FF0084B6"/>
        <bgColor indexed="64"/>
      </patternFill>
    </fill>
    <fill>
      <patternFill patternType="solid">
        <fgColor rgb="FFD9D9D9"/>
        <bgColor rgb="FF000000"/>
      </patternFill>
    </fill>
    <fill>
      <patternFill patternType="solid">
        <fgColor rgb="FF4DC0E3"/>
        <bgColor indexed="64"/>
      </patternFill>
    </fill>
    <fill>
      <patternFill patternType="solid">
        <fgColor rgb="FFFFFFFF"/>
        <bgColor rgb="FF000000"/>
      </patternFill>
    </fill>
  </fills>
  <borders count="14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6">
    <xf numFmtId="0" fontId="0" fillId="0" borderId="0"/>
    <xf numFmtId="0" fontId="8" fillId="0" borderId="0"/>
    <xf numFmtId="0" fontId="9" fillId="0" borderId="0"/>
    <xf numFmtId="43"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cellStyleXfs>
  <cellXfs count="75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39" fillId="3" borderId="0" xfId="0" applyFont="1" applyFill="1"/>
    <xf numFmtId="0" fontId="3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0" fillId="0" borderId="0" xfId="0" applyFont="1"/>
    <xf numFmtId="0" fontId="13" fillId="0" borderId="0" xfId="0" applyFont="1"/>
    <xf numFmtId="0" fontId="0" fillId="0" borderId="0" xfId="0" applyProtection="1">
      <protection locked="0"/>
    </xf>
    <xf numFmtId="0" fontId="47" fillId="16" borderId="35" xfId="0" applyFont="1" applyFill="1" applyBorder="1" applyAlignment="1" applyProtection="1">
      <alignment horizontal="center" vertical="center" textRotation="90"/>
      <protection locked="0"/>
    </xf>
    <xf numFmtId="0" fontId="48" fillId="4" borderId="35" xfId="0" applyFont="1" applyFill="1" applyBorder="1" applyAlignment="1">
      <alignment horizontal="center" vertical="center" wrapText="1"/>
    </xf>
    <xf numFmtId="0" fontId="40" fillId="17" borderId="0" xfId="0" applyFont="1" applyFill="1"/>
    <xf numFmtId="0" fontId="13" fillId="3" borderId="0" xfId="0" applyFont="1" applyFill="1" applyAlignment="1" applyProtection="1">
      <alignment vertical="center"/>
      <protection locked="0"/>
    </xf>
    <xf numFmtId="0" fontId="45" fillId="3" borderId="0" xfId="0" applyFont="1" applyFill="1" applyAlignment="1" applyProtection="1">
      <alignment horizontal="center" vertical="center"/>
      <protection locked="0"/>
    </xf>
    <xf numFmtId="0" fontId="40" fillId="3" borderId="0" xfId="0" applyFont="1" applyFill="1"/>
    <xf numFmtId="0" fontId="13" fillId="3" borderId="0" xfId="0" applyFont="1" applyFill="1"/>
    <xf numFmtId="0" fontId="47" fillId="4" borderId="35" xfId="0" applyFont="1" applyFill="1" applyBorder="1" applyAlignment="1" applyProtection="1">
      <alignment horizontal="center" vertical="center" wrapText="1"/>
      <protection locked="0"/>
    </xf>
    <xf numFmtId="0" fontId="38" fillId="4" borderId="0" xfId="0" applyFont="1" applyFill="1" applyAlignment="1">
      <alignment vertical="center"/>
    </xf>
    <xf numFmtId="0" fontId="3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38" fillId="4" borderId="10" xfId="0" applyFont="1" applyFill="1" applyBorder="1" applyAlignment="1">
      <alignment horizontal="left" vertical="center"/>
    </xf>
    <xf numFmtId="0" fontId="38" fillId="4" borderId="10" xfId="0" applyFont="1" applyFill="1" applyBorder="1" applyAlignment="1">
      <alignment vertical="center"/>
    </xf>
    <xf numFmtId="0" fontId="38" fillId="4" borderId="34" xfId="0" applyFont="1" applyFill="1" applyBorder="1" applyAlignment="1">
      <alignment vertical="center"/>
    </xf>
    <xf numFmtId="0" fontId="38" fillId="4" borderId="33" xfId="0" applyFont="1" applyFill="1" applyBorder="1" applyAlignment="1">
      <alignment vertical="center"/>
    </xf>
    <xf numFmtId="0" fontId="1" fillId="3" borderId="31" xfId="0" applyFont="1" applyFill="1" applyBorder="1" applyAlignment="1">
      <alignment horizontal="center" vertical="center"/>
    </xf>
    <xf numFmtId="0" fontId="3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2"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54" fillId="0" borderId="0" xfId="0" applyFont="1" applyAlignment="1">
      <alignment horizontal="center" vertical="center"/>
    </xf>
    <xf numFmtId="0" fontId="55" fillId="0" borderId="0" xfId="0" applyFont="1" applyAlignment="1">
      <alignment horizontal="center" vertical="center" wrapText="1"/>
    </xf>
    <xf numFmtId="0" fontId="56" fillId="6" borderId="0" xfId="0" applyFont="1" applyFill="1" applyAlignment="1">
      <alignment horizontal="center" vertical="center" wrapText="1" readingOrder="1"/>
    </xf>
    <xf numFmtId="0" fontId="57" fillId="3" borderId="0" xfId="0" applyFont="1" applyFill="1"/>
    <xf numFmtId="0" fontId="56" fillId="6" borderId="29" xfId="0" applyFont="1" applyFill="1" applyBorder="1" applyAlignment="1">
      <alignment horizontal="center" vertical="center" wrapText="1" readingOrder="1"/>
    </xf>
    <xf numFmtId="0" fontId="58" fillId="7" borderId="6" xfId="0" applyFont="1" applyFill="1" applyBorder="1" applyAlignment="1">
      <alignment horizontal="center" vertical="center" wrapText="1" readingOrder="1"/>
    </xf>
    <xf numFmtId="9" fontId="58" fillId="0" borderId="18" xfId="4" applyFont="1" applyBorder="1" applyAlignment="1">
      <alignment horizontal="center" vertical="center" wrapText="1" readingOrder="1"/>
    </xf>
    <xf numFmtId="0" fontId="58" fillId="0" borderId="18" xfId="0" applyFont="1" applyBorder="1" applyAlignment="1">
      <alignment horizontal="justify" vertical="center" wrapText="1" readingOrder="1"/>
    </xf>
    <xf numFmtId="1" fontId="58" fillId="0" borderId="19" xfId="3" applyNumberFormat="1" applyFont="1" applyBorder="1" applyAlignment="1">
      <alignment horizontal="center" vertical="center" wrapText="1" readingOrder="1"/>
    </xf>
    <xf numFmtId="0" fontId="58" fillId="8" borderId="6" xfId="0" applyFont="1" applyFill="1" applyBorder="1" applyAlignment="1">
      <alignment horizontal="center" vertical="center" wrapText="1" readingOrder="1"/>
    </xf>
    <xf numFmtId="0" fontId="58" fillId="9" borderId="6" xfId="0" applyFont="1" applyFill="1" applyBorder="1" applyAlignment="1">
      <alignment horizontal="center" vertical="center" wrapText="1" readingOrder="1"/>
    </xf>
    <xf numFmtId="0" fontId="58" fillId="10" borderId="6" xfId="0" applyFont="1" applyFill="1" applyBorder="1" applyAlignment="1">
      <alignment horizontal="center" vertical="center" wrapText="1" readingOrder="1"/>
    </xf>
    <xf numFmtId="0" fontId="59" fillId="11" borderId="6" xfId="0" applyFont="1" applyFill="1" applyBorder="1" applyAlignment="1">
      <alignment horizontal="center" vertical="center" wrapText="1" readingOrder="1"/>
    </xf>
    <xf numFmtId="0" fontId="58" fillId="3" borderId="0" xfId="0" applyFont="1" applyFill="1" applyAlignment="1">
      <alignment horizontal="justify" vertical="center" wrapText="1" readingOrder="1"/>
    </xf>
    <xf numFmtId="0" fontId="60" fillId="3" borderId="0" xfId="0" applyFont="1" applyFill="1"/>
    <xf numFmtId="0" fontId="55" fillId="3" borderId="0" xfId="0" applyFont="1" applyFill="1" applyAlignment="1">
      <alignment horizontal="center" vertical="center" wrapText="1"/>
    </xf>
    <xf numFmtId="0" fontId="60" fillId="0" borderId="0" xfId="0" applyFont="1"/>
    <xf numFmtId="0" fontId="58" fillId="7" borderId="18" xfId="0" applyFont="1" applyFill="1" applyBorder="1" applyAlignment="1">
      <alignment horizontal="center" vertical="center" wrapText="1" readingOrder="1"/>
    </xf>
    <xf numFmtId="0" fontId="58" fillId="8" borderId="19" xfId="0" applyFont="1" applyFill="1" applyBorder="1" applyAlignment="1">
      <alignment horizontal="center" vertical="center" wrapText="1" readingOrder="1"/>
    </xf>
    <xf numFmtId="0" fontId="58" fillId="9" borderId="19" xfId="0" applyFont="1" applyFill="1" applyBorder="1" applyAlignment="1">
      <alignment horizontal="center" vertical="center" wrapText="1" readingOrder="1"/>
    </xf>
    <xf numFmtId="0" fontId="58" fillId="10" borderId="19" xfId="0" applyFont="1" applyFill="1" applyBorder="1" applyAlignment="1">
      <alignment horizontal="center" vertical="center" wrapText="1" readingOrder="1"/>
    </xf>
    <xf numFmtId="0" fontId="59" fillId="11" borderId="19" xfId="0" applyFont="1" applyFill="1" applyBorder="1" applyAlignment="1">
      <alignment horizontal="center" vertical="center" wrapText="1" readingOrder="1"/>
    </xf>
    <xf numFmtId="0" fontId="61" fillId="3" borderId="0" xfId="0" applyFont="1" applyFill="1"/>
    <xf numFmtId="1" fontId="60" fillId="3" borderId="0" xfId="0" applyNumberFormat="1" applyFont="1" applyFill="1" applyAlignment="1">
      <alignment horizontal="center"/>
    </xf>
    <xf numFmtId="0" fontId="62" fillId="3" borderId="0" xfId="0" applyFont="1" applyFill="1" applyAlignment="1">
      <alignment vertical="center"/>
    </xf>
    <xf numFmtId="0" fontId="60"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56"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55" fillId="3" borderId="6" xfId="0" applyFont="1" applyFill="1" applyBorder="1" applyAlignment="1">
      <alignment horizontal="center" vertical="center" wrapText="1"/>
    </xf>
    <xf numFmtId="0" fontId="60" fillId="3" borderId="6" xfId="0" applyFont="1" applyFill="1" applyBorder="1"/>
    <xf numFmtId="1" fontId="58" fillId="0" borderId="6" xfId="3" applyNumberFormat="1" applyFont="1" applyBorder="1" applyAlignment="1">
      <alignment horizontal="center" vertical="center" wrapText="1" readingOrder="1"/>
    </xf>
    <xf numFmtId="0" fontId="55" fillId="3" borderId="0" xfId="0" applyFont="1" applyFill="1"/>
    <xf numFmtId="1" fontId="58" fillId="0" borderId="78" xfId="3" applyNumberFormat="1" applyFont="1" applyBorder="1" applyAlignment="1">
      <alignment horizontal="center" vertical="center" wrapText="1" readingOrder="1"/>
    </xf>
    <xf numFmtId="0" fontId="58" fillId="7" borderId="79" xfId="0" applyFont="1" applyFill="1" applyBorder="1" applyAlignment="1">
      <alignment horizontal="center" vertical="center" wrapText="1" readingOrder="1"/>
    </xf>
    <xf numFmtId="0" fontId="58" fillId="8" borderId="80" xfId="0" applyFont="1" applyFill="1" applyBorder="1" applyAlignment="1">
      <alignment horizontal="center" vertical="center" wrapText="1" readingOrder="1"/>
    </xf>
    <xf numFmtId="0" fontId="58" fillId="9" borderId="80" xfId="0" applyFont="1" applyFill="1" applyBorder="1" applyAlignment="1">
      <alignment horizontal="center" vertical="center" wrapText="1" readingOrder="1"/>
    </xf>
    <xf numFmtId="0" fontId="58" fillId="10" borderId="80" xfId="0" applyFont="1" applyFill="1" applyBorder="1" applyAlignment="1">
      <alignment horizontal="center" vertical="center" wrapText="1" readingOrder="1"/>
    </xf>
    <xf numFmtId="0" fontId="59" fillId="11" borderId="80" xfId="0" applyFont="1" applyFill="1" applyBorder="1" applyAlignment="1">
      <alignment horizontal="center" vertical="center" wrapText="1" readingOrder="1"/>
    </xf>
    <xf numFmtId="0" fontId="58"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42" fillId="0" borderId="15" xfId="0" applyFont="1" applyBorder="1" applyAlignment="1">
      <alignment horizontal="center" vertical="center" wrapText="1"/>
    </xf>
    <xf numFmtId="0" fontId="42" fillId="0" borderId="75" xfId="0" applyFont="1" applyBorder="1" applyAlignment="1">
      <alignment horizontal="center" vertical="center" wrapText="1"/>
    </xf>
    <xf numFmtId="0" fontId="65" fillId="0" borderId="0" xfId="0" applyFont="1" applyAlignment="1" applyProtection="1">
      <alignment horizontal="center" vertical="center" wrapText="1" readingOrder="1"/>
      <protection hidden="1"/>
    </xf>
    <xf numFmtId="0" fontId="68"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62" fillId="3" borderId="0" xfId="0" applyFont="1" applyFill="1"/>
    <xf numFmtId="0" fontId="7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53" fillId="4" borderId="36" xfId="0" applyFont="1" applyFill="1" applyBorder="1" applyAlignment="1">
      <alignment horizontal="center" vertical="center" textRotation="90"/>
    </xf>
    <xf numFmtId="0" fontId="68" fillId="3" borderId="0" xfId="1" quotePrefix="1" applyFont="1" applyFill="1" applyAlignment="1">
      <alignment horizontal="center" vertical="center" wrapText="1"/>
    </xf>
    <xf numFmtId="0" fontId="69" fillId="3" borderId="0" xfId="1" quotePrefix="1" applyFont="1" applyFill="1" applyAlignment="1">
      <alignment horizontal="center" vertical="center" wrapText="1"/>
    </xf>
    <xf numFmtId="0" fontId="69"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34"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64" fillId="3" borderId="11" xfId="1" applyFont="1" applyFill="1" applyBorder="1" applyAlignment="1">
      <alignment horizontal="left" vertical="center" wrapText="1"/>
    </xf>
    <xf numFmtId="0" fontId="18" fillId="3" borderId="11" xfId="0" applyFont="1" applyFill="1" applyBorder="1"/>
    <xf numFmtId="0" fontId="70" fillId="3" borderId="0" xfId="0" applyFont="1" applyFill="1" applyAlignment="1">
      <alignment horizontal="center" vertical="center" wrapText="1"/>
    </xf>
    <xf numFmtId="0" fontId="70" fillId="3" borderId="0" xfId="0" applyFont="1" applyFill="1" applyAlignment="1">
      <alignment horizontal="left" vertical="center" wrapText="1"/>
    </xf>
    <xf numFmtId="0" fontId="64" fillId="3" borderId="0" xfId="1" applyFont="1" applyFill="1" applyAlignment="1">
      <alignment horizontal="justify" vertical="center" wrapText="1"/>
    </xf>
    <xf numFmtId="0" fontId="18" fillId="3" borderId="92"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3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3" fontId="0" fillId="0" borderId="6"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4" fontId="0" fillId="0" borderId="43" xfId="0" applyNumberFormat="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77" fillId="0" borderId="6" xfId="0" applyFont="1" applyBorder="1" applyAlignment="1">
      <alignment horizontal="justify" vertical="center" wrapText="1"/>
    </xf>
    <xf numFmtId="2" fontId="78" fillId="0" borderId="32" xfId="3" applyNumberFormat="1" applyFont="1" applyBorder="1" applyAlignment="1">
      <alignment horizontal="justify" vertical="center" wrapText="1"/>
    </xf>
    <xf numFmtId="2" fontId="78" fillId="0" borderId="6" xfId="3" applyNumberFormat="1" applyFont="1" applyBorder="1" applyAlignment="1">
      <alignment horizontal="justify" vertical="center" wrapText="1"/>
    </xf>
    <xf numFmtId="2" fontId="4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18" fillId="0" borderId="0" xfId="0" applyFont="1" applyAlignment="1">
      <alignment vertical="top" wrapText="1"/>
    </xf>
    <xf numFmtId="0" fontId="19" fillId="0" borderId="0" xfId="0" applyFont="1" applyAlignment="1">
      <alignment horizontal="center" vertical="center" wrapText="1" readingOrder="1"/>
    </xf>
    <xf numFmtId="0" fontId="18" fillId="0" borderId="0" xfId="0" applyFont="1" applyAlignment="1">
      <alignment horizontal="center" vertical="center"/>
    </xf>
    <xf numFmtId="0" fontId="41" fillId="0" borderId="0" xfId="0" applyFont="1" applyAlignment="1">
      <alignment horizontal="left" vertical="center" wrapText="1" readingOrder="1"/>
    </xf>
    <xf numFmtId="0" fontId="63" fillId="0" borderId="0" xfId="0" applyFont="1" applyAlignment="1">
      <alignment vertical="top" wrapText="1"/>
    </xf>
    <xf numFmtId="0" fontId="18" fillId="0" borderId="0" xfId="0" applyFont="1" applyAlignment="1">
      <alignment vertical="center" wrapText="1"/>
    </xf>
    <xf numFmtId="0" fontId="63" fillId="0" borderId="0" xfId="0" applyFont="1" applyAlignment="1">
      <alignment vertical="center" wrapText="1"/>
    </xf>
    <xf numFmtId="0" fontId="79" fillId="0" borderId="0" xfId="0" applyFont="1" applyAlignment="1">
      <alignment horizontal="center" vertical="center"/>
    </xf>
    <xf numFmtId="0" fontId="80" fillId="0" borderId="0" xfId="0" applyFont="1" applyAlignment="1">
      <alignment vertical="center" wrapText="1"/>
    </xf>
    <xf numFmtId="0" fontId="81" fillId="0" borderId="0" xfId="0" applyFont="1" applyAlignment="1">
      <alignment vertical="center" wrapText="1"/>
    </xf>
    <xf numFmtId="0" fontId="82" fillId="0" borderId="0" xfId="0" applyFont="1" applyAlignment="1">
      <alignment vertical="center" wrapText="1"/>
    </xf>
    <xf numFmtId="0" fontId="83" fillId="0" borderId="0" xfId="0" applyFont="1" applyAlignment="1">
      <alignment vertical="center" wrapText="1"/>
    </xf>
    <xf numFmtId="0" fontId="83" fillId="0" borderId="0" xfId="0" applyFont="1" applyAlignment="1">
      <alignment vertical="top" wrapText="1"/>
    </xf>
    <xf numFmtId="0" fontId="83" fillId="0" borderId="0" xfId="0" applyFont="1" applyAlignment="1">
      <alignment horizontal="left" vertical="center" wrapText="1"/>
    </xf>
    <xf numFmtId="0" fontId="84" fillId="0" borderId="0" xfId="0" applyFont="1" applyAlignment="1">
      <alignment horizontal="center" vertical="center" wrapText="1" readingOrder="1"/>
    </xf>
    <xf numFmtId="0" fontId="85" fillId="0" borderId="0" xfId="0" applyFont="1" applyAlignment="1">
      <alignment horizontal="center" vertical="center"/>
    </xf>
    <xf numFmtId="0" fontId="30" fillId="0" borderId="0" xfId="0" applyFont="1" applyAlignment="1">
      <alignment horizontal="center" vertical="top" wrapText="1" readingOrder="1"/>
    </xf>
    <xf numFmtId="0" fontId="30" fillId="0" borderId="0" xfId="0" applyFont="1" applyAlignment="1">
      <alignment horizontal="center" vertical="center" wrapText="1" readingOrder="1"/>
    </xf>
    <xf numFmtId="0" fontId="63" fillId="0" borderId="0" xfId="0" applyFont="1" applyAlignment="1">
      <alignment horizontal="left" vertical="center" wrapText="1"/>
    </xf>
    <xf numFmtId="0" fontId="18" fillId="0" borderId="0" xfId="0" applyFont="1" applyAlignment="1">
      <alignment vertical="center" wrapText="1" readingOrder="1"/>
    </xf>
    <xf numFmtId="0" fontId="79" fillId="0" borderId="0" xfId="0" applyFont="1" applyAlignment="1">
      <alignment vertical="top" wrapText="1"/>
    </xf>
    <xf numFmtId="0" fontId="32" fillId="0" borderId="0" xfId="0" applyFont="1" applyAlignment="1">
      <alignment vertical="top" wrapText="1"/>
    </xf>
    <xf numFmtId="0" fontId="79" fillId="0" borderId="0" xfId="0" applyFont="1" applyAlignment="1">
      <alignment horizontal="center" vertical="center" wrapText="1" readingOrder="1"/>
    </xf>
    <xf numFmtId="0" fontId="79" fillId="0" borderId="0" xfId="0" applyFont="1" applyAlignment="1">
      <alignment vertical="center" wrapText="1"/>
    </xf>
    <xf numFmtId="0" fontId="79" fillId="0" borderId="0" xfId="0" applyFont="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wrapText="1" indent="2"/>
    </xf>
    <xf numFmtId="0" fontId="79" fillId="0" borderId="0" xfId="0" applyFont="1" applyAlignment="1">
      <alignment horizontal="left" vertical="center" wrapText="1"/>
    </xf>
    <xf numFmtId="0" fontId="38" fillId="4" borderId="0" xfId="0" applyFont="1" applyFill="1" applyAlignment="1">
      <alignment horizontal="center" vertical="center"/>
    </xf>
    <xf numFmtId="0" fontId="20" fillId="4" borderId="32" xfId="1" applyFont="1" applyFill="1" applyBorder="1" applyAlignment="1">
      <alignment horizontal="center" vertical="center"/>
    </xf>
    <xf numFmtId="0" fontId="70" fillId="3" borderId="111" xfId="0" applyFont="1" applyFill="1" applyBorder="1" applyAlignment="1">
      <alignment vertical="center" wrapText="1"/>
    </xf>
    <xf numFmtId="0" fontId="70" fillId="3" borderId="107"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2" fontId="0" fillId="0" borderId="32"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38" fillId="4" borderId="10" xfId="0" applyFont="1" applyFill="1" applyBorder="1" applyAlignment="1">
      <alignment horizontal="center" vertical="center"/>
    </xf>
    <xf numFmtId="0" fontId="0" fillId="0" borderId="0" xfId="0" applyAlignment="1">
      <alignment horizontal="center"/>
    </xf>
    <xf numFmtId="0" fontId="72" fillId="3" borderId="0" xfId="0" applyFont="1" applyFill="1"/>
    <xf numFmtId="0" fontId="76" fillId="0" borderId="0" xfId="0" applyFont="1" applyAlignment="1">
      <alignment horizontal="center" vertical="center" wrapText="1"/>
    </xf>
    <xf numFmtId="0" fontId="73" fillId="3" borderId="0" xfId="0" applyFont="1" applyFill="1"/>
    <xf numFmtId="0" fontId="74" fillId="0" borderId="0" xfId="0" applyFont="1" applyAlignment="1">
      <alignment horizontal="justify" vertical="center" wrapText="1" readingOrder="1"/>
    </xf>
    <xf numFmtId="0" fontId="74" fillId="0" borderId="0" xfId="0" applyFont="1" applyAlignment="1">
      <alignment horizontal="left" vertical="center" wrapText="1"/>
    </xf>
    <xf numFmtId="0" fontId="72" fillId="0" borderId="0" xfId="0" applyFont="1"/>
    <xf numFmtId="0" fontId="94" fillId="0" borderId="6" xfId="0" applyFont="1" applyBorder="1" applyAlignment="1">
      <alignment horizontal="left" vertical="top" wrapText="1"/>
    </xf>
    <xf numFmtId="0" fontId="78" fillId="0" borderId="0" xfId="0" applyFont="1" applyAlignment="1">
      <alignment wrapText="1"/>
    </xf>
    <xf numFmtId="0" fontId="12" fillId="3" borderId="20" xfId="0" applyFont="1" applyFill="1" applyBorder="1" applyAlignment="1">
      <alignment horizontal="center" vertical="center" wrapText="1"/>
    </xf>
    <xf numFmtId="2" fontId="50" fillId="0" borderId="32" xfId="3" applyNumberFormat="1" applyFont="1" applyBorder="1" applyAlignment="1">
      <alignment horizontal="justify" vertical="center" wrapText="1"/>
    </xf>
    <xf numFmtId="2" fontId="50" fillId="0" borderId="6" xfId="3" applyNumberFormat="1" applyFont="1" applyBorder="1" applyAlignment="1">
      <alignment horizontal="justify" vertical="center" wrapText="1"/>
    </xf>
    <xf numFmtId="0" fontId="26" fillId="5" borderId="6" xfId="0" applyFont="1" applyFill="1" applyBorder="1" applyAlignment="1">
      <alignment horizontal="center" vertical="center"/>
    </xf>
    <xf numFmtId="0" fontId="25" fillId="19" borderId="6" xfId="0" applyFont="1" applyFill="1" applyBorder="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18" fillId="0" borderId="0" xfId="0" applyFont="1" applyProtection="1">
      <protection locked="0"/>
    </xf>
    <xf numFmtId="0" fontId="30" fillId="0" borderId="0" xfId="0" applyFont="1" applyAlignment="1" applyProtection="1">
      <alignment vertical="center"/>
      <protection locked="0"/>
    </xf>
    <xf numFmtId="0" fontId="32" fillId="0" borderId="0" xfId="0" applyFont="1"/>
    <xf numFmtId="0" fontId="35" fillId="0" borderId="0" xfId="0" applyFont="1"/>
    <xf numFmtId="0" fontId="18" fillId="0" borderId="0" xfId="0" applyFont="1" applyAlignment="1">
      <alignment horizontal="left"/>
    </xf>
    <xf numFmtId="0" fontId="18" fillId="0" borderId="0" xfId="0" applyFont="1" applyAlignment="1">
      <alignment horizontal="center"/>
    </xf>
    <xf numFmtId="0" fontId="29" fillId="0" borderId="0" xfId="0" applyFont="1" applyAlignment="1" applyProtection="1">
      <alignment horizontal="center" vertical="center"/>
      <protection locked="0"/>
    </xf>
    <xf numFmtId="0" fontId="18" fillId="0" borderId="0" xfId="0" applyFont="1" applyAlignment="1">
      <alignment vertical="top"/>
    </xf>
    <xf numFmtId="0" fontId="19" fillId="0" borderId="0" xfId="0" applyFont="1" applyAlignment="1">
      <alignment horizontal="center" vertical="top" wrapText="1" readingOrder="1"/>
    </xf>
    <xf numFmtId="0" fontId="41" fillId="0" borderId="0" xfId="0" applyFont="1" applyAlignment="1">
      <alignment horizontal="center" vertical="center" wrapText="1" readingOrder="1"/>
    </xf>
    <xf numFmtId="0" fontId="69" fillId="0" borderId="0" xfId="0" applyFont="1" applyAlignment="1">
      <alignment horizontal="center" vertical="top" wrapText="1" readingOrder="1"/>
    </xf>
    <xf numFmtId="0" fontId="25" fillId="19" borderId="6" xfId="0" applyFont="1" applyFill="1" applyBorder="1" applyAlignment="1">
      <alignment horizontal="center" vertical="center" wrapText="1"/>
    </xf>
    <xf numFmtId="0" fontId="63" fillId="0" borderId="0" xfId="0" applyFont="1" applyAlignment="1">
      <alignment horizontal="center" vertical="center" wrapText="1"/>
    </xf>
    <xf numFmtId="0" fontId="0" fillId="0" borderId="29" xfId="0"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96" fillId="20" borderId="117" xfId="0" applyFont="1" applyFill="1" applyBorder="1" applyAlignment="1" applyProtection="1">
      <alignment horizontal="left" vertical="center" wrapText="1"/>
      <protection locked="0"/>
    </xf>
    <xf numFmtId="0" fontId="96" fillId="20" borderId="117" xfId="0" applyFont="1" applyFill="1" applyBorder="1" applyAlignment="1" applyProtection="1">
      <alignment horizontal="center" vertical="center"/>
      <protection locked="0"/>
    </xf>
    <xf numFmtId="0" fontId="97" fillId="21" borderId="117" xfId="0" applyFont="1" applyFill="1" applyBorder="1" applyAlignment="1">
      <alignment horizontal="center" vertical="center" wrapText="1"/>
    </xf>
    <xf numFmtId="0" fontId="98" fillId="0" borderId="0" xfId="0" applyFont="1" applyAlignment="1" applyProtection="1">
      <alignment horizontal="left" vertical="center"/>
      <protection locked="0"/>
    </xf>
    <xf numFmtId="0" fontId="96" fillId="0" borderId="0" xfId="0" applyFont="1" applyAlignment="1" applyProtection="1">
      <alignment horizontal="center" vertical="center"/>
      <protection locked="0"/>
    </xf>
    <xf numFmtId="0" fontId="98" fillId="0" borderId="0" xfId="0" applyFont="1" applyAlignment="1" applyProtection="1">
      <alignment horizontal="center" vertical="center"/>
      <protection locked="0"/>
    </xf>
    <xf numFmtId="0" fontId="98" fillId="0" borderId="0" xfId="0" applyFont="1" applyAlignment="1" applyProtection="1">
      <alignment horizontal="left"/>
      <protection locked="0"/>
    </xf>
    <xf numFmtId="0" fontId="98" fillId="0" borderId="0" xfId="0" applyFont="1" applyAlignment="1" applyProtection="1">
      <alignment horizontal="center"/>
      <protection locked="0"/>
    </xf>
    <xf numFmtId="0" fontId="98" fillId="0" borderId="0" xfId="0" applyFont="1"/>
    <xf numFmtId="0" fontId="99" fillId="22" borderId="120" xfId="0" applyFont="1" applyFill="1" applyBorder="1" applyAlignment="1">
      <alignment horizontal="center" vertical="center" wrapText="1" readingOrder="1"/>
    </xf>
    <xf numFmtId="0" fontId="102" fillId="3" borderId="120" xfId="0" applyFont="1" applyFill="1" applyBorder="1" applyAlignment="1">
      <alignment horizontal="center" vertical="center" wrapText="1" readingOrder="1"/>
    </xf>
    <xf numFmtId="0" fontId="102" fillId="3" borderId="120" xfId="0" applyFont="1" applyFill="1" applyBorder="1" applyAlignment="1">
      <alignment horizontal="left" vertical="center" wrapText="1"/>
    </xf>
    <xf numFmtId="0" fontId="102" fillId="3" borderId="120" xfId="0" applyFont="1" applyFill="1" applyBorder="1" applyAlignment="1">
      <alignment horizontal="center" vertical="center" wrapText="1"/>
    </xf>
    <xf numFmtId="0" fontId="102" fillId="0" borderId="120" xfId="0" applyFont="1" applyBorder="1" applyAlignment="1">
      <alignment horizontal="center" vertical="center" wrapText="1" readingOrder="1"/>
    </xf>
    <xf numFmtId="0" fontId="102" fillId="0" borderId="120" xfId="0" applyFont="1" applyBorder="1" applyAlignment="1">
      <alignment horizontal="left" vertical="center" wrapText="1"/>
    </xf>
    <xf numFmtId="0" fontId="102" fillId="23" borderId="120" xfId="0" applyFont="1" applyFill="1" applyBorder="1" applyAlignment="1">
      <alignment horizontal="left" vertical="center" wrapText="1"/>
    </xf>
    <xf numFmtId="0" fontId="99" fillId="0" borderId="120" xfId="0" applyFont="1" applyBorder="1" applyAlignment="1">
      <alignment vertical="center" wrapText="1" readingOrder="1"/>
    </xf>
    <xf numFmtId="0" fontId="102" fillId="3" borderId="120" xfId="0" applyFont="1" applyFill="1" applyBorder="1" applyAlignment="1">
      <alignment horizontal="left" vertical="center" wrapText="1" readingOrder="1"/>
    </xf>
    <xf numFmtId="0" fontId="98" fillId="3" borderId="0" xfId="0" applyFont="1" applyFill="1"/>
    <xf numFmtId="0" fontId="102" fillId="23" borderId="120" xfId="0" applyFont="1" applyFill="1" applyBorder="1" applyAlignment="1">
      <alignment horizontal="left" vertical="center" wrapText="1" readingOrder="1"/>
    </xf>
    <xf numFmtId="0" fontId="99" fillId="0" borderId="120" xfId="0" applyFont="1" applyBorder="1" applyAlignment="1">
      <alignment horizontal="center" vertical="center" wrapText="1" readingOrder="1"/>
    </xf>
    <xf numFmtId="0" fontId="102" fillId="3" borderId="120" xfId="0" applyFont="1" applyFill="1" applyBorder="1" applyAlignment="1">
      <alignment vertical="center" wrapText="1"/>
    </xf>
    <xf numFmtId="0" fontId="102" fillId="23" borderId="120" xfId="0" applyFont="1" applyFill="1" applyBorder="1" applyAlignment="1">
      <alignment vertical="center" wrapText="1"/>
    </xf>
    <xf numFmtId="0" fontId="99" fillId="0" borderId="121" xfId="0" applyFont="1" applyBorder="1" applyAlignment="1">
      <alignment horizontal="center" vertical="center" wrapText="1" readingOrder="1"/>
    </xf>
    <xf numFmtId="0" fontId="102" fillId="3" borderId="120" xfId="0" applyFont="1" applyFill="1" applyBorder="1" applyAlignment="1">
      <alignment vertical="center"/>
    </xf>
    <xf numFmtId="0" fontId="102" fillId="3" borderId="120" xfId="0" applyFont="1" applyFill="1" applyBorder="1" applyAlignment="1">
      <alignment horizontal="center" vertical="center"/>
    </xf>
    <xf numFmtId="0" fontId="102" fillId="3" borderId="121" xfId="0" applyFont="1" applyFill="1" applyBorder="1" applyAlignment="1">
      <alignment horizontal="center" vertical="center" wrapText="1" readingOrder="1"/>
    </xf>
    <xf numFmtId="0" fontId="102" fillId="3" borderId="121" xfId="0" applyFont="1" applyFill="1" applyBorder="1" applyAlignment="1">
      <alignment horizontal="left" vertical="center" wrapText="1"/>
    </xf>
    <xf numFmtId="0" fontId="102" fillId="3" borderId="121" xfId="0" applyFont="1" applyFill="1" applyBorder="1" applyAlignment="1">
      <alignment horizontal="center" vertical="center"/>
    </xf>
    <xf numFmtId="0" fontId="98" fillId="0" borderId="0" xfId="0" applyFont="1" applyAlignment="1">
      <alignment horizontal="left"/>
    </xf>
    <xf numFmtId="0" fontId="98" fillId="0" borderId="123" xfId="0" applyFont="1" applyBorder="1" applyAlignment="1">
      <alignment horizontal="center"/>
    </xf>
    <xf numFmtId="0" fontId="98" fillId="0" borderId="123" xfId="0" applyFont="1" applyBorder="1"/>
    <xf numFmtId="0" fontId="103" fillId="0" borderId="124" xfId="0" applyFont="1" applyBorder="1" applyAlignment="1">
      <alignment horizontal="center" vertical="center" wrapText="1"/>
    </xf>
    <xf numFmtId="0" fontId="103" fillId="0" borderId="127" xfId="0" applyFont="1" applyBorder="1" applyAlignment="1">
      <alignment horizontal="center" vertical="center" wrapText="1"/>
    </xf>
    <xf numFmtId="0" fontId="103" fillId="0" borderId="128" xfId="0" applyFont="1" applyBorder="1" applyAlignment="1">
      <alignment horizontal="center" vertical="center" wrapText="1"/>
    </xf>
    <xf numFmtId="0" fontId="103" fillId="0" borderId="129" xfId="0" applyFont="1" applyBorder="1" applyAlignment="1">
      <alignment horizontal="center" vertical="center" wrapText="1"/>
    </xf>
    <xf numFmtId="0" fontId="103" fillId="0" borderId="132" xfId="0" applyFont="1" applyBorder="1" applyAlignment="1">
      <alignment horizontal="center" vertical="center" wrapText="1"/>
    </xf>
    <xf numFmtId="0" fontId="103" fillId="0" borderId="133" xfId="0" applyFont="1" applyBorder="1" applyAlignment="1">
      <alignment horizontal="center" vertical="center" wrapText="1"/>
    </xf>
    <xf numFmtId="0" fontId="105" fillId="22" borderId="117" xfId="0" applyFont="1" applyFill="1" applyBorder="1" applyAlignment="1">
      <alignment horizontal="center" vertical="center"/>
    </xf>
    <xf numFmtId="0" fontId="105" fillId="5" borderId="117" xfId="0" applyFont="1" applyFill="1" applyBorder="1" applyAlignment="1">
      <alignment horizontal="center" vertical="center"/>
    </xf>
    <xf numFmtId="0" fontId="105" fillId="5" borderId="117" xfId="0" applyFont="1" applyFill="1" applyBorder="1" applyAlignment="1">
      <alignment vertical="center" wrapText="1"/>
    </xf>
    <xf numFmtId="0" fontId="105" fillId="23" borderId="117" xfId="0" applyFont="1" applyFill="1" applyBorder="1" applyAlignment="1">
      <alignment horizontal="left" vertical="top" wrapText="1"/>
    </xf>
    <xf numFmtId="0" fontId="106" fillId="23" borderId="117" xfId="0" applyFont="1" applyFill="1" applyBorder="1" applyAlignment="1">
      <alignment horizontal="center" vertical="center" wrapText="1"/>
    </xf>
    <xf numFmtId="0" fontId="107" fillId="3" borderId="117" xfId="0" applyFont="1" applyFill="1" applyBorder="1" applyAlignment="1">
      <alignment horizontal="center" vertical="center" wrapText="1"/>
    </xf>
    <xf numFmtId="0" fontId="108" fillId="23" borderId="117" xfId="0" applyFont="1" applyFill="1" applyBorder="1" applyAlignment="1">
      <alignment horizontal="center" vertical="center" wrapText="1"/>
    </xf>
    <xf numFmtId="0" fontId="107" fillId="3" borderId="117" xfId="0" applyFont="1" applyFill="1" applyBorder="1" applyAlignment="1">
      <alignment horizontal="left" vertical="center"/>
    </xf>
    <xf numFmtId="0" fontId="105" fillId="0" borderId="117" xfId="0" applyFont="1" applyBorder="1" applyAlignment="1">
      <alignment vertical="top" wrapText="1"/>
    </xf>
    <xf numFmtId="0" fontId="106" fillId="3" borderId="117" xfId="0" applyFont="1" applyFill="1" applyBorder="1" applyAlignment="1">
      <alignment horizontal="center" vertical="center" wrapText="1"/>
    </xf>
    <xf numFmtId="0" fontId="106" fillId="3" borderId="117" xfId="0" applyFont="1" applyFill="1" applyBorder="1" applyAlignment="1">
      <alignment horizontal="center" vertical="center"/>
    </xf>
    <xf numFmtId="0" fontId="107" fillId="3" borderId="117" xfId="0" applyFont="1" applyFill="1" applyBorder="1" applyAlignment="1">
      <alignment horizontal="center" vertical="center"/>
    </xf>
    <xf numFmtId="0" fontId="105" fillId="3" borderId="117" xfId="0" applyFont="1" applyFill="1" applyBorder="1" applyAlignment="1">
      <alignment horizontal="left" vertical="center" wrapText="1"/>
    </xf>
    <xf numFmtId="0" fontId="105" fillId="0" borderId="117" xfId="0" applyFont="1" applyBorder="1" applyAlignment="1">
      <alignment horizontal="left" vertical="center" wrapText="1"/>
    </xf>
    <xf numFmtId="0" fontId="107" fillId="0" borderId="117" xfId="0" applyFont="1" applyBorder="1" applyAlignment="1">
      <alignment horizontal="left" vertical="center"/>
    </xf>
    <xf numFmtId="0" fontId="0" fillId="0" borderId="6" xfId="0" applyBorder="1"/>
    <xf numFmtId="0" fontId="0" fillId="0" borderId="104" xfId="0" applyBorder="1" applyAlignment="1">
      <alignment horizontal="center" vertical="center" wrapText="1"/>
    </xf>
    <xf numFmtId="0" fontId="0" fillId="0" borderId="76" xfId="0" applyBorder="1"/>
    <xf numFmtId="0" fontId="37" fillId="0" borderId="25" xfId="0" applyFont="1" applyBorder="1" applyAlignment="1">
      <alignment vertical="center" wrapText="1"/>
    </xf>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0" fillId="0" borderId="136" xfId="0" applyBorder="1"/>
    <xf numFmtId="0" fontId="0" fillId="0" borderId="75" xfId="0" applyBorder="1"/>
    <xf numFmtId="3" fontId="0" fillId="3" borderId="29" xfId="0" applyNumberFormat="1" applyFill="1" applyBorder="1" applyAlignment="1">
      <alignment horizontal="justify" vertical="center" wrapText="1"/>
    </xf>
    <xf numFmtId="0" fontId="0" fillId="3" borderId="29" xfId="0" applyFill="1" applyBorder="1" applyAlignment="1">
      <alignment horizontal="justify" vertical="center" wrapText="1"/>
    </xf>
    <xf numFmtId="0" fontId="109" fillId="0" borderId="32" xfId="0" applyFont="1" applyBorder="1" applyAlignment="1" applyProtection="1">
      <alignment horizontal="justify" vertical="center" wrapText="1"/>
      <protection locked="0"/>
    </xf>
    <xf numFmtId="0" fontId="109" fillId="0" borderId="6" xfId="0" applyFont="1" applyBorder="1" applyAlignment="1" applyProtection="1">
      <alignment horizontal="justify" vertical="center" wrapText="1"/>
      <protection locked="0"/>
    </xf>
    <xf numFmtId="0" fontId="110" fillId="0" borderId="6" xfId="0" applyFont="1" applyBorder="1" applyAlignment="1" applyProtection="1">
      <alignment horizontal="justify" vertical="center" wrapText="1"/>
      <protection locked="0"/>
    </xf>
    <xf numFmtId="0" fontId="109" fillId="3" borderId="32" xfId="0" applyFont="1" applyFill="1" applyBorder="1" applyAlignment="1" applyProtection="1">
      <alignment horizontal="justify" vertical="center" wrapText="1"/>
      <protection locked="0"/>
    </xf>
    <xf numFmtId="0" fontId="109" fillId="3" borderId="6" xfId="0" applyFont="1" applyFill="1" applyBorder="1" applyAlignment="1" applyProtection="1">
      <alignment horizontal="justify" vertical="center" wrapText="1"/>
      <protection locked="0"/>
    </xf>
    <xf numFmtId="0" fontId="110" fillId="3" borderId="6" xfId="0" applyFont="1" applyFill="1" applyBorder="1" applyAlignment="1" applyProtection="1">
      <alignment horizontal="justify" vertical="center" wrapText="1"/>
      <protection locked="0"/>
    </xf>
    <xf numFmtId="0" fontId="109" fillId="3" borderId="29" xfId="0" applyFont="1" applyFill="1" applyBorder="1" applyAlignment="1" applyProtection="1">
      <alignment horizontal="justify" vertical="center" wrapText="1"/>
      <protection locked="0"/>
    </xf>
    <xf numFmtId="0" fontId="109" fillId="0" borderId="116" xfId="0" applyFont="1" applyBorder="1" applyAlignment="1">
      <alignment horizontal="left" vertical="top" wrapText="1"/>
    </xf>
    <xf numFmtId="0" fontId="109" fillId="0" borderId="25" xfId="0" applyFont="1" applyBorder="1" applyAlignment="1">
      <alignment horizontal="left" vertical="top" wrapText="1"/>
    </xf>
    <xf numFmtId="0" fontId="109" fillId="0" borderId="41" xfId="0" applyFont="1" applyBorder="1" applyAlignment="1">
      <alignment horizontal="left" vertical="top" wrapText="1"/>
    </xf>
    <xf numFmtId="0" fontId="109" fillId="3" borderId="116" xfId="0" applyFont="1" applyFill="1" applyBorder="1" applyAlignment="1">
      <alignment horizontal="left" vertical="top" wrapText="1"/>
    </xf>
    <xf numFmtId="0" fontId="110" fillId="0" borderId="0" xfId="0" applyFont="1"/>
    <xf numFmtId="0" fontId="0" fillId="0" borderId="138" xfId="0" applyBorder="1" applyAlignment="1">
      <alignment horizontal="center" vertical="center"/>
    </xf>
    <xf numFmtId="0" fontId="77" fillId="0" borderId="21" xfId="0" applyFont="1" applyBorder="1" applyAlignment="1">
      <alignment horizontal="justify" vertical="center" wrapText="1"/>
    </xf>
    <xf numFmtId="0" fontId="95" fillId="0" borderId="29" xfId="0" applyFont="1" applyBorder="1" applyAlignment="1">
      <alignment horizontal="justify" vertical="center" wrapText="1"/>
    </xf>
    <xf numFmtId="0" fontId="0" fillId="0" borderId="32" xfId="0" applyBorder="1"/>
    <xf numFmtId="0" fontId="110" fillId="0" borderId="32" xfId="0" applyFont="1" applyBorder="1" applyAlignment="1">
      <alignment wrapText="1"/>
    </xf>
    <xf numFmtId="0" fontId="0" fillId="0" borderId="32" xfId="0" applyBorder="1" applyAlignment="1">
      <alignment vertical="center" wrapText="1"/>
    </xf>
    <xf numFmtId="3" fontId="0" fillId="0" borderId="21" xfId="0" applyNumberFormat="1" applyBorder="1" applyAlignment="1">
      <alignment horizontal="justify" vertical="center" wrapText="1"/>
    </xf>
    <xf numFmtId="0" fontId="0" fillId="0" borderId="21" xfId="0" applyBorder="1"/>
    <xf numFmtId="0" fontId="110" fillId="0" borderId="21" xfId="0" applyFont="1" applyBorder="1" applyAlignment="1">
      <alignment wrapText="1"/>
    </xf>
    <xf numFmtId="0" fontId="0" fillId="0" borderId="139" xfId="0" applyBorder="1" applyAlignment="1">
      <alignment horizontal="center" vertical="center" wrapText="1"/>
    </xf>
    <xf numFmtId="0" fontId="0" fillId="0" borderId="21" xfId="0" applyBorder="1" applyAlignment="1">
      <alignment horizontal="center"/>
    </xf>
    <xf numFmtId="0" fontId="0" fillId="0" borderId="140" xfId="0" applyBorder="1" applyAlignment="1">
      <alignment horizontal="center" vertical="center" wrapText="1"/>
    </xf>
    <xf numFmtId="0" fontId="0" fillId="0" borderId="29" xfId="0" applyBorder="1" applyAlignment="1">
      <alignment horizontal="justify" vertical="center" wrapText="1"/>
    </xf>
    <xf numFmtId="0" fontId="109" fillId="0" borderId="141" xfId="0" applyFont="1" applyBorder="1" applyAlignment="1">
      <alignment horizontal="left" vertical="top" wrapText="1"/>
    </xf>
    <xf numFmtId="2" fontId="78" fillId="0" borderId="29" xfId="3" applyNumberFormat="1" applyFont="1" applyBorder="1" applyAlignment="1">
      <alignment horizontal="justify" vertical="center" wrapText="1"/>
    </xf>
    <xf numFmtId="0" fontId="110" fillId="0" borderId="32" xfId="0" applyFont="1" applyBorder="1" applyAlignment="1">
      <alignment vertical="center" wrapText="1"/>
    </xf>
    <xf numFmtId="0" fontId="0" fillId="0" borderId="16" xfId="0" applyBorder="1"/>
    <xf numFmtId="0" fontId="109" fillId="0" borderId="21" xfId="0" applyFont="1" applyBorder="1" applyAlignment="1" applyProtection="1">
      <alignment horizontal="justify" vertical="center" wrapText="1"/>
      <protection locked="0"/>
    </xf>
    <xf numFmtId="0" fontId="33" fillId="3" borderId="32"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113" fillId="3" borderId="0" xfId="0" applyFont="1" applyFill="1" applyAlignment="1">
      <alignment wrapText="1"/>
    </xf>
    <xf numFmtId="14" fontId="33" fillId="3" borderId="71" xfId="0" applyNumberFormat="1" applyFont="1" applyFill="1" applyBorder="1" applyAlignment="1">
      <alignment horizontal="center" vertical="center" wrapText="1"/>
    </xf>
    <xf numFmtId="0" fontId="33" fillId="3" borderId="72" xfId="0" applyFont="1" applyFill="1" applyBorder="1" applyAlignment="1">
      <alignment horizontal="center" vertical="center" wrapText="1"/>
    </xf>
    <xf numFmtId="14" fontId="33" fillId="3" borderId="72" xfId="0" applyNumberFormat="1"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73"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3" fillId="3" borderId="105" xfId="0" applyFont="1" applyFill="1" applyBorder="1" applyAlignment="1">
      <alignment horizontal="center" vertical="center" wrapText="1"/>
    </xf>
    <xf numFmtId="0" fontId="33" fillId="3" borderId="6" xfId="0" applyFont="1" applyFill="1" applyBorder="1" applyAlignment="1">
      <alignment wrapText="1"/>
    </xf>
    <xf numFmtId="0" fontId="114" fillId="3" borderId="0" xfId="0" applyFont="1" applyFill="1" applyAlignment="1">
      <alignment wrapText="1"/>
    </xf>
    <xf numFmtId="0" fontId="40" fillId="17" borderId="0" xfId="0" applyFont="1" applyFill="1" applyAlignment="1">
      <alignment wrapText="1"/>
    </xf>
    <xf numFmtId="0" fontId="0" fillId="0" borderId="6" xfId="0" applyBorder="1" applyAlignment="1">
      <alignment wrapText="1"/>
    </xf>
    <xf numFmtId="14" fontId="0" fillId="0" borderId="6" xfId="0" applyNumberFormat="1" applyBorder="1" applyAlignment="1">
      <alignment wrapText="1"/>
    </xf>
    <xf numFmtId="0" fontId="0" fillId="3" borderId="0" xfId="0" applyFill="1" applyAlignment="1">
      <alignment wrapText="1"/>
    </xf>
    <xf numFmtId="0" fontId="115" fillId="0" borderId="6" xfId="0" applyFont="1" applyBorder="1" applyAlignment="1">
      <alignment horizontal="center" vertical="center" wrapText="1"/>
    </xf>
    <xf numFmtId="0" fontId="115" fillId="0" borderId="6" xfId="0" applyFont="1" applyBorder="1" applyAlignment="1">
      <alignment horizontal="center" vertical="center" wrapText="1"/>
    </xf>
    <xf numFmtId="0" fontId="115" fillId="0" borderId="6" xfId="0" applyFont="1" applyBorder="1" applyAlignment="1">
      <alignment wrapText="1"/>
    </xf>
    <xf numFmtId="14" fontId="115" fillId="0" borderId="6" xfId="0" applyNumberFormat="1" applyFont="1" applyBorder="1" applyAlignment="1">
      <alignment horizontal="center" vertical="center" wrapText="1"/>
    </xf>
    <xf numFmtId="14" fontId="19" fillId="15" borderId="0" xfId="0" applyNumberFormat="1" applyFont="1" applyFill="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62" fillId="15" borderId="0" xfId="0" applyFont="1" applyFill="1" applyAlignment="1" applyProtection="1">
      <alignment horizontal="center" vertical="center" wrapText="1"/>
      <protection locked="0"/>
    </xf>
    <xf numFmtId="0" fontId="3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32" fillId="15" borderId="26" xfId="0" applyFont="1" applyFill="1" applyBorder="1" applyAlignment="1" applyProtection="1">
      <alignment horizontal="center" vertical="center" wrapText="1"/>
      <protection locked="0"/>
    </xf>
    <xf numFmtId="0" fontId="32" fillId="15" borderId="27" xfId="0" applyFont="1" applyFill="1" applyBorder="1" applyAlignment="1" applyProtection="1">
      <alignment horizontal="center" vertical="center" wrapText="1"/>
      <protection locked="0"/>
    </xf>
    <xf numFmtId="0" fontId="32" fillId="15" borderId="28" xfId="0" applyFont="1" applyFill="1" applyBorder="1" applyAlignment="1" applyProtection="1">
      <alignment horizontal="center" vertical="center" wrapText="1"/>
      <protection locked="0"/>
    </xf>
    <xf numFmtId="0" fontId="41" fillId="0" borderId="0" xfId="0" applyFont="1" applyAlignment="1">
      <alignment horizontal="center" vertical="center" wrapText="1" readingOrder="1"/>
    </xf>
    <xf numFmtId="0" fontId="99" fillId="0" borderId="117" xfId="0" applyFont="1" applyBorder="1" applyAlignment="1" applyProtection="1">
      <alignment horizontal="center" vertical="center"/>
      <protection locked="0"/>
    </xf>
    <xf numFmtId="0" fontId="99" fillId="22" borderId="117" xfId="0" applyFont="1" applyFill="1" applyBorder="1" applyAlignment="1" applyProtection="1">
      <alignment horizontal="center" vertical="center" wrapText="1"/>
      <protection locked="0"/>
    </xf>
    <xf numFmtId="0" fontId="99" fillId="22" borderId="117" xfId="0" applyFont="1" applyFill="1" applyBorder="1" applyAlignment="1" applyProtection="1">
      <alignment horizontal="center" vertical="center"/>
      <protection locked="0"/>
    </xf>
    <xf numFmtId="0" fontId="101" fillId="20" borderId="120" xfId="0" applyFont="1" applyFill="1" applyBorder="1" applyAlignment="1">
      <alignment horizontal="center" vertical="center" wrapText="1" readingOrder="1"/>
    </xf>
    <xf numFmtId="0" fontId="99" fillId="3" borderId="120" xfId="0" applyFont="1" applyFill="1" applyBorder="1" applyAlignment="1">
      <alignment horizontal="center" vertical="center" wrapText="1" readingOrder="1"/>
    </xf>
    <xf numFmtId="0" fontId="99" fillId="0" borderId="120" xfId="0" applyFont="1" applyBorder="1" applyAlignment="1">
      <alignment horizontal="left" vertical="center" wrapText="1" readingOrder="1"/>
    </xf>
    <xf numFmtId="0" fontId="29" fillId="0" borderId="0" xfId="0" applyFont="1" applyAlignment="1" applyProtection="1">
      <alignment horizontal="center" vertical="center"/>
      <protection locked="0"/>
    </xf>
    <xf numFmtId="0" fontId="97" fillId="21" borderId="118" xfId="0" applyFont="1" applyFill="1" applyBorder="1" applyAlignment="1">
      <alignment horizontal="center" vertical="center" wrapText="1"/>
    </xf>
    <xf numFmtId="0" fontId="97" fillId="21" borderId="119" xfId="0" applyFont="1" applyFill="1" applyBorder="1" applyAlignment="1">
      <alignment horizontal="center" vertical="center" wrapText="1"/>
    </xf>
    <xf numFmtId="0" fontId="97" fillId="5" borderId="117" xfId="0" applyFont="1" applyFill="1" applyBorder="1" applyAlignment="1" applyProtection="1">
      <alignment horizontal="center" vertical="center"/>
      <protection locked="0"/>
    </xf>
    <xf numFmtId="0" fontId="96" fillId="5" borderId="117" xfId="0" applyFont="1" applyFill="1" applyBorder="1" applyAlignment="1" applyProtection="1">
      <alignment horizontal="center" vertical="center"/>
      <protection locked="0"/>
    </xf>
    <xf numFmtId="0" fontId="31" fillId="0" borderId="0" xfId="0" applyFont="1" applyAlignment="1">
      <alignment horizontal="center" vertical="top" wrapText="1" readingOrder="1"/>
    </xf>
    <xf numFmtId="0" fontId="100" fillId="21" borderId="118" xfId="0" applyFont="1" applyFill="1" applyBorder="1" applyAlignment="1">
      <alignment horizontal="left" vertical="center" wrapText="1"/>
    </xf>
    <xf numFmtId="0" fontId="100" fillId="21" borderId="119" xfId="0" applyFont="1" applyFill="1" applyBorder="1" applyAlignment="1">
      <alignment horizontal="left" vertical="center" wrapText="1"/>
    </xf>
    <xf numFmtId="0" fontId="86" fillId="0" borderId="0" xfId="0" applyFont="1" applyAlignment="1">
      <alignment horizontal="center" vertical="top" wrapText="1" readingOrder="1"/>
    </xf>
    <xf numFmtId="0" fontId="99" fillId="0" borderId="120" xfId="0" applyFont="1" applyBorder="1" applyAlignment="1">
      <alignment horizontal="center" vertical="center" wrapText="1" readingOrder="1"/>
    </xf>
    <xf numFmtId="0" fontId="63" fillId="0" borderId="0" xfId="0" applyFont="1" applyAlignment="1">
      <alignment horizontal="center" vertical="center" wrapText="1" readingOrder="1"/>
    </xf>
    <xf numFmtId="0" fontId="63" fillId="0" borderId="0" xfId="0" applyFont="1" applyAlignment="1">
      <alignment horizontal="center" vertical="center" wrapText="1"/>
    </xf>
    <xf numFmtId="0" fontId="41" fillId="0" borderId="0" xfId="0" applyFont="1" applyAlignment="1">
      <alignment horizontal="center" vertical="center" readingOrder="1"/>
    </xf>
    <xf numFmtId="0" fontId="99" fillId="0" borderId="121" xfId="0" applyFont="1" applyBorder="1" applyAlignment="1">
      <alignment horizontal="center" vertical="center" wrapText="1" readingOrder="1"/>
    </xf>
    <xf numFmtId="0" fontId="99" fillId="0" borderId="122" xfId="0" applyFont="1" applyBorder="1" applyAlignment="1">
      <alignment horizontal="center" vertical="center" wrapText="1" readingOrder="1"/>
    </xf>
    <xf numFmtId="0" fontId="103" fillId="0" borderId="125" xfId="0" applyFont="1" applyBorder="1" applyAlignment="1">
      <alignment horizontal="center" vertical="center" wrapText="1"/>
    </xf>
    <xf numFmtId="0" fontId="103" fillId="0" borderId="126" xfId="0" applyFont="1" applyBorder="1" applyAlignment="1">
      <alignment horizontal="center" vertical="center"/>
    </xf>
    <xf numFmtId="0" fontId="103" fillId="0" borderId="130" xfId="0" applyFont="1" applyBorder="1" applyAlignment="1">
      <alignment horizontal="center" vertical="center" wrapText="1"/>
    </xf>
    <xf numFmtId="0" fontId="103" fillId="0" borderId="131" xfId="0" applyFont="1" applyBorder="1" applyAlignment="1">
      <alignment horizontal="center" vertical="center"/>
    </xf>
    <xf numFmtId="0" fontId="105" fillId="22" borderId="117" xfId="0" applyFont="1" applyFill="1" applyBorder="1" applyAlignment="1">
      <alignment horizontal="center" vertical="center" wrapText="1"/>
    </xf>
    <xf numFmtId="0" fontId="105" fillId="22" borderId="117" xfId="0" applyFont="1" applyFill="1" applyBorder="1" applyAlignment="1">
      <alignment horizontal="center" vertical="center"/>
    </xf>
    <xf numFmtId="0" fontId="23" fillId="0" borderId="0" xfId="0" applyFont="1" applyAlignment="1">
      <alignment horizontal="center" wrapText="1"/>
    </xf>
    <xf numFmtId="0" fontId="24" fillId="0" borderId="0" xfId="0" applyFont="1" applyAlignment="1">
      <alignment horizontal="center"/>
    </xf>
    <xf numFmtId="0" fontId="25" fillId="4" borderId="26" xfId="0" applyFont="1" applyFill="1" applyBorder="1" applyAlignment="1">
      <alignment horizontal="center"/>
    </xf>
    <xf numFmtId="0" fontId="25" fillId="4" borderId="27" xfId="0" applyFont="1" applyFill="1" applyBorder="1" applyAlignment="1">
      <alignment horizontal="center"/>
    </xf>
    <xf numFmtId="0" fontId="25" fillId="4" borderId="28" xfId="0" applyFont="1" applyFill="1" applyBorder="1" applyAlignment="1">
      <alignment horizontal="center"/>
    </xf>
    <xf numFmtId="0" fontId="26" fillId="5" borderId="2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104" fillId="20" borderId="117" xfId="0" applyFont="1" applyFill="1" applyBorder="1" applyAlignment="1">
      <alignment horizontal="center"/>
    </xf>
    <xf numFmtId="0" fontId="26"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67" fillId="4" borderId="7" xfId="1" applyFont="1" applyFill="1" applyBorder="1" applyAlignment="1">
      <alignment horizontal="center" vertical="center" wrapText="1"/>
    </xf>
    <xf numFmtId="0" fontId="67" fillId="4" borderId="8" xfId="1" applyFont="1" applyFill="1" applyBorder="1" applyAlignment="1">
      <alignment horizontal="center" vertical="center" wrapText="1"/>
    </xf>
    <xf numFmtId="0" fontId="67" fillId="4" borderId="88" xfId="1" applyFont="1" applyFill="1" applyBorder="1" applyAlignment="1">
      <alignment horizontal="center" vertical="center" wrapText="1"/>
    </xf>
    <xf numFmtId="0" fontId="68" fillId="3" borderId="9" xfId="1" quotePrefix="1" applyFont="1" applyFill="1" applyBorder="1" applyAlignment="1">
      <alignment horizontal="left" vertical="top" wrapText="1"/>
    </xf>
    <xf numFmtId="0" fontId="68" fillId="3" borderId="10"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69" fillId="3" borderId="89" xfId="1" quotePrefix="1" applyFont="1" applyFill="1" applyBorder="1" applyAlignment="1">
      <alignment horizontal="left" vertical="top" wrapText="1"/>
    </xf>
    <xf numFmtId="0" fontId="63" fillId="3" borderId="13" xfId="1" quotePrefix="1" applyFont="1" applyFill="1" applyBorder="1" applyAlignment="1">
      <alignment horizontal="justify" vertical="center" wrapText="1"/>
    </xf>
    <xf numFmtId="0" fontId="63" fillId="3" borderId="14" xfId="1" quotePrefix="1" applyFont="1" applyFill="1" applyBorder="1" applyAlignment="1">
      <alignment horizontal="justify" vertical="center" wrapText="1"/>
    </xf>
    <xf numFmtId="0" fontId="63" fillId="3" borderId="90" xfId="1" quotePrefix="1" applyFont="1" applyFill="1" applyBorder="1" applyAlignment="1">
      <alignment horizontal="justify" vertical="center" wrapText="1"/>
    </xf>
    <xf numFmtId="0" fontId="64" fillId="0" borderId="11" xfId="1" quotePrefix="1" applyFont="1" applyBorder="1" applyAlignment="1">
      <alignment horizontal="left" vertical="top" wrapText="1"/>
    </xf>
    <xf numFmtId="0" fontId="64" fillId="0" borderId="0" xfId="1" quotePrefix="1" applyFont="1" applyAlignment="1">
      <alignment horizontal="left" vertical="top" wrapText="1"/>
    </xf>
    <xf numFmtId="0" fontId="64" fillId="0" borderId="12" xfId="1" quotePrefix="1" applyFont="1" applyBorder="1" applyAlignment="1">
      <alignment horizontal="left" vertical="top" wrapText="1"/>
    </xf>
    <xf numFmtId="0" fontId="71" fillId="4" borderId="76" xfId="2" applyFont="1" applyFill="1" applyBorder="1" applyAlignment="1">
      <alignment horizontal="center" vertical="center" wrapText="1"/>
    </xf>
    <xf numFmtId="0" fontId="71" fillId="4" borderId="91" xfId="2" applyFont="1" applyFill="1" applyBorder="1" applyAlignment="1">
      <alignment horizontal="center" vertical="center" wrapText="1"/>
    </xf>
    <xf numFmtId="0" fontId="71" fillId="4" borderId="106" xfId="1" applyFont="1" applyFill="1" applyBorder="1" applyAlignment="1">
      <alignment horizontal="center" vertical="center"/>
    </xf>
    <xf numFmtId="0" fontId="71" fillId="4" borderId="88" xfId="1" applyFont="1" applyFill="1" applyBorder="1" applyAlignment="1">
      <alignment horizontal="center" vertical="center"/>
    </xf>
    <xf numFmtId="0" fontId="70" fillId="3" borderId="107" xfId="0" applyFont="1" applyFill="1" applyBorder="1" applyAlignment="1">
      <alignment horizontal="left" vertical="center" wrapText="1"/>
    </xf>
    <xf numFmtId="0" fontId="70" fillId="3" borderId="108" xfId="0" applyFont="1" applyFill="1" applyBorder="1" applyAlignment="1">
      <alignment horizontal="left" vertical="center" wrapText="1"/>
    </xf>
    <xf numFmtId="0" fontId="64" fillId="3" borderId="109" xfId="1" applyFont="1" applyFill="1" applyBorder="1" applyAlignment="1">
      <alignment horizontal="justify" vertical="center" wrapText="1"/>
    </xf>
    <xf numFmtId="0" fontId="64" fillId="3" borderId="110" xfId="1" applyFont="1" applyFill="1" applyBorder="1" applyAlignment="1">
      <alignment horizontal="justify" vertical="center" wrapText="1"/>
    </xf>
    <xf numFmtId="0" fontId="70" fillId="3" borderId="111" xfId="0" applyFont="1" applyFill="1" applyBorder="1" applyAlignment="1">
      <alignment vertical="center" wrapText="1"/>
    </xf>
    <xf numFmtId="0" fontId="70" fillId="3" borderId="107" xfId="0" applyFont="1" applyFill="1" applyBorder="1" applyAlignment="1">
      <alignment vertical="center" wrapText="1"/>
    </xf>
    <xf numFmtId="0" fontId="70" fillId="3" borderId="112" xfId="0" applyFont="1" applyFill="1" applyBorder="1" applyAlignment="1">
      <alignment vertical="center" wrapText="1"/>
    </xf>
    <xf numFmtId="0" fontId="70" fillId="3" borderId="113" xfId="0" applyFont="1" applyFill="1" applyBorder="1" applyAlignment="1">
      <alignment vertical="center" wrapText="1"/>
    </xf>
    <xf numFmtId="0" fontId="70" fillId="3" borderId="108" xfId="0" applyFont="1" applyFill="1" applyBorder="1" applyAlignment="1">
      <alignment vertical="center" wrapText="1"/>
    </xf>
    <xf numFmtId="0" fontId="64"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4" fillId="3" borderId="11" xfId="1" applyFont="1" applyFill="1" applyBorder="1" applyAlignment="1">
      <alignment horizontal="left" vertical="top" wrapText="1"/>
    </xf>
    <xf numFmtId="0" fontId="64" fillId="3" borderId="0" xfId="1" applyFont="1" applyFill="1" applyAlignment="1">
      <alignment horizontal="left" vertical="top" wrapText="1"/>
    </xf>
    <xf numFmtId="0" fontId="64" fillId="3" borderId="12" xfId="1" applyFont="1" applyFill="1" applyBorder="1" applyAlignment="1">
      <alignment horizontal="left" vertical="top" wrapText="1"/>
    </xf>
    <xf numFmtId="0" fontId="71" fillId="4" borderId="81" xfId="2" applyFont="1" applyFill="1" applyBorder="1" applyAlignment="1">
      <alignment horizontal="center" vertical="center" wrapText="1"/>
    </xf>
    <xf numFmtId="0" fontId="71" fillId="4" borderId="81" xfId="1" applyFont="1" applyFill="1" applyBorder="1" applyAlignment="1">
      <alignment horizontal="center" vertical="center"/>
    </xf>
    <xf numFmtId="0" fontId="71" fillId="4" borderId="93" xfId="1" applyFont="1" applyFill="1" applyBorder="1" applyAlignment="1">
      <alignment horizontal="center" vertical="center"/>
    </xf>
    <xf numFmtId="0" fontId="70" fillId="3" borderId="6" xfId="0" applyFont="1" applyFill="1" applyBorder="1" applyAlignment="1">
      <alignment horizontal="left" vertical="center" wrapText="1"/>
    </xf>
    <xf numFmtId="0" fontId="64" fillId="3" borderId="6" xfId="1" applyFont="1" applyFill="1" applyBorder="1" applyAlignment="1">
      <alignment horizontal="justify" vertical="center" wrapText="1"/>
    </xf>
    <xf numFmtId="0" fontId="64" fillId="3" borderId="72" xfId="1" applyFont="1" applyFill="1" applyBorder="1" applyAlignment="1">
      <alignment horizontal="justify" vertical="center" wrapText="1"/>
    </xf>
    <xf numFmtId="0" fontId="70" fillId="7" borderId="6" xfId="0" applyFont="1" applyFill="1" applyBorder="1" applyAlignment="1">
      <alignment horizontal="left" vertical="center" wrapText="1"/>
    </xf>
    <xf numFmtId="0" fontId="64" fillId="3" borderId="114" xfId="1" applyFont="1" applyFill="1" applyBorder="1" applyAlignment="1">
      <alignment horizontal="justify" vertical="center" wrapText="1"/>
    </xf>
    <xf numFmtId="0" fontId="70" fillId="7" borderId="26" xfId="0" applyFont="1" applyFill="1" applyBorder="1" applyAlignment="1">
      <alignment horizontal="left" vertical="center" wrapText="1"/>
    </xf>
    <xf numFmtId="0" fontId="70" fillId="7" borderId="28" xfId="0" applyFont="1" applyFill="1" applyBorder="1" applyAlignment="1">
      <alignment horizontal="left" vertical="center" wrapText="1"/>
    </xf>
    <xf numFmtId="0" fontId="91" fillId="3" borderId="6" xfId="1" applyFont="1" applyFill="1" applyBorder="1" applyAlignment="1">
      <alignment horizontal="justify" vertical="center" wrapText="1"/>
    </xf>
    <xf numFmtId="0" fontId="91" fillId="3" borderId="72" xfId="1" applyFont="1" applyFill="1" applyBorder="1" applyAlignment="1">
      <alignment horizontal="justify" vertical="center" wrapText="1"/>
    </xf>
    <xf numFmtId="0" fontId="70" fillId="3" borderId="26" xfId="0" applyFont="1" applyFill="1" applyBorder="1" applyAlignment="1">
      <alignment horizontal="left" vertical="center" wrapText="1"/>
    </xf>
    <xf numFmtId="0" fontId="70" fillId="3" borderId="28" xfId="0" applyFont="1" applyFill="1" applyBorder="1" applyAlignment="1">
      <alignment horizontal="left" vertical="center" wrapText="1"/>
    </xf>
    <xf numFmtId="0" fontId="91"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4" fillId="3" borderId="26" xfId="1" applyFont="1" applyFill="1" applyBorder="1" applyAlignment="1">
      <alignment horizontal="justify" vertical="center" wrapText="1"/>
    </xf>
    <xf numFmtId="0" fontId="64" fillId="3" borderId="94" xfId="1" applyFont="1" applyFill="1" applyBorder="1" applyAlignment="1">
      <alignment horizontal="justify" vertical="center" wrapText="1"/>
    </xf>
    <xf numFmtId="0" fontId="91" fillId="3" borderId="0" xfId="1" applyFont="1" applyFill="1" applyAlignment="1">
      <alignment horizontal="center" vertical="center" wrapText="1"/>
    </xf>
    <xf numFmtId="0" fontId="91" fillId="3" borderId="0" xfId="1" applyFont="1" applyFill="1" applyAlignment="1">
      <alignment horizontal="justify"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101" xfId="0" applyBorder="1" applyAlignment="1">
      <alignment horizontal="center" vertical="center" wrapText="1"/>
    </xf>
    <xf numFmtId="0" fontId="0" fillId="0" borderId="32" xfId="0" applyBorder="1" applyAlignment="1">
      <alignment horizontal="center" vertical="center" wrapText="1"/>
    </xf>
    <xf numFmtId="0" fontId="0" fillId="0" borderId="100" xfId="0" applyBorder="1" applyAlignment="1">
      <alignment horizontal="center" vertical="center" wrapText="1"/>
    </xf>
    <xf numFmtId="0" fontId="0" fillId="0" borderId="136" xfId="0" applyBorder="1" applyAlignment="1">
      <alignment horizontal="center" vertical="center" wrapText="1"/>
    </xf>
    <xf numFmtId="0" fontId="0" fillId="0" borderId="75" xfId="0" applyBorder="1" applyAlignment="1">
      <alignment horizontal="center" vertical="center" wrapText="1"/>
    </xf>
    <xf numFmtId="0" fontId="0" fillId="3" borderId="95"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137"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87" xfId="0" applyFill="1" applyBorder="1" applyAlignment="1">
      <alignment horizontal="center" vertical="center" wrapText="1"/>
    </xf>
    <xf numFmtId="0" fontId="37" fillId="0" borderId="25" xfId="0" applyFont="1" applyBorder="1" applyAlignment="1">
      <alignment horizontal="center" vertical="center" wrapText="1"/>
    </xf>
    <xf numFmtId="0" fontId="12" fillId="3" borderId="42" xfId="0" applyFont="1" applyFill="1" applyBorder="1" applyAlignment="1">
      <alignment horizontal="center" vertical="center" wrapText="1"/>
    </xf>
    <xf numFmtId="0" fontId="0" fillId="0" borderId="25" xfId="0" applyBorder="1" applyAlignment="1">
      <alignment horizontal="center" vertical="center" wrapText="1"/>
    </xf>
    <xf numFmtId="0" fontId="12" fillId="3" borderId="40" xfId="0" applyFont="1" applyFill="1" applyBorder="1" applyAlignment="1">
      <alignment horizontal="center" vertical="center" wrapText="1"/>
    </xf>
    <xf numFmtId="0" fontId="12" fillId="3" borderId="95"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35" xfId="0"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0" fillId="0" borderId="95" xfId="0" applyBorder="1" applyAlignment="1">
      <alignment horizontal="center" vertical="center" wrapText="1"/>
    </xf>
    <xf numFmtId="9" fontId="0" fillId="0" borderId="25" xfId="4" applyFont="1" applyBorder="1" applyAlignment="1">
      <alignment horizontal="center" vertical="center" wrapText="1"/>
    </xf>
    <xf numFmtId="9" fontId="0" fillId="0" borderId="41" xfId="4" applyFont="1" applyBorder="1" applyAlignment="1">
      <alignment horizontal="center" vertical="center" wrapText="1"/>
    </xf>
    <xf numFmtId="9" fontId="0" fillId="0" borderId="20" xfId="4" applyFont="1" applyBorder="1" applyAlignment="1">
      <alignment horizontal="center" vertical="center" wrapText="1"/>
    </xf>
    <xf numFmtId="0" fontId="37" fillId="0" borderId="41" xfId="0" applyFont="1" applyBorder="1" applyAlignment="1">
      <alignment horizontal="center" vertical="center" wrapText="1"/>
    </xf>
    <xf numFmtId="0" fontId="0" fillId="0" borderId="115" xfId="0" applyBorder="1" applyAlignment="1">
      <alignment horizontal="center" vertical="center" wrapText="1"/>
    </xf>
    <xf numFmtId="9" fontId="0" fillId="0" borderId="43" xfId="4" applyFont="1" applyBorder="1" applyAlignment="1">
      <alignment horizontal="center" vertical="center" wrapText="1"/>
    </xf>
    <xf numFmtId="0" fontId="37" fillId="0" borderId="43" xfId="0" applyFont="1" applyBorder="1" applyAlignment="1">
      <alignment horizontal="center" vertical="center" wrapText="1"/>
    </xf>
    <xf numFmtId="0" fontId="0" fillId="0" borderId="21" xfId="0" applyBorder="1" applyAlignment="1">
      <alignment horizontal="center" vertical="center" wrapText="1"/>
    </xf>
    <xf numFmtId="0" fontId="0" fillId="0" borderId="102" xfId="0" applyBorder="1" applyAlignment="1">
      <alignment horizontal="center" vertical="center" wrapText="1"/>
    </xf>
    <xf numFmtId="0" fontId="0" fillId="0" borderId="29"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4" fillId="4" borderId="8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6"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0" fontId="37" fillId="0" borderId="32" xfId="0" applyFont="1" applyBorder="1" applyAlignment="1">
      <alignment horizontal="center" vertical="center" wrapText="1"/>
    </xf>
    <xf numFmtId="0" fontId="37" fillId="0" borderId="6" xfId="0" applyFont="1" applyBorder="1" applyAlignment="1">
      <alignment horizontal="center" vertical="center" wrapText="1"/>
    </xf>
    <xf numFmtId="0" fontId="0" fillId="3" borderId="33" xfId="0" applyFill="1" applyBorder="1" applyAlignment="1">
      <alignment horizontal="center" vertical="center" wrapText="1"/>
    </xf>
    <xf numFmtId="0" fontId="0" fillId="0" borderId="105"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3"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3" borderId="41" xfId="0" applyFill="1" applyBorder="1" applyAlignment="1">
      <alignment horizontal="center" vertical="center" wrapText="1"/>
    </xf>
    <xf numFmtId="0" fontId="94" fillId="0" borderId="42" xfId="0" applyFont="1" applyBorder="1" applyAlignment="1">
      <alignment horizontal="center" vertical="center" wrapText="1"/>
    </xf>
    <xf numFmtId="0" fontId="94" fillId="0" borderId="25" xfId="0" applyFont="1" applyBorder="1" applyAlignment="1">
      <alignment horizontal="center" vertical="center" wrapText="1"/>
    </xf>
    <xf numFmtId="0" fontId="12" fillId="3" borderId="115" xfId="0" applyFont="1" applyFill="1" applyBorder="1" applyAlignment="1">
      <alignment horizontal="center" vertical="center" wrapText="1"/>
    </xf>
    <xf numFmtId="0" fontId="92" fillId="10" borderId="11" xfId="0" applyFont="1" applyFill="1" applyBorder="1" applyAlignment="1">
      <alignment horizontal="center" vertical="center" wrapText="1"/>
    </xf>
    <xf numFmtId="0" fontId="92" fillId="10" borderId="0" xfId="0" applyFont="1" applyFill="1" applyAlignment="1">
      <alignment horizontal="center" vertical="center" wrapText="1"/>
    </xf>
    <xf numFmtId="0" fontId="92" fillId="10" borderId="12" xfId="0" applyFont="1" applyFill="1" applyBorder="1" applyAlignment="1">
      <alignment horizontal="center" vertical="center" wrapText="1"/>
    </xf>
    <xf numFmtId="0" fontId="0" fillId="0" borderId="43" xfId="0" applyBorder="1" applyAlignment="1">
      <alignment horizontal="center" vertical="center" wrapText="1"/>
    </xf>
    <xf numFmtId="0" fontId="93" fillId="10" borderId="76" xfId="0" applyFont="1" applyFill="1" applyBorder="1" applyAlignment="1">
      <alignment horizontal="center" vertical="center" wrapText="1"/>
    </xf>
    <xf numFmtId="0" fontId="93" fillId="10" borderId="0" xfId="0" applyFont="1" applyFill="1" applyAlignment="1">
      <alignment horizontal="center" vertical="center" wrapText="1"/>
    </xf>
    <xf numFmtId="0" fontId="0" fillId="0" borderId="143" xfId="0" applyBorder="1" applyAlignment="1">
      <alignment horizontal="center" vertical="center" wrapText="1"/>
    </xf>
    <xf numFmtId="0" fontId="0" fillId="0" borderId="31" xfId="0" applyBorder="1" applyAlignment="1">
      <alignment horizontal="center" vertical="center" wrapText="1"/>
    </xf>
    <xf numFmtId="0" fontId="0" fillId="0" borderId="144" xfId="0" applyBorder="1" applyAlignment="1">
      <alignment horizontal="center" vertical="center" wrapText="1"/>
    </xf>
    <xf numFmtId="0" fontId="0" fillId="0" borderId="77"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2" fontId="0" fillId="0" borderId="32" xfId="0" applyNumberFormat="1" applyBorder="1" applyAlignment="1">
      <alignment horizontal="center" vertical="center" wrapText="1"/>
    </xf>
    <xf numFmtId="2" fontId="0" fillId="0" borderId="32" xfId="0" applyNumberFormat="1" applyBorder="1" applyAlignment="1">
      <alignment horizontal="center"/>
    </xf>
    <xf numFmtId="0" fontId="0" fillId="0" borderId="21" xfId="0" applyBorder="1" applyAlignment="1">
      <alignment horizontal="center"/>
    </xf>
    <xf numFmtId="0" fontId="0" fillId="0" borderId="7" xfId="0" applyBorder="1" applyAlignment="1">
      <alignment horizontal="center" vertical="center" wrapText="1"/>
    </xf>
    <xf numFmtId="0" fontId="0" fillId="0" borderId="103" xfId="0" applyBorder="1" applyAlignment="1">
      <alignment horizontal="center" vertical="center" wrapText="1"/>
    </xf>
    <xf numFmtId="0" fontId="0" fillId="0" borderId="142" xfId="0" applyBorder="1" applyAlignment="1">
      <alignment horizontal="center" vertical="center" wrapText="1"/>
    </xf>
    <xf numFmtId="0" fontId="0" fillId="0" borderId="85" xfId="0" applyBorder="1" applyAlignment="1">
      <alignment horizontal="center" vertical="center" wrapText="1"/>
    </xf>
    <xf numFmtId="0" fontId="0" fillId="0" borderId="87" xfId="0" applyBorder="1" applyAlignment="1">
      <alignment horizontal="center"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12" fillId="3" borderId="87" xfId="0" applyFont="1" applyFill="1" applyBorder="1" applyAlignment="1">
      <alignment horizontal="center" vertical="center" wrapText="1"/>
    </xf>
    <xf numFmtId="2" fontId="0" fillId="0" borderId="100" xfId="3" applyNumberFormat="1" applyFont="1" applyBorder="1" applyAlignment="1">
      <alignment horizontal="center" vertical="center" wrapText="1"/>
    </xf>
    <xf numFmtId="2" fontId="0" fillId="0" borderId="101" xfId="3" applyNumberFormat="1" applyFont="1" applyBorder="1" applyAlignment="1">
      <alignment horizontal="center" vertical="center" wrapText="1"/>
    </xf>
    <xf numFmtId="2" fontId="0" fillId="0" borderId="102" xfId="3"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37" xfId="0"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105"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3" xfId="0" applyFill="1" applyBorder="1" applyAlignment="1">
      <alignment horizontal="center" vertical="center" wrapText="1"/>
    </xf>
    <xf numFmtId="0" fontId="0" fillId="0" borderId="86"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2" xfId="3" applyNumberFormat="1" applyFont="1" applyBorder="1" applyAlignment="1">
      <alignment horizontal="center" vertical="center" wrapText="1"/>
    </xf>
    <xf numFmtId="0" fontId="37" fillId="0" borderId="104" xfId="0" applyFont="1" applyBorder="1" applyAlignment="1">
      <alignment horizontal="center" vertical="center" wrapText="1"/>
    </xf>
    <xf numFmtId="0" fontId="37" fillId="0" borderId="28" xfId="0" applyFont="1" applyBorder="1" applyAlignment="1">
      <alignment horizontal="center" vertical="center" wrapText="1"/>
    </xf>
    <xf numFmtId="2" fontId="0" fillId="0" borderId="6" xfId="3" applyNumberFormat="1" applyFont="1" applyBorder="1" applyAlignment="1">
      <alignment horizontal="center" vertical="center" wrapText="1"/>
    </xf>
    <xf numFmtId="0" fontId="38" fillId="4" borderId="57" xfId="0" applyFont="1" applyFill="1" applyBorder="1" applyAlignment="1">
      <alignment horizontal="center" vertical="center"/>
    </xf>
    <xf numFmtId="0" fontId="38" fillId="4" borderId="58" xfId="0" applyFont="1" applyFill="1" applyBorder="1" applyAlignment="1">
      <alignment horizontal="center" vertical="center"/>
    </xf>
    <xf numFmtId="0" fontId="38" fillId="4" borderId="59" xfId="0" applyFont="1" applyFill="1" applyBorder="1" applyAlignment="1">
      <alignment horizontal="center" vertical="center"/>
    </xf>
    <xf numFmtId="0" fontId="3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112" fillId="4" borderId="35" xfId="0" applyFont="1" applyFill="1" applyBorder="1" applyAlignment="1">
      <alignment horizontal="center" vertical="center" wrapText="1"/>
    </xf>
    <xf numFmtId="0" fontId="112"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38" fillId="4" borderId="6" xfId="0" applyFont="1" applyFill="1" applyBorder="1" applyAlignment="1">
      <alignment horizontal="center" vertical="center"/>
    </xf>
    <xf numFmtId="0" fontId="47" fillId="4" borderId="64" xfId="0" applyFont="1" applyFill="1" applyBorder="1" applyAlignment="1">
      <alignment horizontal="center" vertical="center" wrapText="1"/>
    </xf>
    <xf numFmtId="0" fontId="47" fillId="4" borderId="5"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3" borderId="99"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54" fillId="0" borderId="68" xfId="0" applyFont="1" applyBorder="1" applyAlignment="1">
      <alignment horizontal="center" vertical="center"/>
    </xf>
    <xf numFmtId="0" fontId="54" fillId="0" borderId="10" xfId="0" applyFont="1" applyBorder="1" applyAlignment="1">
      <alignment horizontal="center" vertical="center"/>
    </xf>
    <xf numFmtId="0" fontId="60" fillId="0" borderId="6" xfId="0" applyFont="1" applyBorder="1" applyAlignment="1">
      <alignment horizontal="left" vertical="center" wrapText="1"/>
    </xf>
    <xf numFmtId="0" fontId="56" fillId="6" borderId="6" xfId="0" applyFont="1" applyFill="1" applyBorder="1" applyAlignment="1">
      <alignment horizontal="center" vertical="center" wrapText="1" readingOrder="1"/>
    </xf>
    <xf numFmtId="0" fontId="56" fillId="6" borderId="0" xfId="0" applyFont="1" applyFill="1" applyAlignment="1">
      <alignment horizontal="center" vertical="center" wrapText="1" readingOrder="1"/>
    </xf>
    <xf numFmtId="0" fontId="60" fillId="0" borderId="31" xfId="0" applyFont="1" applyBorder="1" applyAlignment="1">
      <alignment horizontal="left" vertical="center" wrapText="1"/>
    </xf>
    <xf numFmtId="0" fontId="60" fillId="0" borderId="0" xfId="0" applyFont="1" applyAlignment="1">
      <alignment horizontal="left" vertical="center" wrapText="1"/>
    </xf>
    <xf numFmtId="0" fontId="60" fillId="0" borderId="69" xfId="0" applyFont="1" applyBorder="1" applyAlignment="1">
      <alignment horizontal="left" vertical="center" wrapText="1"/>
    </xf>
    <xf numFmtId="0" fontId="60" fillId="0" borderId="31" xfId="0" applyFont="1" applyBorder="1" applyAlignment="1">
      <alignment horizontal="left" vertical="top" wrapText="1"/>
    </xf>
    <xf numFmtId="0" fontId="60" fillId="0" borderId="0" xfId="0" applyFont="1" applyAlignment="1">
      <alignment horizontal="left" vertical="top" wrapText="1"/>
    </xf>
    <xf numFmtId="0" fontId="60"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66" fillId="0" borderId="11" xfId="0" applyFont="1" applyBorder="1" applyAlignment="1">
      <alignment horizontal="center" vertical="center" wrapText="1"/>
    </xf>
    <xf numFmtId="0" fontId="66" fillId="0" borderId="0" xfId="0" applyFont="1" applyAlignment="1">
      <alignment horizontal="center" vertical="center" wrapText="1"/>
    </xf>
    <xf numFmtId="0" fontId="43" fillId="12" borderId="0" xfId="0" applyFont="1" applyFill="1" applyAlignment="1">
      <alignment horizontal="center" vertical="center" wrapText="1" readingOrder="1"/>
    </xf>
    <xf numFmtId="0" fontId="43"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43" fillId="12" borderId="11" xfId="0" applyFont="1" applyFill="1" applyBorder="1" applyAlignment="1">
      <alignment horizontal="center" vertical="center" textRotation="90" wrapText="1" readingOrder="1"/>
    </xf>
    <xf numFmtId="0" fontId="43" fillId="12" borderId="0" xfId="0" applyFont="1" applyFill="1" applyAlignment="1">
      <alignment horizontal="center" vertical="center" textRotation="90" wrapText="1" readingOrder="1"/>
    </xf>
    <xf numFmtId="0" fontId="44" fillId="14" borderId="22" xfId="0" applyFont="1" applyFill="1" applyBorder="1" applyAlignment="1">
      <alignment horizontal="center" vertical="center" wrapText="1" readingOrder="1"/>
    </xf>
    <xf numFmtId="0" fontId="44" fillId="14" borderId="23" xfId="0" applyFont="1" applyFill="1" applyBorder="1" applyAlignment="1">
      <alignment horizontal="center" vertical="center" wrapText="1" readingOrder="1"/>
    </xf>
    <xf numFmtId="0" fontId="44"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44" fillId="13" borderId="22" xfId="0" applyFont="1" applyFill="1" applyBorder="1" applyAlignment="1">
      <alignment horizontal="center" vertical="center" wrapText="1" readingOrder="1"/>
    </xf>
    <xf numFmtId="0" fontId="44"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44" fillId="18" borderId="22" xfId="0" applyFont="1" applyFill="1" applyBorder="1" applyAlignment="1">
      <alignment horizontal="center" vertical="center" wrapText="1" readingOrder="1"/>
    </xf>
    <xf numFmtId="0" fontId="44" fillId="18" borderId="23" xfId="0" applyFont="1" applyFill="1" applyBorder="1" applyAlignment="1">
      <alignment horizontal="center" vertical="center" wrapText="1" readingOrder="1"/>
    </xf>
    <xf numFmtId="0" fontId="44" fillId="7" borderId="22" xfId="0" applyFont="1" applyFill="1" applyBorder="1" applyAlignment="1">
      <alignment horizontal="center" vertical="center" wrapText="1" readingOrder="1"/>
    </xf>
    <xf numFmtId="0" fontId="44" fillId="7" borderId="23" xfId="0" applyFont="1" applyFill="1" applyBorder="1" applyAlignment="1">
      <alignment horizontal="center" vertical="center" wrapText="1" readingOrder="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46" fillId="0" borderId="6" xfId="0" applyNumberFormat="1" applyFont="1" applyBorder="1" applyAlignment="1" applyProtection="1">
      <alignment horizontal="center" vertical="center" wrapText="1"/>
      <protection locked="0"/>
    </xf>
    <xf numFmtId="1" fontId="46" fillId="0" borderId="21" xfId="0" applyNumberFormat="1" applyFont="1" applyBorder="1" applyAlignment="1" applyProtection="1">
      <alignment horizontal="center" vertical="center" wrapText="1"/>
      <protection locked="0"/>
    </xf>
    <xf numFmtId="1"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3" fillId="0" borderId="21" xfId="0" applyFont="1" applyBorder="1" applyAlignment="1">
      <alignment horizontal="center" vertical="center"/>
    </xf>
    <xf numFmtId="1" fontId="46" fillId="0" borderId="6" xfId="0" applyNumberFormat="1"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13" fillId="0" borderId="6" xfId="0" applyFont="1" applyBorder="1" applyAlignment="1">
      <alignment horizontal="center" vertical="center" wrapText="1"/>
    </xf>
    <xf numFmtId="0" fontId="13" fillId="0" borderId="29" xfId="0"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1" fontId="46" fillId="0" borderId="86" xfId="0" applyNumberFormat="1" applyFont="1" applyBorder="1" applyAlignment="1" applyProtection="1">
      <alignment horizontal="center" vertical="center" wrapText="1"/>
      <protection locked="0"/>
    </xf>
    <xf numFmtId="1" fontId="46" fillId="0" borderId="137" xfId="0" applyNumberFormat="1" applyFont="1" applyBorder="1" applyAlignment="1" applyProtection="1">
      <alignment horizontal="center" vertical="center" wrapText="1"/>
      <protection locked="0"/>
    </xf>
    <xf numFmtId="1" fontId="46" fillId="0" borderId="87" xfId="0" applyNumberFormat="1" applyFont="1" applyBorder="1" applyAlignment="1" applyProtection="1">
      <alignment horizontal="center" vertical="center" wrapText="1"/>
      <protection locked="0"/>
    </xf>
    <xf numFmtId="0" fontId="47" fillId="4" borderId="37" xfId="0" applyFont="1" applyFill="1" applyBorder="1" applyAlignment="1">
      <alignment horizontal="center" vertical="center"/>
    </xf>
    <xf numFmtId="0" fontId="47" fillId="4" borderId="46" xfId="0" applyFont="1" applyFill="1" applyBorder="1" applyAlignment="1">
      <alignment horizontal="center" vertical="center"/>
    </xf>
    <xf numFmtId="0" fontId="47" fillId="4" borderId="38" xfId="0" applyFont="1" applyFill="1" applyBorder="1" applyAlignment="1">
      <alignment horizontal="center" vertical="center"/>
    </xf>
    <xf numFmtId="0" fontId="47" fillId="16" borderId="35" xfId="0" applyFont="1" applyFill="1" applyBorder="1" applyAlignment="1" applyProtection="1">
      <alignment horizontal="center" vertical="center" wrapText="1"/>
      <protection locked="0"/>
    </xf>
    <xf numFmtId="0" fontId="47" fillId="4" borderId="35" xfId="0" applyFont="1" applyFill="1" applyBorder="1" applyAlignment="1" applyProtection="1">
      <alignment horizontal="center" vertical="center" wrapText="1"/>
      <protection locked="0"/>
    </xf>
    <xf numFmtId="1" fontId="46" fillId="0" borderId="32" xfId="0" applyNumberFormat="1" applyFont="1" applyBorder="1" applyAlignment="1" applyProtection="1">
      <alignment horizontal="center" vertical="center" wrapText="1"/>
      <protection locked="0"/>
    </xf>
    <xf numFmtId="1" fontId="33" fillId="0" borderId="32" xfId="0" applyNumberFormat="1" applyFont="1" applyBorder="1" applyAlignment="1">
      <alignment horizontal="center" vertical="center"/>
    </xf>
    <xf numFmtId="1" fontId="46" fillId="0" borderId="32" xfId="0" applyNumberFormat="1" applyFont="1" applyBorder="1" applyAlignment="1">
      <alignment horizontal="center" vertical="center"/>
    </xf>
    <xf numFmtId="0" fontId="48" fillId="4" borderId="36" xfId="0" applyFont="1" applyFill="1" applyBorder="1" applyAlignment="1">
      <alignment horizontal="center" vertical="center" wrapText="1"/>
    </xf>
    <xf numFmtId="0" fontId="48" fillId="4" borderId="39" xfId="0" applyFont="1" applyFill="1" applyBorder="1" applyAlignment="1">
      <alignment horizontal="center" vertical="center" wrapText="1"/>
    </xf>
    <xf numFmtId="0" fontId="48" fillId="4" borderId="37" xfId="0" applyFont="1" applyFill="1" applyBorder="1" applyAlignment="1">
      <alignment horizontal="center" vertical="center" wrapText="1"/>
    </xf>
    <xf numFmtId="0" fontId="48" fillId="4" borderId="38" xfId="0" applyFont="1" applyFill="1" applyBorder="1" applyAlignment="1">
      <alignment horizontal="center" vertical="center" wrapText="1"/>
    </xf>
    <xf numFmtId="0" fontId="47" fillId="4" borderId="37"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9" fillId="4" borderId="2" xfId="0" applyFont="1" applyFill="1" applyBorder="1" applyAlignment="1">
      <alignment horizontal="center" vertical="center" wrapText="1"/>
    </xf>
    <xf numFmtId="0" fontId="49" fillId="4" borderId="47" xfId="0" applyFont="1" applyFill="1" applyBorder="1" applyAlignment="1">
      <alignment horizontal="center" vertical="center" wrapText="1"/>
    </xf>
    <xf numFmtId="0" fontId="49" fillId="4" borderId="0" xfId="0" applyFont="1" applyFill="1" applyAlignment="1">
      <alignment horizontal="center" vertical="center" wrapText="1"/>
    </xf>
    <xf numFmtId="0" fontId="49" fillId="4" borderId="33" xfId="0" applyFont="1" applyFill="1" applyBorder="1" applyAlignment="1">
      <alignment horizontal="center" vertical="center" wrapText="1"/>
    </xf>
    <xf numFmtId="14" fontId="13" fillId="0" borderId="32" xfId="0" applyNumberFormat="1" applyFont="1" applyBorder="1" applyAlignment="1">
      <alignment horizontal="center" vertical="center" wrapText="1"/>
    </xf>
    <xf numFmtId="0" fontId="40" fillId="17" borderId="44" xfId="0" applyFont="1" applyFill="1" applyBorder="1" applyAlignment="1">
      <alignment horizontal="center"/>
    </xf>
    <xf numFmtId="0" fontId="40" fillId="17" borderId="45" xfId="0" applyFont="1" applyFill="1" applyBorder="1" applyAlignment="1">
      <alignment horizontal="center"/>
    </xf>
    <xf numFmtId="1" fontId="46" fillId="0" borderId="85"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7" fillId="3" borderId="6" xfId="0" applyFont="1" applyFill="1" applyBorder="1" applyAlignment="1">
      <alignment horizontal="center" vertical="center"/>
    </xf>
    <xf numFmtId="0" fontId="0" fillId="0" borderId="134" xfId="0"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14" fontId="115" fillId="0" borderId="32" xfId="0" applyNumberFormat="1" applyFont="1" applyBorder="1" applyAlignment="1">
      <alignment horizontal="center" vertical="center" wrapText="1"/>
    </xf>
    <xf numFmtId="0" fontId="115" fillId="0" borderId="6" xfId="0" applyFont="1" applyBorder="1" applyAlignment="1">
      <alignment horizontal="center" vertical="center" wrapText="1"/>
    </xf>
    <xf numFmtId="0" fontId="115" fillId="0" borderId="72" xfId="0" applyFont="1" applyBorder="1" applyAlignment="1">
      <alignment horizontal="center" vertical="center" wrapText="1"/>
    </xf>
    <xf numFmtId="0" fontId="115" fillId="0" borderId="73" xfId="0" applyFont="1" applyBorder="1" applyAlignment="1">
      <alignment horizontal="center" vertical="center" wrapText="1"/>
    </xf>
    <xf numFmtId="0" fontId="115" fillId="0" borderId="71" xfId="0" applyFont="1" applyBorder="1" applyAlignment="1">
      <alignment horizontal="center" vertical="center" wrapText="1"/>
    </xf>
    <xf numFmtId="14" fontId="13" fillId="0" borderId="32" xfId="0" applyNumberFormat="1" applyFont="1" applyBorder="1" applyAlignment="1">
      <alignment horizontal="center" vertical="center"/>
    </xf>
    <xf numFmtId="0" fontId="85" fillId="0" borderId="72"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73" xfId="0" applyFont="1" applyBorder="1" applyAlignment="1">
      <alignment horizontal="center" vertical="center" wrapText="1"/>
    </xf>
  </cellXfs>
  <cellStyles count="6">
    <cellStyle name="Millares" xfId="3" builtinId="3"/>
    <cellStyle name="Millares 2" xfId="5" xr:uid="{00000000-0005-0000-0000-000001000000}"/>
    <cellStyle name="Normal" xfId="0" builtinId="0"/>
    <cellStyle name="Normal - Style1 2" xfId="1" xr:uid="{00000000-0005-0000-0000-000003000000}"/>
    <cellStyle name="Normal 2 2" xfId="2" xr:uid="{00000000-0005-0000-0000-000004000000}"/>
    <cellStyle name="Porcentaje" xfId="4" builtinId="5"/>
  </cellStyles>
  <dxfs count="891">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5" Type="http://schemas.openxmlformats.org/officeDocument/2006/relationships/image" Target="../media/image8.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70183" y="260350"/>
          <a:ext cx="669924" cy="321733"/>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70183" y="260350"/>
          <a:ext cx="669924" cy="321733"/>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70183" y="260350"/>
          <a:ext cx="669924" cy="321733"/>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2351314</xdr:colOff>
      <xdr:row>4</xdr:row>
      <xdr:rowOff>3001</xdr:rowOff>
    </xdr:to>
    <xdr:pic>
      <xdr:nvPicPr>
        <xdr:cNvPr id="2" name="18 Imagen" descr="Logo CSJ RGB_01">
          <a:extLst>
            <a:ext uri="{FF2B5EF4-FFF2-40B4-BE49-F238E27FC236}">
              <a16:creationId xmlns:a16="http://schemas.microsoft.com/office/drawing/2014/main" id="{00FB36A4-0134-495F-8207-5D1855097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22739" cy="631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BDB4396-54CF-42E3-8D87-FF83827E2523}"/>
            </a:ext>
          </a:extLst>
        </xdr:cNvPr>
        <xdr:cNvSpPr txBox="1"/>
      </xdr:nvSpPr>
      <xdr:spPr>
        <a:xfrm>
          <a:off x="7981950"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2895599</xdr:colOff>
      <xdr:row>4</xdr:row>
      <xdr:rowOff>38100</xdr:rowOff>
    </xdr:to>
    <xdr:grpSp>
      <xdr:nvGrpSpPr>
        <xdr:cNvPr id="4" name="Group 8">
          <a:extLst>
            <a:ext uri="{FF2B5EF4-FFF2-40B4-BE49-F238E27FC236}">
              <a16:creationId xmlns:a16="http://schemas.microsoft.com/office/drawing/2014/main" id="{4759EE84-1A5D-459B-A81C-5B699F3F9E04}"/>
            </a:ext>
          </a:extLst>
        </xdr:cNvPr>
        <xdr:cNvGrpSpPr>
          <a:grpSpLocks/>
        </xdr:cNvGrpSpPr>
      </xdr:nvGrpSpPr>
      <xdr:grpSpPr bwMode="auto">
        <a:xfrm>
          <a:off x="8105775" y="447675"/>
          <a:ext cx="2809874" cy="238125"/>
          <a:chOff x="2381" y="720"/>
          <a:chExt cx="3154" cy="65"/>
        </a:xfrm>
      </xdr:grpSpPr>
      <xdr:pic>
        <xdr:nvPicPr>
          <xdr:cNvPr id="5" name="6 Imagen">
            <a:extLst>
              <a:ext uri="{FF2B5EF4-FFF2-40B4-BE49-F238E27FC236}">
                <a16:creationId xmlns:a16="http://schemas.microsoft.com/office/drawing/2014/main" id="{8E81403B-9B95-46FC-9F73-54EFFAD5B0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A0B2B482-4DE0-4D6C-821D-4E224768DE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9525</xdr:rowOff>
    </xdr:from>
    <xdr:to>
      <xdr:col>4</xdr:col>
      <xdr:colOff>2800351</xdr:colOff>
      <xdr:row>3</xdr:row>
      <xdr:rowOff>118654</xdr:rowOff>
    </xdr:to>
    <xdr:pic>
      <xdr:nvPicPr>
        <xdr:cNvPr id="7" name="Imagen 6">
          <a:extLst>
            <a:ext uri="{FF2B5EF4-FFF2-40B4-BE49-F238E27FC236}">
              <a16:creationId xmlns:a16="http://schemas.microsoft.com/office/drawing/2014/main" id="{F3C8D66F-0EC2-4FF6-9142-0A5AAE274964}"/>
            </a:ext>
          </a:extLst>
        </xdr:cNvPr>
        <xdr:cNvPicPr>
          <a:picLocks noChangeAspect="1"/>
        </xdr:cNvPicPr>
      </xdr:nvPicPr>
      <xdr:blipFill>
        <a:blip xmlns:r="http://schemas.openxmlformats.org/officeDocument/2006/relationships" r:embed="rId4"/>
        <a:stretch>
          <a:fillRect/>
        </a:stretch>
      </xdr:blipFill>
      <xdr:spPr>
        <a:xfrm>
          <a:off x="8162925" y="3333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A82F7D7E-CC34-4487-BAB6-4A51D6ED98EF}"/>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60FF34D0-BADE-493F-9CCE-AAEEA2884D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159809</xdr:colOff>
      <xdr:row>0</xdr:row>
      <xdr:rowOff>93134</xdr:rowOff>
    </xdr:from>
    <xdr:to>
      <xdr:col>5</xdr:col>
      <xdr:colOff>0</xdr:colOff>
      <xdr:row>2</xdr:row>
      <xdr:rowOff>4234</xdr:rowOff>
    </xdr:to>
    <xdr:grpSp>
      <xdr:nvGrpSpPr>
        <xdr:cNvPr id="10" name="Group 8">
          <a:extLst>
            <a:ext uri="{FF2B5EF4-FFF2-40B4-BE49-F238E27FC236}">
              <a16:creationId xmlns:a16="http://schemas.microsoft.com/office/drawing/2014/main" id="{D1950623-AAC6-47C3-89CA-34A7F9DF314B}"/>
            </a:ext>
          </a:extLst>
        </xdr:cNvPr>
        <xdr:cNvGrpSpPr>
          <a:grpSpLocks/>
        </xdr:cNvGrpSpPr>
      </xdr:nvGrpSpPr>
      <xdr:grpSpPr bwMode="auto">
        <a:xfrm>
          <a:off x="8179859" y="93134"/>
          <a:ext cx="2735791" cy="234950"/>
          <a:chOff x="2381" y="720"/>
          <a:chExt cx="3154" cy="65"/>
        </a:xfrm>
      </xdr:grpSpPr>
      <xdr:pic>
        <xdr:nvPicPr>
          <xdr:cNvPr id="11" name="6 Imagen">
            <a:extLst>
              <a:ext uri="{FF2B5EF4-FFF2-40B4-BE49-F238E27FC236}">
                <a16:creationId xmlns:a16="http://schemas.microsoft.com/office/drawing/2014/main" id="{99B9EFB9-B9C9-4341-A49C-D482DAEC3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4D88A78-87DB-4E59-BCA3-5F307ED00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250031</xdr:colOff>
      <xdr:row>4</xdr:row>
      <xdr:rowOff>308662</xdr:rowOff>
    </xdr:from>
    <xdr:ext cx="1539240" cy="1508760"/>
    <xdr:sp macro="" textlink="">
      <xdr:nvSpPr>
        <xdr:cNvPr id="13" name="CuadroTexto 7">
          <a:extLst>
            <a:ext uri="{FF2B5EF4-FFF2-40B4-BE49-F238E27FC236}">
              <a16:creationId xmlns:a16="http://schemas.microsoft.com/office/drawing/2014/main" id="{FC204CA0-261C-4DB8-B25A-22C862DC4246}"/>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2E593C34-CEB9-435D-B476-A1DA8AB8EC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8657CAD0-106E-4E07-AFBE-7A39ACE0F3D7}"/>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F20E01F5-B012-48A9-9671-3AD4361AA9D7}"/>
            </a:ext>
          </a:extLst>
        </xdr:cNvPr>
        <xdr:cNvGrpSpPr>
          <a:grpSpLocks/>
        </xdr:cNvGrpSpPr>
      </xdr:nvGrpSpPr>
      <xdr:grpSpPr bwMode="auto">
        <a:xfrm>
          <a:off x="7711018" y="447675"/>
          <a:ext cx="2173815" cy="81492"/>
          <a:chOff x="2381" y="720"/>
          <a:chExt cx="3154" cy="65"/>
        </a:xfrm>
      </xdr:grpSpPr>
      <xdr:pic>
        <xdr:nvPicPr>
          <xdr:cNvPr id="5" name="6 Imagen">
            <a:extLst>
              <a:ext uri="{FF2B5EF4-FFF2-40B4-BE49-F238E27FC236}">
                <a16:creationId xmlns:a16="http://schemas.microsoft.com/office/drawing/2014/main" id="{2707A21A-26BC-4B2A-8562-96A953C62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B86B28A-BDCA-4A55-ACF3-96A319026B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7F8E721D-7549-44E2-B994-D7DB283D21A4}"/>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FBCB2AC0-604A-4A5D-9FA2-C49D3B8BD816}"/>
            </a:ext>
          </a:extLst>
        </xdr:cNvPr>
        <xdr:cNvSpPr txBox="1"/>
      </xdr:nvSpPr>
      <xdr:spPr>
        <a:xfrm>
          <a:off x="10357485"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17E3E880-A26E-4F97-BCCF-8D131B88D8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3C0B63C7-E2DB-40D7-806E-69139EC92EAE}"/>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5410F25F-CB50-4026-A7F2-8AB89C0F8869}"/>
            </a:ext>
          </a:extLst>
        </xdr:cNvPr>
        <xdr:cNvGrpSpPr>
          <a:grpSpLocks/>
        </xdr:cNvGrpSpPr>
      </xdr:nvGrpSpPr>
      <xdr:grpSpPr bwMode="auto">
        <a:xfrm>
          <a:off x="7711018" y="447675"/>
          <a:ext cx="2173815" cy="81492"/>
          <a:chOff x="2381" y="720"/>
          <a:chExt cx="3154" cy="65"/>
        </a:xfrm>
      </xdr:grpSpPr>
      <xdr:pic>
        <xdr:nvPicPr>
          <xdr:cNvPr id="12" name="6 Imagen">
            <a:extLst>
              <a:ext uri="{FF2B5EF4-FFF2-40B4-BE49-F238E27FC236}">
                <a16:creationId xmlns:a16="http://schemas.microsoft.com/office/drawing/2014/main" id="{D9E1C7F2-6766-4EAE-9B19-E9457B605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46154015-2E55-4B6F-810D-55E553C694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1621EB49-F4B4-4652-822B-5D4D7E1E59FA}"/>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145903</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63D94E8-6393-44D7-BAD7-3533A36713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2D91C80-5926-4732-9839-7402D8A9B2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B9486A4-2415-453C-B4A5-C54315667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trizDeRiesgos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2- Análisis de Contexto "/>
      <sheetName val="3- Estrategias "/>
      <sheetName val="Conceptos 37001 "/>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row r="80">
          <cell r="J80" t="str">
            <v xml:space="preserve">De la entidad y sector justicia a nivel nacional </v>
          </cell>
        </row>
        <row r="81">
          <cell r="J81"/>
        </row>
        <row r="82">
          <cell r="J82"/>
        </row>
        <row r="83">
          <cell r="J83"/>
        </row>
        <row r="84">
          <cell r="J84"/>
        </row>
        <row r="90">
          <cell r="J90" t="str">
            <v xml:space="preserve">De la entidad y sector justicia a nivel nacional </v>
          </cell>
        </row>
        <row r="91">
          <cell r="J91"/>
        </row>
      </sheetData>
      <sheetData sheetId="6"/>
      <sheetData sheetId="7"/>
      <sheetData sheetId="8">
        <row r="16">
          <cell r="B16"/>
          <cell r="C16" t="str">
            <v>Afectación de reputacion,imagén,  credibilidad, satisfacción de usuarios y PI</v>
          </cell>
          <cell r="D16"/>
          <cell r="E16"/>
          <cell r="F16"/>
        </row>
        <row r="17">
          <cell r="B17" t="str">
            <v>Leve</v>
          </cell>
          <cell r="C17" t="str">
            <v xml:space="preserve">De un área del nivel central, seccional o despacho judicial </v>
          </cell>
          <cell r="D17"/>
          <cell r="E17"/>
          <cell r="F17">
            <v>1</v>
          </cell>
        </row>
        <row r="18">
          <cell r="B18" t="str">
            <v>Menor</v>
          </cell>
          <cell r="C18" t="str">
            <v xml:space="preserve">De la entidad, seccional, despachos a nivel local o municipal </v>
          </cell>
          <cell r="D18"/>
          <cell r="E18"/>
          <cell r="F18">
            <v>2</v>
          </cell>
        </row>
        <row r="19">
          <cell r="B19" t="str">
            <v>Moderado</v>
          </cell>
          <cell r="C19" t="str">
            <v xml:space="preserve">De la entidad, seccional, despachos a nivel departamental </v>
          </cell>
          <cell r="D19"/>
          <cell r="E19"/>
          <cell r="F19">
            <v>3</v>
          </cell>
        </row>
        <row r="20">
          <cell r="B20" t="str">
            <v>Mayor</v>
          </cell>
          <cell r="C20" t="str">
            <v xml:space="preserve">De la entidad y sector justicia a nivel nacional </v>
          </cell>
          <cell r="D20"/>
          <cell r="E20"/>
          <cell r="F20">
            <v>4</v>
          </cell>
        </row>
        <row r="21">
          <cell r="B21" t="str">
            <v>Catastrófico</v>
          </cell>
          <cell r="C21" t="str">
            <v xml:space="preserve">De la entidad y sector justicia a nivel internacional </v>
          </cell>
          <cell r="D21"/>
          <cell r="E21"/>
          <cell r="F21">
            <v>5</v>
          </cell>
        </row>
        <row r="22">
          <cell r="B22"/>
          <cell r="C22"/>
          <cell r="D22"/>
          <cell r="E22"/>
          <cell r="F22"/>
        </row>
        <row r="23">
          <cell r="B23"/>
          <cell r="C23"/>
          <cell r="D23"/>
          <cell r="E23"/>
          <cell r="F23"/>
        </row>
        <row r="24">
          <cell r="B24"/>
          <cell r="C24" t="str">
            <v>Afectación Económica</v>
          </cell>
          <cell r="D24"/>
          <cell r="E24"/>
          <cell r="F24"/>
        </row>
        <row r="25">
          <cell r="B25" t="str">
            <v>Leve</v>
          </cell>
          <cell r="C25" t="str">
            <v>Afectación al presupuesto en un valor ≥0,5%.</v>
          </cell>
          <cell r="D25"/>
          <cell r="E25"/>
          <cell r="F25">
            <v>1</v>
          </cell>
        </row>
        <row r="26">
          <cell r="B26" t="str">
            <v>Menor</v>
          </cell>
          <cell r="C26" t="str">
            <v>Afectación al presupuesto en un valor &lt;0,5% y ≥1%.</v>
          </cell>
          <cell r="D26"/>
          <cell r="E26"/>
          <cell r="F26">
            <v>2</v>
          </cell>
        </row>
        <row r="27">
          <cell r="B27" t="str">
            <v>Moderado</v>
          </cell>
          <cell r="C27" t="str">
            <v>Afectación al presupuesto  en un valor  &lt;1% y ≥5%.</v>
          </cell>
          <cell r="D27"/>
          <cell r="E27"/>
          <cell r="F27">
            <v>3</v>
          </cell>
        </row>
        <row r="28">
          <cell r="B28" t="str">
            <v>Mayor</v>
          </cell>
          <cell r="C28" t="str">
            <v>Afectación al  presupuesto en un valor  &lt;5% y  ≥20%.</v>
          </cell>
          <cell r="D28"/>
          <cell r="E28"/>
          <cell r="F28">
            <v>4</v>
          </cell>
        </row>
        <row r="29">
          <cell r="B29" t="str">
            <v>Catastrófico</v>
          </cell>
          <cell r="C29" t="str">
            <v>Afectación al presupuesto en un valor ≥50%.</v>
          </cell>
          <cell r="D29"/>
          <cell r="E29"/>
          <cell r="F29">
            <v>5</v>
          </cell>
        </row>
        <row r="30">
          <cell r="B30"/>
          <cell r="C30"/>
          <cell r="D30"/>
          <cell r="E30"/>
          <cell r="F30"/>
        </row>
        <row r="31">
          <cell r="B31"/>
          <cell r="C31"/>
          <cell r="D31"/>
          <cell r="E31"/>
          <cell r="F31"/>
        </row>
        <row r="32">
          <cell r="B32"/>
          <cell r="C32" t="str">
            <v>Incumplimiento de las metas establecidas</v>
          </cell>
          <cell r="D32"/>
          <cell r="E32"/>
          <cell r="F32"/>
        </row>
        <row r="33">
          <cell r="B33" t="str">
            <v>Leve</v>
          </cell>
          <cell r="C33" t="str">
            <v>Incumplimiento del 20% de los indicadores del proceso</v>
          </cell>
          <cell r="D33"/>
          <cell r="E33"/>
          <cell r="F33">
            <v>1</v>
          </cell>
        </row>
        <row r="34">
          <cell r="B34" t="str">
            <v>Menor</v>
          </cell>
          <cell r="C34" t="str">
            <v>Incumplimiento del 40% de los indicadores del proceso</v>
          </cell>
          <cell r="D34"/>
          <cell r="E34"/>
          <cell r="F34">
            <v>2</v>
          </cell>
        </row>
        <row r="35">
          <cell r="B35" t="str">
            <v>Moderado</v>
          </cell>
          <cell r="C35" t="str">
            <v>Incumplimiento del 60% de los indicadores del proceso</v>
          </cell>
          <cell r="D35"/>
          <cell r="E35"/>
          <cell r="F35">
            <v>3</v>
          </cell>
        </row>
        <row r="36">
          <cell r="B36" t="str">
            <v>Mayor</v>
          </cell>
          <cell r="C36" t="str">
            <v>Incumplimiento del 80% de los indicadores del proceso</v>
          </cell>
          <cell r="D36"/>
          <cell r="E36"/>
          <cell r="F36">
            <v>4</v>
          </cell>
        </row>
        <row r="37">
          <cell r="B37" t="str">
            <v>Catastrófico</v>
          </cell>
          <cell r="C37" t="str">
            <v>Incumplimiento del 100% de los indicadores del proceso</v>
          </cell>
          <cell r="D37"/>
          <cell r="E37"/>
          <cell r="F37">
            <v>5</v>
          </cell>
        </row>
        <row r="38">
          <cell r="B38"/>
          <cell r="C38"/>
          <cell r="D38"/>
          <cell r="E38"/>
          <cell r="F38"/>
        </row>
        <row r="39">
          <cell r="B39"/>
          <cell r="C39"/>
          <cell r="D39"/>
          <cell r="E39"/>
          <cell r="F39"/>
        </row>
        <row r="40">
          <cell r="B40"/>
          <cell r="C40" t="str">
            <v>Interrupción o afectación en la prestación del servicio judicial</v>
          </cell>
          <cell r="D40"/>
          <cell r="E40"/>
          <cell r="F40"/>
        </row>
        <row r="41">
          <cell r="B41" t="str">
            <v>Leve</v>
          </cell>
          <cell r="C41" t="str">
            <v>Entre  0 a 48 horas habiles al año o afectación mínima</v>
          </cell>
          <cell r="D41"/>
          <cell r="E41"/>
          <cell r="F41">
            <v>1</v>
          </cell>
        </row>
        <row r="42">
          <cell r="B42" t="str">
            <v>Menor</v>
          </cell>
          <cell r="C42" t="str">
            <v>Entre 49 a 96 horas  habiles al año  o afectación baja</v>
          </cell>
          <cell r="D42"/>
          <cell r="E42"/>
          <cell r="F42">
            <v>2</v>
          </cell>
        </row>
        <row r="43">
          <cell r="B43" t="str">
            <v>Moderado</v>
          </cell>
          <cell r="C43" t="str">
            <v>Entre  97 a 144 horas   habiles al año  o afectación media</v>
          </cell>
          <cell r="D43"/>
          <cell r="E43"/>
          <cell r="F43">
            <v>3</v>
          </cell>
        </row>
        <row r="44">
          <cell r="B44" t="str">
            <v>Mayor</v>
          </cell>
          <cell r="C44" t="str">
            <v xml:space="preserve">Entre  145 a 192 horas  hábiles al año o afectación alta </v>
          </cell>
          <cell r="D44"/>
          <cell r="E44"/>
          <cell r="F44">
            <v>4</v>
          </cell>
        </row>
        <row r="45">
          <cell r="B45" t="str">
            <v>Catastrófico</v>
          </cell>
          <cell r="C45" t="str">
            <v xml:space="preserve">Entre e 193 a 240 horas  habiles al año   o afectación extrema </v>
          </cell>
          <cell r="D45"/>
          <cell r="E45"/>
          <cell r="F45">
            <v>5</v>
          </cell>
        </row>
        <row r="46">
          <cell r="B46"/>
          <cell r="C46" t="str">
            <v xml:space="preserve">     El riesgo afecta la imagen de la entidad con algunos usuarios de relevancia frente al logro de los objetivos</v>
          </cell>
          <cell r="D46"/>
          <cell r="F46"/>
        </row>
        <row r="47">
          <cell r="B47"/>
          <cell r="C47"/>
          <cell r="D47"/>
          <cell r="F47"/>
        </row>
        <row r="48">
          <cell r="B48"/>
          <cell r="C48" t="str">
            <v>Interrupción o afectación en la prestación del servicio administrativo</v>
          </cell>
          <cell r="D48"/>
          <cell r="E48"/>
          <cell r="F48"/>
        </row>
        <row r="49">
          <cell r="B49" t="str">
            <v>Leve</v>
          </cell>
          <cell r="C49" t="str">
            <v>Entre 0 a 96 horas habiles al año  o afectación minima</v>
          </cell>
          <cell r="D49"/>
          <cell r="E49"/>
          <cell r="F49">
            <v>1</v>
          </cell>
        </row>
        <row r="50">
          <cell r="B50" t="str">
            <v>Menor</v>
          </cell>
          <cell r="C50" t="str">
            <v>Entre e 97 a 192 horas  habiles al año o afectación baja</v>
          </cell>
          <cell r="D50"/>
          <cell r="E50"/>
          <cell r="F50">
            <v>2</v>
          </cell>
        </row>
        <row r="51">
          <cell r="B51" t="str">
            <v>Moderado</v>
          </cell>
          <cell r="C51" t="str">
            <v>Entre 193 a 288 horas   habiles al año  o afectación media</v>
          </cell>
          <cell r="D51"/>
          <cell r="E51"/>
          <cell r="F51">
            <v>3</v>
          </cell>
        </row>
        <row r="52">
          <cell r="B52" t="str">
            <v>Mayor</v>
          </cell>
          <cell r="C52" t="str">
            <v>Entre  289 a 384 horas o afectación alta</v>
          </cell>
          <cell r="D52"/>
          <cell r="E52"/>
          <cell r="F52">
            <v>4</v>
          </cell>
        </row>
        <row r="53">
          <cell r="B53" t="str">
            <v>Catastrófico</v>
          </cell>
          <cell r="C53" t="str">
            <v>Entre  385 a 540 horas  habiles al año  o afectación extrema</v>
          </cell>
          <cell r="D53"/>
          <cell r="E53"/>
          <cell r="F53">
            <v>5</v>
          </cell>
        </row>
        <row r="54">
          <cell r="B54"/>
          <cell r="C54"/>
          <cell r="D54"/>
          <cell r="E54"/>
          <cell r="F54"/>
        </row>
        <row r="56">
          <cell r="B56"/>
          <cell r="C56" t="str">
            <v>Afectación Ambiental</v>
          </cell>
          <cell r="D56"/>
          <cell r="E56"/>
          <cell r="F56"/>
        </row>
        <row r="57">
          <cell r="B57" t="str">
            <v>Leve</v>
          </cell>
          <cell r="C57" t="str">
            <v xml:space="preserve">Si el hecho llegara a presentarse, tendría consecuencias o efectos mínimos sobre la entidad.
</v>
          </cell>
          <cell r="D57"/>
          <cell r="E57"/>
          <cell r="F57">
            <v>1</v>
          </cell>
        </row>
        <row r="58">
          <cell r="B58" t="str">
            <v>Menor</v>
          </cell>
          <cell r="C58" t="str">
            <v xml:space="preserve">Si el hecho llegara a presentarse, tendría bajo impacto o efecto sobre la entidad.
</v>
          </cell>
          <cell r="D58"/>
          <cell r="E58"/>
          <cell r="F58">
            <v>2</v>
          </cell>
        </row>
        <row r="59">
          <cell r="B59" t="str">
            <v>Moderado</v>
          </cell>
          <cell r="C59" t="str">
            <v xml:space="preserve">Si el hecho llegara a presentarse, tendría medianas consecuencias o efectos sobre la entidad.
</v>
          </cell>
          <cell r="D59"/>
          <cell r="E59"/>
          <cell r="F59">
            <v>3</v>
          </cell>
        </row>
        <row r="60">
          <cell r="B60" t="str">
            <v>Mayor</v>
          </cell>
          <cell r="C60" t="str">
            <v xml:space="preserve">Si el hecho llegara a presentarse, tendría altas consecuencias o efectos sobre la entidad
</v>
          </cell>
          <cell r="D60"/>
          <cell r="E60"/>
          <cell r="F60">
            <v>4</v>
          </cell>
        </row>
        <row r="61">
          <cell r="B61" t="str">
            <v>Catastrófico</v>
          </cell>
          <cell r="C61" t="str">
            <v xml:space="preserve">Si el hecho llegara a presentarse, tendría desastrosas consecuencias o efectos sobre la entidad.
</v>
          </cell>
          <cell r="D61"/>
          <cell r="E61"/>
          <cell r="F61">
            <v>5</v>
          </cell>
        </row>
        <row r="62">
          <cell r="E62"/>
        </row>
        <row r="63">
          <cell r="E63"/>
        </row>
        <row r="64">
          <cell r="E64"/>
        </row>
      </sheetData>
      <sheetData sheetId="9">
        <row r="18">
          <cell r="D18" t="str">
            <v>Muy BajaLeve</v>
          </cell>
          <cell r="E18" t="str">
            <v>Bajo</v>
          </cell>
        </row>
        <row r="19">
          <cell r="D19" t="str">
            <v>Muy BajaMenor</v>
          </cell>
          <cell r="E19" t="str">
            <v>Bajo</v>
          </cell>
        </row>
        <row r="20">
          <cell r="D20" t="str">
            <v>Muy BajaModerado</v>
          </cell>
          <cell r="E20" t="str">
            <v>Moderado</v>
          </cell>
        </row>
        <row r="21">
          <cell r="D21" t="str">
            <v>Muy BajaMayor</v>
          </cell>
          <cell r="E21" t="str">
            <v xml:space="preserve">Alto </v>
          </cell>
        </row>
        <row r="22">
          <cell r="D22" t="str">
            <v>Muy BajaCatastrófico</v>
          </cell>
          <cell r="E22" t="str">
            <v>Extremo</v>
          </cell>
        </row>
        <row r="23">
          <cell r="D23" t="str">
            <v>BajaLeve</v>
          </cell>
          <cell r="E23" t="str">
            <v>Bajo</v>
          </cell>
        </row>
        <row r="24">
          <cell r="D24" t="str">
            <v>BajaMenor</v>
          </cell>
          <cell r="E24" t="str">
            <v>Moderado</v>
          </cell>
        </row>
        <row r="25">
          <cell r="D25" t="str">
            <v>BajaModerado</v>
          </cell>
          <cell r="E25" t="str">
            <v>Moderado</v>
          </cell>
        </row>
        <row r="26">
          <cell r="D26" t="str">
            <v>BajaMayor</v>
          </cell>
          <cell r="E26" t="str">
            <v>Alto</v>
          </cell>
        </row>
        <row r="27">
          <cell r="D27" t="str">
            <v>BajaCatastrófico</v>
          </cell>
          <cell r="E27" t="str">
            <v>Extremo</v>
          </cell>
        </row>
        <row r="28">
          <cell r="D28" t="str">
            <v>MediaLeve</v>
          </cell>
          <cell r="E28" t="str">
            <v>Moderado</v>
          </cell>
        </row>
        <row r="29">
          <cell r="D29" t="str">
            <v>MediaMenor</v>
          </cell>
          <cell r="E29" t="str">
            <v>Moderado</v>
          </cell>
        </row>
        <row r="30">
          <cell r="D30" t="str">
            <v>MediaModerado</v>
          </cell>
          <cell r="E30" t="str">
            <v>Moderado</v>
          </cell>
        </row>
        <row r="31">
          <cell r="D31" t="str">
            <v>MediaMayor</v>
          </cell>
          <cell r="E31" t="str">
            <v>Alto</v>
          </cell>
        </row>
        <row r="32">
          <cell r="D32" t="str">
            <v>MediaCatastrófico</v>
          </cell>
          <cell r="E32" t="str">
            <v>Extremo</v>
          </cell>
        </row>
        <row r="33">
          <cell r="D33" t="str">
            <v>AltaLeve</v>
          </cell>
          <cell r="E33" t="str">
            <v>Moderado</v>
          </cell>
        </row>
        <row r="34">
          <cell r="D34" t="str">
            <v>AltaMenor</v>
          </cell>
          <cell r="E34" t="str">
            <v>Moderado</v>
          </cell>
        </row>
        <row r="35">
          <cell r="D35" t="str">
            <v>AltaModerado</v>
          </cell>
          <cell r="E35" t="str">
            <v>Alto</v>
          </cell>
        </row>
        <row r="36">
          <cell r="D36" t="str">
            <v>AltaMayor</v>
          </cell>
          <cell r="E36" t="str">
            <v>Alto</v>
          </cell>
        </row>
        <row r="37">
          <cell r="D37" t="str">
            <v>AltaCatastrófico</v>
          </cell>
          <cell r="E37" t="str">
            <v>Extremo</v>
          </cell>
        </row>
        <row r="38">
          <cell r="D38" t="str">
            <v>Muy AltaLeve</v>
          </cell>
          <cell r="E38" t="str">
            <v>Alto</v>
          </cell>
        </row>
        <row r="39">
          <cell r="D39" t="str">
            <v>Muy AltaMenor</v>
          </cell>
          <cell r="E39" t="str">
            <v>Alto</v>
          </cell>
        </row>
        <row r="40">
          <cell r="D40" t="str">
            <v>Muy AltaModerado</v>
          </cell>
          <cell r="E40" t="str">
            <v>Alto</v>
          </cell>
        </row>
        <row r="41">
          <cell r="D41" t="str">
            <v>Muy AltaMayor</v>
          </cell>
          <cell r="E41" t="str">
            <v>Alto</v>
          </cell>
        </row>
        <row r="42">
          <cell r="D42" t="str">
            <v>Muy AltaCatastrófico</v>
          </cell>
          <cell r="E42" t="str">
            <v>Extremo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topLeftCell="A5" zoomScale="90" zoomScaleNormal="90" workbookViewId="0">
      <selection activeCell="B18" sqref="B18:I18"/>
    </sheetView>
  </sheetViews>
  <sheetFormatPr baseColWidth="10" defaultColWidth="11.42578125" defaultRowHeight="15"/>
  <cols>
    <col min="1" max="1" width="28.140625" customWidth="1"/>
    <col min="2" max="2" width="18" customWidth="1"/>
    <col min="3" max="3" width="14.140625" style="6" customWidth="1"/>
    <col min="4" max="8" width="12.42578125" customWidth="1"/>
  </cols>
  <sheetData>
    <row r="1" spans="1:9" ht="21">
      <c r="A1" s="384" t="s">
        <v>0</v>
      </c>
      <c r="B1" s="384"/>
      <c r="C1" s="384"/>
      <c r="D1" s="384"/>
      <c r="E1" s="384"/>
      <c r="F1" s="384"/>
    </row>
    <row r="5" spans="1:9">
      <c r="D5" s="14"/>
      <c r="E5" s="14"/>
      <c r="F5" s="14"/>
      <c r="G5" s="14"/>
      <c r="H5" s="14"/>
    </row>
    <row r="6" spans="1:9" ht="16.7" customHeight="1">
      <c r="D6" s="14"/>
      <c r="E6" s="14"/>
      <c r="F6" s="14"/>
      <c r="G6" s="14"/>
      <c r="H6" s="14"/>
    </row>
    <row r="7" spans="1:9" ht="33.75">
      <c r="A7" s="385" t="s">
        <v>1</v>
      </c>
      <c r="B7" s="385"/>
      <c r="C7" s="385"/>
      <c r="D7" s="385"/>
      <c r="E7" s="385"/>
      <c r="F7" s="385"/>
      <c r="G7" s="385"/>
      <c r="H7" s="385"/>
      <c r="I7" s="385"/>
    </row>
    <row r="9" spans="1:9" s="7" customFormat="1" ht="63.75">
      <c r="A9" s="8" t="s">
        <v>2</v>
      </c>
      <c r="B9" s="386" t="s">
        <v>342</v>
      </c>
      <c r="C9" s="386"/>
      <c r="D9" s="386"/>
      <c r="E9" s="386"/>
      <c r="F9" s="386"/>
      <c r="G9" s="386"/>
      <c r="H9" s="386"/>
      <c r="I9" s="386"/>
    </row>
    <row r="10" spans="1:9" s="7" customFormat="1" ht="21" customHeight="1">
      <c r="A10" s="12"/>
      <c r="B10" s="13"/>
      <c r="C10" s="13"/>
      <c r="D10" s="12"/>
      <c r="E10" s="11"/>
    </row>
    <row r="11" spans="1:9" s="7" customFormat="1" ht="63.75">
      <c r="A11" s="8" t="s">
        <v>3</v>
      </c>
      <c r="B11" s="192" t="s">
        <v>4</v>
      </c>
      <c r="C11" s="387" t="s">
        <v>508</v>
      </c>
      <c r="D11" s="388"/>
      <c r="E11" s="388"/>
      <c r="F11" s="388"/>
      <c r="G11" s="388"/>
      <c r="H11" s="388"/>
      <c r="I11" s="389"/>
    </row>
    <row r="12" spans="1:9" ht="69.75" customHeight="1">
      <c r="A12" s="193" t="s">
        <v>3</v>
      </c>
      <c r="B12" s="194" t="s">
        <v>5</v>
      </c>
      <c r="C12" s="387" t="s">
        <v>509</v>
      </c>
      <c r="D12" s="388"/>
      <c r="E12" s="388"/>
      <c r="F12" s="388"/>
      <c r="G12" s="388"/>
      <c r="H12" s="388"/>
      <c r="I12" s="389"/>
    </row>
    <row r="13" spans="1:9" ht="12.75" customHeight="1">
      <c r="A13" s="9" t="s">
        <v>6</v>
      </c>
      <c r="B13" s="381"/>
      <c r="C13" s="381"/>
      <c r="D13" s="381"/>
      <c r="E13" s="381"/>
      <c r="F13" s="381"/>
      <c r="G13" s="381"/>
      <c r="H13" s="381"/>
      <c r="I13" s="381"/>
    </row>
    <row r="14" spans="1:9" s="7" customFormat="1" ht="25.5">
      <c r="A14" s="9" t="s">
        <v>7</v>
      </c>
      <c r="B14" s="382"/>
      <c r="C14" s="382"/>
      <c r="D14" s="382"/>
      <c r="E14" s="382"/>
      <c r="F14" s="382"/>
      <c r="G14" s="382"/>
      <c r="H14" s="382"/>
      <c r="I14" s="382"/>
    </row>
    <row r="15" spans="1:9" s="7" customFormat="1" ht="25.5">
      <c r="A15" s="9" t="s">
        <v>8</v>
      </c>
      <c r="B15" s="382"/>
      <c r="C15" s="382"/>
      <c r="D15" s="382"/>
      <c r="E15" s="382"/>
      <c r="F15" s="382"/>
      <c r="G15" s="382"/>
      <c r="H15" s="382"/>
      <c r="I15" s="382"/>
    </row>
    <row r="16" spans="1:9" s="7" customFormat="1" ht="25.5">
      <c r="A16" s="8" t="s">
        <v>9</v>
      </c>
      <c r="B16" s="383"/>
      <c r="C16" s="383"/>
      <c r="D16" s="383"/>
      <c r="E16" s="383"/>
      <c r="F16" s="383"/>
      <c r="G16" s="383"/>
      <c r="H16" s="383"/>
      <c r="I16" s="383"/>
    </row>
    <row r="18" spans="1:9" s="7" customFormat="1" ht="14.25">
      <c r="A18" s="8" t="s">
        <v>10</v>
      </c>
      <c r="B18" s="380"/>
      <c r="C18" s="380"/>
      <c r="D18" s="380"/>
      <c r="E18" s="380"/>
      <c r="F18" s="380"/>
      <c r="G18" s="380"/>
      <c r="H18" s="380"/>
      <c r="I18" s="380"/>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K80"/>
  <sheetViews>
    <sheetView showGridLines="0" topLeftCell="A14" zoomScaleNormal="100" workbookViewId="0">
      <selection activeCell="D78" sqref="D78"/>
    </sheetView>
  </sheetViews>
  <sheetFormatPr baseColWidth="10" defaultColWidth="10.5703125" defaultRowHeight="14.25"/>
  <cols>
    <col min="1" max="1" width="35.85546875" style="255" customWidth="1"/>
    <col min="2" max="2" width="10.28515625" style="256" customWidth="1"/>
    <col min="3" max="3" width="44.28515625" style="7" customWidth="1"/>
    <col min="4" max="4" width="29.85546875" style="256" customWidth="1"/>
    <col min="5" max="5" width="43.42578125" style="7" customWidth="1"/>
    <col min="6" max="11" width="10.7109375" style="7" customWidth="1"/>
    <col min="12" max="16384" width="10.5703125" style="7"/>
  </cols>
  <sheetData>
    <row r="1" spans="1:10" ht="12.75" customHeight="1">
      <c r="A1" s="251"/>
      <c r="B1" s="397" t="s">
        <v>11</v>
      </c>
      <c r="C1" s="397"/>
      <c r="D1" s="397"/>
      <c r="E1" s="252"/>
      <c r="F1" s="251"/>
      <c r="G1" s="251"/>
      <c r="I1" s="258"/>
    </row>
    <row r="2" spans="1:10" ht="12.75" customHeight="1">
      <c r="A2" s="251"/>
      <c r="B2" s="397" t="s">
        <v>12</v>
      </c>
      <c r="C2" s="397"/>
      <c r="D2" s="397"/>
      <c r="E2" s="252"/>
      <c r="F2" s="251"/>
      <c r="G2" s="251"/>
      <c r="I2" s="258"/>
    </row>
    <row r="3" spans="1:10" ht="12.75" customHeight="1">
      <c r="A3" s="251"/>
      <c r="B3" s="257"/>
      <c r="C3" s="257"/>
      <c r="D3" s="257"/>
      <c r="E3" s="252"/>
      <c r="F3" s="251"/>
      <c r="G3" s="251"/>
      <c r="I3" s="258"/>
    </row>
    <row r="4" spans="1:10" ht="12.75" customHeight="1">
      <c r="A4" s="251"/>
      <c r="B4" s="257"/>
      <c r="C4" s="257"/>
      <c r="D4" s="257"/>
      <c r="E4" s="252"/>
      <c r="F4" s="251"/>
      <c r="G4" s="251"/>
      <c r="I4" s="258"/>
    </row>
    <row r="5" spans="1:10" ht="116.25" customHeight="1">
      <c r="A5" s="267" t="s">
        <v>343</v>
      </c>
      <c r="B5" s="398" t="s">
        <v>457</v>
      </c>
      <c r="C5" s="399"/>
      <c r="D5" s="268" t="s">
        <v>13</v>
      </c>
      <c r="E5" s="269" t="s">
        <v>344</v>
      </c>
      <c r="F5" s="258"/>
      <c r="I5" s="195"/>
    </row>
    <row r="6" spans="1:10" ht="16.7" customHeight="1">
      <c r="A6" s="270"/>
      <c r="B6" s="271"/>
      <c r="C6" s="271"/>
      <c r="D6" s="272"/>
      <c r="E6" s="271"/>
      <c r="I6" s="258"/>
    </row>
    <row r="7" spans="1:10" ht="54.75" customHeight="1">
      <c r="A7" s="267" t="s">
        <v>345</v>
      </c>
      <c r="B7" s="400" t="s">
        <v>346</v>
      </c>
      <c r="C7" s="401"/>
      <c r="D7" s="401"/>
      <c r="E7" s="401"/>
    </row>
    <row r="8" spans="1:10" ht="13.35" customHeight="1">
      <c r="A8" s="273"/>
      <c r="B8" s="274"/>
      <c r="C8" s="275"/>
      <c r="D8" s="272"/>
      <c r="E8" s="272"/>
    </row>
    <row r="9" spans="1:10" ht="46.5" customHeight="1">
      <c r="A9" s="391" t="s">
        <v>347</v>
      </c>
      <c r="B9" s="392" t="s">
        <v>348</v>
      </c>
      <c r="C9" s="392"/>
      <c r="D9" s="393" t="s">
        <v>349</v>
      </c>
      <c r="E9" s="393"/>
    </row>
    <row r="10" spans="1:10" ht="47.25" customHeight="1">
      <c r="A10" s="391"/>
      <c r="B10" s="392" t="s">
        <v>14</v>
      </c>
      <c r="C10" s="392"/>
      <c r="D10" s="403" t="s">
        <v>350</v>
      </c>
      <c r="E10" s="404"/>
    </row>
    <row r="11" spans="1:10" s="253" customFormat="1" ht="26.25" customHeight="1">
      <c r="A11" s="273"/>
      <c r="B11" s="274"/>
      <c r="C11" s="275"/>
      <c r="D11" s="272"/>
      <c r="E11" s="272"/>
      <c r="F11" s="402"/>
      <c r="G11" s="402"/>
      <c r="H11" s="402"/>
      <c r="I11" s="402"/>
      <c r="J11" s="402"/>
    </row>
    <row r="12" spans="1:10" s="253" customFormat="1" ht="12.75" customHeight="1">
      <c r="A12" s="394" t="s">
        <v>15</v>
      </c>
      <c r="B12" s="394"/>
      <c r="C12" s="394"/>
      <c r="D12" s="394"/>
      <c r="E12" s="394"/>
      <c r="F12" s="259"/>
      <c r="G12" s="259"/>
      <c r="H12" s="196"/>
      <c r="I12" s="196"/>
      <c r="J12" s="196"/>
    </row>
    <row r="13" spans="1:10" s="253" customFormat="1" ht="12.75" customHeight="1">
      <c r="A13" s="276" t="s">
        <v>351</v>
      </c>
      <c r="B13" s="276" t="s">
        <v>16</v>
      </c>
      <c r="C13" s="276" t="s">
        <v>17</v>
      </c>
      <c r="D13" s="276" t="s">
        <v>18</v>
      </c>
      <c r="E13" s="276" t="s">
        <v>19</v>
      </c>
      <c r="F13" s="259"/>
      <c r="G13" s="259"/>
      <c r="H13" s="196"/>
      <c r="I13" s="196"/>
      <c r="J13" s="196"/>
    </row>
    <row r="14" spans="1:10" s="253" customFormat="1" ht="142.5">
      <c r="A14" s="395" t="s">
        <v>352</v>
      </c>
      <c r="B14" s="277">
        <v>1</v>
      </c>
      <c r="C14" s="278" t="s">
        <v>353</v>
      </c>
      <c r="D14" s="279">
        <v>1</v>
      </c>
      <c r="E14" s="278" t="s">
        <v>354</v>
      </c>
      <c r="F14" s="390"/>
      <c r="G14" s="197"/>
      <c r="H14" s="198"/>
      <c r="I14" s="260"/>
      <c r="J14" s="198"/>
    </row>
    <row r="15" spans="1:10" s="253" customFormat="1" ht="57.75" customHeight="1">
      <c r="A15" s="395"/>
      <c r="B15" s="277">
        <v>2</v>
      </c>
      <c r="C15" s="278" t="s">
        <v>355</v>
      </c>
      <c r="D15" s="279"/>
      <c r="E15" s="278"/>
      <c r="F15" s="390"/>
      <c r="G15" s="197"/>
      <c r="H15" s="198"/>
      <c r="I15" s="260"/>
      <c r="J15" s="198"/>
    </row>
    <row r="16" spans="1:10" s="253" customFormat="1" ht="31.5" customHeight="1">
      <c r="A16" s="396" t="s">
        <v>356</v>
      </c>
      <c r="B16" s="280">
        <v>3</v>
      </c>
      <c r="C16" s="281" t="s">
        <v>357</v>
      </c>
      <c r="D16" s="280">
        <v>2</v>
      </c>
      <c r="E16" s="281" t="s">
        <v>358</v>
      </c>
      <c r="F16" s="390"/>
      <c r="G16" s="197"/>
      <c r="H16" s="198"/>
      <c r="I16" s="263"/>
      <c r="J16" s="199"/>
    </row>
    <row r="17" spans="1:10" s="253" customFormat="1">
      <c r="A17" s="396"/>
      <c r="B17" s="280"/>
      <c r="C17" s="281"/>
      <c r="D17" s="280"/>
      <c r="E17" s="281"/>
      <c r="F17" s="390"/>
      <c r="G17" s="197"/>
      <c r="H17" s="198"/>
      <c r="I17" s="260"/>
      <c r="J17" s="198"/>
    </row>
    <row r="18" spans="1:10" s="253" customFormat="1">
      <c r="A18" s="396"/>
      <c r="B18" s="280"/>
      <c r="C18" s="281"/>
      <c r="D18" s="280"/>
      <c r="E18" s="281"/>
      <c r="F18" s="390"/>
      <c r="G18" s="197"/>
      <c r="H18" s="200"/>
      <c r="I18" s="260"/>
      <c r="J18" s="198"/>
    </row>
    <row r="19" spans="1:10" s="253" customFormat="1" ht="71.25">
      <c r="A19" s="406" t="s">
        <v>359</v>
      </c>
      <c r="B19" s="280">
        <v>4</v>
      </c>
      <c r="C19" s="281" t="s">
        <v>360</v>
      </c>
      <c r="D19" s="280">
        <v>3</v>
      </c>
      <c r="E19" s="278" t="s">
        <v>361</v>
      </c>
      <c r="F19" s="390"/>
      <c r="G19" s="197"/>
      <c r="H19" s="199"/>
      <c r="I19" s="260"/>
      <c r="J19" s="201"/>
    </row>
    <row r="20" spans="1:10" s="253" customFormat="1" ht="69.75" customHeight="1">
      <c r="A20" s="406"/>
      <c r="B20" s="280">
        <v>5</v>
      </c>
      <c r="C20" s="281" t="s">
        <v>362</v>
      </c>
      <c r="D20" s="280">
        <v>4</v>
      </c>
      <c r="E20" s="278" t="s">
        <v>363</v>
      </c>
      <c r="F20" s="390"/>
      <c r="G20" s="197"/>
      <c r="H20" s="201"/>
      <c r="I20" s="260"/>
      <c r="J20" s="201"/>
    </row>
    <row r="21" spans="1:10" s="253" customFormat="1" ht="45.75" customHeight="1">
      <c r="A21" s="406"/>
      <c r="B21" s="280">
        <v>6</v>
      </c>
      <c r="C21" s="281" t="s">
        <v>364</v>
      </c>
      <c r="D21" s="280">
        <v>5</v>
      </c>
      <c r="E21" s="282" t="s">
        <v>365</v>
      </c>
      <c r="F21" s="390"/>
      <c r="G21" s="197"/>
      <c r="H21" s="201"/>
      <c r="I21" s="260"/>
      <c r="J21" s="201"/>
    </row>
    <row r="22" spans="1:10" s="253" customFormat="1" ht="78.75" customHeight="1">
      <c r="A22" s="406"/>
      <c r="B22" s="280">
        <v>7</v>
      </c>
      <c r="C22" s="281" t="s">
        <v>366</v>
      </c>
      <c r="D22" s="280"/>
      <c r="E22" s="281"/>
      <c r="F22" s="390"/>
      <c r="G22" s="202"/>
      <c r="H22" s="203"/>
      <c r="I22" s="260"/>
      <c r="J22" s="204"/>
    </row>
    <row r="23" spans="1:10" s="253" customFormat="1" ht="95.25" customHeight="1">
      <c r="A23" s="406"/>
      <c r="B23" s="280">
        <v>8</v>
      </c>
      <c r="C23" s="281" t="s">
        <v>367</v>
      </c>
      <c r="D23" s="280"/>
      <c r="E23" s="278"/>
      <c r="F23" s="390"/>
      <c r="G23" s="197"/>
      <c r="H23" s="205"/>
      <c r="I23" s="260"/>
      <c r="J23" s="206"/>
    </row>
    <row r="24" spans="1:10" s="253" customFormat="1" ht="58.5" customHeight="1">
      <c r="A24" s="406"/>
      <c r="B24" s="280">
        <v>9</v>
      </c>
      <c r="C24" s="281" t="s">
        <v>368</v>
      </c>
      <c r="D24" s="280"/>
      <c r="E24" s="281"/>
      <c r="F24" s="390"/>
      <c r="G24" s="197"/>
      <c r="H24" s="204"/>
      <c r="I24" s="260"/>
      <c r="J24" s="207"/>
    </row>
    <row r="25" spans="1:10" s="253" customFormat="1" ht="74.25" customHeight="1">
      <c r="A25" s="406"/>
      <c r="B25" s="280">
        <v>10</v>
      </c>
      <c r="C25" s="281" t="s">
        <v>369</v>
      </c>
      <c r="D25" s="280"/>
      <c r="E25" s="281"/>
      <c r="F25" s="390"/>
      <c r="G25" s="197"/>
      <c r="H25" s="204"/>
      <c r="I25" s="260"/>
      <c r="J25" s="204"/>
    </row>
    <row r="26" spans="1:10" s="253" customFormat="1" ht="53.25" customHeight="1">
      <c r="A26" s="406" t="s">
        <v>370</v>
      </c>
      <c r="B26" s="280">
        <v>11</v>
      </c>
      <c r="C26" s="278" t="s">
        <v>371</v>
      </c>
      <c r="D26" s="277">
        <v>6</v>
      </c>
      <c r="E26" s="278" t="s">
        <v>372</v>
      </c>
      <c r="F26" s="260"/>
      <c r="G26" s="197"/>
      <c r="H26" s="208"/>
      <c r="I26" s="209"/>
      <c r="J26" s="208"/>
    </row>
    <row r="27" spans="1:10" s="253" customFormat="1" ht="59.25" customHeight="1">
      <c r="A27" s="406"/>
      <c r="B27" s="280">
        <v>12</v>
      </c>
      <c r="C27" s="278" t="s">
        <v>373</v>
      </c>
      <c r="D27" s="277">
        <v>7</v>
      </c>
      <c r="E27" s="278" t="s">
        <v>374</v>
      </c>
      <c r="F27" s="390"/>
      <c r="G27" s="197"/>
      <c r="H27" s="203"/>
      <c r="I27" s="209"/>
      <c r="J27" s="203"/>
    </row>
    <row r="28" spans="1:10" s="253" customFormat="1" ht="73.5" customHeight="1">
      <c r="A28" s="406"/>
      <c r="B28" s="280">
        <v>13</v>
      </c>
      <c r="C28" s="278" t="s">
        <v>375</v>
      </c>
      <c r="D28" s="277">
        <v>8</v>
      </c>
      <c r="E28" s="278" t="s">
        <v>376</v>
      </c>
      <c r="F28" s="390"/>
      <c r="G28" s="197"/>
      <c r="H28" s="203"/>
      <c r="I28" s="209"/>
      <c r="J28" s="203"/>
    </row>
    <row r="29" spans="1:10" s="253" customFormat="1" ht="42.75" customHeight="1">
      <c r="A29" s="406"/>
      <c r="B29" s="280">
        <v>14</v>
      </c>
      <c r="C29" s="278" t="s">
        <v>377</v>
      </c>
      <c r="D29" s="277"/>
      <c r="E29" s="278"/>
      <c r="F29" s="390"/>
      <c r="G29" s="197"/>
      <c r="H29" s="203"/>
      <c r="I29" s="210"/>
      <c r="J29" s="203"/>
    </row>
    <row r="30" spans="1:10" s="253" customFormat="1" ht="64.5" customHeight="1">
      <c r="A30" s="283" t="s">
        <v>378</v>
      </c>
      <c r="B30" s="280">
        <v>15</v>
      </c>
      <c r="C30" s="278" t="s">
        <v>379</v>
      </c>
      <c r="D30" s="277">
        <v>9</v>
      </c>
      <c r="E30" s="278" t="s">
        <v>380</v>
      </c>
      <c r="F30" s="390"/>
      <c r="G30" s="197"/>
      <c r="H30" s="203"/>
      <c r="I30" s="260"/>
      <c r="J30" s="203"/>
    </row>
    <row r="31" spans="1:10" s="253" customFormat="1" ht="39.75" customHeight="1">
      <c r="A31" s="406" t="s">
        <v>381</v>
      </c>
      <c r="B31" s="280">
        <v>16</v>
      </c>
      <c r="C31" s="284" t="s">
        <v>382</v>
      </c>
      <c r="D31" s="280"/>
      <c r="E31" s="281"/>
      <c r="F31" s="405"/>
      <c r="G31" s="405"/>
      <c r="H31" s="405"/>
      <c r="I31" s="405"/>
      <c r="J31" s="405"/>
    </row>
    <row r="32" spans="1:10" s="254" customFormat="1" ht="28.5">
      <c r="A32" s="406"/>
      <c r="B32" s="280">
        <v>17</v>
      </c>
      <c r="C32" s="284" t="s">
        <v>383</v>
      </c>
      <c r="D32" s="280"/>
      <c r="E32" s="281"/>
      <c r="F32" s="261"/>
      <c r="G32" s="261"/>
      <c r="H32" s="211"/>
      <c r="I32" s="212"/>
      <c r="J32" s="211"/>
    </row>
    <row r="33" spans="1:11" s="254" customFormat="1" ht="58.5" customHeight="1">
      <c r="A33" s="394" t="s">
        <v>20</v>
      </c>
      <c r="B33" s="394"/>
      <c r="C33" s="394"/>
      <c r="D33" s="394"/>
      <c r="E33" s="394"/>
      <c r="F33" s="407"/>
      <c r="G33" s="197"/>
      <c r="H33" s="213"/>
      <c r="I33" s="197"/>
      <c r="J33" s="213"/>
    </row>
    <row r="34" spans="1:11" s="254" customFormat="1">
      <c r="A34" s="276" t="s">
        <v>351</v>
      </c>
      <c r="B34" s="276" t="s">
        <v>16</v>
      </c>
      <c r="C34" s="276" t="s">
        <v>21</v>
      </c>
      <c r="D34" s="276" t="s">
        <v>18</v>
      </c>
      <c r="E34" s="276" t="s">
        <v>384</v>
      </c>
      <c r="F34" s="407"/>
      <c r="G34" s="197"/>
      <c r="H34" s="213"/>
      <c r="I34" s="197"/>
      <c r="J34" s="213"/>
    </row>
    <row r="35" spans="1:11" s="254" customFormat="1" ht="54.75" customHeight="1">
      <c r="A35" s="406" t="s">
        <v>385</v>
      </c>
      <c r="B35" s="277">
        <v>1</v>
      </c>
      <c r="C35" s="278" t="s">
        <v>386</v>
      </c>
      <c r="D35" s="277">
        <v>1</v>
      </c>
      <c r="E35" s="278" t="s">
        <v>387</v>
      </c>
      <c r="F35" s="407"/>
      <c r="G35" s="197"/>
      <c r="H35" s="213"/>
      <c r="I35" s="197"/>
      <c r="J35" s="213"/>
    </row>
    <row r="36" spans="1:11" s="254" customFormat="1" ht="45.75" customHeight="1">
      <c r="A36" s="406"/>
      <c r="B36" s="277">
        <v>2</v>
      </c>
      <c r="C36" s="278" t="s">
        <v>388</v>
      </c>
      <c r="D36" s="277">
        <v>2</v>
      </c>
      <c r="E36" s="282" t="s">
        <v>389</v>
      </c>
      <c r="F36" s="407"/>
      <c r="G36" s="197"/>
      <c r="H36" s="213"/>
      <c r="I36" s="197"/>
      <c r="J36" s="213"/>
    </row>
    <row r="37" spans="1:11" s="254" customFormat="1" ht="45.75" customHeight="1">
      <c r="A37" s="406"/>
      <c r="B37" s="277">
        <v>3</v>
      </c>
      <c r="C37" s="282" t="s">
        <v>390</v>
      </c>
      <c r="D37" s="277">
        <v>3</v>
      </c>
      <c r="E37" s="282" t="s">
        <v>391</v>
      </c>
      <c r="F37" s="407"/>
      <c r="G37" s="197"/>
      <c r="H37" s="213"/>
      <c r="I37" s="197"/>
      <c r="J37" s="213"/>
    </row>
    <row r="38" spans="1:11" s="253" customFormat="1" ht="36.75" customHeight="1">
      <c r="A38" s="406"/>
      <c r="B38" s="277">
        <v>4</v>
      </c>
      <c r="C38" s="282" t="s">
        <v>392</v>
      </c>
      <c r="D38" s="277">
        <v>4</v>
      </c>
      <c r="E38" s="278" t="s">
        <v>393</v>
      </c>
      <c r="F38" s="407"/>
      <c r="G38" s="197"/>
      <c r="H38" s="199"/>
      <c r="I38" s="197"/>
      <c r="J38" s="213"/>
    </row>
    <row r="39" spans="1:11" s="253" customFormat="1" ht="39.75" customHeight="1">
      <c r="A39" s="406"/>
      <c r="B39" s="277"/>
      <c r="C39" s="285"/>
      <c r="D39" s="277">
        <v>5</v>
      </c>
      <c r="E39" s="278" t="s">
        <v>394</v>
      </c>
      <c r="F39" s="407"/>
      <c r="G39" s="256"/>
      <c r="H39" s="7"/>
      <c r="I39" s="197"/>
      <c r="J39" s="213"/>
    </row>
    <row r="40" spans="1:11" s="253" customFormat="1" ht="50.25" customHeight="1">
      <c r="A40" s="406"/>
      <c r="B40" s="277"/>
      <c r="C40" s="284"/>
      <c r="D40" s="277">
        <v>6</v>
      </c>
      <c r="E40" s="278" t="s">
        <v>395</v>
      </c>
      <c r="F40" s="407"/>
      <c r="G40" s="197"/>
      <c r="H40" s="199"/>
      <c r="I40" s="197"/>
      <c r="J40" s="213"/>
    </row>
    <row r="41" spans="1:11" s="253" customFormat="1" ht="41.25" customHeight="1">
      <c r="A41" s="406"/>
      <c r="B41" s="277"/>
      <c r="C41" s="284"/>
      <c r="D41" s="277">
        <v>7</v>
      </c>
      <c r="E41" s="286" t="s">
        <v>396</v>
      </c>
      <c r="F41" s="407"/>
      <c r="G41" s="197"/>
      <c r="H41" s="199"/>
      <c r="I41" s="197"/>
      <c r="J41" s="213"/>
    </row>
    <row r="42" spans="1:11" s="253" customFormat="1" ht="52.5" customHeight="1">
      <c r="A42" s="287" t="s">
        <v>22</v>
      </c>
      <c r="B42" s="277"/>
      <c r="C42" s="284" t="s">
        <v>397</v>
      </c>
      <c r="D42" s="277"/>
      <c r="E42" s="284" t="s">
        <v>397</v>
      </c>
      <c r="F42" s="408"/>
      <c r="G42" s="263"/>
      <c r="H42" s="201"/>
      <c r="I42" s="263"/>
      <c r="J42" s="214"/>
    </row>
    <row r="43" spans="1:11" s="253" customFormat="1" ht="40.5" customHeight="1">
      <c r="A43" s="406" t="s">
        <v>398</v>
      </c>
      <c r="B43" s="277">
        <v>5</v>
      </c>
      <c r="C43" s="278" t="s">
        <v>399</v>
      </c>
      <c r="D43" s="277">
        <v>8</v>
      </c>
      <c r="E43" s="288" t="s">
        <v>400</v>
      </c>
      <c r="F43" s="408"/>
      <c r="G43" s="263"/>
      <c r="H43" s="201"/>
      <c r="I43" s="263"/>
      <c r="J43" s="199"/>
    </row>
    <row r="44" spans="1:11" s="253" customFormat="1" ht="57.75" customHeight="1">
      <c r="A44" s="406"/>
      <c r="B44" s="277">
        <v>6</v>
      </c>
      <c r="C44" s="278" t="s">
        <v>401</v>
      </c>
      <c r="D44" s="277"/>
      <c r="E44" s="278"/>
      <c r="F44" s="390"/>
      <c r="G44" s="263"/>
      <c r="H44" s="207"/>
      <c r="I44" s="197"/>
      <c r="J44" s="213"/>
    </row>
    <row r="45" spans="1:11" s="253" customFormat="1" ht="57">
      <c r="A45" s="406"/>
      <c r="B45" s="277">
        <v>7</v>
      </c>
      <c r="C45" s="278" t="s">
        <v>402</v>
      </c>
      <c r="D45" s="277">
        <v>9</v>
      </c>
      <c r="E45" s="278" t="s">
        <v>403</v>
      </c>
      <c r="F45" s="390"/>
      <c r="G45" s="260"/>
      <c r="H45" s="199"/>
      <c r="I45" s="197"/>
      <c r="J45" s="201"/>
    </row>
    <row r="46" spans="1:11" s="253" customFormat="1" ht="47.25" customHeight="1">
      <c r="A46" s="406"/>
      <c r="B46" s="277">
        <v>8</v>
      </c>
      <c r="C46" s="278" t="s">
        <v>404</v>
      </c>
      <c r="D46" s="277">
        <v>10</v>
      </c>
      <c r="E46" s="278" t="s">
        <v>405</v>
      </c>
      <c r="F46" s="390"/>
      <c r="G46" s="260"/>
      <c r="H46" s="215"/>
      <c r="I46" s="197"/>
      <c r="J46" s="199"/>
      <c r="K46" s="216"/>
    </row>
    <row r="47" spans="1:11" s="253" customFormat="1" ht="50.25" customHeight="1">
      <c r="A47" s="406"/>
      <c r="B47" s="277">
        <v>9</v>
      </c>
      <c r="C47" s="288" t="s">
        <v>406</v>
      </c>
      <c r="D47" s="277"/>
      <c r="E47" s="278"/>
      <c r="F47" s="390"/>
      <c r="G47" s="260"/>
      <c r="H47" s="199"/>
      <c r="I47" s="197"/>
      <c r="J47" s="199"/>
    </row>
    <row r="48" spans="1:11" s="253" customFormat="1" ht="71.25" customHeight="1">
      <c r="A48" s="406"/>
      <c r="B48" s="277">
        <v>10</v>
      </c>
      <c r="C48" s="278" t="s">
        <v>407</v>
      </c>
      <c r="D48" s="277">
        <v>11</v>
      </c>
      <c r="E48" s="278" t="s">
        <v>408</v>
      </c>
      <c r="F48" s="390"/>
      <c r="G48" s="217"/>
      <c r="H48" s="218"/>
      <c r="I48" s="197"/>
      <c r="J48" s="199"/>
    </row>
    <row r="49" spans="1:11" s="253" customFormat="1" ht="97.5" customHeight="1">
      <c r="A49" s="406" t="s">
        <v>409</v>
      </c>
      <c r="B49" s="277">
        <v>11</v>
      </c>
      <c r="C49" s="278" t="s">
        <v>410</v>
      </c>
      <c r="D49" s="277">
        <v>12</v>
      </c>
      <c r="E49" s="278" t="s">
        <v>411</v>
      </c>
      <c r="F49" s="390"/>
      <c r="G49" s="217"/>
      <c r="H49" s="218"/>
      <c r="I49" s="197"/>
      <c r="J49" s="201"/>
    </row>
    <row r="50" spans="1:11" ht="71.25" customHeight="1">
      <c r="A50" s="406"/>
      <c r="B50" s="277">
        <v>12</v>
      </c>
      <c r="C50" s="278" t="s">
        <v>412</v>
      </c>
      <c r="D50" s="279">
        <v>13</v>
      </c>
      <c r="E50" s="278" t="s">
        <v>413</v>
      </c>
      <c r="F50" s="390"/>
      <c r="G50" s="260"/>
      <c r="H50" s="201"/>
      <c r="I50" s="219"/>
      <c r="J50" s="215"/>
    </row>
    <row r="51" spans="1:11" ht="150" customHeight="1">
      <c r="A51" s="406" t="s">
        <v>23</v>
      </c>
      <c r="B51" s="277">
        <v>13</v>
      </c>
      <c r="C51" s="278" t="s">
        <v>414</v>
      </c>
      <c r="D51" s="279">
        <v>14</v>
      </c>
      <c r="E51" s="288" t="s">
        <v>374</v>
      </c>
      <c r="F51" s="390"/>
      <c r="G51" s="260"/>
      <c r="H51" s="201"/>
      <c r="I51" s="219"/>
      <c r="J51" s="215"/>
    </row>
    <row r="52" spans="1:11" ht="72.75" customHeight="1">
      <c r="A52" s="406"/>
      <c r="B52" s="277">
        <v>14</v>
      </c>
      <c r="C52" s="278" t="s">
        <v>415</v>
      </c>
      <c r="D52" s="279">
        <v>15</v>
      </c>
      <c r="E52" s="288" t="s">
        <v>416</v>
      </c>
      <c r="F52" s="390"/>
      <c r="G52" s="260"/>
      <c r="H52" s="201"/>
      <c r="I52" s="219"/>
      <c r="J52" s="199"/>
      <c r="K52" s="216"/>
    </row>
    <row r="53" spans="1:11" ht="99.75">
      <c r="A53" s="406"/>
      <c r="B53" s="277">
        <v>15</v>
      </c>
      <c r="C53" s="278" t="s">
        <v>417</v>
      </c>
      <c r="D53" s="279">
        <v>16</v>
      </c>
      <c r="E53" s="288" t="s">
        <v>418</v>
      </c>
      <c r="F53" s="390"/>
      <c r="G53" s="260"/>
      <c r="H53" s="201"/>
      <c r="I53" s="219"/>
      <c r="J53" s="199"/>
      <c r="K53" s="216"/>
    </row>
    <row r="54" spans="1:11" ht="80.25" customHeight="1">
      <c r="A54" s="406"/>
      <c r="B54" s="277">
        <v>16</v>
      </c>
      <c r="C54" s="278" t="s">
        <v>419</v>
      </c>
      <c r="D54" s="279"/>
      <c r="E54" s="288"/>
      <c r="F54" s="390"/>
      <c r="G54" s="260"/>
      <c r="H54" s="201"/>
      <c r="I54" s="220"/>
      <c r="J54" s="201"/>
    </row>
    <row r="55" spans="1:11" ht="84.75" customHeight="1">
      <c r="A55" s="406"/>
      <c r="B55" s="277">
        <v>17</v>
      </c>
      <c r="C55" s="278" t="s">
        <v>420</v>
      </c>
      <c r="D55" s="279"/>
      <c r="E55" s="288"/>
      <c r="F55" s="390"/>
      <c r="G55" s="217"/>
      <c r="H55" s="218"/>
      <c r="I55" s="263"/>
      <c r="J55" s="199"/>
    </row>
    <row r="56" spans="1:11" ht="145.5" customHeight="1">
      <c r="A56" s="406"/>
      <c r="B56" s="277">
        <v>18</v>
      </c>
      <c r="C56" s="278" t="s">
        <v>421</v>
      </c>
      <c r="D56" s="279"/>
      <c r="E56" s="288"/>
      <c r="F56" s="390"/>
      <c r="G56" s="260"/>
      <c r="H56" s="199"/>
      <c r="I56" s="220"/>
      <c r="J56" s="199"/>
    </row>
    <row r="57" spans="1:11" ht="58.5" customHeight="1">
      <c r="A57" s="406"/>
      <c r="B57" s="277">
        <v>19</v>
      </c>
      <c r="C57" s="278" t="s">
        <v>422</v>
      </c>
      <c r="D57" s="279"/>
      <c r="E57" s="288"/>
      <c r="F57" s="390"/>
      <c r="G57" s="217"/>
      <c r="H57" s="199"/>
      <c r="I57" s="219"/>
      <c r="J57" s="199"/>
    </row>
    <row r="58" spans="1:11" ht="51" customHeight="1">
      <c r="A58" s="406"/>
      <c r="B58" s="277">
        <v>20</v>
      </c>
      <c r="C58" s="278" t="s">
        <v>423</v>
      </c>
      <c r="D58" s="279"/>
      <c r="E58" s="288"/>
      <c r="F58" s="390"/>
      <c r="G58" s="217"/>
      <c r="H58" s="215"/>
      <c r="I58" s="220"/>
      <c r="J58" s="199"/>
    </row>
    <row r="59" spans="1:11" ht="49.5" customHeight="1">
      <c r="A59" s="406"/>
      <c r="B59" s="277">
        <v>21</v>
      </c>
      <c r="C59" s="278" t="s">
        <v>424</v>
      </c>
      <c r="D59" s="279"/>
      <c r="E59" s="288"/>
      <c r="F59" s="390"/>
      <c r="G59" s="217"/>
      <c r="H59" s="215"/>
      <c r="I59" s="219"/>
      <c r="J59" s="218"/>
    </row>
    <row r="60" spans="1:11" ht="56.25" customHeight="1">
      <c r="A60" s="406" t="s">
        <v>425</v>
      </c>
      <c r="B60" s="277">
        <v>22</v>
      </c>
      <c r="C60" s="278" t="s">
        <v>426</v>
      </c>
      <c r="D60" s="279">
        <v>17</v>
      </c>
      <c r="E60" s="288" t="s">
        <v>427</v>
      </c>
      <c r="F60" s="390"/>
      <c r="G60" s="202"/>
      <c r="H60" s="215"/>
      <c r="I60" s="219"/>
      <c r="J60" s="218"/>
    </row>
    <row r="61" spans="1:11" ht="51.75" customHeight="1">
      <c r="A61" s="406"/>
      <c r="B61" s="277">
        <v>23</v>
      </c>
      <c r="C61" s="278" t="s">
        <v>428</v>
      </c>
      <c r="D61" s="279">
        <v>18</v>
      </c>
      <c r="E61" s="278" t="s">
        <v>24</v>
      </c>
      <c r="F61" s="390"/>
      <c r="G61" s="202"/>
      <c r="H61" s="260"/>
      <c r="I61" s="219"/>
      <c r="J61" s="215"/>
    </row>
    <row r="62" spans="1:11" ht="57">
      <c r="A62" s="406"/>
      <c r="B62" s="277">
        <v>24</v>
      </c>
      <c r="C62" s="282" t="s">
        <v>497</v>
      </c>
      <c r="D62" s="279">
        <v>19</v>
      </c>
      <c r="E62" s="289" t="s">
        <v>25</v>
      </c>
      <c r="F62" s="390"/>
      <c r="G62" s="202"/>
      <c r="H62" s="260"/>
      <c r="I62" s="220"/>
      <c r="J62" s="199"/>
    </row>
    <row r="63" spans="1:11" ht="42" customHeight="1">
      <c r="A63" s="290" t="s">
        <v>26</v>
      </c>
      <c r="B63" s="277">
        <v>25</v>
      </c>
      <c r="C63" s="282" t="s">
        <v>429</v>
      </c>
      <c r="D63" s="279"/>
      <c r="E63" s="288"/>
      <c r="F63" s="390"/>
      <c r="G63" s="202"/>
      <c r="H63" s="260"/>
      <c r="I63" s="220"/>
      <c r="J63" s="199"/>
    </row>
    <row r="64" spans="1:11" ht="28.5">
      <c r="A64" s="406" t="s">
        <v>430</v>
      </c>
      <c r="B64" s="277">
        <v>26</v>
      </c>
      <c r="C64" s="278" t="s">
        <v>431</v>
      </c>
      <c r="D64" s="279">
        <v>20</v>
      </c>
      <c r="E64" s="278" t="s">
        <v>432</v>
      </c>
      <c r="F64" s="390"/>
      <c r="G64" s="260"/>
    </row>
    <row r="65" spans="1:10" ht="49.5" customHeight="1">
      <c r="A65" s="406"/>
      <c r="B65" s="277"/>
      <c r="C65" s="278"/>
      <c r="D65" s="279">
        <v>21</v>
      </c>
      <c r="E65" s="278" t="s">
        <v>433</v>
      </c>
      <c r="F65" s="390"/>
      <c r="G65" s="260"/>
      <c r="H65" s="201"/>
      <c r="I65" s="220"/>
      <c r="J65" s="218"/>
    </row>
    <row r="66" spans="1:10" ht="55.5" customHeight="1">
      <c r="A66" s="406" t="s">
        <v>434</v>
      </c>
      <c r="B66" s="277">
        <v>27</v>
      </c>
      <c r="C66" s="288" t="s">
        <v>435</v>
      </c>
      <c r="D66" s="279"/>
      <c r="E66" s="288"/>
      <c r="F66" s="390"/>
      <c r="G66" s="260"/>
      <c r="H66" s="200"/>
      <c r="I66" s="220"/>
      <c r="J66" s="199"/>
    </row>
    <row r="67" spans="1:10" ht="33.75" customHeight="1">
      <c r="A67" s="406"/>
      <c r="B67" s="277">
        <v>28</v>
      </c>
      <c r="C67" s="288" t="s">
        <v>436</v>
      </c>
      <c r="D67" s="279">
        <v>22</v>
      </c>
      <c r="E67" s="288" t="s">
        <v>437</v>
      </c>
    </row>
    <row r="68" spans="1:10" ht="28.5">
      <c r="A68" s="406"/>
      <c r="B68" s="277"/>
      <c r="C68" s="285"/>
      <c r="D68" s="279">
        <v>23</v>
      </c>
      <c r="E68" s="288" t="s">
        <v>438</v>
      </c>
      <c r="F68" s="390"/>
      <c r="G68" s="202"/>
      <c r="H68" s="215"/>
      <c r="I68" s="220"/>
      <c r="J68" s="213"/>
    </row>
    <row r="69" spans="1:10" ht="37.5" customHeight="1">
      <c r="A69" s="406"/>
      <c r="B69" s="277"/>
      <c r="C69" s="291"/>
      <c r="D69" s="279">
        <v>24</v>
      </c>
      <c r="E69" s="288" t="s">
        <v>439</v>
      </c>
      <c r="F69" s="390"/>
      <c r="G69" s="202"/>
      <c r="H69" s="215"/>
      <c r="I69" s="220"/>
      <c r="J69" s="221"/>
    </row>
    <row r="70" spans="1:10" ht="33" customHeight="1">
      <c r="A70" s="406"/>
      <c r="B70" s="277"/>
      <c r="C70" s="288"/>
      <c r="D70" s="279">
        <v>25</v>
      </c>
      <c r="E70" s="288" t="s">
        <v>440</v>
      </c>
      <c r="F70" s="390"/>
      <c r="G70" s="197"/>
      <c r="H70" s="199"/>
      <c r="I70" s="220"/>
      <c r="J70" s="221"/>
    </row>
    <row r="71" spans="1:10" ht="42.75" customHeight="1">
      <c r="A71" s="406"/>
      <c r="B71" s="277"/>
      <c r="C71" s="288"/>
      <c r="D71" s="279">
        <v>26</v>
      </c>
      <c r="E71" s="288" t="s">
        <v>441</v>
      </c>
      <c r="F71" s="390"/>
      <c r="G71" s="219"/>
      <c r="H71" s="215"/>
      <c r="I71" s="220"/>
      <c r="J71" s="221"/>
    </row>
    <row r="72" spans="1:10" ht="36.75" customHeight="1">
      <c r="A72" s="410" t="s">
        <v>442</v>
      </c>
      <c r="B72" s="277">
        <v>29</v>
      </c>
      <c r="C72" s="278" t="s">
        <v>27</v>
      </c>
      <c r="D72" s="279">
        <v>27</v>
      </c>
      <c r="E72" s="278" t="s">
        <v>443</v>
      </c>
      <c r="F72" s="390"/>
      <c r="G72" s="219"/>
      <c r="H72" s="222"/>
      <c r="I72" s="220"/>
      <c r="J72" s="221"/>
    </row>
    <row r="73" spans="1:10" ht="32.25" customHeight="1">
      <c r="A73" s="411"/>
      <c r="B73" s="277">
        <v>30</v>
      </c>
      <c r="C73" s="278" t="s">
        <v>444</v>
      </c>
      <c r="D73" s="279">
        <v>28</v>
      </c>
      <c r="E73" s="278" t="s">
        <v>445</v>
      </c>
      <c r="F73" s="390"/>
      <c r="G73" s="219"/>
      <c r="H73" s="222"/>
      <c r="I73" s="220"/>
      <c r="J73" s="221"/>
    </row>
    <row r="74" spans="1:10" ht="41.25" customHeight="1">
      <c r="A74" s="411"/>
      <c r="B74" s="277">
        <v>31</v>
      </c>
      <c r="C74" s="278" t="s">
        <v>446</v>
      </c>
      <c r="D74" s="292"/>
      <c r="E74" s="278"/>
      <c r="F74" s="260"/>
      <c r="G74" s="263"/>
      <c r="H74" s="213"/>
      <c r="I74" s="220"/>
    </row>
    <row r="75" spans="1:10" ht="73.5" customHeight="1">
      <c r="A75" s="411"/>
      <c r="B75" s="277">
        <v>32</v>
      </c>
      <c r="C75" s="278" t="s">
        <v>447</v>
      </c>
      <c r="D75" s="292"/>
      <c r="E75" s="278"/>
      <c r="F75" s="390"/>
      <c r="G75" s="217"/>
      <c r="H75" s="222"/>
      <c r="I75" s="220"/>
      <c r="J75" s="199"/>
    </row>
    <row r="76" spans="1:10" ht="42.75" customHeight="1">
      <c r="A76" s="411"/>
      <c r="B76" s="293">
        <v>33</v>
      </c>
      <c r="C76" s="294" t="s">
        <v>448</v>
      </c>
      <c r="D76" s="295">
        <v>29</v>
      </c>
      <c r="E76" s="294" t="s">
        <v>449</v>
      </c>
      <c r="F76" s="390"/>
      <c r="G76" s="217"/>
      <c r="H76" s="199"/>
      <c r="I76" s="220"/>
      <c r="J76" s="199"/>
    </row>
    <row r="77" spans="1:10" ht="38.25" customHeight="1">
      <c r="A77" s="296"/>
      <c r="B77" s="297"/>
      <c r="C77" s="298"/>
      <c r="D77" s="297"/>
      <c r="E77" s="275"/>
      <c r="F77" s="390"/>
      <c r="G77" s="217"/>
      <c r="H77" s="222"/>
      <c r="I77" s="220"/>
      <c r="J77" s="199"/>
    </row>
    <row r="78" spans="1:10" ht="44.25" customHeight="1">
      <c r="A78" s="299" t="s">
        <v>450</v>
      </c>
      <c r="B78" s="412" t="s">
        <v>451</v>
      </c>
      <c r="C78" s="413"/>
      <c r="D78" s="300" t="s">
        <v>452</v>
      </c>
      <c r="E78" s="301" t="s">
        <v>453</v>
      </c>
      <c r="F78" s="409"/>
      <c r="G78" s="256"/>
      <c r="H78" s="201"/>
      <c r="I78" s="197"/>
      <c r="J78" s="199"/>
    </row>
    <row r="79" spans="1:10" ht="48" customHeight="1">
      <c r="A79" s="302" t="s">
        <v>454</v>
      </c>
      <c r="B79" s="414" t="s">
        <v>455</v>
      </c>
      <c r="C79" s="415"/>
      <c r="D79" s="303" t="s">
        <v>456</v>
      </c>
      <c r="E79" s="304" t="s">
        <v>10</v>
      </c>
      <c r="F79" s="409"/>
      <c r="G79" s="256"/>
      <c r="H79" s="221"/>
      <c r="I79" s="197"/>
      <c r="J79" s="199"/>
    </row>
    <row r="80" spans="1:10">
      <c r="A80" s="7"/>
      <c r="B80" s="7"/>
      <c r="D80" s="7"/>
    </row>
  </sheetData>
  <mergeCells count="42">
    <mergeCell ref="F68:F73"/>
    <mergeCell ref="F75:F77"/>
    <mergeCell ref="F78:F79"/>
    <mergeCell ref="A66:A71"/>
    <mergeCell ref="A72:A76"/>
    <mergeCell ref="B78:C78"/>
    <mergeCell ref="B79:C79"/>
    <mergeCell ref="F50:F54"/>
    <mergeCell ref="F55:F64"/>
    <mergeCell ref="F65:F66"/>
    <mergeCell ref="A49:A50"/>
    <mergeCell ref="A51:A59"/>
    <mergeCell ref="A60:A62"/>
    <mergeCell ref="A64:A65"/>
    <mergeCell ref="F33:F41"/>
    <mergeCell ref="F42:F43"/>
    <mergeCell ref="F44:F49"/>
    <mergeCell ref="A33:E33"/>
    <mergeCell ref="A35:A41"/>
    <mergeCell ref="A43:A48"/>
    <mergeCell ref="F22:F25"/>
    <mergeCell ref="F27:F30"/>
    <mergeCell ref="F31:J31"/>
    <mergeCell ref="A19:A25"/>
    <mergeCell ref="A26:A29"/>
    <mergeCell ref="A31:A32"/>
    <mergeCell ref="F19:F21"/>
    <mergeCell ref="B1:D1"/>
    <mergeCell ref="B2:D2"/>
    <mergeCell ref="B5:C5"/>
    <mergeCell ref="B7:E7"/>
    <mergeCell ref="F11:J11"/>
    <mergeCell ref="B10:C10"/>
    <mergeCell ref="D10:E10"/>
    <mergeCell ref="F14:F16"/>
    <mergeCell ref="F17:F18"/>
    <mergeCell ref="A9:A10"/>
    <mergeCell ref="B9:C9"/>
    <mergeCell ref="D9:E9"/>
    <mergeCell ref="A12:E12"/>
    <mergeCell ref="A14:A15"/>
    <mergeCell ref="A16:A18"/>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G16"/>
  <sheetViews>
    <sheetView showGridLines="0" topLeftCell="A4" zoomScale="90" zoomScaleNormal="90" workbookViewId="0">
      <pane ySplit="2" topLeftCell="A10" activePane="bottomLeft" state="frozen"/>
      <selection activeCell="A4" sqref="A4"/>
      <selection pane="bottomLeft" activeCell="C5" sqref="C5"/>
    </sheetView>
  </sheetViews>
  <sheetFormatPr baseColWidth="10" defaultColWidth="10.5703125" defaultRowHeight="18.75"/>
  <cols>
    <col min="1" max="1" width="52.140625" style="250" customWidth="1"/>
    <col min="2" max="4" width="15.7109375" style="248" customWidth="1"/>
    <col min="5" max="5" width="15.7109375" style="249" customWidth="1"/>
    <col min="6" max="6" width="33.140625" style="50" customWidth="1"/>
  </cols>
  <sheetData>
    <row r="1" spans="1:7" ht="22.5" customHeight="1">
      <c r="A1" s="418" t="s">
        <v>11</v>
      </c>
      <c r="B1" s="418"/>
      <c r="C1" s="418"/>
      <c r="D1" s="418"/>
      <c r="E1" s="418"/>
      <c r="F1" s="418"/>
    </row>
    <row r="2" spans="1:7">
      <c r="A2" s="419" t="s">
        <v>28</v>
      </c>
      <c r="B2" s="419"/>
      <c r="C2" s="419"/>
      <c r="D2" s="419"/>
      <c r="E2" s="419"/>
      <c r="F2" s="419"/>
    </row>
    <row r="3" spans="1:7">
      <c r="A3" s="420" t="s">
        <v>29</v>
      </c>
      <c r="B3" s="421"/>
      <c r="C3" s="421"/>
      <c r="D3" s="421"/>
      <c r="E3" s="421"/>
      <c r="F3" s="422"/>
    </row>
    <row r="4" spans="1:7" ht="28.5" customHeight="1">
      <c r="A4" s="423" t="s">
        <v>30</v>
      </c>
      <c r="B4" s="425" t="s">
        <v>31</v>
      </c>
      <c r="C4" s="426"/>
      <c r="D4" s="426"/>
      <c r="E4" s="427"/>
      <c r="F4" s="246" t="s">
        <v>32</v>
      </c>
    </row>
    <row r="5" spans="1:7" ht="46.5" customHeight="1">
      <c r="A5" s="424"/>
      <c r="B5" s="247" t="s">
        <v>33</v>
      </c>
      <c r="C5" s="247" t="s">
        <v>34</v>
      </c>
      <c r="D5" s="247" t="s">
        <v>35</v>
      </c>
      <c r="E5" s="247" t="s">
        <v>36</v>
      </c>
      <c r="F5" s="262"/>
    </row>
    <row r="6" spans="1:7" ht="15.75">
      <c r="A6" s="428" t="s">
        <v>29</v>
      </c>
      <c r="B6" s="428"/>
      <c r="C6" s="428"/>
      <c r="D6" s="428"/>
      <c r="E6" s="428"/>
      <c r="F6" s="428"/>
      <c r="G6" s="131"/>
    </row>
    <row r="7" spans="1:7" ht="31.5" customHeight="1">
      <c r="A7" s="416" t="s">
        <v>30</v>
      </c>
      <c r="B7" s="417" t="s">
        <v>31</v>
      </c>
      <c r="C7" s="417"/>
      <c r="D7" s="417"/>
      <c r="E7" s="417"/>
      <c r="F7" s="305" t="s">
        <v>32</v>
      </c>
      <c r="G7" s="131"/>
    </row>
    <row r="8" spans="1:7" ht="73.5" customHeight="1">
      <c r="A8" s="416"/>
      <c r="B8" s="306" t="s">
        <v>33</v>
      </c>
      <c r="C8" s="306" t="s">
        <v>34</v>
      </c>
      <c r="D8" s="306" t="s">
        <v>35</v>
      </c>
      <c r="E8" s="306" t="s">
        <v>36</v>
      </c>
      <c r="F8" s="307"/>
      <c r="G8" s="131"/>
    </row>
    <row r="9" spans="1:7" ht="30">
      <c r="A9" s="308" t="s">
        <v>458</v>
      </c>
      <c r="B9" s="309" t="s">
        <v>459</v>
      </c>
      <c r="C9" s="310" t="s">
        <v>460</v>
      </c>
      <c r="D9" s="311" t="s">
        <v>461</v>
      </c>
      <c r="E9" s="311" t="s">
        <v>462</v>
      </c>
      <c r="F9" s="312" t="s">
        <v>37</v>
      </c>
      <c r="G9" s="131"/>
    </row>
    <row r="10" spans="1:7" ht="45">
      <c r="A10" s="313" t="s">
        <v>463</v>
      </c>
      <c r="B10" s="314"/>
      <c r="C10" s="310"/>
      <c r="D10" s="310">
        <v>11.12</v>
      </c>
      <c r="E10" s="310" t="s">
        <v>464</v>
      </c>
      <c r="F10" s="312" t="s">
        <v>37</v>
      </c>
      <c r="G10" s="131"/>
    </row>
    <row r="11" spans="1:7" ht="100.5" customHeight="1">
      <c r="A11" s="313" t="s">
        <v>465</v>
      </c>
      <c r="B11" s="315"/>
      <c r="C11" s="316"/>
      <c r="D11" s="316">
        <v>1</v>
      </c>
      <c r="E11" s="316" t="s">
        <v>466</v>
      </c>
      <c r="F11" s="312" t="s">
        <v>37</v>
      </c>
      <c r="G11" s="131"/>
    </row>
    <row r="12" spans="1:7" ht="30">
      <c r="A12" s="317" t="s">
        <v>467</v>
      </c>
      <c r="B12" s="315">
        <v>14</v>
      </c>
      <c r="C12" s="316">
        <v>3.4</v>
      </c>
      <c r="D12" s="316" t="s">
        <v>468</v>
      </c>
      <c r="E12" s="316" t="s">
        <v>469</v>
      </c>
      <c r="F12" s="312" t="s">
        <v>37</v>
      </c>
      <c r="G12" s="131"/>
    </row>
    <row r="13" spans="1:7" ht="45">
      <c r="A13" s="317" t="s">
        <v>470</v>
      </c>
      <c r="B13" s="315" t="s">
        <v>471</v>
      </c>
      <c r="C13" s="315">
        <v>8</v>
      </c>
      <c r="D13" s="310" t="s">
        <v>472</v>
      </c>
      <c r="E13" s="310" t="s">
        <v>473</v>
      </c>
      <c r="F13" s="312" t="s">
        <v>37</v>
      </c>
      <c r="G13" s="131"/>
    </row>
    <row r="14" spans="1:7" ht="75">
      <c r="A14" s="313" t="s">
        <v>474</v>
      </c>
      <c r="B14" s="314"/>
      <c r="C14" s="310"/>
      <c r="D14" s="310" t="s">
        <v>475</v>
      </c>
      <c r="E14" s="310" t="s">
        <v>476</v>
      </c>
      <c r="F14" s="312" t="s">
        <v>37</v>
      </c>
    </row>
    <row r="15" spans="1:7" ht="45">
      <c r="A15" s="318" t="s">
        <v>477</v>
      </c>
      <c r="B15" s="315"/>
      <c r="C15" s="316"/>
      <c r="D15" s="310" t="s">
        <v>478</v>
      </c>
      <c r="E15" s="316">
        <v>20</v>
      </c>
      <c r="F15" s="319" t="s">
        <v>37</v>
      </c>
    </row>
    <row r="16" spans="1:7" ht="51" customHeight="1">
      <c r="A16" s="318" t="s">
        <v>479</v>
      </c>
      <c r="B16" s="315">
        <v>2</v>
      </c>
      <c r="C16" s="316">
        <v>9</v>
      </c>
      <c r="D16" s="316">
        <v>1</v>
      </c>
      <c r="E16" s="316">
        <v>12</v>
      </c>
      <c r="F16" s="319" t="s">
        <v>480</v>
      </c>
    </row>
  </sheetData>
  <mergeCells count="8">
    <mergeCell ref="A7:A8"/>
    <mergeCell ref="B7:E7"/>
    <mergeCell ref="A1:F1"/>
    <mergeCell ref="A2:F2"/>
    <mergeCell ref="A3:F3"/>
    <mergeCell ref="A4:A5"/>
    <mergeCell ref="B4:E4"/>
    <mergeCell ref="A6:F6"/>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A4 A7"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F7" xr:uid="{00000000-0002-0000-02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0"/>
  <sheetViews>
    <sheetView workbookViewId="0">
      <selection activeCell="B9" sqref="B9:J15"/>
    </sheetView>
  </sheetViews>
  <sheetFormatPr baseColWidth="10" defaultColWidth="11.42578125" defaultRowHeight="15"/>
  <sheetData>
    <row r="2" spans="2:10" ht="18.75">
      <c r="B2" s="429" t="s">
        <v>38</v>
      </c>
      <c r="C2" s="429"/>
      <c r="D2" s="429"/>
      <c r="E2" s="429"/>
      <c r="F2" s="429"/>
      <c r="G2" s="429"/>
      <c r="H2" s="429"/>
      <c r="I2" s="429"/>
      <c r="J2" s="429"/>
    </row>
    <row r="3" spans="2:10" ht="15.75" thickBot="1"/>
    <row r="4" spans="2:10">
      <c r="B4" s="430" t="s">
        <v>39</v>
      </c>
      <c r="C4" s="431"/>
      <c r="D4" s="431"/>
      <c r="E4" s="431"/>
      <c r="F4" s="431"/>
      <c r="G4" s="431"/>
      <c r="H4" s="431"/>
      <c r="I4" s="431"/>
      <c r="J4" s="432"/>
    </row>
    <row r="5" spans="2:10">
      <c r="B5" s="433"/>
      <c r="C5" s="434"/>
      <c r="D5" s="434"/>
      <c r="E5" s="434"/>
      <c r="F5" s="434"/>
      <c r="G5" s="434"/>
      <c r="H5" s="434"/>
      <c r="I5" s="434"/>
      <c r="J5" s="435"/>
    </row>
    <row r="6" spans="2:10">
      <c r="B6" s="433"/>
      <c r="C6" s="434"/>
      <c r="D6" s="434"/>
      <c r="E6" s="434"/>
      <c r="F6" s="434"/>
      <c r="G6" s="434"/>
      <c r="H6" s="434"/>
      <c r="I6" s="434"/>
      <c r="J6" s="435"/>
    </row>
    <row r="7" spans="2:10" ht="15.75" thickBot="1">
      <c r="B7" s="436"/>
      <c r="C7" s="437"/>
      <c r="D7" s="437"/>
      <c r="E7" s="437"/>
      <c r="F7" s="437"/>
      <c r="G7" s="437"/>
      <c r="H7" s="437"/>
      <c r="I7" s="437"/>
      <c r="J7" s="438"/>
    </row>
    <row r="9" spans="2:10">
      <c r="B9" s="434" t="s">
        <v>40</v>
      </c>
      <c r="C9" s="434"/>
      <c r="D9" s="434"/>
      <c r="E9" s="434"/>
      <c r="F9" s="434"/>
      <c r="G9" s="434"/>
      <c r="H9" s="434"/>
      <c r="I9" s="434"/>
      <c r="J9" s="434"/>
    </row>
    <row r="10" spans="2:10">
      <c r="B10" s="434"/>
      <c r="C10" s="434"/>
      <c r="D10" s="434"/>
      <c r="E10" s="434"/>
      <c r="F10" s="434"/>
      <c r="G10" s="434"/>
      <c r="H10" s="434"/>
      <c r="I10" s="434"/>
      <c r="J10" s="434"/>
    </row>
    <row r="11" spans="2:10">
      <c r="B11" s="434"/>
      <c r="C11" s="434"/>
      <c r="D11" s="434"/>
      <c r="E11" s="434"/>
      <c r="F11" s="434"/>
      <c r="G11" s="434"/>
      <c r="H11" s="434"/>
      <c r="I11" s="434"/>
      <c r="J11" s="434"/>
    </row>
    <row r="12" spans="2:10">
      <c r="B12" s="434"/>
      <c r="C12" s="434"/>
      <c r="D12" s="434"/>
      <c r="E12" s="434"/>
      <c r="F12" s="434"/>
      <c r="G12" s="434"/>
      <c r="H12" s="434"/>
      <c r="I12" s="434"/>
      <c r="J12" s="434"/>
    </row>
    <row r="13" spans="2:10">
      <c r="B13" s="434"/>
      <c r="C13" s="434"/>
      <c r="D13" s="434"/>
      <c r="E13" s="434"/>
      <c r="F13" s="434"/>
      <c r="G13" s="434"/>
      <c r="H13" s="434"/>
      <c r="I13" s="434"/>
      <c r="J13" s="434"/>
    </row>
    <row r="14" spans="2:10">
      <c r="B14" s="434"/>
      <c r="C14" s="434"/>
      <c r="D14" s="434"/>
      <c r="E14" s="434"/>
      <c r="F14" s="434"/>
      <c r="G14" s="434"/>
      <c r="H14" s="434"/>
      <c r="I14" s="434"/>
      <c r="J14" s="434"/>
    </row>
    <row r="15" spans="2:10">
      <c r="B15" s="434"/>
      <c r="C15" s="434"/>
      <c r="D15" s="434"/>
      <c r="E15" s="434"/>
      <c r="F15" s="434"/>
      <c r="G15" s="434"/>
      <c r="H15" s="434"/>
      <c r="I15" s="434"/>
      <c r="J15" s="434"/>
    </row>
    <row r="17" spans="2:10">
      <c r="B17" s="434" t="s">
        <v>41</v>
      </c>
      <c r="C17" s="434"/>
      <c r="D17" s="434"/>
      <c r="E17" s="434"/>
      <c r="F17" s="434"/>
      <c r="G17" s="434"/>
      <c r="H17" s="434"/>
      <c r="I17" s="434"/>
      <c r="J17" s="434"/>
    </row>
    <row r="18" spans="2:10">
      <c r="B18" s="434"/>
      <c r="C18" s="434"/>
      <c r="D18" s="434"/>
      <c r="E18" s="434"/>
      <c r="F18" s="434"/>
      <c r="G18" s="434"/>
      <c r="H18" s="434"/>
      <c r="I18" s="434"/>
      <c r="J18" s="434"/>
    </row>
    <row r="19" spans="2:10">
      <c r="B19" s="434"/>
      <c r="C19" s="434"/>
      <c r="D19" s="434"/>
      <c r="E19" s="434"/>
      <c r="F19" s="434"/>
      <c r="G19" s="434"/>
      <c r="H19" s="434"/>
      <c r="I19" s="434"/>
      <c r="J19" s="434"/>
    </row>
    <row r="20" spans="2:10">
      <c r="B20" s="434"/>
      <c r="C20" s="434"/>
      <c r="D20" s="434"/>
      <c r="E20" s="434"/>
      <c r="F20" s="434"/>
      <c r="G20" s="434"/>
      <c r="H20" s="434"/>
      <c r="I20" s="434"/>
      <c r="J20" s="434"/>
    </row>
    <row r="22" spans="2:10">
      <c r="B22" s="434" t="s">
        <v>42</v>
      </c>
      <c r="C22" s="434"/>
      <c r="D22" s="434"/>
      <c r="E22" s="434"/>
      <c r="F22" s="434"/>
      <c r="G22" s="434"/>
      <c r="H22" s="434"/>
      <c r="I22" s="434"/>
      <c r="J22" s="434"/>
    </row>
    <row r="23" spans="2:10">
      <c r="B23" s="434"/>
      <c r="C23" s="434"/>
      <c r="D23" s="434"/>
      <c r="E23" s="434"/>
      <c r="F23" s="434"/>
      <c r="G23" s="434"/>
      <c r="H23" s="434"/>
      <c r="I23" s="434"/>
      <c r="J23" s="434"/>
    </row>
    <row r="24" spans="2:10">
      <c r="B24" s="434"/>
      <c r="C24" s="434"/>
      <c r="D24" s="434"/>
      <c r="E24" s="434"/>
      <c r="F24" s="434"/>
      <c r="G24" s="434"/>
      <c r="H24" s="434"/>
      <c r="I24" s="434"/>
      <c r="J24" s="434"/>
    </row>
    <row r="25" spans="2:10">
      <c r="B25" s="434"/>
      <c r="C25" s="434"/>
      <c r="D25" s="434"/>
      <c r="E25" s="434"/>
      <c r="F25" s="434"/>
      <c r="G25" s="434"/>
      <c r="H25" s="434"/>
      <c r="I25" s="434"/>
      <c r="J25" s="434"/>
    </row>
    <row r="26" spans="2:10">
      <c r="B26" s="434"/>
      <c r="C26" s="434"/>
      <c r="D26" s="434"/>
      <c r="E26" s="434"/>
      <c r="F26" s="434"/>
      <c r="G26" s="434"/>
      <c r="H26" s="434"/>
      <c r="I26" s="434"/>
      <c r="J26" s="434"/>
    </row>
    <row r="27" spans="2:10">
      <c r="B27" s="434"/>
      <c r="C27" s="434"/>
      <c r="D27" s="434"/>
      <c r="E27" s="434"/>
      <c r="F27" s="434"/>
      <c r="G27" s="434"/>
      <c r="H27" s="434"/>
      <c r="I27" s="434"/>
      <c r="J27" s="434"/>
    </row>
    <row r="28" spans="2:10">
      <c r="B28" s="434"/>
      <c r="C28" s="434"/>
      <c r="D28" s="434"/>
      <c r="E28" s="434"/>
      <c r="F28" s="434"/>
      <c r="G28" s="434"/>
      <c r="H28" s="434"/>
      <c r="I28" s="434"/>
      <c r="J28" s="434"/>
    </row>
    <row r="29" spans="2:10">
      <c r="B29" s="434"/>
      <c r="C29" s="434"/>
      <c r="D29" s="434"/>
      <c r="E29" s="434"/>
      <c r="F29" s="434"/>
      <c r="G29" s="434"/>
      <c r="H29" s="434"/>
      <c r="I29" s="434"/>
      <c r="J29" s="434"/>
    </row>
    <row r="30" spans="2:10">
      <c r="B30" s="434"/>
      <c r="C30" s="434"/>
      <c r="D30" s="434"/>
      <c r="E30" s="434"/>
      <c r="F30" s="434"/>
      <c r="G30" s="434"/>
      <c r="H30" s="434"/>
      <c r="I30" s="434"/>
      <c r="J30" s="434"/>
    </row>
  </sheetData>
  <mergeCells count="5">
    <mergeCell ref="B2:J2"/>
    <mergeCell ref="B4:J7"/>
    <mergeCell ref="B9:J15"/>
    <mergeCell ref="B17:J20"/>
    <mergeCell ref="B22: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B4" zoomScale="112" zoomScaleNormal="112" workbookViewId="0">
      <selection activeCell="F19" sqref="F19:G19"/>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39" t="s">
        <v>43</v>
      </c>
      <c r="C2" s="440"/>
      <c r="D2" s="440"/>
      <c r="E2" s="440"/>
      <c r="F2" s="440"/>
      <c r="G2" s="441"/>
    </row>
    <row r="3" spans="2:9" ht="15">
      <c r="B3" s="442" t="s">
        <v>44</v>
      </c>
      <c r="C3" s="443"/>
      <c r="D3" s="444"/>
      <c r="E3" s="444"/>
      <c r="F3" s="444"/>
      <c r="G3" s="445"/>
    </row>
    <row r="4" spans="2:9" ht="88.5" customHeight="1">
      <c r="B4" s="446" t="s">
        <v>45</v>
      </c>
      <c r="C4" s="447"/>
      <c r="D4" s="447"/>
      <c r="E4" s="447"/>
      <c r="F4" s="447"/>
      <c r="G4" s="448"/>
    </row>
    <row r="5" spans="2:9" ht="15">
      <c r="B5" s="124"/>
      <c r="C5" s="136"/>
      <c r="D5" s="137"/>
      <c r="E5" s="138"/>
      <c r="F5" s="138"/>
      <c r="G5" s="138"/>
    </row>
    <row r="6" spans="2:9" ht="16.5" customHeight="1">
      <c r="B6" s="449" t="s">
        <v>46</v>
      </c>
      <c r="C6" s="450"/>
      <c r="D6" s="450"/>
      <c r="E6" s="450"/>
      <c r="F6" s="450"/>
      <c r="G6" s="451"/>
    </row>
    <row r="7" spans="2:9" ht="76.5" customHeight="1">
      <c r="B7" s="449"/>
      <c r="C7" s="450"/>
      <c r="D7" s="450"/>
      <c r="E7" s="450"/>
      <c r="F7" s="450"/>
      <c r="G7" s="451"/>
    </row>
    <row r="8" spans="2:9" ht="15" thickBot="1">
      <c r="B8" s="139"/>
      <c r="C8" s="140"/>
      <c r="D8" s="140"/>
      <c r="E8" s="141"/>
      <c r="F8" s="142"/>
      <c r="G8" s="142"/>
    </row>
    <row r="9" spans="2:9">
      <c r="B9" s="143"/>
      <c r="C9" s="224" t="s">
        <v>47</v>
      </c>
      <c r="D9" s="452" t="s">
        <v>48</v>
      </c>
      <c r="E9" s="453"/>
      <c r="F9" s="454" t="s">
        <v>49</v>
      </c>
      <c r="G9" s="455"/>
    </row>
    <row r="10" spans="2:9" ht="15" customHeight="1">
      <c r="B10" s="144"/>
      <c r="C10" s="126">
        <v>5</v>
      </c>
      <c r="D10" s="456" t="s">
        <v>50</v>
      </c>
      <c r="E10" s="457"/>
      <c r="F10" s="458" t="s">
        <v>51</v>
      </c>
      <c r="G10" s="459"/>
      <c r="H10" s="485"/>
      <c r="I10" s="485"/>
    </row>
    <row r="11" spans="2:9">
      <c r="B11" s="144"/>
      <c r="C11" s="126">
        <v>5</v>
      </c>
      <c r="D11" s="456" t="s">
        <v>52</v>
      </c>
      <c r="E11" s="457"/>
      <c r="F11" s="458" t="s">
        <v>53</v>
      </c>
      <c r="G11" s="459"/>
      <c r="H11" s="485"/>
      <c r="I11" s="485"/>
    </row>
    <row r="12" spans="2:9">
      <c r="B12" s="144"/>
      <c r="C12" s="126">
        <v>5</v>
      </c>
      <c r="D12" s="456" t="s">
        <v>54</v>
      </c>
      <c r="E12" s="457"/>
      <c r="F12" s="458" t="s">
        <v>55</v>
      </c>
      <c r="G12" s="459"/>
      <c r="H12" s="485"/>
      <c r="I12" s="485"/>
    </row>
    <row r="13" spans="2:9" ht="27.75" customHeight="1">
      <c r="B13" s="144"/>
      <c r="C13" s="126">
        <v>5</v>
      </c>
      <c r="D13" s="456" t="s">
        <v>56</v>
      </c>
      <c r="E13" s="457"/>
      <c r="F13" s="458" t="s">
        <v>57</v>
      </c>
      <c r="G13" s="459"/>
      <c r="H13" s="485"/>
      <c r="I13" s="485"/>
    </row>
    <row r="14" spans="2:9">
      <c r="B14" s="144"/>
      <c r="C14" s="126">
        <v>5</v>
      </c>
      <c r="D14" s="456" t="s">
        <v>58</v>
      </c>
      <c r="E14" s="457"/>
      <c r="F14" s="458" t="s">
        <v>59</v>
      </c>
      <c r="G14" s="459"/>
      <c r="H14" s="485"/>
      <c r="I14" s="485"/>
    </row>
    <row r="15" spans="2:9" ht="41.25" customHeight="1">
      <c r="B15" s="144"/>
      <c r="C15" s="126">
        <v>5</v>
      </c>
      <c r="D15" s="456" t="s">
        <v>60</v>
      </c>
      <c r="E15" s="457"/>
      <c r="F15" s="458" t="s">
        <v>61</v>
      </c>
      <c r="G15" s="459"/>
      <c r="H15" s="485"/>
      <c r="I15" s="485"/>
    </row>
    <row r="16" spans="2:9" ht="41.25" customHeight="1">
      <c r="B16" s="144"/>
      <c r="C16" s="126">
        <v>5</v>
      </c>
      <c r="D16" s="460" t="s">
        <v>62</v>
      </c>
      <c r="E16" s="461"/>
      <c r="F16" s="458" t="s">
        <v>63</v>
      </c>
      <c r="G16" s="459"/>
      <c r="H16" s="485"/>
      <c r="I16" s="485"/>
    </row>
    <row r="17" spans="2:9" ht="51.75" customHeight="1">
      <c r="B17" s="144"/>
      <c r="C17" s="126">
        <v>5</v>
      </c>
      <c r="D17" s="461" t="s">
        <v>64</v>
      </c>
      <c r="E17" s="464"/>
      <c r="F17" s="458" t="s">
        <v>65</v>
      </c>
      <c r="G17" s="459"/>
      <c r="H17" s="485"/>
      <c r="I17" s="485"/>
    </row>
    <row r="18" spans="2:9" ht="51.75" customHeight="1">
      <c r="B18" s="144"/>
      <c r="C18" s="126">
        <v>5</v>
      </c>
      <c r="D18" s="460" t="s">
        <v>66</v>
      </c>
      <c r="E18" s="461"/>
      <c r="F18" s="458" t="s">
        <v>67</v>
      </c>
      <c r="G18" s="459"/>
      <c r="H18" s="485"/>
      <c r="I18" s="485"/>
    </row>
    <row r="19" spans="2:9" ht="51.75" customHeight="1">
      <c r="B19" s="144"/>
      <c r="C19" s="126">
        <v>5</v>
      </c>
      <c r="D19" s="225" t="s">
        <v>68</v>
      </c>
      <c r="E19" s="226"/>
      <c r="F19" s="458" t="s">
        <v>69</v>
      </c>
      <c r="G19" s="459"/>
      <c r="H19" s="485"/>
      <c r="I19" s="485"/>
    </row>
    <row r="20" spans="2:9" ht="51.75" customHeight="1">
      <c r="B20" s="144"/>
      <c r="C20" s="126">
        <v>5</v>
      </c>
      <c r="D20" s="225" t="s">
        <v>70</v>
      </c>
      <c r="E20" s="226"/>
      <c r="F20" s="458" t="s">
        <v>71</v>
      </c>
      <c r="G20" s="459"/>
      <c r="H20" s="485"/>
      <c r="I20" s="485"/>
    </row>
    <row r="21" spans="2:9" ht="66.75" customHeight="1">
      <c r="B21" s="144"/>
      <c r="C21" s="126">
        <v>5</v>
      </c>
      <c r="D21" s="460" t="s">
        <v>72</v>
      </c>
      <c r="E21" s="461"/>
      <c r="F21" s="458" t="s">
        <v>73</v>
      </c>
      <c r="G21" s="459"/>
      <c r="H21" s="485"/>
      <c r="I21" s="485"/>
    </row>
    <row r="22" spans="2:9" ht="36" customHeight="1">
      <c r="B22" s="144"/>
      <c r="C22" s="126">
        <v>5</v>
      </c>
      <c r="D22" s="462" t="s">
        <v>74</v>
      </c>
      <c r="E22" s="463"/>
      <c r="F22" s="458" t="s">
        <v>75</v>
      </c>
      <c r="G22" s="459"/>
      <c r="H22" s="494"/>
      <c r="I22" s="494"/>
    </row>
    <row r="23" spans="2:9" ht="26.25" customHeight="1">
      <c r="B23" s="144"/>
      <c r="C23" s="126">
        <v>5</v>
      </c>
      <c r="D23" s="477" t="s">
        <v>76</v>
      </c>
      <c r="E23" s="477"/>
      <c r="F23" s="478" t="s">
        <v>77</v>
      </c>
      <c r="G23" s="459"/>
      <c r="H23" s="485"/>
      <c r="I23" s="485"/>
    </row>
    <row r="24" spans="2:9" ht="26.25" customHeight="1">
      <c r="B24" s="144"/>
      <c r="C24" s="126">
        <v>5</v>
      </c>
      <c r="D24" s="477" t="s">
        <v>78</v>
      </c>
      <c r="E24" s="477"/>
      <c r="F24" s="478" t="s">
        <v>79</v>
      </c>
      <c r="G24" s="459"/>
      <c r="H24" s="485"/>
      <c r="I24" s="485"/>
    </row>
    <row r="25" spans="2:9" ht="26.25" customHeight="1">
      <c r="B25" s="144"/>
      <c r="C25" s="126">
        <v>5</v>
      </c>
      <c r="D25" s="479" t="s">
        <v>80</v>
      </c>
      <c r="E25" s="480"/>
      <c r="F25" s="478" t="s">
        <v>81</v>
      </c>
      <c r="G25" s="459"/>
      <c r="H25" s="485"/>
      <c r="I25" s="485"/>
    </row>
    <row r="26" spans="2:9" ht="27" customHeight="1">
      <c r="B26" s="145"/>
      <c r="C26" s="465" t="s">
        <v>82</v>
      </c>
      <c r="D26" s="466"/>
      <c r="E26" s="466"/>
      <c r="F26" s="466"/>
      <c r="G26" s="467"/>
    </row>
    <row r="27" spans="2:9" ht="27" customHeight="1">
      <c r="B27" s="468" t="s">
        <v>83</v>
      </c>
      <c r="C27" s="469"/>
      <c r="D27" s="469"/>
      <c r="E27" s="469"/>
      <c r="F27" s="469"/>
      <c r="G27" s="470"/>
    </row>
    <row r="28" spans="2:9" ht="10.5" customHeight="1">
      <c r="B28" s="146"/>
      <c r="D28" s="147"/>
      <c r="E28" s="148"/>
      <c r="F28" s="149"/>
      <c r="G28" s="149"/>
    </row>
    <row r="29" spans="2:9">
      <c r="B29" s="146"/>
      <c r="C29" s="150"/>
      <c r="D29" s="471" t="s">
        <v>48</v>
      </c>
      <c r="E29" s="471"/>
      <c r="F29" s="472" t="s">
        <v>49</v>
      </c>
      <c r="G29" s="473"/>
    </row>
    <row r="30" spans="2:9">
      <c r="B30" s="146"/>
      <c r="D30" s="474" t="s">
        <v>50</v>
      </c>
      <c r="E30" s="474"/>
      <c r="F30" s="475" t="s">
        <v>84</v>
      </c>
      <c r="G30" s="476"/>
      <c r="H30" s="485"/>
      <c r="I30" s="485"/>
    </row>
    <row r="31" spans="2:9">
      <c r="B31" s="146"/>
      <c r="D31" s="474" t="s">
        <v>52</v>
      </c>
      <c r="E31" s="474"/>
      <c r="F31" s="475" t="s">
        <v>85</v>
      </c>
      <c r="G31" s="476"/>
      <c r="H31" s="485"/>
      <c r="I31" s="485"/>
    </row>
    <row r="32" spans="2:9">
      <c r="B32" s="146"/>
      <c r="D32" s="474" t="s">
        <v>54</v>
      </c>
      <c r="E32" s="474"/>
      <c r="F32" s="475" t="s">
        <v>86</v>
      </c>
      <c r="G32" s="476"/>
      <c r="H32" s="485"/>
      <c r="I32" s="485"/>
    </row>
    <row r="33" spans="2:9">
      <c r="B33" s="146"/>
      <c r="D33" s="474" t="s">
        <v>56</v>
      </c>
      <c r="E33" s="474"/>
      <c r="F33" s="475" t="s">
        <v>87</v>
      </c>
      <c r="G33" s="476"/>
      <c r="H33" s="485"/>
      <c r="I33" s="485"/>
    </row>
    <row r="34" spans="2:9">
      <c r="B34" s="146"/>
      <c r="D34" s="474" t="s">
        <v>58</v>
      </c>
      <c r="E34" s="474"/>
      <c r="F34" s="475" t="s">
        <v>88</v>
      </c>
      <c r="G34" s="476"/>
      <c r="H34" s="485"/>
      <c r="I34" s="485"/>
    </row>
    <row r="35" spans="2:9" ht="40.9" customHeight="1">
      <c r="B35" s="146"/>
      <c r="D35" s="474" t="s">
        <v>89</v>
      </c>
      <c r="E35" s="474"/>
      <c r="F35" s="475" t="s">
        <v>90</v>
      </c>
      <c r="G35" s="476"/>
      <c r="H35" s="485"/>
      <c r="I35" s="485"/>
    </row>
    <row r="36" spans="2:9" ht="42" customHeight="1">
      <c r="B36" s="125"/>
      <c r="C36" s="151"/>
      <c r="D36" s="474" t="s">
        <v>91</v>
      </c>
      <c r="E36" s="474"/>
      <c r="F36" s="475" t="s">
        <v>92</v>
      </c>
      <c r="G36" s="476"/>
      <c r="H36" s="495"/>
      <c r="I36" s="495"/>
    </row>
    <row r="37" spans="2:9" ht="30.75" customHeight="1">
      <c r="B37" s="125"/>
      <c r="C37" s="151"/>
      <c r="D37" s="474" t="s">
        <v>93</v>
      </c>
      <c r="E37" s="474"/>
      <c r="F37" s="481" t="s">
        <v>94</v>
      </c>
      <c r="G37" s="482"/>
      <c r="H37" s="495"/>
      <c r="I37" s="495"/>
    </row>
    <row r="38" spans="2:9" ht="33" customHeight="1">
      <c r="B38" s="125"/>
      <c r="C38" s="151"/>
      <c r="D38" s="474" t="s">
        <v>95</v>
      </c>
      <c r="E38" s="474"/>
      <c r="F38" s="481" t="s">
        <v>94</v>
      </c>
      <c r="G38" s="482"/>
      <c r="H38" s="495"/>
      <c r="I38" s="495"/>
    </row>
    <row r="39" spans="2:9" ht="30" customHeight="1">
      <c r="B39" s="125"/>
      <c r="C39" s="151"/>
      <c r="D39" s="474" t="s">
        <v>96</v>
      </c>
      <c r="E39" s="474"/>
      <c r="F39" s="481" t="s">
        <v>94</v>
      </c>
      <c r="G39" s="482"/>
      <c r="H39" s="495"/>
      <c r="I39" s="495"/>
    </row>
    <row r="40" spans="2:9" ht="30" customHeight="1">
      <c r="B40" s="125"/>
      <c r="C40" s="151"/>
      <c r="D40" s="474" t="s">
        <v>97</v>
      </c>
      <c r="E40" s="474"/>
      <c r="F40" s="481" t="s">
        <v>94</v>
      </c>
      <c r="G40" s="482"/>
      <c r="H40" s="495"/>
      <c r="I40" s="495"/>
    </row>
    <row r="41" spans="2:9" ht="30" customHeight="1">
      <c r="B41" s="125"/>
      <c r="C41" s="151"/>
      <c r="D41" s="483" t="s">
        <v>98</v>
      </c>
      <c r="E41" s="484"/>
      <c r="F41" s="475" t="s">
        <v>99</v>
      </c>
      <c r="G41" s="476"/>
      <c r="H41" s="495"/>
      <c r="I41" s="495"/>
    </row>
    <row r="42" spans="2:9" ht="35.25" customHeight="1">
      <c r="B42" s="125"/>
      <c r="C42" s="151"/>
      <c r="D42" s="474" t="s">
        <v>100</v>
      </c>
      <c r="E42" s="474"/>
      <c r="F42" s="475" t="s">
        <v>101</v>
      </c>
      <c r="G42" s="476"/>
      <c r="H42" s="495"/>
      <c r="I42" s="495"/>
    </row>
    <row r="43" spans="2:9" ht="31.5" customHeight="1">
      <c r="B43" s="125"/>
      <c r="C43" s="151"/>
      <c r="D43" s="474" t="s">
        <v>93</v>
      </c>
      <c r="E43" s="474"/>
      <c r="F43" s="481" t="s">
        <v>94</v>
      </c>
      <c r="G43" s="482"/>
      <c r="H43" s="495"/>
      <c r="I43" s="495"/>
    </row>
    <row r="44" spans="2:9" ht="35.25" customHeight="1">
      <c r="B44" s="125"/>
      <c r="C44" s="151"/>
      <c r="D44" s="474" t="s">
        <v>102</v>
      </c>
      <c r="E44" s="474"/>
      <c r="F44" s="481" t="s">
        <v>94</v>
      </c>
      <c r="G44" s="482"/>
      <c r="H44" s="495"/>
      <c r="I44" s="495"/>
    </row>
    <row r="45" spans="2:9" ht="57" customHeight="1">
      <c r="B45" s="125"/>
      <c r="C45" s="151"/>
      <c r="D45" s="474" t="s">
        <v>97</v>
      </c>
      <c r="E45" s="474"/>
      <c r="F45" s="481" t="s">
        <v>94</v>
      </c>
      <c r="G45" s="482"/>
      <c r="H45" s="495"/>
      <c r="I45" s="495"/>
    </row>
    <row r="46" spans="2:9" ht="32.25" customHeight="1">
      <c r="B46" s="125"/>
      <c r="C46" s="151"/>
      <c r="D46" s="474" t="s">
        <v>95</v>
      </c>
      <c r="E46" s="474"/>
      <c r="F46" s="481" t="s">
        <v>94</v>
      </c>
      <c r="G46" s="482"/>
      <c r="H46" s="495"/>
      <c r="I46" s="495"/>
    </row>
    <row r="47" spans="2:9" ht="32.25" customHeight="1">
      <c r="B47" s="125"/>
      <c r="C47" s="151"/>
      <c r="D47" s="483" t="s">
        <v>103</v>
      </c>
      <c r="E47" s="484"/>
      <c r="F47" s="492" t="s">
        <v>104</v>
      </c>
      <c r="G47" s="493"/>
      <c r="H47" s="495"/>
      <c r="I47" s="495"/>
    </row>
    <row r="48" spans="2:9" ht="32.25" customHeight="1">
      <c r="B48" s="125"/>
      <c r="C48" s="151"/>
      <c r="D48" s="474" t="s">
        <v>105</v>
      </c>
      <c r="E48" s="474"/>
      <c r="F48" s="475" t="s">
        <v>106</v>
      </c>
      <c r="G48" s="476"/>
      <c r="H48" s="495"/>
      <c r="I48" s="495"/>
    </row>
    <row r="49" spans="2:9" ht="32.25" customHeight="1">
      <c r="B49" s="125"/>
      <c r="C49" s="151"/>
      <c r="D49" s="474" t="s">
        <v>107</v>
      </c>
      <c r="E49" s="474"/>
      <c r="F49" s="475" t="s">
        <v>108</v>
      </c>
      <c r="G49" s="476"/>
      <c r="H49" s="495"/>
      <c r="I49" s="495"/>
    </row>
    <row r="50" spans="2:9" ht="32.25" customHeight="1">
      <c r="B50" s="125"/>
      <c r="C50" s="151"/>
      <c r="D50" s="474" t="s">
        <v>109</v>
      </c>
      <c r="E50" s="474"/>
      <c r="F50" s="475" t="s">
        <v>110</v>
      </c>
      <c r="G50" s="476"/>
      <c r="H50" s="495"/>
      <c r="I50" s="495"/>
    </row>
    <row r="51" spans="2:9" ht="32.25" customHeight="1">
      <c r="B51" s="125"/>
      <c r="C51" s="151"/>
      <c r="D51" s="147"/>
      <c r="E51" s="147"/>
      <c r="F51" s="149"/>
      <c r="G51" s="149"/>
      <c r="H51" s="495"/>
      <c r="I51" s="495"/>
    </row>
    <row r="52" spans="2:9" ht="32.25" customHeight="1">
      <c r="B52" s="125"/>
      <c r="C52" s="151"/>
      <c r="D52" s="147"/>
      <c r="E52" s="147"/>
      <c r="F52" s="149"/>
      <c r="G52" s="149"/>
    </row>
    <row r="53" spans="2:9" ht="32.25" customHeight="1">
      <c r="B53" s="125"/>
      <c r="C53" s="151"/>
      <c r="D53" s="147"/>
      <c r="E53" s="147"/>
      <c r="F53" s="149"/>
      <c r="G53" s="149"/>
    </row>
    <row r="54" spans="2:9" ht="21.75" customHeight="1">
      <c r="B54" s="486" t="s">
        <v>111</v>
      </c>
      <c r="C54" s="487"/>
      <c r="D54" s="487"/>
      <c r="E54" s="487"/>
      <c r="F54" s="487"/>
      <c r="G54" s="488"/>
    </row>
    <row r="55" spans="2:9" ht="21.75" customHeight="1">
      <c r="B55" s="486" t="s">
        <v>112</v>
      </c>
      <c r="C55" s="487"/>
      <c r="D55" s="487"/>
      <c r="E55" s="487"/>
      <c r="F55" s="487"/>
      <c r="G55" s="488"/>
    </row>
    <row r="56" spans="2:9" ht="20.25" customHeight="1">
      <c r="B56" s="486" t="s">
        <v>113</v>
      </c>
      <c r="C56" s="487"/>
      <c r="D56" s="487"/>
      <c r="E56" s="487"/>
      <c r="F56" s="487"/>
      <c r="G56" s="488"/>
    </row>
    <row r="57" spans="2:9" ht="20.25" customHeight="1">
      <c r="B57" s="486" t="s">
        <v>114</v>
      </c>
      <c r="C57" s="487"/>
      <c r="D57" s="487"/>
      <c r="E57" s="487"/>
      <c r="F57" s="487"/>
      <c r="G57" s="488"/>
    </row>
    <row r="58" spans="2:9" ht="18" customHeight="1" thickBot="1">
      <c r="B58" s="489" t="s">
        <v>115</v>
      </c>
      <c r="C58" s="490"/>
      <c r="D58" s="490"/>
      <c r="E58" s="490"/>
      <c r="F58" s="490"/>
      <c r="G58" s="491"/>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45"/>
  <sheetViews>
    <sheetView showGridLines="0" topLeftCell="D7" zoomScaleNormal="100" zoomScalePageLayoutView="50" workbookViewId="0">
      <selection activeCell="C10" sqref="C10:C14"/>
    </sheetView>
  </sheetViews>
  <sheetFormatPr baseColWidth="10" defaultColWidth="11.42578125" defaultRowHeight="15"/>
  <cols>
    <col min="1" max="1" width="5" bestFit="1" customWidth="1"/>
    <col min="2" max="2" width="43.140625" customWidth="1"/>
    <col min="3" max="3" width="34.2851562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4"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28"/>
      <c r="B1" s="529"/>
      <c r="C1" s="529"/>
      <c r="D1" s="41"/>
      <c r="E1" s="42"/>
      <c r="F1" s="42"/>
      <c r="G1" s="42"/>
      <c r="H1" s="42"/>
      <c r="I1" s="42"/>
      <c r="J1" s="42"/>
      <c r="K1" s="42"/>
      <c r="L1" s="233"/>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30"/>
      <c r="B2" s="531"/>
      <c r="C2" s="531"/>
      <c r="D2" s="36"/>
      <c r="E2" s="35"/>
      <c r="F2" s="35"/>
      <c r="G2" s="35"/>
      <c r="H2" s="35"/>
      <c r="I2" s="35"/>
      <c r="J2" s="35"/>
      <c r="K2" s="35"/>
      <c r="L2" s="223"/>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3"/>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32" t="s">
        <v>116</v>
      </c>
      <c r="B4" s="532"/>
      <c r="C4" s="532"/>
      <c r="D4" s="541" t="s">
        <v>481</v>
      </c>
      <c r="E4" s="542"/>
      <c r="F4" s="542"/>
      <c r="G4" s="542"/>
      <c r="H4" s="542"/>
      <c r="I4" s="542"/>
      <c r="J4" s="542"/>
      <c r="K4" s="542"/>
      <c r="L4" s="542"/>
      <c r="M4" s="542"/>
      <c r="N4" s="543"/>
      <c r="O4" s="180"/>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32" t="s">
        <v>117</v>
      </c>
      <c r="B5" s="532"/>
      <c r="C5" s="532"/>
      <c r="D5" s="541" t="s">
        <v>14</v>
      </c>
      <c r="E5" s="542"/>
      <c r="F5" s="542"/>
      <c r="G5" s="542"/>
      <c r="H5" s="542"/>
      <c r="I5" s="542"/>
      <c r="J5" s="542"/>
      <c r="K5" s="542"/>
      <c r="L5" s="542"/>
      <c r="M5" s="542"/>
      <c r="N5" s="543"/>
      <c r="O5" s="181"/>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32" t="s">
        <v>118</v>
      </c>
      <c r="B6" s="532"/>
      <c r="C6" s="532"/>
      <c r="D6" s="541" t="s">
        <v>482</v>
      </c>
      <c r="E6" s="542"/>
      <c r="F6" s="542"/>
      <c r="G6" s="542"/>
      <c r="H6" s="542"/>
      <c r="I6" s="542"/>
      <c r="J6" s="542"/>
      <c r="K6" s="542"/>
      <c r="L6" s="542"/>
      <c r="M6" s="542"/>
      <c r="N6" s="543"/>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119</v>
      </c>
      <c r="B7" s="156"/>
      <c r="C7" s="156"/>
      <c r="D7" s="536" t="s">
        <v>120</v>
      </c>
      <c r="E7" s="550" t="s">
        <v>121</v>
      </c>
      <c r="F7" s="551"/>
      <c r="G7" s="551"/>
      <c r="H7" s="552"/>
      <c r="I7" s="553" t="s">
        <v>122</v>
      </c>
      <c r="J7" s="554"/>
      <c r="K7" s="554"/>
      <c r="L7" s="554"/>
      <c r="M7" s="555"/>
      <c r="N7" s="544" t="s">
        <v>123</v>
      </c>
      <c r="O7" s="545"/>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33" t="s">
        <v>124</v>
      </c>
      <c r="B8" s="535" t="s">
        <v>125</v>
      </c>
      <c r="C8" s="133" t="s">
        <v>126</v>
      </c>
      <c r="D8" s="536"/>
      <c r="E8" s="548" t="s">
        <v>64</v>
      </c>
      <c r="F8" s="548" t="s">
        <v>127</v>
      </c>
      <c r="G8" s="548" t="s">
        <v>128</v>
      </c>
      <c r="H8" s="548" t="s">
        <v>70</v>
      </c>
      <c r="I8" s="556" t="s">
        <v>129</v>
      </c>
      <c r="J8" s="127" t="s">
        <v>130</v>
      </c>
      <c r="K8" s="556" t="s">
        <v>122</v>
      </c>
      <c r="L8" s="556" t="s">
        <v>131</v>
      </c>
      <c r="M8" s="556" t="s">
        <v>132</v>
      </c>
      <c r="N8" s="565" t="s">
        <v>133</v>
      </c>
      <c r="O8" s="565" t="s">
        <v>134</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34"/>
      <c r="B9" s="536"/>
      <c r="C9" s="98" t="s">
        <v>135</v>
      </c>
      <c r="D9" s="536"/>
      <c r="E9" s="549"/>
      <c r="F9" s="549"/>
      <c r="G9" s="549"/>
      <c r="H9" s="549"/>
      <c r="I9" s="549"/>
      <c r="J9" s="134" t="s">
        <v>136</v>
      </c>
      <c r="K9" s="549" t="s">
        <v>137</v>
      </c>
      <c r="L9" s="549"/>
      <c r="M9" s="549" t="s">
        <v>137</v>
      </c>
      <c r="N9" s="567"/>
      <c r="O9" s="566"/>
      <c r="P9" s="17"/>
      <c r="Q9" s="19" t="s">
        <v>138</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70.5" customHeight="1" thickBot="1">
      <c r="A10" s="506">
        <v>1</v>
      </c>
      <c r="B10" s="539" t="s">
        <v>139</v>
      </c>
      <c r="C10" s="537" t="s">
        <v>485</v>
      </c>
      <c r="D10" s="160" t="s">
        <v>140</v>
      </c>
      <c r="E10" s="546">
        <v>50000</v>
      </c>
      <c r="F10" s="546">
        <v>0</v>
      </c>
      <c r="G10" s="559">
        <f>+F10/E10</f>
        <v>0</v>
      </c>
      <c r="H10" s="56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510</v>
      </c>
      <c r="J10" s="169" t="s">
        <v>142</v>
      </c>
      <c r="K10" s="161" t="str">
        <f>IFERROR(CONCATENATE(INDEX('8- Políticas de Administración '!$B$16:$F$53,MATCH('5- Identificación de Riesgos'!J10,'8- Políticas de Administración '!$C$16:$C$54,0),1)," - ",L10),"")</f>
        <v>Menor - 2</v>
      </c>
      <c r="L10" s="177">
        <f>IFERROR(VLOOKUP(INDEX('8- Políticas de Administración '!$B$16:$F$63,MATCH('5- Identificación de Riesgos'!J10,'8- Políticas de Administración '!$C$16:$C$64,0),1),'8- Políticas de Administración '!$B$16:$F$64,5,FALSE),"")</f>
        <v>2</v>
      </c>
      <c r="M10" s="499" t="str">
        <f>IFERROR(CONCATENATE(INDEX('8- Políticas de Administración '!$B$16:$F$53,MATCH(ROUND(AVERAGE(L10:L14),0),'8- Políticas de Administración '!$F$16:$F$53,0),1)," - ",ROUND(AVERAGE(L10:L14),0)),"")</f>
        <v>Moderado - 3</v>
      </c>
      <c r="N10" s="557" t="str">
        <f>IFERROR(CONCATENATE(VLOOKUP((LEFT(H10,LEN(H10)-4)&amp;LEFT(M10,LEN(M10)-4)),'9- Matriz de Calor '!$D$18:$E$42,2,0)," - ",RIGHT(H10,1)*RIGHT(M10,1)),"")</f>
        <v>Moderado - 3</v>
      </c>
      <c r="O10" s="570">
        <f>RIGHT(H10,1)*RIGHT(M10,1)</f>
        <v>3</v>
      </c>
      <c r="P10" s="17"/>
    </row>
    <row r="11" spans="1:257" ht="45">
      <c r="A11" s="504"/>
      <c r="B11" s="540"/>
      <c r="C11" s="538"/>
      <c r="D11" s="167" t="s">
        <v>143</v>
      </c>
      <c r="E11" s="547"/>
      <c r="F11" s="547"/>
      <c r="G11" s="560"/>
      <c r="H11" s="562"/>
      <c r="I11" s="162" t="s">
        <v>144</v>
      </c>
      <c r="J11" s="97" t="s">
        <v>145</v>
      </c>
      <c r="K11" s="161" t="str">
        <f>IFERROR(CONCATENATE(INDEX('8- Políticas de Administración '!$B$16:$F$53,MATCH('5- Identificación de Riesgos'!J10,'8- Políticas de Administración '!$C$16:$C$54,0),1)," - ",L11),"")</f>
        <v>Menor - 5</v>
      </c>
      <c r="L11" s="178">
        <f>IFERROR(VLOOKUP(INDEX('8- Políticas de Administración '!$B$16:$F$63,MATCH('5- Identificación de Riesgos'!J11,'8- Políticas de Administración '!$C$16:$C$64,0),1),'8- Políticas de Administración '!$B$16:$F$64,5,FALSE),"")</f>
        <v>5</v>
      </c>
      <c r="M11" s="497"/>
      <c r="N11" s="558"/>
      <c r="O11" s="570"/>
      <c r="P11" s="17"/>
    </row>
    <row r="12" spans="1:257" ht="45.75" customHeight="1" thickBot="1">
      <c r="A12" s="504"/>
      <c r="B12" s="540"/>
      <c r="C12" s="538"/>
      <c r="D12" s="168" t="s">
        <v>146</v>
      </c>
      <c r="E12" s="547"/>
      <c r="F12" s="547"/>
      <c r="G12" s="560"/>
      <c r="H12" s="562"/>
      <c r="I12" s="162" t="s">
        <v>147</v>
      </c>
      <c r="J12" s="97" t="s">
        <v>148</v>
      </c>
      <c r="K12" s="162" t="str">
        <f>IFERROR(CONCATENATE(INDEX('8- Políticas de Administración '!$B$16:$F$53,MATCH('5- Identificación de Riesgos'!J12,'8- Políticas de Administración '!$C$16:$C$54,0),1)," - ",L12),"")</f>
        <v>Menor - 2</v>
      </c>
      <c r="L12" s="178">
        <f>IFERROR(VLOOKUP(INDEX('8- Políticas de Administración '!$B$16:$F$63,MATCH('5- Identificación de Riesgos'!J12,'8- Políticas de Administración '!$C$16:$C$64,0),1),'8- Políticas de Administración '!$B$16:$F$64,5,FALSE),"")</f>
        <v>2</v>
      </c>
      <c r="M12" s="497"/>
      <c r="N12" s="558"/>
      <c r="O12" s="570"/>
      <c r="P12" s="17"/>
    </row>
    <row r="13" spans="1:257" ht="30.75" thickBot="1">
      <c r="A13" s="504"/>
      <c r="B13" s="540"/>
      <c r="C13" s="538"/>
      <c r="D13" s="168" t="s">
        <v>149</v>
      </c>
      <c r="E13" s="547"/>
      <c r="F13" s="547"/>
      <c r="G13" s="560"/>
      <c r="H13" s="562"/>
      <c r="I13" s="162" t="s">
        <v>150</v>
      </c>
      <c r="J13" s="97" t="s">
        <v>151</v>
      </c>
      <c r="K13" s="161" t="str">
        <f>IFERROR(CONCATENATE(INDEX('8- Políticas de Administración '!$B$16:$F$53,MATCH('5- Identificación de Riesgos'!J13,'8- Políticas de Administración '!$C$16:$C$54,0),1)," - ",L13),"")</f>
        <v>Moderado - 3</v>
      </c>
      <c r="L13" s="178">
        <f>IFERROR(VLOOKUP(INDEX('8- Políticas de Administración '!$B$16:$F$63,MATCH('5- Identificación de Riesgos'!J13,'8- Políticas de Administración '!$C$16:$C$64,0),1),'8- Políticas de Administración '!$B$16:$F$64,5,FALSE),"")</f>
        <v>3</v>
      </c>
      <c r="M13" s="497"/>
      <c r="N13" s="558"/>
      <c r="O13" s="570"/>
      <c r="P13" s="17"/>
    </row>
    <row r="14" spans="1:257" ht="39" customHeight="1" thickBot="1">
      <c r="A14" s="504"/>
      <c r="B14" s="540"/>
      <c r="C14" s="538"/>
      <c r="D14" s="167" t="s">
        <v>152</v>
      </c>
      <c r="E14" s="547"/>
      <c r="F14" s="547"/>
      <c r="G14" s="560"/>
      <c r="H14" s="562"/>
      <c r="I14" s="162"/>
      <c r="J14" s="97"/>
      <c r="K14" s="161" t="str">
        <f>IFERROR(CONCATENATE(INDEX('8- Políticas de Administración '!$B$16:$F$53,MATCH('5- Identificación de Riesgos'!J14,'8- Políticas de Administración '!$C$16:$C$54,0),1)," - ",L14),"")</f>
        <v/>
      </c>
      <c r="L14" s="178" t="str">
        <f>IFERROR(VLOOKUP(INDEX('8- Políticas de Administración '!$B$16:$F$63,MATCH('5- Identificación de Riesgos'!J14,'8- Políticas de Administración '!$C$16:$C$64,0),1),'8- Políticas de Administración '!$B$16:$F$64,5,FALSE),"")</f>
        <v/>
      </c>
      <c r="M14" s="497"/>
      <c r="N14" s="558"/>
      <c r="O14" s="570"/>
      <c r="P14" s="17"/>
    </row>
    <row r="15" spans="1:257" ht="45">
      <c r="A15" s="506">
        <v>2</v>
      </c>
      <c r="B15" s="571" t="s">
        <v>154</v>
      </c>
      <c r="C15" s="513" t="s">
        <v>155</v>
      </c>
      <c r="D15" s="184" t="s">
        <v>156</v>
      </c>
      <c r="E15" s="499">
        <v>50000</v>
      </c>
      <c r="F15" s="499">
        <v>0</v>
      </c>
      <c r="G15" s="559">
        <f t="shared" ref="G15" si="0">F15/E15</f>
        <v>0</v>
      </c>
      <c r="H15" s="561"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Muy Baja - 1</v>
      </c>
      <c r="I15" s="161" t="s">
        <v>510</v>
      </c>
      <c r="J15" s="169" t="s">
        <v>157</v>
      </c>
      <c r="K15" s="161" t="str">
        <f>IFERROR(CONCATENATE(INDEX('8- Políticas de Administración '!$B$16:$F$53,MATCH('5- Identificación de Riesgos'!J15,'8- Políticas de Administración '!$C$16:$C$54,0),1)," - ",L15),"")</f>
        <v>Mayor - 4</v>
      </c>
      <c r="L15" s="177">
        <f>IFERROR(VLOOKUP(INDEX('8- Políticas de Administración '!$B$16:$F$63,MATCH('5- Identificación de Riesgos'!J15,'8- Políticas de Administración '!$C$16:$C$64,0),1),'8- Políticas de Administración '!$B$16:$F$64,5,FALSE),"")</f>
        <v>4</v>
      </c>
      <c r="M15" s="499" t="str">
        <f>IFERROR(CONCATENATE(INDEX('8- Políticas de Administración '!$B$16:$F$53,MATCH(ROUND(AVERAGE(L15:L19),0),'8- Políticas de Administración '!$F$16:$F$53,0),1)," - ",ROUND(AVERAGE(L15:L19),0)),"")</f>
        <v>Moderado - 3</v>
      </c>
      <c r="N15" s="557" t="str">
        <f>IFERROR(CONCATENATE(VLOOKUP((LEFT(H15,LEN(H15)-4)&amp;LEFT(M15,LEN(M15)-4)),'9- Matriz de Calor '!$D$18:$E$42,2,0)," - ",RIGHT(H15,1)*RIGHT(M15,1)),"")</f>
        <v>Moderado - 3</v>
      </c>
      <c r="O15" s="570">
        <f>RIGHT(H15,1)*RIGHT(M15,1)</f>
        <v>3</v>
      </c>
    </row>
    <row r="16" spans="1:257" ht="30">
      <c r="A16" s="504"/>
      <c r="B16" s="540"/>
      <c r="C16" s="510"/>
      <c r="D16" s="183" t="s">
        <v>158</v>
      </c>
      <c r="E16" s="497"/>
      <c r="F16" s="497"/>
      <c r="G16" s="560"/>
      <c r="H16" s="562"/>
      <c r="I16" s="162" t="s">
        <v>144</v>
      </c>
      <c r="J16" s="97" t="s">
        <v>159</v>
      </c>
      <c r="K16" s="162" t="str">
        <f>IFERROR(CONCATENATE(INDEX('8- Políticas de Administración '!$B$16:$F$53,MATCH('5- Identificación de Riesgos'!J16,'8- Políticas de Administración '!$C$16:$C$54,0),1)," - ",L16),"")</f>
        <v>Moderado - 3</v>
      </c>
      <c r="L16" s="178">
        <f>IFERROR(VLOOKUP(INDEX('8- Políticas de Administración '!$B$16:$F$63,MATCH('5- Identificación de Riesgos'!J16,'8- Políticas de Administración '!$C$16:$C$64,0),1),'8- Políticas de Administración '!$B$16:$F$64,5,FALSE),"")</f>
        <v>3</v>
      </c>
      <c r="M16" s="497"/>
      <c r="N16" s="558"/>
      <c r="O16" s="570"/>
    </row>
    <row r="17" spans="1:25" ht="30">
      <c r="A17" s="504"/>
      <c r="B17" s="540"/>
      <c r="C17" s="510"/>
      <c r="D17" s="183" t="s">
        <v>160</v>
      </c>
      <c r="E17" s="497"/>
      <c r="F17" s="497"/>
      <c r="G17" s="560"/>
      <c r="H17" s="562"/>
      <c r="I17" s="162" t="s">
        <v>147</v>
      </c>
      <c r="J17" s="97" t="s">
        <v>148</v>
      </c>
      <c r="K17" s="162" t="str">
        <f>IFERROR(CONCATENATE(INDEX('8- Políticas de Administración '!$B$16:$F$53,MATCH('5- Identificación de Riesgos'!J17,'8- Políticas de Administración '!$C$16:$C$54,0),1)," - ",L17),"")</f>
        <v>Menor - 2</v>
      </c>
      <c r="L17" s="178">
        <f>IFERROR(VLOOKUP(INDEX('8- Políticas de Administración '!$B$16:$F$63,MATCH('5- Identificación de Riesgos'!J17,'8- Políticas de Administración '!$C$16:$C$64,0),1),'8- Políticas de Administración '!$B$16:$F$64,5,FALSE),"")</f>
        <v>2</v>
      </c>
      <c r="M17" s="497"/>
      <c r="N17" s="558"/>
      <c r="O17" s="570"/>
    </row>
    <row r="18" spans="1:25">
      <c r="A18" s="504"/>
      <c r="B18" s="540"/>
      <c r="C18" s="510"/>
      <c r="D18" s="183"/>
      <c r="E18" s="497"/>
      <c r="F18" s="497"/>
      <c r="G18" s="560"/>
      <c r="H18" s="562"/>
      <c r="I18" s="162"/>
      <c r="J18" s="97"/>
      <c r="K18" s="162" t="str">
        <f>IFERROR(CONCATENATE(INDEX('8- Políticas de Administración '!$B$16:$F$53,MATCH('5- Identificación de Riesgos'!J18,'8- Políticas de Administración '!$C$16:$C$54,0),1)," - ",L18),"")</f>
        <v/>
      </c>
      <c r="L18" s="178" t="str">
        <f>IFERROR(VLOOKUP(INDEX('8- Políticas de Administración '!$B$16:$F$63,MATCH('5- Identificación de Riesgos'!J18,'8- Políticas de Administración '!$C$16:$C$64,0),1),'8- Políticas de Administración '!$B$16:$F$64,5,FALSE),"")</f>
        <v/>
      </c>
      <c r="M18" s="497"/>
      <c r="N18" s="558"/>
      <c r="O18" s="570"/>
    </row>
    <row r="19" spans="1:25" ht="15.75" thickBot="1">
      <c r="A19" s="504"/>
      <c r="B19" s="540"/>
      <c r="C19" s="510"/>
      <c r="D19" s="183"/>
      <c r="E19" s="497"/>
      <c r="F19" s="497"/>
      <c r="G19" s="560"/>
      <c r="H19" s="562"/>
      <c r="I19" s="162"/>
      <c r="J19" s="97"/>
      <c r="K19" s="162" t="str">
        <f>IFERROR(CONCATENATE(INDEX('8- Políticas de Administración '!$B$16:$F$53,MATCH('5- Identificación de Riesgos'!J19,'8- Políticas de Administración '!$C$16:$C$54,0),1)," - ",L19),"")</f>
        <v/>
      </c>
      <c r="L19" s="178" t="str">
        <f>IFERROR(VLOOKUP(INDEX('8- Políticas de Administración '!$B$16:$F$63,MATCH('5- Identificación de Riesgos'!J19,'8- Políticas de Administración '!$C$16:$C$64,0),1),'8- Políticas de Administración '!$B$16:$F$64,5,FALSE),"")</f>
        <v/>
      </c>
      <c r="M19" s="497"/>
      <c r="N19" s="558"/>
      <c r="O19" s="570"/>
    </row>
    <row r="20" spans="1:25" ht="45">
      <c r="A20" s="506">
        <v>3</v>
      </c>
      <c r="B20" s="571" t="s">
        <v>161</v>
      </c>
      <c r="C20" s="513" t="s">
        <v>162</v>
      </c>
      <c r="D20" s="184" t="s">
        <v>156</v>
      </c>
      <c r="E20" s="499">
        <v>50000</v>
      </c>
      <c r="F20" s="499">
        <v>0</v>
      </c>
      <c r="G20" s="559">
        <f t="shared" ref="G20" si="1">F20/E20</f>
        <v>0</v>
      </c>
      <c r="H20" s="561" t="str">
        <f>CONCATENATE(IF(G20&lt;='[5]8- Politicas de admiistracion '!$D$6,'[5]8- Politicas de admiistracion '!$B$6,IF(G20&lt;='[5]8- Politicas de admiistracion '!$D$7,'[5]8- Politicas de admiistracion '!$B$7,IF(G20&lt;='[5]8- Politicas de admiistracion '!$D$8,'[5]8- Politicas de admiistracion '!$B$8,IF(G20&lt;='[5]8- Politicas de admiistracion '!$D$9,'[5]8- Politicas de admiistracion '!$B$9,IF(G20&lt;='[5]8- Politicas de admiistracion '!$D$10,'[5]8- Politicas de admiistracion '!$B$10,"Probabilidad no valida")))))," - ",VLOOKUP(IF(G20&lt;='[5]8- Politicas de admiistracion '!$D$6,'[5]8- Politicas de admiistracion '!$B$6,IF(G20&lt;='[5]8- Politicas de admiistracion '!$D$7,'[5]8- Politicas de admiistracion '!$B$7,IF(G20&lt;='[5]8- Politicas de admiistracion '!$D$8,'[5]8- Politicas de admiistracion '!$B$8,IF(G20&lt;='[5]8- Politicas de admiistracion '!$D$9,'[5]8- Politicas de admiistracion '!$B$9,IF(G20&lt;='[5]8- Politicas de admiistracion '!$D$10,'[5]8- Politicas de admiistracion '!$B$10,"Probabilidad no valida"))))),'[5]8- Politicas de admiistracion '!$B$6:$F$10,5,FALSE))</f>
        <v>Muy Baja - 1</v>
      </c>
      <c r="I20" s="161" t="s">
        <v>510</v>
      </c>
      <c r="J20" s="169" t="s">
        <v>153</v>
      </c>
      <c r="K20" s="161" t="str">
        <f>IFERROR(CONCATENATE(INDEX('8- Políticas de Administración '!$B$16:$F$53,MATCH('5- Identificación de Riesgos'!J20,'8- Políticas de Administración '!$C$16:$C$54,0),1)," - ",L20),"")</f>
        <v>Moderado - 3</v>
      </c>
      <c r="L20" s="177">
        <f>IFERROR(VLOOKUP(INDEX('8- Políticas de Administración '!$B$16:$F$63,MATCH('5- Identificación de Riesgos'!J20,'8- Políticas de Administración '!$C$16:$C$64,0),1),'8- Políticas de Administración '!$B$16:$F$64,5,FALSE),"")</f>
        <v>3</v>
      </c>
      <c r="M20" s="499" t="str">
        <f>IFERROR(CONCATENATE(INDEX('8- Políticas de Administración '!$B$16:$F$53,MATCH(ROUND(AVERAGE(L20:L23),0),'8- Políticas de Administración '!$F$16:$F$53,0),1)," - ",ROUND(AVERAGE(L20:L23),0)),"")</f>
        <v>Moderado - 3</v>
      </c>
      <c r="N20" s="557" t="str">
        <f>IFERROR(CONCATENATE(VLOOKUP((LEFT(H20,LEN(H20)-4)&amp;LEFT(M20,LEN(M20)-4)),'9- Matriz de Calor '!$D$18:$E$42,2,0)," - ",RIGHT(H20,1)*RIGHT(M20,1)),"")</f>
        <v>Moderado - 3</v>
      </c>
      <c r="O20" s="570">
        <f>RIGHT(H20,1)*RIGHT(M20,1)</f>
        <v>3</v>
      </c>
    </row>
    <row r="21" spans="1:25" ht="45">
      <c r="A21" s="504"/>
      <c r="B21" s="540"/>
      <c r="C21" s="510"/>
      <c r="D21" s="183" t="s">
        <v>158</v>
      </c>
      <c r="E21" s="497"/>
      <c r="F21" s="497"/>
      <c r="G21" s="560"/>
      <c r="H21" s="562"/>
      <c r="I21" s="162" t="s">
        <v>163</v>
      </c>
      <c r="J21" s="97" t="s">
        <v>164</v>
      </c>
      <c r="K21" s="162" t="str">
        <f>IFERROR(CONCATENATE(INDEX('8- Políticas de Administración '!$B$16:$F$53,MATCH('5- Identificación de Riesgos'!J21,'8- Políticas de Administración '!$C$16:$C$54,0),1)," - ",L21),"")</f>
        <v>Moderado - 3</v>
      </c>
      <c r="L21" s="178">
        <f>IFERROR(VLOOKUP(INDEX('8- Políticas de Administración '!$B$16:$F$63,MATCH('5- Identificación de Riesgos'!J21,'8- Políticas de Administración '!$C$16:$C$64,0),1),'8- Políticas de Administración '!$B$16:$F$64,5,FALSE),"")</f>
        <v>3</v>
      </c>
      <c r="M21" s="497"/>
      <c r="N21" s="558"/>
      <c r="O21" s="570"/>
    </row>
    <row r="22" spans="1:25" ht="30">
      <c r="A22" s="504"/>
      <c r="B22" s="540"/>
      <c r="C22" s="510"/>
      <c r="D22" s="183" t="s">
        <v>160</v>
      </c>
      <c r="E22" s="497"/>
      <c r="F22" s="497"/>
      <c r="G22" s="560"/>
      <c r="H22" s="562"/>
      <c r="I22" s="162" t="s">
        <v>144</v>
      </c>
      <c r="J22" s="97" t="s">
        <v>148</v>
      </c>
      <c r="K22" s="162" t="str">
        <f>IFERROR(CONCATENATE(INDEX('8- Políticas de Administración '!$B$16:$F$53,MATCH('5- Identificación de Riesgos'!J22,'8- Políticas de Administración '!$C$16:$C$54,0),1)," - ",L22),"")</f>
        <v>Menor - 2</v>
      </c>
      <c r="L22" s="178">
        <f>IFERROR(VLOOKUP(INDEX('8- Políticas de Administración '!$B$16:$F$63,MATCH('5- Identificación de Riesgos'!J22,'8- Políticas de Administración '!$C$16:$C$64,0),1),'8- Políticas de Administración '!$B$16:$F$64,5,FALSE),"")</f>
        <v>2</v>
      </c>
      <c r="M22" s="497"/>
      <c r="N22" s="558"/>
      <c r="O22" s="570"/>
    </row>
    <row r="23" spans="1:25" ht="15.75" thickBot="1">
      <c r="A23" s="504"/>
      <c r="B23" s="540"/>
      <c r="C23" s="510"/>
      <c r="D23" s="183"/>
      <c r="E23" s="497"/>
      <c r="F23" s="497"/>
      <c r="G23" s="560"/>
      <c r="H23" s="562"/>
      <c r="I23" s="162"/>
      <c r="J23" s="97"/>
      <c r="K23" s="162" t="str">
        <f>IFERROR(CONCATENATE(INDEX('8- Políticas de Administración '!$B$16:$F$53,MATCH('5- Identificación de Riesgos'!J23,'8- Políticas de Administración '!$C$16:$C$54,0),1)," - ",L23),"")</f>
        <v/>
      </c>
      <c r="L23" s="178" t="str">
        <f>IFERROR(VLOOKUP(INDEX('8- Políticas de Administración '!$B$16:$F$63,MATCH('5- Identificación de Riesgos'!J23,'8- Políticas de Administración '!$C$16:$C$64,0),1),'8- Políticas de Administración '!$B$16:$F$64,5,FALSE),"")</f>
        <v/>
      </c>
      <c r="M23" s="497"/>
      <c r="N23" s="558"/>
      <c r="O23" s="570"/>
    </row>
    <row r="24" spans="1:25" ht="45">
      <c r="A24" s="503">
        <v>4</v>
      </c>
      <c r="B24" s="563" t="s">
        <v>165</v>
      </c>
      <c r="C24" s="513" t="s">
        <v>166</v>
      </c>
      <c r="D24" s="185" t="s">
        <v>167</v>
      </c>
      <c r="E24" s="513">
        <v>50000</v>
      </c>
      <c r="F24" s="513">
        <v>0</v>
      </c>
      <c r="G24" s="519">
        <f>F24/E24</f>
        <v>0</v>
      </c>
      <c r="H24" s="521" t="str">
        <f>CONCATENATE(IF(G24&lt;='8- Políticas de Administración '!$D$6,'8- Políticas de Administración '!$B$6,IF(G24&lt;='8- Políticas de Administración '!$D$7,'8- Políticas de Administración '!$B$7,IF(G24&lt;='8- Políticas de Administración '!$D$8,'8- Políticas de Administración '!$B$8,IF(G24&lt;='8- Políticas de Administración '!$D$9,'8- Políticas de Administración '!$B$9,IF(G24&lt;='8- Políticas de Administración '!$D$10,'8- Políticas de Administración '!$B$10,"Probabilidad no valida")))))," - ",VLOOKUP(IF(G24&lt;='8- Políticas de Administración '!$D$6,'8- Políticas de Administración '!$B$6,IF(G24&lt;='8- Políticas de Administración '!$D$7,'8- Políticas de Administración '!$B$7,IF(G24&lt;='8- Políticas de Administración '!$D$8,'8- Políticas de Administración '!$B$8,IF(G24&lt;='8- Políticas de Administración '!$D$9,'8- Políticas de Administración '!$B$9,IF(G24&lt;='8- Políticas de Administración '!$D$10,'8- Políticas de Administración '!$B$10,"Probabilidad no valida"))))),'8- Políticas de Administración '!$B$6:$F$10,5,FALSE))</f>
        <v>Muy Baja - 1</v>
      </c>
      <c r="I24" s="161" t="s">
        <v>147</v>
      </c>
      <c r="J24" s="169" t="s">
        <v>168</v>
      </c>
      <c r="K24" s="161" t="str">
        <f>IFERROR(CONCATENATE(INDEX('8- Políticas de Administración '!$B$16:$F$53,MATCH('5- Identificación de Riesgos'!J24,'8- Políticas de Administración '!$C$16:$C$54,0),1)," - ",L24),"")</f>
        <v>Mayor - 4</v>
      </c>
      <c r="L24" s="177">
        <f>IFERROR(VLOOKUP(INDEX('8- Políticas de Administración '!$B$16:$F$63,MATCH('5- Identificación de Riesgos'!J24,'8- Políticas de Administración '!$C$16:$C$64,0),1),'8- Políticas de Administración '!$B$16:$F$64,5,FALSE),"")</f>
        <v>4</v>
      </c>
      <c r="M24" s="499" t="str">
        <f>IFERROR(CONCATENATE(INDEX('8- Políticas de Administración '!$B$16:$F$53,MATCH(ROUND(AVERAGE(L24:L27),0),'8- Políticas de Administración '!$F$16:$F$53,0),1)," - ",ROUND(AVERAGE(L24:L27),0)),"")</f>
        <v>Mayor - 4</v>
      </c>
      <c r="N24" s="557" t="str">
        <f>IFERROR(CONCATENATE(VLOOKUP((LEFT(H24,LEN(H24)-4)&amp;LEFT(M24,LEN(M24)-4)),'9- Matriz de Calor '!$D$18:$E$42,2,0)," - ",RIGHT(H24,1)*RIGHT(M24,1)),"")</f>
        <v>Alto  - 4</v>
      </c>
      <c r="O24" s="568">
        <f>RIGHT(H24,1)*RIGHT(M24,1)</f>
        <v>4</v>
      </c>
    </row>
    <row r="25" spans="1:25" ht="45">
      <c r="A25" s="504"/>
      <c r="B25" s="563"/>
      <c r="C25" s="510"/>
      <c r="D25" s="93" t="s">
        <v>169</v>
      </c>
      <c r="E25" s="510"/>
      <c r="F25" s="510"/>
      <c r="G25" s="518"/>
      <c r="H25" s="508"/>
      <c r="I25" s="162"/>
      <c r="J25" s="97"/>
      <c r="K25" s="162" t="str">
        <f>IFERROR(CONCATENATE(INDEX('8- Políticas de Administración '!$B$16:$F$53,MATCH('5- Identificación de Riesgos'!J25,'8- Políticas de Administración '!$C$16:$C$54,0),1)," - ",L25),"")</f>
        <v/>
      </c>
      <c r="L25" s="178" t="str">
        <f>IFERROR(VLOOKUP(INDEX('8- Políticas de Administración '!$B$16:$F$63,MATCH('5- Identificación de Riesgos'!J25,'8- Políticas de Administración '!$C$16:$C$64,0),1),'8- Políticas de Administración '!$B$16:$F$64,5,FALSE),"")</f>
        <v/>
      </c>
      <c r="M25" s="497"/>
      <c r="N25" s="558"/>
      <c r="O25" s="569"/>
    </row>
    <row r="26" spans="1:25" ht="30">
      <c r="A26" s="504"/>
      <c r="B26" s="563"/>
      <c r="C26" s="510"/>
      <c r="D26" s="93" t="s">
        <v>170</v>
      </c>
      <c r="E26" s="510"/>
      <c r="F26" s="510"/>
      <c r="G26" s="518"/>
      <c r="H26" s="508"/>
      <c r="I26" s="162"/>
      <c r="J26" s="97"/>
      <c r="K26" s="162" t="str">
        <f>IFERROR(CONCATENATE(INDEX('8- Políticas de Administración '!$B$16:$F$53,MATCH('5- Identificación de Riesgos'!J26,'8- Políticas de Administración '!$C$16:$C$54,0),1)," - ",L26),"")</f>
        <v/>
      </c>
      <c r="L26" s="178" t="str">
        <f>IFERROR(VLOOKUP(INDEX('8- Políticas de Administración '!$B$16:$F$63,MATCH('5- Identificación de Riesgos'!J26,'8- Políticas de Administración '!$C$16:$C$64,0),1),'8- Políticas de Administración '!$B$16:$F$64,5,FALSE),"")</f>
        <v/>
      </c>
      <c r="M26" s="497"/>
      <c r="N26" s="558"/>
      <c r="O26" s="569"/>
    </row>
    <row r="27" spans="1:25" ht="53.25" customHeight="1" thickBot="1">
      <c r="A27" s="504"/>
      <c r="B27" s="563"/>
      <c r="C27" s="510"/>
      <c r="D27" s="185" t="s">
        <v>171</v>
      </c>
      <c r="E27" s="510"/>
      <c r="F27" s="510"/>
      <c r="G27" s="518"/>
      <c r="H27" s="508"/>
      <c r="I27" s="264"/>
      <c r="J27" s="231"/>
      <c r="K27" s="264" t="str">
        <f>IFERROR(CONCATENATE(INDEX('8- Políticas de Administración '!$B$16:$F$53,MATCH('5- Identificación de Riesgos'!J27,'8- Políticas de Administración '!$C$16:$C$54,0),1)," - ",L27),"")</f>
        <v/>
      </c>
      <c r="L27" s="232" t="str">
        <f>IFERROR(VLOOKUP(INDEX('8- Políticas de Administración '!$B$16:$F$63,MATCH('5- Identificación de Riesgos'!J27,'8- Políticas de Administración '!$C$16:$C$64,0),1),'8- Políticas de Administración '!$B$16:$F$64,5,FALSE),"")</f>
        <v/>
      </c>
      <c r="M27" s="527"/>
      <c r="N27" s="564"/>
      <c r="O27" s="569"/>
    </row>
    <row r="28" spans="1:25" ht="45" customHeight="1">
      <c r="A28" s="503">
        <v>5</v>
      </c>
      <c r="B28" s="511" t="s">
        <v>174</v>
      </c>
      <c r="C28" s="513" t="s">
        <v>175</v>
      </c>
      <c r="D28" s="184" t="s">
        <v>176</v>
      </c>
      <c r="E28" s="500">
        <v>20000</v>
      </c>
      <c r="F28" s="516">
        <v>0</v>
      </c>
      <c r="G28" s="519">
        <f t="shared" ref="G28" si="2">F28/E28</f>
        <v>0</v>
      </c>
      <c r="H28" s="521" t="str">
        <f>CONCATENATE(IF(G28&lt;='8- Políticas de Administración '!$D$6,'8- Políticas de Administración '!$B$6,IF(G28&lt;='8- Políticas de Administración '!$D$7,'8- Políticas de Administración '!$B$7,IF(G28&lt;='8- Políticas de Administración '!$D$8,'8- Políticas de Administración '!$B$8,IF(G28&lt;='8- Políticas de Administración '!$D$9,'8- Políticas de Administración '!$B$9,IF(G28&lt;='8- Políticas de Administración '!$D$10,'8- Políticas de Administración '!$B$10,"Probabilidad no valida")))))," - ",VLOOKUP(IF(G28&lt;='8- Políticas de Administración '!$D$6,'8- Políticas de Administración '!$B$6,IF(G28&lt;='8- Políticas de Administración '!$D$7,'8- Políticas de Administración '!$B$7,IF(G28&lt;='8- Políticas de Administración '!$D$8,'8- Políticas de Administración '!$B$8,IF(G28&lt;='8- Políticas de Administración '!$D$9,'8- Políticas de Administración '!$B$9,IF(G28&lt;='8- Políticas de Administración '!$D$10,'8- Políticas de Administración '!$B$10,"Probabilidad no valida"))))),'8- Políticas de Administración '!$B$6:$F$10,5,FALSE))</f>
        <v>Muy Baja - 1</v>
      </c>
      <c r="I28" s="161" t="s">
        <v>510</v>
      </c>
      <c r="J28" s="169" t="s">
        <v>157</v>
      </c>
      <c r="K28" s="161" t="str">
        <f>IFERROR(CONCATENATE(INDEX('8- Políticas de Administración '!$B$16:$F$53,MATCH('5- Identificación de Riesgos'!J28,'8- Políticas de Administración '!$C$16:$C$54,0),1)," - ",L28),"")</f>
        <v>Mayor - 4</v>
      </c>
      <c r="L28" s="177">
        <f>IFERROR(VLOOKUP(INDEX('8- Políticas de Administración '!$B$16:$F$63,MATCH('5- Identificación de Riesgos'!J28,'8- Políticas de Administración '!$C$16:$C$64,0),1),'8- Políticas de Administración '!$B$16:$F$64,5,FALSE),"")</f>
        <v>4</v>
      </c>
      <c r="M28" s="499" t="str">
        <f>IFERROR(CONCATENATE(INDEX('8- Políticas de Administración '!$B$16:$F$53,MATCH(ROUND(AVERAGE(L28:L30),0),'8- Políticas de Administración '!$F$16:$F$53,0),1)," - ",ROUND(AVERAGE(L28:L30),0)),"")</f>
        <v>Mayor - 4</v>
      </c>
      <c r="N28" s="500" t="str">
        <f>IFERROR(CONCATENATE(VLOOKUP((LEFT(H28,LEN(H28)-4)&amp;LEFT(M28,LEN(M28)-4)),'9- Matriz de Calor '!$D$18:$E$42,2,0)," - ",RIGHT(H28,1)*RIGHT(M28,1)),"")</f>
        <v>Alto  - 4</v>
      </c>
      <c r="Q28" s="575"/>
      <c r="R28" s="576"/>
      <c r="S28" s="576"/>
      <c r="T28" s="576"/>
      <c r="U28" s="576"/>
      <c r="V28" s="576"/>
      <c r="W28" s="576"/>
      <c r="X28" s="576"/>
      <c r="Y28" s="577"/>
    </row>
    <row r="29" spans="1:25" ht="30">
      <c r="A29" s="504">
        <v>7</v>
      </c>
      <c r="B29" s="509"/>
      <c r="C29" s="510"/>
      <c r="D29" s="183" t="s">
        <v>177</v>
      </c>
      <c r="E29" s="498"/>
      <c r="F29" s="515"/>
      <c r="G29" s="518"/>
      <c r="H29" s="508"/>
      <c r="I29" s="162"/>
      <c r="J29" s="97"/>
      <c r="K29" s="162" t="str">
        <f>IFERROR(CONCATENATE(INDEX('8- Políticas de Administración '!$B$16:$F$53,MATCH('5- Identificación de Riesgos'!J29,'8- Políticas de Administración '!$C$16:$C$54,0),1)," - ",L29),"")</f>
        <v/>
      </c>
      <c r="L29" s="178" t="str">
        <f>IFERROR(VLOOKUP(INDEX('8- Políticas de Administración '!$B$16:$F$63,MATCH('5- Identificación de Riesgos'!J29,'8- Políticas de Administración '!$C$16:$C$64,0),1),'8- Políticas de Administración '!$B$16:$F$64,5,FALSE),"")</f>
        <v/>
      </c>
      <c r="M29" s="497"/>
      <c r="N29" s="498"/>
      <c r="Q29" s="575"/>
      <c r="R29" s="576"/>
      <c r="S29" s="576"/>
      <c r="T29" s="576"/>
      <c r="U29" s="576"/>
      <c r="V29" s="576"/>
      <c r="W29" s="576"/>
      <c r="X29" s="576"/>
      <c r="Y29" s="577"/>
    </row>
    <row r="30" spans="1:25" ht="56.25" customHeight="1">
      <c r="A30" s="504"/>
      <c r="B30" s="509"/>
      <c r="C30" s="510"/>
      <c r="D30" s="186"/>
      <c r="E30" s="498"/>
      <c r="F30" s="515"/>
      <c r="G30" s="518"/>
      <c r="H30" s="508"/>
      <c r="I30" s="162"/>
      <c r="J30" s="97"/>
      <c r="K30" s="162" t="str">
        <f>IFERROR(CONCATENATE(INDEX('8- Políticas de Administración '!$B$16:$F$53,MATCH('5- Identificación de Riesgos'!J30,'8- Políticas de Administración '!$C$16:$C$54,0),1)," - ",L30),"")</f>
        <v/>
      </c>
      <c r="L30" s="178" t="str">
        <f>IFERROR(VLOOKUP(INDEX('8- Políticas de Administración '!$B$16:$F$63,MATCH('5- Identificación de Riesgos'!J30,'8- Políticas de Administración '!$C$16:$C$64,0),1),'8- Políticas de Administración '!$B$16:$F$64,5,FALSE),"")</f>
        <v/>
      </c>
      <c r="M30" s="497"/>
      <c r="N30" s="498"/>
      <c r="Q30" s="575"/>
      <c r="R30" s="576"/>
      <c r="S30" s="576"/>
      <c r="T30" s="576"/>
      <c r="U30" s="576"/>
      <c r="V30" s="576"/>
      <c r="W30" s="576"/>
      <c r="X30" s="576"/>
      <c r="Y30" s="577"/>
    </row>
    <row r="31" spans="1:25" ht="45" customHeight="1">
      <c r="A31" s="503">
        <v>6</v>
      </c>
      <c r="B31" s="572" t="s">
        <v>178</v>
      </c>
      <c r="C31" s="573" t="s">
        <v>179</v>
      </c>
      <c r="D31" s="183" t="s">
        <v>176</v>
      </c>
      <c r="E31" s="498">
        <v>50000</v>
      </c>
      <c r="F31" s="515">
        <v>0</v>
      </c>
      <c r="G31" s="518">
        <f t="shared" ref="G31" si="3">F31/E31</f>
        <v>0</v>
      </c>
      <c r="H31" s="508" t="str">
        <f>CONCATENATE(IF(G31&lt;='8-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 - ",VLOOKUP(IF(G31&lt;='8-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valida"))))),'8- Políticas de Administración '!$B$6:$F$10,5,FALSE))</f>
        <v>Muy Baja - 1</v>
      </c>
      <c r="I31" s="163" t="s">
        <v>510</v>
      </c>
      <c r="J31" s="243" t="s">
        <v>157</v>
      </c>
      <c r="K31" s="163" t="str">
        <f>IFERROR(CONCATENATE(INDEX('8- Políticas de Administración '!$B$16:$F$53,MATCH('5- Identificación de Riesgos'!J31,'8- Políticas de Administración '!$C$16:$C$54,0),1)," - ",L31),"")</f>
        <v>Mayor - 4</v>
      </c>
      <c r="L31" s="190">
        <f>IFERROR(VLOOKUP(INDEX('8- Políticas de Administración '!$B$16:$F$63,MATCH('5- Identificación de Riesgos'!J31,'8- Políticas de Administración '!$C$16:$C$64,0),1),'8- Políticas de Administración '!$B$16:$F$64,5,FALSE),"")</f>
        <v>4</v>
      </c>
      <c r="M31" s="496" t="str">
        <f>IFERROR(CONCATENATE(INDEX('8- Políticas de Administración '!$B$16:$F$53,MATCH(ROUND(AVERAGE(L31:L35),0),'8- Políticas de Administración '!$F$16:$F$53,0),1)," - ",ROUND(AVERAGE(L31:L35),0)),"")</f>
        <v>Mayor - 4</v>
      </c>
      <c r="N31" s="498" t="str">
        <f>IFERROR(CONCATENATE(VLOOKUP((LEFT(H31,LEN(H31)-4)&amp;LEFT(M31,LEN(M31)-4)),'9- Matriz de Calor '!$D$18:$E$42,2,0)," - ",RIGHT(H31,1)*RIGHT(M31,1)),"")</f>
        <v>Alto  - 4</v>
      </c>
    </row>
    <row r="32" spans="1:25" ht="25.5" customHeight="1">
      <c r="A32" s="504">
        <v>8</v>
      </c>
      <c r="B32" s="572"/>
      <c r="C32" s="573"/>
      <c r="D32" s="183" t="s">
        <v>177</v>
      </c>
      <c r="E32" s="498"/>
      <c r="F32" s="515"/>
      <c r="G32" s="518"/>
      <c r="H32" s="508"/>
      <c r="I32" s="162"/>
      <c r="J32" s="97"/>
      <c r="K32" s="162" t="str">
        <f>IFERROR(CONCATENATE(INDEX('8- Políticas de Administración '!$B$16:$F$53,MATCH('5- Identificación de Riesgos'!J32,'8- Políticas de Administración '!$C$16:$C$54,0),1)," - ",L32),"")</f>
        <v/>
      </c>
      <c r="L32" s="178" t="str">
        <f>IFERROR(VLOOKUP(INDEX('8- Políticas de Administración '!$B$16:$F$63,MATCH('5- Identificación de Riesgos'!J32,'8- Políticas de Administración '!$C$16:$C$64,0),1),'8- Políticas de Administración '!$B$16:$F$64,5,FALSE),"")</f>
        <v/>
      </c>
      <c r="M32" s="497"/>
      <c r="N32" s="498"/>
    </row>
    <row r="33" spans="1:25" ht="30" customHeight="1">
      <c r="A33" s="504"/>
      <c r="B33" s="572"/>
      <c r="C33" s="573"/>
      <c r="D33" s="241" t="s">
        <v>180</v>
      </c>
      <c r="E33" s="498"/>
      <c r="F33" s="515"/>
      <c r="G33" s="518"/>
      <c r="H33" s="508"/>
      <c r="I33" s="162"/>
      <c r="J33" s="97"/>
      <c r="K33" s="162" t="str">
        <f>IFERROR(CONCATENATE(INDEX('8- Políticas de Administración '!$B$16:$F$53,MATCH('5- Identificación de Riesgos'!J33,'8- Políticas de Administración '!$C$16:$C$54,0),1)," - ",L33),"")</f>
        <v/>
      </c>
      <c r="L33" s="178" t="str">
        <f>IFERROR(VLOOKUP(INDEX('8- Políticas de Administración '!$B$16:$F$63,MATCH('5- Identificación de Riesgos'!J33,'8- Políticas de Administración '!$C$16:$C$64,0),1),'8- Políticas de Administración '!$B$16:$F$64,5,FALSE),"")</f>
        <v/>
      </c>
      <c r="M33" s="497"/>
      <c r="N33" s="498"/>
    </row>
    <row r="34" spans="1:25" ht="15" customHeight="1">
      <c r="A34" s="504"/>
      <c r="B34" s="572"/>
      <c r="C34" s="573"/>
      <c r="D34" s="241"/>
      <c r="E34" s="498"/>
      <c r="F34" s="515"/>
      <c r="G34" s="518"/>
      <c r="H34" s="508"/>
      <c r="I34" s="162"/>
      <c r="J34" s="97"/>
      <c r="K34" s="162" t="str">
        <f>IFERROR(CONCATENATE(INDEX('8- Políticas de Administración '!$B$16:$F$53,MATCH('5- Identificación de Riesgos'!J34,'8- Políticas de Administración '!$C$16:$C$54,0),1)," - ",L34),"")</f>
        <v/>
      </c>
      <c r="L34" s="178" t="str">
        <f>IFERROR(VLOOKUP(INDEX('8- Políticas de Administración '!$B$16:$F$63,MATCH('5- Identificación de Riesgos'!J34,'8- Políticas de Administración '!$C$16:$C$64,0),1),'8- Políticas de Administración '!$B$16:$F$64,5,FALSE),"")</f>
        <v/>
      </c>
      <c r="M34" s="497"/>
      <c r="N34" s="498"/>
    </row>
    <row r="35" spans="1:25" ht="15" customHeight="1" thickBot="1">
      <c r="A35" s="505"/>
      <c r="B35" s="572"/>
      <c r="C35" s="573"/>
      <c r="D35" s="344"/>
      <c r="E35" s="498"/>
      <c r="F35" s="515"/>
      <c r="G35" s="518"/>
      <c r="H35" s="508"/>
      <c r="I35" s="264"/>
      <c r="J35" s="231"/>
      <c r="K35" s="264" t="str">
        <f>IFERROR(CONCATENATE(INDEX('8- Políticas de Administración '!$B$16:$F$53,MATCH('5- Identificación de Riesgos'!J35,'8- Políticas de Administración '!$C$16:$C$54,0),1)," - ",L35),"")</f>
        <v/>
      </c>
      <c r="L35" s="232" t="str">
        <f>IFERROR(VLOOKUP(INDEX('8- Políticas de Administración '!$B$16:$F$63,MATCH('5- Identificación de Riesgos'!J35,'8- Políticas de Administración '!$C$16:$C$64,0),1),'8- Políticas de Administración '!$B$16:$F$64,5,FALSE),"")</f>
        <v/>
      </c>
      <c r="M35" s="527"/>
      <c r="N35" s="498"/>
    </row>
    <row r="36" spans="1:25" ht="45" customHeight="1" thickBot="1">
      <c r="A36" s="506">
        <v>7</v>
      </c>
      <c r="B36" s="511" t="s">
        <v>483</v>
      </c>
      <c r="C36" s="513" t="s">
        <v>484</v>
      </c>
      <c r="D36" s="184" t="s">
        <v>176</v>
      </c>
      <c r="E36" s="500">
        <v>10</v>
      </c>
      <c r="F36" s="516">
        <v>0</v>
      </c>
      <c r="G36" s="519">
        <f t="shared" ref="G36" si="4">F36/E36</f>
        <v>0</v>
      </c>
      <c r="H36" s="521" t="str">
        <f>CONCATENATE(IF(G36&lt;='8-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 - ",VLOOKUP(IF(G36&lt;='8-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valida"))))),'8- Políticas de Administración '!$B$6:$F$10,5,FALSE))</f>
        <v>Muy Baja - 1</v>
      </c>
      <c r="I36" s="161" t="s">
        <v>510</v>
      </c>
      <c r="J36" s="169" t="s">
        <v>157</v>
      </c>
      <c r="K36" s="161" t="str">
        <f>IFERROR(CONCATENATE(INDEX('8- Políticas de Administración '!$B$16:$F$53,MATCH('5- Identificación de Riesgos'!J36,'8- Políticas de Administración '!$C$16:$C$54,0),1)," - ",L36),"")</f>
        <v>Mayor - 4</v>
      </c>
      <c r="L36" s="177">
        <f>IFERROR(VLOOKUP(INDEX('8- Políticas de Administración '!$B$16:$F$63,MATCH('5- Identificación de Riesgos'!J36,'8- Políticas de Administración '!$C$16:$C$64,0),1),'8- Políticas de Administración '!$B$16:$F$64,5,FALSE),"")</f>
        <v>4</v>
      </c>
      <c r="M36" s="499" t="str">
        <f>IFERROR(CONCATENATE(INDEX('8- Políticas de Administración '!$B$16:$F$53,MATCH(ROUND(AVERAGE(L36:L38),0),'8- Políticas de Administración '!$F$16:$F$53,0),1)," - ",ROUND(AVERAGE(L36:L38),0)),"")</f>
        <v>Mayor - 4</v>
      </c>
      <c r="N36" s="500" t="str">
        <f>IFERROR(CONCATENATE(VLOOKUP((LEFT(H36,LEN(H36)-4)&amp;LEFT(M36,LEN(M36)-4)),'9- Matriz de Calor '!$D$18:$E$42,2,0)," - ",RIGHT(H36,1)*RIGHT(M36,1)),"")</f>
        <v>Alto  - 4</v>
      </c>
      <c r="Q36" s="227"/>
      <c r="R36" s="227"/>
      <c r="S36" s="227"/>
      <c r="T36" s="227"/>
      <c r="U36" s="227"/>
      <c r="V36" s="227"/>
      <c r="W36" s="227"/>
      <c r="X36" s="227"/>
      <c r="Y36" s="227"/>
    </row>
    <row r="37" spans="1:25" ht="29.25" customHeight="1">
      <c r="A37" s="504">
        <v>9</v>
      </c>
      <c r="B37" s="509"/>
      <c r="C37" s="510"/>
      <c r="D37" s="183" t="s">
        <v>177</v>
      </c>
      <c r="E37" s="498"/>
      <c r="F37" s="515"/>
      <c r="G37" s="518"/>
      <c r="H37" s="508"/>
      <c r="I37" s="162"/>
      <c r="J37" s="97"/>
      <c r="K37" s="162" t="str">
        <f>IFERROR(CONCATENATE(INDEX('8- Políticas de Administración '!$B$16:$F$53,MATCH('5- Identificación de Riesgos'!J37,'8- Políticas de Administración '!$C$16:$C$54,0),1)," - ",L37),"")</f>
        <v/>
      </c>
      <c r="L37" s="178" t="str">
        <f>IFERROR(VLOOKUP(INDEX('8- Políticas de Administración '!$B$16:$F$63,MATCH('5- Identificación de Riesgos'!J37,'8- Políticas de Administración '!$C$16:$C$64,0),1),'8- Políticas de Administración '!$B$16:$F$64,5,FALSE),"")</f>
        <v/>
      </c>
      <c r="M37" s="497"/>
      <c r="N37" s="498"/>
      <c r="Q37" s="579" t="s">
        <v>181</v>
      </c>
      <c r="R37" s="579"/>
      <c r="S37" s="579"/>
      <c r="T37" s="579"/>
      <c r="U37" s="579"/>
      <c r="V37" s="579"/>
      <c r="W37" s="579"/>
      <c r="X37" s="579"/>
      <c r="Y37" s="579"/>
    </row>
    <row r="38" spans="1:25" ht="30.75" customHeight="1" thickBot="1">
      <c r="A38" s="507"/>
      <c r="B38" s="574"/>
      <c r="C38" s="578"/>
      <c r="D38" s="343"/>
      <c r="E38" s="526"/>
      <c r="F38" s="522"/>
      <c r="G38" s="523"/>
      <c r="H38" s="524"/>
      <c r="I38" s="324"/>
      <c r="J38" s="170"/>
      <c r="K38" s="324" t="str">
        <f>IFERROR(CONCATENATE(INDEX('8- Políticas de Administración '!$B$16:$F$53,MATCH('5- Identificación de Riesgos'!J38,'8- Políticas de Administración '!$C$16:$C$54,0),1)," - ",L38),"")</f>
        <v/>
      </c>
      <c r="L38" s="179" t="str">
        <f>IFERROR(VLOOKUP(INDEX('8- Políticas de Administración '!$B$16:$F$63,MATCH('5- Identificación de Riesgos'!J38,'8- Políticas de Administración '!$C$16:$C$64,0),1),'8- Políticas de Administración '!$B$16:$F$64,5,FALSE),"")</f>
        <v/>
      </c>
      <c r="M38" s="525"/>
      <c r="N38" s="526"/>
      <c r="Q38" s="580"/>
      <c r="R38" s="580"/>
      <c r="S38" s="580"/>
      <c r="T38" s="580"/>
      <c r="U38" s="580"/>
      <c r="V38" s="580"/>
      <c r="W38" s="580"/>
      <c r="X38" s="580"/>
      <c r="Y38" s="580"/>
    </row>
    <row r="39" spans="1:25" ht="45">
      <c r="A39" s="326"/>
      <c r="B39" s="509" t="s">
        <v>486</v>
      </c>
      <c r="C39" s="510" t="s">
        <v>487</v>
      </c>
      <c r="D39" s="183" t="s">
        <v>488</v>
      </c>
      <c r="E39" s="498">
        <v>365</v>
      </c>
      <c r="F39" s="515">
        <v>0</v>
      </c>
      <c r="G39" s="518">
        <f t="shared" ref="G39:G44" si="5">F39/E39</f>
        <v>0</v>
      </c>
      <c r="H39" s="508" t="str">
        <f>CONCATENATE(IF(G39&lt;='8-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 - ",VLOOKUP(IF(G39&lt;='8-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valida"))))),'8- Políticas de Administración '!$B$6:$F$10,5,FALSE))</f>
        <v>Muy Baja - 1</v>
      </c>
      <c r="I39" s="163" t="s">
        <v>510</v>
      </c>
      <c r="J39" s="243" t="s">
        <v>157</v>
      </c>
      <c r="K39" s="163" t="str">
        <f>IFERROR(CONCATENATE(INDEX('[6]8- Políticas de Administración '!$B$16:$F$53,MATCH('[6]5- Identificación de Riesgos'!J80,'[6]8- Políticas de Administración '!$C$16:$C$54,0),1)," - ",L39),"")</f>
        <v>Mayor - 4</v>
      </c>
      <c r="L39" s="190">
        <f>IFERROR(VLOOKUP(INDEX('[6]8- Políticas de Administración '!$B$16:$F$63,MATCH('[6]5- Identificación de Riesgos'!J80,'[6]8- Políticas de Administración '!$C$16:$C$64,0),1),'[6]8- Políticas de Administración '!$B$16:$F$64,5,FALSE),"")</f>
        <v>4</v>
      </c>
      <c r="M39" s="496" t="str">
        <f>IFERROR(CONCATENATE(INDEX('[6]8- Políticas de Administración '!$B$16:$F$53,MATCH(ROUND(AVERAGE(L39:L43),0),'[6]8- Políticas de Administración '!$F$16:$F$53,0),1)," - ",ROUND(AVERAGE(L39:L43),0)),"")</f>
        <v>Mayor - 4</v>
      </c>
      <c r="N39" s="498" t="str">
        <f>IFERROR(CONCATENATE(VLOOKUP((LEFT(H39,LEN(H39)-4)&amp;LEFT(M39,LEN(M39)-4)),'[6]9- Matriz de Calor '!$D$18:$E$42,2,0)," - ",RIGHT(H39,1)*RIGHT(M39,1)),"")</f>
        <v>Alto  - 4</v>
      </c>
    </row>
    <row r="40" spans="1:25">
      <c r="A40" s="326">
        <v>8</v>
      </c>
      <c r="B40" s="509"/>
      <c r="C40" s="510"/>
      <c r="D40" s="183" t="s">
        <v>489</v>
      </c>
      <c r="E40" s="498"/>
      <c r="F40" s="515"/>
      <c r="G40" s="518"/>
      <c r="H40" s="508"/>
      <c r="I40" s="162"/>
      <c r="J40" s="97"/>
      <c r="K40" s="162" t="str">
        <f>IFERROR(CONCATENATE(INDEX('[6]8- Políticas de Administración '!$B$16:$F$53,MATCH('[6]5- Identificación de Riesgos'!J81,'[6]8- Políticas de Administración '!$C$16:$C$54,0),1)," - ",L40),"")</f>
        <v/>
      </c>
      <c r="L40" s="178" t="str">
        <f>IFERROR(VLOOKUP(INDEX('[6]8- Políticas de Administración '!$B$16:$F$63,MATCH('[6]5- Identificación de Riesgos'!J81,'[6]8- Políticas de Administración '!$C$16:$C$64,0),1),'[6]8- Políticas de Administración '!$B$16:$F$64,5,FALSE),"")</f>
        <v/>
      </c>
      <c r="M40" s="497"/>
      <c r="N40" s="498"/>
    </row>
    <row r="41" spans="1:25">
      <c r="A41" s="326"/>
      <c r="B41" s="509"/>
      <c r="C41" s="510"/>
      <c r="D41" s="186" t="s">
        <v>490</v>
      </c>
      <c r="E41" s="498"/>
      <c r="F41" s="515"/>
      <c r="G41" s="518"/>
      <c r="H41" s="508"/>
      <c r="I41" s="162"/>
      <c r="J41" s="97"/>
      <c r="K41" s="162" t="str">
        <f>IFERROR(CONCATENATE(INDEX('[6]8- Políticas de Administración '!$B$16:$F$53,MATCH('[6]5- Identificación de Riesgos'!J82,'[6]8- Políticas de Administración '!$C$16:$C$54,0),1)," - ",L41),"")</f>
        <v/>
      </c>
      <c r="L41" s="178" t="str">
        <f>IFERROR(VLOOKUP(INDEX('[6]8- Políticas de Administración '!$B$16:$F$63,MATCH('[6]5- Identificación de Riesgos'!J82,'[6]8- Políticas de Administración '!$C$16:$C$64,0),1),'[6]8- Políticas de Administración '!$B$16:$F$64,5,FALSE),"")</f>
        <v/>
      </c>
      <c r="M41" s="497"/>
      <c r="N41" s="498"/>
    </row>
    <row r="42" spans="1:25" ht="30">
      <c r="A42" s="326"/>
      <c r="B42" s="509"/>
      <c r="C42" s="510"/>
      <c r="D42" s="167" t="s">
        <v>491</v>
      </c>
      <c r="E42" s="498"/>
      <c r="F42" s="515"/>
      <c r="G42" s="518"/>
      <c r="H42" s="508"/>
      <c r="I42" s="162"/>
      <c r="J42" s="97"/>
      <c r="K42" s="162" t="str">
        <f>IFERROR(CONCATENATE(INDEX('[6]8- Políticas de Administración '!$B$16:$F$53,MATCH('[6]5- Identificación de Riesgos'!J83,'[6]8- Políticas de Administración '!$C$16:$C$54,0),1)," - ",L42),"")</f>
        <v/>
      </c>
      <c r="L42" s="178" t="str">
        <f>IFERROR(VLOOKUP(INDEX('[6]8- Políticas de Administración '!$B$16:$F$63,MATCH('[6]5- Identificación de Riesgos'!J83,'[6]8- Políticas de Administración '!$C$16:$C$64,0),1),'[6]8- Políticas de Administración '!$B$16:$F$64,5,FALSE),"")</f>
        <v/>
      </c>
      <c r="M42" s="497"/>
      <c r="N42" s="498"/>
    </row>
    <row r="43" spans="1:25" ht="15.75" thickBot="1">
      <c r="A43" s="327"/>
      <c r="B43" s="509"/>
      <c r="C43" s="510"/>
      <c r="D43" s="167" t="s">
        <v>492</v>
      </c>
      <c r="E43" s="498"/>
      <c r="F43" s="515"/>
      <c r="G43" s="518"/>
      <c r="H43" s="508"/>
      <c r="I43" s="162"/>
      <c r="J43" s="97"/>
      <c r="K43" s="162" t="str">
        <f>IFERROR(CONCATENATE(INDEX('[6]8- Políticas de Administración '!$B$16:$F$53,MATCH('[6]5- Identificación de Riesgos'!J84,'[6]8- Políticas de Administración '!$C$16:$C$54,0),1)," - ",L43),"")</f>
        <v/>
      </c>
      <c r="L43" s="178" t="str">
        <f>IFERROR(VLOOKUP(INDEX('[6]8- Políticas de Administración '!$B$16:$F$63,MATCH('[6]5- Identificación de Riesgos'!J84,'[6]8- Políticas de Administración '!$C$16:$C$64,0),1),'[6]8- Políticas de Administración '!$B$16:$F$64,5,FALSE),"")</f>
        <v/>
      </c>
      <c r="M43" s="497"/>
      <c r="N43" s="498"/>
    </row>
    <row r="44" spans="1:25" ht="45">
      <c r="A44" s="501">
        <v>9</v>
      </c>
      <c r="B44" s="511" t="s">
        <v>493</v>
      </c>
      <c r="C44" s="513" t="s">
        <v>494</v>
      </c>
      <c r="D44" s="183" t="s">
        <v>495</v>
      </c>
      <c r="E44" s="500">
        <v>365</v>
      </c>
      <c r="F44" s="516">
        <v>0</v>
      </c>
      <c r="G44" s="519">
        <f t="shared" si="5"/>
        <v>0</v>
      </c>
      <c r="H44" s="521" t="str">
        <f>CONCATENATE(IF(G44&lt;='8- Políticas de Administración '!$D$6,'8- Políticas de Administración '!$B$6,IF(G44&lt;='8- Políticas de Administración '!$D$7,'8- Políticas de Administración '!$B$7,IF(G44&lt;='8- Políticas de Administración '!$D$8,'8- Políticas de Administración '!$B$8,IF(G44&lt;='8- Políticas de Administración '!$D$9,'8- Políticas de Administración '!$B$9,IF(G44&lt;='8- Políticas de Administración '!$D$10,'8- Políticas de Administración '!$B$10,"Probabilidad no valida")))))," - ",VLOOKUP(IF(G44&lt;='8- Políticas de Administración '!$D$6,'8- Políticas de Administración '!$B$6,IF(G44&lt;='8- Políticas de Administración '!$D$7,'8- Políticas de Administración '!$B$7,IF(G44&lt;='8- Políticas de Administración '!$D$8,'8- Políticas de Administración '!$B$8,IF(G44&lt;='8- Políticas de Administración '!$D$9,'8- Políticas de Administración '!$B$9,IF(G44&lt;='8- Políticas de Administración '!$D$10,'8- Políticas de Administración '!$B$10,"Probabilidad no valida"))))),'8- Políticas de Administración '!$B$6:$F$10,5,FALSE))</f>
        <v>Muy Baja - 1</v>
      </c>
      <c r="I44" s="161" t="s">
        <v>510</v>
      </c>
      <c r="J44" s="169" t="s">
        <v>157</v>
      </c>
      <c r="K44" s="161" t="str">
        <f>IFERROR(CONCATENATE(INDEX('[6]8- Políticas de Administración '!$B$16:$F$53,MATCH('[6]5- Identificación de Riesgos'!J90,'[6]8- Políticas de Administración '!$C$16:$C$54,0),1)," - ",L44),"")</f>
        <v>Mayor - 4</v>
      </c>
      <c r="L44" s="177">
        <f>IFERROR(VLOOKUP(INDEX('[6]8- Políticas de Administración '!$B$16:$F$63,MATCH('[6]5- Identificación de Riesgos'!J90,'[6]8- Políticas de Administración '!$C$16:$C$64,0),1),'[6]8- Políticas de Administración '!$B$16:$F$64,5,FALSE),"")</f>
        <v>4</v>
      </c>
      <c r="M44" s="499" t="str">
        <f>IFERROR(CONCATENATE(INDEX('[6]8- Políticas de Administración '!$B$16:$F$53,MATCH(ROUND(AVERAGE(L44:L45),0),'[6]8- Políticas de Administración '!$F$16:$F$53,0),1)," - ",ROUND(AVERAGE(L44:L45),0)),"")</f>
        <v>Mayor - 4</v>
      </c>
      <c r="N44" s="500" t="str">
        <f>IFERROR(CONCATENATE(VLOOKUP((LEFT(H44,LEN(H44)-4)&amp;LEFT(M44,LEN(M44)-4)),'[6]9- Matriz de Calor '!$D$18:$E$42,2,0)," - ",RIGHT(H44,1)*RIGHT(M44,1)),"")</f>
        <v>Alto  - 4</v>
      </c>
    </row>
    <row r="45" spans="1:25" ht="45.75" thickBot="1">
      <c r="A45" s="502"/>
      <c r="B45" s="512"/>
      <c r="C45" s="496"/>
      <c r="D45" s="183" t="s">
        <v>496</v>
      </c>
      <c r="E45" s="514"/>
      <c r="F45" s="517"/>
      <c r="G45" s="520"/>
      <c r="H45" s="508"/>
      <c r="I45" s="162"/>
      <c r="J45" s="97"/>
      <c r="K45" s="162" t="str">
        <f>IFERROR(CONCATENATE(INDEX('[6]8- Políticas de Administración '!$B$16:$F$53,MATCH('[6]5- Identificación de Riesgos'!J91,'[6]8- Políticas de Administración '!$C$16:$C$54,0),1)," - ",L45),"")</f>
        <v/>
      </c>
      <c r="L45" s="178" t="str">
        <f>IFERROR(VLOOKUP(INDEX('[6]8- Políticas de Administración '!$B$16:$F$63,MATCH('[6]5- Identificación de Riesgos'!J91,'[6]8- Políticas de Administración '!$C$16:$C$64,0),1),'[6]8- Políticas de Administración '!$B$16:$F$64,5,FALSE),"")</f>
        <v/>
      </c>
      <c r="M45" s="497"/>
      <c r="N45" s="498"/>
    </row>
  </sheetData>
  <mergeCells count="109">
    <mergeCell ref="A20:A23"/>
    <mergeCell ref="B31:B35"/>
    <mergeCell ref="C31:C35"/>
    <mergeCell ref="E31:E35"/>
    <mergeCell ref="F31:F35"/>
    <mergeCell ref="G31:G35"/>
    <mergeCell ref="B28:B30"/>
    <mergeCell ref="B36:B38"/>
    <mergeCell ref="Q28:Y30"/>
    <mergeCell ref="F28:F30"/>
    <mergeCell ref="G28:G30"/>
    <mergeCell ref="H28:H30"/>
    <mergeCell ref="C28:C30"/>
    <mergeCell ref="C36:C38"/>
    <mergeCell ref="E28:E30"/>
    <mergeCell ref="E36:E38"/>
    <mergeCell ref="Q37:Y38"/>
    <mergeCell ref="M28:M30"/>
    <mergeCell ref="B20:B23"/>
    <mergeCell ref="C20:C23"/>
    <mergeCell ref="E20:E23"/>
    <mergeCell ref="H20:H23"/>
    <mergeCell ref="M20:M23"/>
    <mergeCell ref="N20:N23"/>
    <mergeCell ref="O8:O9"/>
    <mergeCell ref="N8:N9"/>
    <mergeCell ref="O24:O27"/>
    <mergeCell ref="O20:O23"/>
    <mergeCell ref="O10:O14"/>
    <mergeCell ref="O15:O19"/>
    <mergeCell ref="B15:B19"/>
    <mergeCell ref="C15:C19"/>
    <mergeCell ref="E15:E19"/>
    <mergeCell ref="F20:F23"/>
    <mergeCell ref="G20:G23"/>
    <mergeCell ref="K8:K9"/>
    <mergeCell ref="M8:M9"/>
    <mergeCell ref="A24:A27"/>
    <mergeCell ref="B24:B27"/>
    <mergeCell ref="C24:C27"/>
    <mergeCell ref="E24:E27"/>
    <mergeCell ref="F24:F27"/>
    <mergeCell ref="G24:G27"/>
    <mergeCell ref="H24:H27"/>
    <mergeCell ref="M24:M27"/>
    <mergeCell ref="N24:N27"/>
    <mergeCell ref="I7:M7"/>
    <mergeCell ref="I8:I9"/>
    <mergeCell ref="L8:L9"/>
    <mergeCell ref="A10:A14"/>
    <mergeCell ref="M15:M19"/>
    <mergeCell ref="N15:N19"/>
    <mergeCell ref="G15:G19"/>
    <mergeCell ref="H15:H19"/>
    <mergeCell ref="G10:G14"/>
    <mergeCell ref="H10:H14"/>
    <mergeCell ref="F10:F14"/>
    <mergeCell ref="F15:F19"/>
    <mergeCell ref="N10:N14"/>
    <mergeCell ref="M10:M14"/>
    <mergeCell ref="A15:A19"/>
    <mergeCell ref="M36:M38"/>
    <mergeCell ref="N36:N38"/>
    <mergeCell ref="H31:H35"/>
    <mergeCell ref="M31:M35"/>
    <mergeCell ref="N31:N35"/>
    <mergeCell ref="A1:C2"/>
    <mergeCell ref="A4:C4"/>
    <mergeCell ref="A8:A9"/>
    <mergeCell ref="B8:B9"/>
    <mergeCell ref="C10:C14"/>
    <mergeCell ref="B10:B14"/>
    <mergeCell ref="D6:N6"/>
    <mergeCell ref="D5:N5"/>
    <mergeCell ref="N7:O7"/>
    <mergeCell ref="E10:E14"/>
    <mergeCell ref="E8:E9"/>
    <mergeCell ref="D4:N4"/>
    <mergeCell ref="F8:F9"/>
    <mergeCell ref="A5:C5"/>
    <mergeCell ref="A6:C6"/>
    <mergeCell ref="G8:G9"/>
    <mergeCell ref="H8:H9"/>
    <mergeCell ref="E7:H7"/>
    <mergeCell ref="D7:D9"/>
    <mergeCell ref="M39:M43"/>
    <mergeCell ref="N39:N43"/>
    <mergeCell ref="M44:M45"/>
    <mergeCell ref="N44:N45"/>
    <mergeCell ref="A44:A45"/>
    <mergeCell ref="A28:A30"/>
    <mergeCell ref="A31:A35"/>
    <mergeCell ref="A36:A38"/>
    <mergeCell ref="H39:H43"/>
    <mergeCell ref="B39:B43"/>
    <mergeCell ref="C39:C43"/>
    <mergeCell ref="B44:B45"/>
    <mergeCell ref="C44:C45"/>
    <mergeCell ref="E39:E43"/>
    <mergeCell ref="E44:E45"/>
    <mergeCell ref="F39:F43"/>
    <mergeCell ref="F44:F45"/>
    <mergeCell ref="G39:G43"/>
    <mergeCell ref="G44:G45"/>
    <mergeCell ref="H44:H45"/>
    <mergeCell ref="N28:N30"/>
    <mergeCell ref="F36:F38"/>
    <mergeCell ref="G36:G38"/>
    <mergeCell ref="H36:H38"/>
  </mergeCells>
  <conditionalFormatting sqref="H10">
    <cfRule type="containsText" dxfId="890" priority="794" operator="containsText" text="Muy Baja">
      <formula>NOT(ISERROR(SEARCH("Muy Baja",H10)))</formula>
    </cfRule>
    <cfRule type="containsText" dxfId="889" priority="795" operator="containsText" text="Baja">
      <formula>NOT(ISERROR(SEARCH("Baja",H10)))</formula>
    </cfRule>
    <cfRule type="containsText" dxfId="888" priority="796" operator="containsText" text="Muy Alta">
      <formula>NOT(ISERROR(SEARCH("Muy Alta",H10)))</formula>
    </cfRule>
    <cfRule type="containsText" dxfId="887" priority="798" operator="containsText" text="Alta">
      <formula>NOT(ISERROR(SEARCH("Alta",H10)))</formula>
    </cfRule>
    <cfRule type="containsText" dxfId="886" priority="799" operator="containsText" text="Media">
      <formula>NOT(ISERROR(SEARCH("Media",H10)))</formula>
    </cfRule>
    <cfRule type="containsText" dxfId="885" priority="800" operator="containsText" text="Media">
      <formula>NOT(ISERROR(SEARCH("Media",H10)))</formula>
    </cfRule>
    <cfRule type="containsText" dxfId="884" priority="801" operator="containsText" text="Media">
      <formula>NOT(ISERROR(SEARCH("Media",H10)))</formula>
    </cfRule>
    <cfRule type="containsText" dxfId="883" priority="802" operator="containsText" text="Muy Baja">
      <formula>NOT(ISERROR(SEARCH("Muy Baja",H10)))</formula>
    </cfRule>
    <cfRule type="containsText" dxfId="882" priority="803" operator="containsText" text="Baja">
      <formula>NOT(ISERROR(SEARCH("Baja",H10)))</formula>
    </cfRule>
    <cfRule type="containsText" dxfId="881" priority="804" operator="containsText" text="Muy Baja">
      <formula>NOT(ISERROR(SEARCH("Muy Baja",H10)))</formula>
    </cfRule>
    <cfRule type="containsText" dxfId="880" priority="805" operator="containsText" text="Muy Baja">
      <formula>NOT(ISERROR(SEARCH("Muy Baja",H10)))</formula>
    </cfRule>
    <cfRule type="containsText" dxfId="879" priority="806" operator="containsText" text="Muy Baja">
      <formula>NOT(ISERROR(SEARCH("Muy Baja",H10)))</formula>
    </cfRule>
    <cfRule type="containsText" dxfId="878" priority="807" operator="containsText" text="Muy Baja'Tabla probabilidad'!">
      <formula>NOT(ISERROR(SEARCH("Muy Baja'Tabla probabilidad'!",H10)))</formula>
    </cfRule>
    <cfRule type="containsText" dxfId="877" priority="808" operator="containsText" text="Muy bajo">
      <formula>NOT(ISERROR(SEARCH("Muy bajo",H10)))</formula>
    </cfRule>
    <cfRule type="containsText" dxfId="876" priority="809" operator="containsText" text="Alta">
      <formula>NOT(ISERROR(SEARCH("Alta",H10)))</formula>
    </cfRule>
    <cfRule type="containsText" dxfId="875" priority="810" operator="containsText" text="Media">
      <formula>NOT(ISERROR(SEARCH("Media",H10)))</formula>
    </cfRule>
    <cfRule type="containsText" dxfId="874" priority="811" operator="containsText" text="Baja">
      <formula>NOT(ISERROR(SEARCH("Baja",H10)))</formula>
    </cfRule>
    <cfRule type="containsText" dxfId="873" priority="812" operator="containsText" text="Muy baja">
      <formula>NOT(ISERROR(SEARCH("Muy baja",H10)))</formula>
    </cfRule>
    <cfRule type="cellIs" dxfId="872" priority="815" operator="between">
      <formula>1</formula>
      <formula>2</formula>
    </cfRule>
    <cfRule type="cellIs" dxfId="871" priority="816" operator="between">
      <formula>0</formula>
      <formula>2</formula>
    </cfRule>
  </conditionalFormatting>
  <conditionalFormatting sqref="H15">
    <cfRule type="containsText" dxfId="870" priority="401" operator="containsText" text="Muy Baja">
      <formula>NOT(ISERROR(SEARCH("Muy Baja",H15)))</formula>
    </cfRule>
    <cfRule type="containsText" dxfId="869" priority="402" operator="containsText" text="Baja">
      <formula>NOT(ISERROR(SEARCH("Baja",H15)))</formula>
    </cfRule>
    <cfRule type="containsText" dxfId="868" priority="403" operator="containsText" text="Muy Alta">
      <formula>NOT(ISERROR(SEARCH("Muy Alta",H15)))</formula>
    </cfRule>
    <cfRule type="containsText" dxfId="867" priority="405" operator="containsText" text="Alta">
      <formula>NOT(ISERROR(SEARCH("Alta",H15)))</formula>
    </cfRule>
    <cfRule type="containsText" dxfId="866" priority="406" operator="containsText" text="Media">
      <formula>NOT(ISERROR(SEARCH("Media",H15)))</formula>
    </cfRule>
    <cfRule type="containsText" dxfId="865" priority="407" operator="containsText" text="Media">
      <formula>NOT(ISERROR(SEARCH("Media",H15)))</formula>
    </cfRule>
    <cfRule type="containsText" dxfId="864" priority="408" operator="containsText" text="Media">
      <formula>NOT(ISERROR(SEARCH("Media",H15)))</formula>
    </cfRule>
    <cfRule type="containsText" dxfId="863" priority="409" operator="containsText" text="Muy Baja">
      <formula>NOT(ISERROR(SEARCH("Muy Baja",H15)))</formula>
    </cfRule>
    <cfRule type="containsText" dxfId="862" priority="410" operator="containsText" text="Baja">
      <formula>NOT(ISERROR(SEARCH("Baja",H15)))</formula>
    </cfRule>
    <cfRule type="containsText" dxfId="861" priority="411" operator="containsText" text="Muy Baja">
      <formula>NOT(ISERROR(SEARCH("Muy Baja",H15)))</formula>
    </cfRule>
    <cfRule type="containsText" dxfId="860" priority="412" operator="containsText" text="Muy Baja">
      <formula>NOT(ISERROR(SEARCH("Muy Baja",H15)))</formula>
    </cfRule>
    <cfRule type="containsText" dxfId="859" priority="413" operator="containsText" text="Muy Baja">
      <formula>NOT(ISERROR(SEARCH("Muy Baja",H15)))</formula>
    </cfRule>
    <cfRule type="containsText" dxfId="858" priority="414" operator="containsText" text="Muy Baja'Tabla probabilidad'!">
      <formula>NOT(ISERROR(SEARCH("Muy Baja'Tabla probabilidad'!",H15)))</formula>
    </cfRule>
    <cfRule type="containsText" dxfId="857" priority="415" operator="containsText" text="Muy bajo">
      <formula>NOT(ISERROR(SEARCH("Muy bajo",H15)))</formula>
    </cfRule>
    <cfRule type="containsText" dxfId="856" priority="416" operator="containsText" text="Alta">
      <formula>NOT(ISERROR(SEARCH("Alta",H15)))</formula>
    </cfRule>
    <cfRule type="containsText" dxfId="855" priority="417" operator="containsText" text="Media">
      <formula>NOT(ISERROR(SEARCH("Media",H15)))</formula>
    </cfRule>
    <cfRule type="containsText" dxfId="854" priority="418" operator="containsText" text="Baja">
      <formula>NOT(ISERROR(SEARCH("Baja",H15)))</formula>
    </cfRule>
    <cfRule type="containsText" dxfId="853" priority="419" operator="containsText" text="Muy baja">
      <formula>NOT(ISERROR(SEARCH("Muy baja",H15)))</formula>
    </cfRule>
    <cfRule type="cellIs" dxfId="852" priority="422" operator="between">
      <formula>1</formula>
      <formula>2</formula>
    </cfRule>
    <cfRule type="cellIs" dxfId="851" priority="423" operator="between">
      <formula>0</formula>
      <formula>2</formula>
    </cfRule>
  </conditionalFormatting>
  <conditionalFormatting sqref="H20">
    <cfRule type="containsText" dxfId="850" priority="471" operator="containsText" text="Muy Baja">
      <formula>NOT(ISERROR(SEARCH("Muy Baja",H20)))</formula>
    </cfRule>
    <cfRule type="containsText" dxfId="849" priority="472" operator="containsText" text="Baja">
      <formula>NOT(ISERROR(SEARCH("Baja",H20)))</formula>
    </cfRule>
    <cfRule type="containsText" dxfId="848" priority="473" operator="containsText" text="Muy Alta">
      <formula>NOT(ISERROR(SEARCH("Muy Alta",H20)))</formula>
    </cfRule>
    <cfRule type="containsText" dxfId="847" priority="475" operator="containsText" text="Alta">
      <formula>NOT(ISERROR(SEARCH("Alta",H20)))</formula>
    </cfRule>
    <cfRule type="containsText" dxfId="846" priority="476" operator="containsText" text="Media">
      <formula>NOT(ISERROR(SEARCH("Media",H20)))</formula>
    </cfRule>
    <cfRule type="containsText" dxfId="845" priority="477" operator="containsText" text="Media">
      <formula>NOT(ISERROR(SEARCH("Media",H20)))</formula>
    </cfRule>
    <cfRule type="containsText" dxfId="844" priority="478" operator="containsText" text="Media">
      <formula>NOT(ISERROR(SEARCH("Media",H20)))</formula>
    </cfRule>
    <cfRule type="containsText" dxfId="843" priority="479" operator="containsText" text="Muy Baja">
      <formula>NOT(ISERROR(SEARCH("Muy Baja",H20)))</formula>
    </cfRule>
    <cfRule type="containsText" dxfId="842" priority="480" operator="containsText" text="Baja">
      <formula>NOT(ISERROR(SEARCH("Baja",H20)))</formula>
    </cfRule>
    <cfRule type="containsText" dxfId="841" priority="481" operator="containsText" text="Muy Baja">
      <formula>NOT(ISERROR(SEARCH("Muy Baja",H20)))</formula>
    </cfRule>
    <cfRule type="containsText" dxfId="840" priority="482" operator="containsText" text="Muy Baja">
      <formula>NOT(ISERROR(SEARCH("Muy Baja",H20)))</formula>
    </cfRule>
    <cfRule type="containsText" dxfId="839" priority="483" operator="containsText" text="Muy Baja">
      <formula>NOT(ISERROR(SEARCH("Muy Baja",H20)))</formula>
    </cfRule>
    <cfRule type="containsText" dxfId="838" priority="484" operator="containsText" text="Muy Baja'Tabla probabilidad'!">
      <formula>NOT(ISERROR(SEARCH("Muy Baja'Tabla probabilidad'!",H20)))</formula>
    </cfRule>
    <cfRule type="containsText" dxfId="837" priority="485" operator="containsText" text="Muy bajo">
      <formula>NOT(ISERROR(SEARCH("Muy bajo",H20)))</formula>
    </cfRule>
    <cfRule type="containsText" dxfId="836" priority="486" operator="containsText" text="Alta">
      <formula>NOT(ISERROR(SEARCH("Alta",H20)))</formula>
    </cfRule>
    <cfRule type="containsText" dxfId="835" priority="487" operator="containsText" text="Media">
      <formula>NOT(ISERROR(SEARCH("Media",H20)))</formula>
    </cfRule>
    <cfRule type="containsText" dxfId="834" priority="488" operator="containsText" text="Baja">
      <formula>NOT(ISERROR(SEARCH("Baja",H20)))</formula>
    </cfRule>
    <cfRule type="containsText" dxfId="833" priority="489" operator="containsText" text="Muy baja">
      <formula>NOT(ISERROR(SEARCH("Muy baja",H20)))</formula>
    </cfRule>
    <cfRule type="cellIs" dxfId="832" priority="490" operator="between">
      <formula>1</formula>
      <formula>2</formula>
    </cfRule>
    <cfRule type="cellIs" dxfId="831" priority="491" operator="between">
      <formula>0</formula>
      <formula>2</formula>
    </cfRule>
  </conditionalFormatting>
  <conditionalFormatting sqref="H24">
    <cfRule type="containsText" dxfId="830" priority="574" operator="containsText" text="Muy Baja">
      <formula>NOT(ISERROR(SEARCH("Muy Baja",H24)))</formula>
    </cfRule>
    <cfRule type="containsText" dxfId="829" priority="575" operator="containsText" text="Baja">
      <formula>NOT(ISERROR(SEARCH("Baja",H24)))</formula>
    </cfRule>
    <cfRule type="containsText" dxfId="828" priority="576" operator="containsText" text="Muy Alta">
      <formula>NOT(ISERROR(SEARCH("Muy Alta",H24)))</formula>
    </cfRule>
    <cfRule type="containsText" dxfId="827" priority="578" operator="containsText" text="Alta">
      <formula>NOT(ISERROR(SEARCH("Alta",H24)))</formula>
    </cfRule>
    <cfRule type="containsText" dxfId="826" priority="579" operator="containsText" text="Media">
      <formula>NOT(ISERROR(SEARCH("Media",H24)))</formula>
    </cfRule>
    <cfRule type="containsText" dxfId="825" priority="580" operator="containsText" text="Media">
      <formula>NOT(ISERROR(SEARCH("Media",H24)))</formula>
    </cfRule>
    <cfRule type="containsText" dxfId="824" priority="581" operator="containsText" text="Media">
      <formula>NOT(ISERROR(SEARCH("Media",H24)))</formula>
    </cfRule>
    <cfRule type="containsText" dxfId="823" priority="582" operator="containsText" text="Muy Baja">
      <formula>NOT(ISERROR(SEARCH("Muy Baja",H24)))</formula>
    </cfRule>
    <cfRule type="containsText" dxfId="822" priority="583" operator="containsText" text="Baja">
      <formula>NOT(ISERROR(SEARCH("Baja",H24)))</formula>
    </cfRule>
    <cfRule type="containsText" dxfId="821" priority="584" operator="containsText" text="Muy Baja">
      <formula>NOT(ISERROR(SEARCH("Muy Baja",H24)))</formula>
    </cfRule>
    <cfRule type="containsText" dxfId="820" priority="585" operator="containsText" text="Muy Baja">
      <formula>NOT(ISERROR(SEARCH("Muy Baja",H24)))</formula>
    </cfRule>
    <cfRule type="containsText" dxfId="819" priority="586" operator="containsText" text="Muy Baja">
      <formula>NOT(ISERROR(SEARCH("Muy Baja",H24)))</formula>
    </cfRule>
    <cfRule type="containsText" dxfId="818" priority="587" operator="containsText" text="Muy Baja'Tabla probabilidad'!">
      <formula>NOT(ISERROR(SEARCH("Muy Baja'Tabla probabilidad'!",H24)))</formula>
    </cfRule>
    <cfRule type="containsText" dxfId="817" priority="588" operator="containsText" text="Muy bajo">
      <formula>NOT(ISERROR(SEARCH("Muy bajo",H24)))</formula>
    </cfRule>
    <cfRule type="containsText" dxfId="816" priority="589" operator="containsText" text="Alta">
      <formula>NOT(ISERROR(SEARCH("Alta",H24)))</formula>
    </cfRule>
    <cfRule type="containsText" dxfId="815" priority="590" operator="containsText" text="Media">
      <formula>NOT(ISERROR(SEARCH("Media",H24)))</formula>
    </cfRule>
    <cfRule type="containsText" dxfId="814" priority="591" operator="containsText" text="Baja">
      <formula>NOT(ISERROR(SEARCH("Baja",H24)))</formula>
    </cfRule>
    <cfRule type="containsText" dxfId="813" priority="592" operator="containsText" text="Muy baja">
      <formula>NOT(ISERROR(SEARCH("Muy baja",H24)))</formula>
    </cfRule>
    <cfRule type="cellIs" dxfId="812" priority="595" operator="between">
      <formula>1</formula>
      <formula>2</formula>
    </cfRule>
    <cfRule type="cellIs" dxfId="811" priority="596" operator="between">
      <formula>0</formula>
      <formula>2</formula>
    </cfRule>
  </conditionalFormatting>
  <conditionalFormatting sqref="H28">
    <cfRule type="containsText" dxfId="810" priority="255" operator="containsText" text="Muy Baja">
      <formula>NOT(ISERROR(SEARCH("Muy Baja",H28)))</formula>
    </cfRule>
    <cfRule type="containsText" dxfId="809" priority="256" operator="containsText" text="Baja">
      <formula>NOT(ISERROR(SEARCH("Baja",H28)))</formula>
    </cfRule>
    <cfRule type="containsText" dxfId="808" priority="257" operator="containsText" text="Muy Alta">
      <formula>NOT(ISERROR(SEARCH("Muy Alta",H28)))</formula>
    </cfRule>
    <cfRule type="containsText" dxfId="807" priority="258" operator="containsText" text="Alta">
      <formula>NOT(ISERROR(SEARCH("Alta",H28)))</formula>
    </cfRule>
    <cfRule type="containsText" dxfId="806" priority="259" operator="containsText" text="Media">
      <formula>NOT(ISERROR(SEARCH("Media",H28)))</formula>
    </cfRule>
    <cfRule type="containsText" dxfId="805" priority="260" operator="containsText" text="Media">
      <formula>NOT(ISERROR(SEARCH("Media",H28)))</formula>
    </cfRule>
    <cfRule type="containsText" dxfId="804" priority="261" operator="containsText" text="Media">
      <formula>NOT(ISERROR(SEARCH("Media",H28)))</formula>
    </cfRule>
    <cfRule type="containsText" dxfId="803" priority="262" operator="containsText" text="Muy Baja">
      <formula>NOT(ISERROR(SEARCH("Muy Baja",H28)))</formula>
    </cfRule>
    <cfRule type="containsText" dxfId="802" priority="263" operator="containsText" text="Baja">
      <formula>NOT(ISERROR(SEARCH("Baja",H28)))</formula>
    </cfRule>
    <cfRule type="containsText" dxfId="801" priority="264" operator="containsText" text="Muy Baja">
      <formula>NOT(ISERROR(SEARCH("Muy Baja",H28)))</formula>
    </cfRule>
    <cfRule type="containsText" dxfId="800" priority="265" operator="containsText" text="Muy Baja">
      <formula>NOT(ISERROR(SEARCH("Muy Baja",H28)))</formula>
    </cfRule>
    <cfRule type="containsText" dxfId="799" priority="266" operator="containsText" text="Muy Baja">
      <formula>NOT(ISERROR(SEARCH("Muy Baja",H28)))</formula>
    </cfRule>
    <cfRule type="containsText" dxfId="798" priority="267" operator="containsText" text="Muy Baja'Tabla probabilidad'!">
      <formula>NOT(ISERROR(SEARCH("Muy Baja'Tabla probabilidad'!",H28)))</formula>
    </cfRule>
    <cfRule type="containsText" dxfId="797" priority="268" operator="containsText" text="Muy bajo">
      <formula>NOT(ISERROR(SEARCH("Muy bajo",H28)))</formula>
    </cfRule>
    <cfRule type="containsText" dxfId="796" priority="269" operator="containsText" text="Alta">
      <formula>NOT(ISERROR(SEARCH("Alta",H28)))</formula>
    </cfRule>
    <cfRule type="containsText" dxfId="795" priority="270" operator="containsText" text="Media">
      <formula>NOT(ISERROR(SEARCH("Media",H28)))</formula>
    </cfRule>
    <cfRule type="containsText" dxfId="794" priority="271" operator="containsText" text="Baja">
      <formula>NOT(ISERROR(SEARCH("Baja",H28)))</formula>
    </cfRule>
    <cfRule type="containsText" dxfId="793" priority="272" operator="containsText" text="Muy baja">
      <formula>NOT(ISERROR(SEARCH("Muy baja",H28)))</formula>
    </cfRule>
    <cfRule type="cellIs" dxfId="792" priority="275" operator="between">
      <formula>1</formula>
      <formula>2</formula>
    </cfRule>
    <cfRule type="cellIs" dxfId="791" priority="276" operator="between">
      <formula>0</formula>
      <formula>2</formula>
    </cfRule>
  </conditionalFormatting>
  <conditionalFormatting sqref="H31">
    <cfRule type="containsText" dxfId="790" priority="79" operator="containsText" text="Muy Baja">
      <formula>NOT(ISERROR(SEARCH("Muy Baja",H31)))</formula>
    </cfRule>
    <cfRule type="containsText" dxfId="789" priority="80" operator="containsText" text="Baja">
      <formula>NOT(ISERROR(SEARCH("Baja",H31)))</formula>
    </cfRule>
    <cfRule type="containsText" dxfId="788" priority="81" operator="containsText" text="Muy Alta">
      <formula>NOT(ISERROR(SEARCH("Muy Alta",H31)))</formula>
    </cfRule>
    <cfRule type="containsText" dxfId="787" priority="82" operator="containsText" text="Alta">
      <formula>NOT(ISERROR(SEARCH("Alta",H31)))</formula>
    </cfRule>
    <cfRule type="containsText" dxfId="786" priority="83" operator="containsText" text="Media">
      <formula>NOT(ISERROR(SEARCH("Media",H31)))</formula>
    </cfRule>
    <cfRule type="containsText" dxfId="785" priority="84" operator="containsText" text="Media">
      <formula>NOT(ISERROR(SEARCH("Media",H31)))</formula>
    </cfRule>
    <cfRule type="containsText" dxfId="784" priority="85" operator="containsText" text="Media">
      <formula>NOT(ISERROR(SEARCH("Media",H31)))</formula>
    </cfRule>
    <cfRule type="containsText" dxfId="783" priority="86" operator="containsText" text="Muy Baja">
      <formula>NOT(ISERROR(SEARCH("Muy Baja",H31)))</formula>
    </cfRule>
    <cfRule type="containsText" dxfId="782" priority="87" operator="containsText" text="Baja">
      <formula>NOT(ISERROR(SEARCH("Baja",H31)))</formula>
    </cfRule>
    <cfRule type="containsText" dxfId="781" priority="88" operator="containsText" text="Muy Baja">
      <formula>NOT(ISERROR(SEARCH("Muy Baja",H31)))</formula>
    </cfRule>
    <cfRule type="containsText" dxfId="780" priority="89" operator="containsText" text="Muy Baja">
      <formula>NOT(ISERROR(SEARCH("Muy Baja",H31)))</formula>
    </cfRule>
    <cfRule type="containsText" dxfId="779" priority="90" operator="containsText" text="Muy Baja">
      <formula>NOT(ISERROR(SEARCH("Muy Baja",H31)))</formula>
    </cfRule>
    <cfRule type="containsText" dxfId="778" priority="91" operator="containsText" text="Muy Baja'Tabla probabilidad'!">
      <formula>NOT(ISERROR(SEARCH("Muy Baja'Tabla probabilidad'!",H31)))</formula>
    </cfRule>
    <cfRule type="containsText" dxfId="777" priority="92" operator="containsText" text="Muy bajo">
      <formula>NOT(ISERROR(SEARCH("Muy bajo",H31)))</formula>
    </cfRule>
    <cfRule type="containsText" dxfId="776" priority="93" operator="containsText" text="Alta">
      <formula>NOT(ISERROR(SEARCH("Alta",H31)))</formula>
    </cfRule>
    <cfRule type="containsText" dxfId="775" priority="94" operator="containsText" text="Media">
      <formula>NOT(ISERROR(SEARCH("Media",H31)))</formula>
    </cfRule>
    <cfRule type="containsText" dxfId="774" priority="95" operator="containsText" text="Baja">
      <formula>NOT(ISERROR(SEARCH("Baja",H31)))</formula>
    </cfRule>
    <cfRule type="containsText" dxfId="773" priority="96" operator="containsText" text="Muy baja">
      <formula>NOT(ISERROR(SEARCH("Muy baja",H31)))</formula>
    </cfRule>
    <cfRule type="cellIs" dxfId="772" priority="99" operator="between">
      <formula>1</formula>
      <formula>2</formula>
    </cfRule>
    <cfRule type="cellIs" dxfId="771" priority="100" operator="between">
      <formula>0</formula>
      <formula>2</formula>
    </cfRule>
  </conditionalFormatting>
  <conditionalFormatting sqref="H36 H39 H44">
    <cfRule type="containsText" dxfId="770" priority="111" operator="containsText" text="Muy Baja">
      <formula>NOT(ISERROR(SEARCH("Muy Baja",H36)))</formula>
    </cfRule>
    <cfRule type="containsText" dxfId="769" priority="112" operator="containsText" text="Baja">
      <formula>NOT(ISERROR(SEARCH("Baja",H36)))</formula>
    </cfRule>
    <cfRule type="containsText" dxfId="768" priority="113" operator="containsText" text="Muy Alta">
      <formula>NOT(ISERROR(SEARCH("Muy Alta",H36)))</formula>
    </cfRule>
    <cfRule type="containsText" dxfId="767" priority="114" operator="containsText" text="Alta">
      <formula>NOT(ISERROR(SEARCH("Alta",H36)))</formula>
    </cfRule>
    <cfRule type="containsText" dxfId="766" priority="115" operator="containsText" text="Media">
      <formula>NOT(ISERROR(SEARCH("Media",H36)))</formula>
    </cfRule>
    <cfRule type="containsText" dxfId="765" priority="116" operator="containsText" text="Media">
      <formula>NOT(ISERROR(SEARCH("Media",H36)))</formula>
    </cfRule>
    <cfRule type="containsText" dxfId="764" priority="117" operator="containsText" text="Media">
      <formula>NOT(ISERROR(SEARCH("Media",H36)))</formula>
    </cfRule>
    <cfRule type="containsText" dxfId="763" priority="118" operator="containsText" text="Muy Baja">
      <formula>NOT(ISERROR(SEARCH("Muy Baja",H36)))</formula>
    </cfRule>
    <cfRule type="containsText" dxfId="762" priority="119" operator="containsText" text="Baja">
      <formula>NOT(ISERROR(SEARCH("Baja",H36)))</formula>
    </cfRule>
    <cfRule type="containsText" dxfId="761" priority="120" operator="containsText" text="Muy Baja">
      <formula>NOT(ISERROR(SEARCH("Muy Baja",H36)))</formula>
    </cfRule>
    <cfRule type="containsText" dxfId="760" priority="121" operator="containsText" text="Muy Baja">
      <formula>NOT(ISERROR(SEARCH("Muy Baja",H36)))</formula>
    </cfRule>
    <cfRule type="containsText" dxfId="759" priority="122" operator="containsText" text="Muy Baja">
      <formula>NOT(ISERROR(SEARCH("Muy Baja",H36)))</formula>
    </cfRule>
    <cfRule type="containsText" dxfId="758" priority="123" operator="containsText" text="Muy Baja'Tabla probabilidad'!">
      <formula>NOT(ISERROR(SEARCH("Muy Baja'Tabla probabilidad'!",H36)))</formula>
    </cfRule>
    <cfRule type="containsText" dxfId="757" priority="124" operator="containsText" text="Muy bajo">
      <formula>NOT(ISERROR(SEARCH("Muy bajo",H36)))</formula>
    </cfRule>
    <cfRule type="containsText" dxfId="756" priority="125" operator="containsText" text="Alta">
      <formula>NOT(ISERROR(SEARCH("Alta",H36)))</formula>
    </cfRule>
    <cfRule type="containsText" dxfId="755" priority="126" operator="containsText" text="Media">
      <formula>NOT(ISERROR(SEARCH("Media",H36)))</formula>
    </cfRule>
    <cfRule type="containsText" dxfId="754" priority="127" operator="containsText" text="Baja">
      <formula>NOT(ISERROR(SEARCH("Baja",H36)))</formula>
    </cfRule>
    <cfRule type="containsText" dxfId="753" priority="128" operator="containsText" text="Muy baja">
      <formula>NOT(ISERROR(SEARCH("Muy baja",H36)))</formula>
    </cfRule>
    <cfRule type="cellIs" dxfId="752" priority="131" operator="between">
      <formula>1</formula>
      <formula>2</formula>
    </cfRule>
    <cfRule type="cellIs" dxfId="751" priority="132" operator="between">
      <formula>0</formula>
      <formula>2</formula>
    </cfRule>
  </conditionalFormatting>
  <conditionalFormatting sqref="K10:K45">
    <cfRule type="containsText" dxfId="750" priority="11" operator="containsText" text="Catastrófico">
      <formula>NOT(ISERROR(SEARCH("Catastrófico",K10)))</formula>
    </cfRule>
    <cfRule type="containsText" dxfId="749" priority="12" operator="containsText" text="Mayor">
      <formula>NOT(ISERROR(SEARCH("Mayor",K10)))</formula>
    </cfRule>
    <cfRule type="containsText" dxfId="748" priority="13" operator="containsText" text="Alta">
      <formula>NOT(ISERROR(SEARCH("Alta",K10)))</formula>
    </cfRule>
    <cfRule type="containsText" dxfId="747" priority="14" operator="containsText" text="Moderado">
      <formula>NOT(ISERROR(SEARCH("Moderado",K10)))</formula>
    </cfRule>
    <cfRule type="containsText" dxfId="746" priority="15" operator="containsText" text="Menor">
      <formula>NOT(ISERROR(SEARCH("Menor",K10)))</formula>
    </cfRule>
    <cfRule type="containsText" dxfId="745" priority="16" operator="containsText" text="Leve">
      <formula>NOT(ISERROR(SEARCH("Leve",K10)))</formula>
    </cfRule>
  </conditionalFormatting>
  <conditionalFormatting sqref="M10">
    <cfRule type="containsText" dxfId="744" priority="788" operator="containsText" text="Catastrófico">
      <formula>NOT(ISERROR(SEARCH("Catastrófico",M10)))</formula>
    </cfRule>
    <cfRule type="containsText" dxfId="743" priority="789" operator="containsText" text="Mayor">
      <formula>NOT(ISERROR(SEARCH("Mayor",M10)))</formula>
    </cfRule>
    <cfRule type="containsText" dxfId="742" priority="790" operator="containsText" text="Alta">
      <formula>NOT(ISERROR(SEARCH("Alta",M10)))</formula>
    </cfRule>
    <cfRule type="containsText" dxfId="741" priority="792" operator="containsText" text="Menor">
      <formula>NOT(ISERROR(SEARCH("Menor",M10)))</formula>
    </cfRule>
    <cfRule type="containsText" dxfId="740" priority="793" operator="containsText" text="Leve">
      <formula>NOT(ISERROR(SEARCH("Leve",M10)))</formula>
    </cfRule>
  </conditionalFormatting>
  <conditionalFormatting sqref="M15">
    <cfRule type="containsText" dxfId="739" priority="395" operator="containsText" text="Catastrófico">
      <formula>NOT(ISERROR(SEARCH("Catastrófico",M15)))</formula>
    </cfRule>
    <cfRule type="containsText" dxfId="738" priority="396" operator="containsText" text="Mayor">
      <formula>NOT(ISERROR(SEARCH("Mayor",M15)))</formula>
    </cfRule>
    <cfRule type="containsText" dxfId="737" priority="397" operator="containsText" text="Alta">
      <formula>NOT(ISERROR(SEARCH("Alta",M15)))</formula>
    </cfRule>
    <cfRule type="containsText" dxfId="736" priority="398" operator="containsText" text="Moderado">
      <formula>NOT(ISERROR(SEARCH("Moderado",M15)))</formula>
    </cfRule>
    <cfRule type="containsText" dxfId="735" priority="399" operator="containsText" text="Menor">
      <formula>NOT(ISERROR(SEARCH("Menor",M15)))</formula>
    </cfRule>
    <cfRule type="containsText" dxfId="734" priority="400" operator="containsText" text="Leve">
      <formula>NOT(ISERROR(SEARCH("Leve",M15)))</formula>
    </cfRule>
  </conditionalFormatting>
  <conditionalFormatting sqref="M20">
    <cfRule type="containsText" dxfId="733" priority="307" operator="containsText" text="Catastrófico">
      <formula>NOT(ISERROR(SEARCH("Catastrófico",M20)))</formula>
    </cfRule>
    <cfRule type="containsText" dxfId="732" priority="308" operator="containsText" text="Mayor">
      <formula>NOT(ISERROR(SEARCH("Mayor",M20)))</formula>
    </cfRule>
    <cfRule type="containsText" dxfId="731" priority="309" operator="containsText" text="Alta">
      <formula>NOT(ISERROR(SEARCH("Alta",M20)))</formula>
    </cfRule>
    <cfRule type="containsText" dxfId="730" priority="310" operator="containsText" text="Moderado">
      <formula>NOT(ISERROR(SEARCH("Moderado",M20)))</formula>
    </cfRule>
    <cfRule type="containsText" dxfId="729" priority="311" operator="containsText" text="Menor">
      <formula>NOT(ISERROR(SEARCH("Menor",M20)))</formula>
    </cfRule>
    <cfRule type="containsText" dxfId="728" priority="312" operator="containsText" text="Leve">
      <formula>NOT(ISERROR(SEARCH("Leve",M20)))</formula>
    </cfRule>
  </conditionalFormatting>
  <conditionalFormatting sqref="M24">
    <cfRule type="containsText" dxfId="727" priority="297" operator="containsText" text="Catastrófico">
      <formula>NOT(ISERROR(SEARCH("Catastrófico",M24)))</formula>
    </cfRule>
    <cfRule type="containsText" dxfId="726" priority="298" operator="containsText" text="Mayor">
      <formula>NOT(ISERROR(SEARCH("Mayor",M24)))</formula>
    </cfRule>
    <cfRule type="containsText" dxfId="725" priority="299" operator="containsText" text="Alta">
      <formula>NOT(ISERROR(SEARCH("Alta",M24)))</formula>
    </cfRule>
    <cfRule type="containsText" dxfId="724" priority="300" operator="containsText" text="Moderado">
      <formula>NOT(ISERROR(SEARCH("Moderado",M24)))</formula>
    </cfRule>
    <cfRule type="containsText" dxfId="723" priority="301" operator="containsText" text="Menor">
      <formula>NOT(ISERROR(SEARCH("Menor",M24)))</formula>
    </cfRule>
    <cfRule type="containsText" dxfId="722" priority="302" operator="containsText" text="Leve">
      <formula>NOT(ISERROR(SEARCH("Leve",M24)))</formula>
    </cfRule>
  </conditionalFormatting>
  <conditionalFormatting sqref="M28">
    <cfRule type="containsText" dxfId="721" priority="161" operator="containsText" text="Catastrófico">
      <formula>NOT(ISERROR(SEARCH("Catastrófico",M28)))</formula>
    </cfRule>
    <cfRule type="containsText" dxfId="720" priority="162" operator="containsText" text="Mayor">
      <formula>NOT(ISERROR(SEARCH("Mayor",M28)))</formula>
    </cfRule>
    <cfRule type="containsText" dxfId="719" priority="163" operator="containsText" text="Alta">
      <formula>NOT(ISERROR(SEARCH("Alta",M28)))</formula>
    </cfRule>
    <cfRule type="containsText" dxfId="718" priority="164" operator="containsText" text="Moderado">
      <formula>NOT(ISERROR(SEARCH("Moderado",M28)))</formula>
    </cfRule>
    <cfRule type="containsText" dxfId="717" priority="165" operator="containsText" text="Menor">
      <formula>NOT(ISERROR(SEARCH("Menor",M28)))</formula>
    </cfRule>
    <cfRule type="containsText" dxfId="716" priority="166" operator="containsText" text="Leve">
      <formula>NOT(ISERROR(SEARCH("Leve",M28)))</formula>
    </cfRule>
  </conditionalFormatting>
  <conditionalFormatting sqref="M31">
    <cfRule type="containsText" dxfId="715" priority="69" operator="containsText" text="Catastrófico">
      <formula>NOT(ISERROR(SEARCH("Catastrófico",M31)))</formula>
    </cfRule>
    <cfRule type="containsText" dxfId="714" priority="70" operator="containsText" text="Mayor">
      <formula>NOT(ISERROR(SEARCH("Mayor",M31)))</formula>
    </cfRule>
    <cfRule type="containsText" dxfId="713" priority="71" operator="containsText" text="Alta">
      <formula>NOT(ISERROR(SEARCH("Alta",M31)))</formula>
    </cfRule>
    <cfRule type="containsText" dxfId="712" priority="72" operator="containsText" text="Moderado">
      <formula>NOT(ISERROR(SEARCH("Moderado",M31)))</formula>
    </cfRule>
    <cfRule type="containsText" dxfId="711" priority="73" operator="containsText" text="Menor">
      <formula>NOT(ISERROR(SEARCH("Menor",M31)))</formula>
    </cfRule>
    <cfRule type="containsText" dxfId="710" priority="74" operator="containsText" text="Leve">
      <formula>NOT(ISERROR(SEARCH("Leve",M31)))</formula>
    </cfRule>
  </conditionalFormatting>
  <conditionalFormatting sqref="M36">
    <cfRule type="containsText" dxfId="709" priority="101" operator="containsText" text="Catastrófico">
      <formula>NOT(ISERROR(SEARCH("Catastrófico",M36)))</formula>
    </cfRule>
    <cfRule type="containsText" dxfId="708" priority="102" operator="containsText" text="Mayor">
      <formula>NOT(ISERROR(SEARCH("Mayor",M36)))</formula>
    </cfRule>
    <cfRule type="containsText" dxfId="707" priority="103" operator="containsText" text="Alta">
      <formula>NOT(ISERROR(SEARCH("Alta",M36)))</formula>
    </cfRule>
    <cfRule type="containsText" dxfId="706" priority="104" operator="containsText" text="Moderado">
      <formula>NOT(ISERROR(SEARCH("Moderado",M36)))</formula>
    </cfRule>
    <cfRule type="containsText" dxfId="705" priority="105" operator="containsText" text="Menor">
      <formula>NOT(ISERROR(SEARCH("Menor",M36)))</formula>
    </cfRule>
    <cfRule type="containsText" dxfId="704" priority="106" operator="containsText" text="Leve">
      <formula>NOT(ISERROR(SEARCH("Leve",M36)))</formula>
    </cfRule>
  </conditionalFormatting>
  <conditionalFormatting sqref="M39">
    <cfRule type="containsText" dxfId="703" priority="17" operator="containsText" text="Catastrófico">
      <formula>NOT(ISERROR(SEARCH("Catastrófico",M39)))</formula>
    </cfRule>
    <cfRule type="containsText" dxfId="702" priority="18" operator="containsText" text="Mayor">
      <formula>NOT(ISERROR(SEARCH("Mayor",M39)))</formula>
    </cfRule>
    <cfRule type="containsText" dxfId="701" priority="19" operator="containsText" text="Alta">
      <formula>NOT(ISERROR(SEARCH("Alta",M39)))</formula>
    </cfRule>
    <cfRule type="containsText" dxfId="700" priority="20" operator="containsText" text="Moderado">
      <formula>NOT(ISERROR(SEARCH("Moderado",M39)))</formula>
    </cfRule>
    <cfRule type="containsText" dxfId="699" priority="21" operator="containsText" text="Menor">
      <formula>NOT(ISERROR(SEARCH("Menor",M39)))</formula>
    </cfRule>
    <cfRule type="containsText" dxfId="698" priority="22" operator="containsText" text="Leve">
      <formula>NOT(ISERROR(SEARCH("Leve",M39)))</formula>
    </cfRule>
  </conditionalFormatting>
  <conditionalFormatting sqref="M44">
    <cfRule type="containsText" dxfId="697" priority="1" operator="containsText" text="Catastrófico">
      <formula>NOT(ISERROR(SEARCH("Catastrófico",M44)))</formula>
    </cfRule>
    <cfRule type="containsText" dxfId="696" priority="2" operator="containsText" text="Mayor">
      <formula>NOT(ISERROR(SEARCH("Mayor",M44)))</formula>
    </cfRule>
    <cfRule type="containsText" dxfId="695" priority="3" operator="containsText" text="Alta">
      <formula>NOT(ISERROR(SEARCH("Alta",M44)))</formula>
    </cfRule>
    <cfRule type="containsText" dxfId="694" priority="4" operator="containsText" text="Moderado">
      <formula>NOT(ISERROR(SEARCH("Moderado",M44)))</formula>
    </cfRule>
    <cfRule type="containsText" dxfId="693" priority="5" operator="containsText" text="Menor">
      <formula>NOT(ISERROR(SEARCH("Menor",M44)))</formula>
    </cfRule>
    <cfRule type="containsText" dxfId="692" priority="6" operator="containsText" text="Leve">
      <formula>NOT(ISERROR(SEARCH("Leve",M44)))</formula>
    </cfRule>
  </conditionalFormatting>
  <conditionalFormatting sqref="M10:N10">
    <cfRule type="containsText" dxfId="691" priority="791" operator="containsText" text="Moderado">
      <formula>NOT(ISERROR(SEARCH("Moderado",M10)))</formula>
    </cfRule>
  </conditionalFormatting>
  <conditionalFormatting sqref="N28">
    <cfRule type="containsText" dxfId="690" priority="229" operator="containsText" text="Extremo">
      <formula>NOT(ISERROR(SEARCH("Extremo",N28)))</formula>
    </cfRule>
    <cfRule type="containsText" dxfId="689" priority="230" operator="containsText" text="Alto">
      <formula>NOT(ISERROR(SEARCH("Alto",N28)))</formula>
    </cfRule>
    <cfRule type="containsText" dxfId="688" priority="231" operator="containsText" text="Bajo">
      <formula>NOT(ISERROR(SEARCH("Bajo",N28)))</formula>
    </cfRule>
    <cfRule type="containsText" dxfId="687" priority="232" operator="containsText" text="Moderado">
      <formula>NOT(ISERROR(SEARCH("Moderado",N28)))</formula>
    </cfRule>
  </conditionalFormatting>
  <conditionalFormatting sqref="N31">
    <cfRule type="containsText" dxfId="686" priority="75" operator="containsText" text="Extremo">
      <formula>NOT(ISERROR(SEARCH("Extremo",N31)))</formula>
    </cfRule>
    <cfRule type="containsText" dxfId="685" priority="76" operator="containsText" text="Alto">
      <formula>NOT(ISERROR(SEARCH("Alto",N31)))</formula>
    </cfRule>
    <cfRule type="containsText" dxfId="684" priority="77" operator="containsText" text="Bajo">
      <formula>NOT(ISERROR(SEARCH("Bajo",N31)))</formula>
    </cfRule>
    <cfRule type="containsText" dxfId="683" priority="78" operator="containsText" text="Moderado">
      <formula>NOT(ISERROR(SEARCH("Moderado",N31)))</formula>
    </cfRule>
  </conditionalFormatting>
  <conditionalFormatting sqref="N36">
    <cfRule type="containsText" dxfId="682" priority="107" operator="containsText" text="Extremo">
      <formula>NOT(ISERROR(SEARCH("Extremo",N36)))</formula>
    </cfRule>
    <cfRule type="containsText" dxfId="681" priority="108" operator="containsText" text="Alto">
      <formula>NOT(ISERROR(SEARCH("Alto",N36)))</formula>
    </cfRule>
    <cfRule type="containsText" dxfId="680" priority="109" operator="containsText" text="Bajo">
      <formula>NOT(ISERROR(SEARCH("Bajo",N36)))</formula>
    </cfRule>
    <cfRule type="containsText" dxfId="679" priority="110" operator="containsText" text="Moderado">
      <formula>NOT(ISERROR(SEARCH("Moderado",N36)))</formula>
    </cfRule>
  </conditionalFormatting>
  <conditionalFormatting sqref="N39">
    <cfRule type="containsText" dxfId="678" priority="23" operator="containsText" text="Extremo">
      <formula>NOT(ISERROR(SEARCH("Extremo",N39)))</formula>
    </cfRule>
    <cfRule type="containsText" dxfId="677" priority="24" operator="containsText" text="Alto">
      <formula>NOT(ISERROR(SEARCH("Alto",N39)))</formula>
    </cfRule>
    <cfRule type="containsText" dxfId="676" priority="25" operator="containsText" text="Bajo">
      <formula>NOT(ISERROR(SEARCH("Bajo",N39)))</formula>
    </cfRule>
    <cfRule type="containsText" dxfId="675" priority="26" operator="containsText" text="Moderado">
      <formula>NOT(ISERROR(SEARCH("Moderado",N39)))</formula>
    </cfRule>
  </conditionalFormatting>
  <conditionalFormatting sqref="N44">
    <cfRule type="containsText" dxfId="674" priority="7" operator="containsText" text="Extremo">
      <formula>NOT(ISERROR(SEARCH("Extremo",N44)))</formula>
    </cfRule>
    <cfRule type="containsText" dxfId="673" priority="8" operator="containsText" text="Alto">
      <formula>NOT(ISERROR(SEARCH("Alto",N44)))</formula>
    </cfRule>
    <cfRule type="containsText" dxfId="672" priority="9" operator="containsText" text="Bajo">
      <formula>NOT(ISERROR(SEARCH("Bajo",N44)))</formula>
    </cfRule>
    <cfRule type="containsText" dxfId="671" priority="10" operator="containsText" text="Moderado">
      <formula>NOT(ISERROR(SEARCH("Moderado",N44)))</formula>
    </cfRule>
  </conditionalFormatting>
  <conditionalFormatting sqref="N8:O8">
    <cfRule type="containsText" dxfId="670" priority="353" operator="containsText" text="3- Moderado">
      <formula>NOT(ISERROR(SEARCH("3- Moderado",N8)))</formula>
    </cfRule>
    <cfRule type="containsText" dxfId="669" priority="354" operator="containsText" text="6- Moderado">
      <formula>NOT(ISERROR(SEARCH("6- Moderado",N8)))</formula>
    </cfRule>
    <cfRule type="containsText" dxfId="668" priority="355" operator="containsText" text="4- Moderado">
      <formula>NOT(ISERROR(SEARCH("4- Moderado",N8)))</formula>
    </cfRule>
    <cfRule type="containsText" dxfId="667" priority="356" operator="containsText" text="3- Bajo">
      <formula>NOT(ISERROR(SEARCH("3- Bajo",N8)))</formula>
    </cfRule>
    <cfRule type="containsText" dxfId="666" priority="357" operator="containsText" text="4- Bajo">
      <formula>NOT(ISERROR(SEARCH("4- Bajo",N8)))</formula>
    </cfRule>
    <cfRule type="containsText" dxfId="665" priority="358" operator="containsText" text="1- Bajo">
      <formula>NOT(ISERROR(SEARCH("1- Bajo",N8)))</formula>
    </cfRule>
  </conditionalFormatting>
  <conditionalFormatting sqref="N10:O10">
    <cfRule type="containsText" dxfId="664" priority="349" operator="containsText" text="Extremo">
      <formula>NOT(ISERROR(SEARCH("Extremo",N10)))</formula>
    </cfRule>
    <cfRule type="containsText" dxfId="663" priority="350" operator="containsText" text="Alto">
      <formula>NOT(ISERROR(SEARCH("Alto",N10)))</formula>
    </cfRule>
    <cfRule type="containsText" dxfId="662" priority="351" operator="containsText" text="Bajo">
      <formula>NOT(ISERROR(SEARCH("Bajo",N10)))</formula>
    </cfRule>
  </conditionalFormatting>
  <conditionalFormatting sqref="N15:O15">
    <cfRule type="containsText" dxfId="661" priority="424" operator="containsText" text="Extremo">
      <formula>NOT(ISERROR(SEARCH("Extremo",N15)))</formula>
    </cfRule>
    <cfRule type="containsText" dxfId="660" priority="425" operator="containsText" text="Alto">
      <formula>NOT(ISERROR(SEARCH("Alto",N15)))</formula>
    </cfRule>
    <cfRule type="containsText" dxfId="659" priority="426" operator="containsText" text="Bajo">
      <formula>NOT(ISERROR(SEARCH("Bajo",N15)))</formula>
    </cfRule>
    <cfRule type="containsText" dxfId="658" priority="427" operator="containsText" text="Moderado">
      <formula>NOT(ISERROR(SEARCH("Moderado",N15)))</formula>
    </cfRule>
  </conditionalFormatting>
  <conditionalFormatting sqref="N20:O20">
    <cfRule type="containsText" dxfId="657" priority="313" operator="containsText" text="Extremo">
      <formula>NOT(ISERROR(SEARCH("Extremo",N20)))</formula>
    </cfRule>
    <cfRule type="containsText" dxfId="656" priority="314" operator="containsText" text="Alto">
      <formula>NOT(ISERROR(SEARCH("Alto",N20)))</formula>
    </cfRule>
    <cfRule type="containsText" dxfId="655" priority="315" operator="containsText" text="Bajo">
      <formula>NOT(ISERROR(SEARCH("Bajo",N20)))</formula>
    </cfRule>
    <cfRule type="containsText" dxfId="654" priority="316" operator="containsText" text="Moderado">
      <formula>NOT(ISERROR(SEARCH("Moderado",N20)))</formula>
    </cfRule>
  </conditionalFormatting>
  <conditionalFormatting sqref="N24:O24">
    <cfRule type="containsText" dxfId="653" priority="303" operator="containsText" text="Extremo">
      <formula>NOT(ISERROR(SEARCH("Extremo",N24)))</formula>
    </cfRule>
    <cfRule type="containsText" dxfId="652" priority="304" operator="containsText" text="Alto">
      <formula>NOT(ISERROR(SEARCH("Alto",N24)))</formula>
    </cfRule>
    <cfRule type="containsText" dxfId="651" priority="305" operator="containsText" text="Bajo">
      <formula>NOT(ISERROR(SEARCH("Bajo",N24)))</formula>
    </cfRule>
    <cfRule type="containsText" dxfId="650" priority="306" operator="containsText" text="Moderado">
      <formula>NOT(ISERROR(SEARCH("Moderado",N24)))</formula>
    </cfRule>
  </conditionalFormatting>
  <conditionalFormatting sqref="O10">
    <cfRule type="containsText" dxfId="649" priority="35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1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14" operator="containsText" id="{009A1948-254C-4020-A26D-7181B4E8E5DF}">
            <xm:f>NOT(ISERROR(SEARCH('8- Políticas de Administración '!$B$5,H10)))</xm:f>
            <xm:f>'8- Políticas de Administración '!$B$5</xm:f>
            <x14:dxf>
              <font>
                <color rgb="FF9C0006"/>
              </font>
              <fill>
                <patternFill>
                  <bgColor rgb="FFFFC7CE"/>
                </patternFill>
              </fill>
            </x14:dxf>
          </x14:cfRule>
          <xm:sqref>H10</xm:sqref>
        </x14:conditionalFormatting>
        <x14:conditionalFormatting xmlns:xm="http://schemas.microsoft.com/office/excel/2006/main">
          <x14:cfRule type="containsText" priority="420" operator="containsText" id="{BF3A1CEA-520B-48AC-B25F-7C6CDFF3DB8D}">
            <xm:f>NOT(ISERROR(SEARCH('8- Políticas de Administración '!$B$5,H15)))</xm:f>
            <xm:f>'8- Políticas de Administración '!$B$5</xm:f>
            <x14:dxf>
              <font>
                <color rgb="FF006100"/>
              </font>
              <fill>
                <patternFill>
                  <bgColor rgb="FFC6EFCE"/>
                </patternFill>
              </fill>
            </x14:dxf>
          </x14:cfRule>
          <x14:cfRule type="containsText" priority="421" operator="containsText" id="{8CF4FB2E-11BC-4916-A399-FE71E647041B}">
            <xm:f>NOT(ISERROR(SEARCH('8- Políticas de Administración '!$B$5,H15)))</xm:f>
            <xm:f>'8- Políticas de Administración '!$B$5</xm:f>
            <x14:dxf>
              <font>
                <color rgb="FF9C0006"/>
              </font>
              <fill>
                <patternFill>
                  <bgColor rgb="FFFFC7CE"/>
                </patternFill>
              </fill>
            </x14:dxf>
          </x14:cfRule>
          <xm:sqref>H15</xm:sqref>
        </x14:conditionalFormatting>
        <x14:conditionalFormatting xmlns:xm="http://schemas.microsoft.com/office/excel/2006/main">
          <x14:cfRule type="containsText" priority="593" operator="containsText" id="{954E1B25-D051-41D0-989E-8AD2D1BE75BA}">
            <xm:f>NOT(ISERROR(SEARCH('8- Políticas de Administración '!$B$5,H24)))</xm:f>
            <xm:f>'8- Políticas de Administración '!$B$5</xm:f>
            <x14:dxf>
              <font>
                <color rgb="FF006100"/>
              </font>
              <fill>
                <patternFill>
                  <bgColor rgb="FFC6EFCE"/>
                </patternFill>
              </fill>
            </x14:dxf>
          </x14:cfRule>
          <x14:cfRule type="containsText" priority="594" operator="containsText" id="{DE7D4B69-6DFB-425D-B1B8-D35A87E1A13E}">
            <xm:f>NOT(ISERROR(SEARCH('8- Políticas de Administración '!$B$5,H24)))</xm:f>
            <xm:f>'8- Políticas de Administración '!$B$5</xm:f>
            <x14:dxf>
              <font>
                <color rgb="FF9C0006"/>
              </font>
              <fill>
                <patternFill>
                  <bgColor rgb="FFFFC7CE"/>
                </patternFill>
              </fill>
            </x14:dxf>
          </x14:cfRule>
          <xm:sqref>H24</xm:sqref>
        </x14:conditionalFormatting>
        <x14:conditionalFormatting xmlns:xm="http://schemas.microsoft.com/office/excel/2006/main">
          <x14:cfRule type="containsText" priority="273" operator="containsText" id="{707A634C-B82F-4D42-BC9F-8E261ACE94B9}">
            <xm:f>NOT(ISERROR(SEARCH('8- Políticas de Administración '!$B$5,H28)))</xm:f>
            <xm:f>'8- Políticas de Administración '!$B$5</xm:f>
            <x14:dxf>
              <font>
                <color rgb="FF006100"/>
              </font>
              <fill>
                <patternFill>
                  <bgColor rgb="FFC6EFCE"/>
                </patternFill>
              </fill>
            </x14:dxf>
          </x14:cfRule>
          <x14:cfRule type="containsText" priority="274" operator="containsText" id="{5ED9F1F3-8983-442B-B76F-C783C6960D9C}">
            <xm:f>NOT(ISERROR(SEARCH('8- Políticas de Administración '!$B$5,H28)))</xm:f>
            <xm:f>'8- Políticas de Administración '!$B$5</xm:f>
            <x14:dxf>
              <font>
                <color rgb="FF9C0006"/>
              </font>
              <fill>
                <patternFill>
                  <bgColor rgb="FFFFC7CE"/>
                </patternFill>
              </fill>
            </x14:dxf>
          </x14:cfRule>
          <xm:sqref>H28</xm:sqref>
        </x14:conditionalFormatting>
        <x14:conditionalFormatting xmlns:xm="http://schemas.microsoft.com/office/excel/2006/main">
          <x14:cfRule type="containsText" priority="97" operator="containsText" id="{C58BFB31-8BA8-42E1-987A-2B9B3074CF94}">
            <xm:f>NOT(ISERROR(SEARCH('8- Políticas de Administración '!$B$5,H31)))</xm:f>
            <xm:f>'8- Políticas de Administración '!$B$5</xm:f>
            <x14:dxf>
              <font>
                <color rgb="FF006100"/>
              </font>
              <fill>
                <patternFill>
                  <bgColor rgb="FFC6EFCE"/>
                </patternFill>
              </fill>
            </x14:dxf>
          </x14:cfRule>
          <x14:cfRule type="containsText" priority="98" operator="containsText" id="{AB92AF65-2381-4303-ACFD-D6FC60CDD342}">
            <xm:f>NOT(ISERROR(SEARCH('8- Políticas de Administración '!$B$5,H31)))</xm:f>
            <xm:f>'8- Políticas de Administración '!$B$5</xm:f>
            <x14:dxf>
              <font>
                <color rgb="FF9C0006"/>
              </font>
              <fill>
                <patternFill>
                  <bgColor rgb="FFFFC7CE"/>
                </patternFill>
              </fill>
            </x14:dxf>
          </x14:cfRule>
          <xm:sqref>H31</xm:sqref>
        </x14:conditionalFormatting>
        <x14:conditionalFormatting xmlns:xm="http://schemas.microsoft.com/office/excel/2006/main">
          <x14:cfRule type="containsText" priority="129" operator="containsText" id="{69A975B3-DEF4-4A30-AB0B-521095FB46E2}">
            <xm:f>NOT(ISERROR(SEARCH('8- Políticas de Administración '!$B$5,H36)))</xm:f>
            <xm:f>'8- Políticas de Administración '!$B$5</xm:f>
            <x14:dxf>
              <font>
                <color rgb="FF006100"/>
              </font>
              <fill>
                <patternFill>
                  <bgColor rgb="FFC6EFCE"/>
                </patternFill>
              </fill>
            </x14:dxf>
          </x14:cfRule>
          <x14:cfRule type="containsText" priority="130" operator="containsText" id="{BACB339E-E45E-4512-AFF9-36778C2F257A}">
            <xm:f>NOT(ISERROR(SEARCH('8- Políticas de Administración '!$B$5,H36)))</xm:f>
            <xm:f>'8- Políticas de Administración '!$B$5</xm:f>
            <x14:dxf>
              <font>
                <color rgb="FF9C0006"/>
              </font>
              <fill>
                <patternFill>
                  <bgColor rgb="FFFFC7CE"/>
                </patternFill>
              </fill>
            </x14:dxf>
          </x14:cfRule>
          <xm:sqref>H36 H39 H44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'C:\Users\CSJ\OneDrive - Consejo Superior de la Judicatura\Escritorio\JENNIFER\05. ASIGNACIONES\2024\SIGCMA\[MatrizDeRiesgos2024.xlsx]8- Políticas de Administración '!#REF!</xm:f>
          </x14:formula1>
          <xm:sqref>I39:I45</xm:sqref>
        </x14:dataValidation>
        <x14:dataValidation type="list" allowBlank="1" showInputMessage="1" showErrorMessage="1" xr:uid="{00000000-0002-0000-0500-000001000000}">
          <x14:formula1>
            <xm: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xm:f>
          </x14:formula1>
          <xm:sqref>J39:J45</xm:sqref>
        </x14:dataValidation>
        <x14:dataValidation type="list" allowBlank="1" showInputMessage="1" showErrorMessage="1" xr:uid="{00000000-0002-0000-0500-000002000000}">
          <x14:formula1>
            <xm:f>'8- Políticas de Administración '!$I$17:$I$22</xm:f>
          </x14:formula1>
          <xm:sqref>I10:I38</xm:sqref>
        </x14:dataValidation>
        <x14:dataValidation type="list" allowBlank="1" showInputMessage="1" showErrorMessage="1" xr:uid="{00000000-0002-0000-0500-000003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9"/>
  <sheetViews>
    <sheetView showGridLines="0" topLeftCell="A28" zoomScale="80" zoomScaleNormal="80" zoomScalePageLayoutView="70" workbookViewId="0">
      <selection activeCell="E38" sqref="E38"/>
    </sheetView>
  </sheetViews>
  <sheetFormatPr baseColWidth="10" defaultColWidth="11.42578125" defaultRowHeight="15"/>
  <cols>
    <col min="1" max="1" width="7" customWidth="1"/>
    <col min="2" max="2" width="35.85546875" customWidth="1"/>
    <col min="3" max="3" width="52.5703125" style="53" customWidth="1"/>
    <col min="4" max="4" width="9.42578125" hidden="1" customWidth="1"/>
    <col min="5" max="5" width="54.140625" style="341" customWidth="1"/>
    <col min="7" max="7" width="12.28515625" bestFit="1" customWidth="1"/>
    <col min="8" max="8" width="14.7109375" bestFit="1" customWidth="1"/>
    <col min="9" max="9" width="13.5703125" customWidth="1"/>
    <col min="10" max="10" width="13.28515625" customWidth="1"/>
    <col min="11" max="11" width="11.7109375" customWidth="1"/>
    <col min="12" max="12" width="22.5703125" customWidth="1"/>
    <col min="13" max="13" width="42.7109375" customWidth="1"/>
    <col min="14" max="14" width="7.7109375" customWidth="1"/>
    <col min="15" max="15" width="15.7109375" customWidth="1"/>
    <col min="16" max="16" width="10" customWidth="1"/>
    <col min="17" max="17" width="14.28515625" customWidth="1"/>
    <col min="18" max="18" width="10.4257812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624"/>
      <c r="B1" s="625"/>
      <c r="C1" s="626"/>
      <c r="D1" s="46"/>
      <c r="E1" s="620" t="s">
        <v>182</v>
      </c>
      <c r="F1" s="621"/>
      <c r="G1" s="621"/>
      <c r="H1" s="621"/>
      <c r="I1" s="621"/>
      <c r="J1" s="621"/>
      <c r="K1" s="621"/>
      <c r="L1" s="621"/>
      <c r="M1" s="621"/>
      <c r="N1" s="621"/>
      <c r="O1" s="621"/>
      <c r="P1" s="621"/>
      <c r="Q1" s="621"/>
      <c r="R1" s="621"/>
      <c r="S1" s="621"/>
      <c r="T1" s="621"/>
      <c r="U1" s="621"/>
      <c r="V1" s="62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627"/>
      <c r="B2" s="531"/>
      <c r="C2" s="628"/>
      <c r="D2" s="46"/>
      <c r="E2" s="622"/>
      <c r="F2" s="623"/>
      <c r="G2" s="623"/>
      <c r="H2" s="623"/>
      <c r="I2" s="623"/>
      <c r="J2" s="623"/>
      <c r="K2" s="623"/>
      <c r="L2" s="623"/>
      <c r="M2" s="623"/>
      <c r="N2" s="623"/>
      <c r="O2" s="623"/>
      <c r="P2" s="623"/>
      <c r="Q2" s="623"/>
      <c r="R2" s="623"/>
      <c r="S2" s="623"/>
      <c r="T2" s="623"/>
      <c r="U2" s="623"/>
      <c r="V2" s="623"/>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627"/>
      <c r="B3" s="531"/>
      <c r="C3" s="628"/>
      <c r="D3" s="157"/>
      <c r="E3" s="622"/>
      <c r="F3" s="623"/>
      <c r="G3" s="623"/>
      <c r="H3" s="623"/>
      <c r="I3" s="623"/>
      <c r="J3" s="623"/>
      <c r="K3" s="623"/>
      <c r="L3" s="623"/>
      <c r="M3" s="623"/>
      <c r="N3" s="623"/>
      <c r="O3" s="623"/>
      <c r="P3" s="623"/>
      <c r="Q3" s="623"/>
      <c r="R3" s="623"/>
      <c r="S3" s="623"/>
      <c r="T3" s="623"/>
      <c r="U3" s="623"/>
      <c r="V3" s="62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32" t="s">
        <v>116</v>
      </c>
      <c r="B4" s="532"/>
      <c r="C4" s="615" t="s">
        <v>481</v>
      </c>
      <c r="D4" s="615"/>
      <c r="E4" s="615"/>
      <c r="F4" s="615"/>
      <c r="G4" s="615"/>
      <c r="H4" s="615"/>
      <c r="I4" s="615"/>
      <c r="J4" s="615"/>
      <c r="K4" s="615"/>
      <c r="L4" s="615"/>
      <c r="M4" s="615"/>
      <c r="N4" s="615"/>
      <c r="O4" s="615"/>
      <c r="P4" s="615"/>
      <c r="Q4" s="615"/>
      <c r="R4" s="615"/>
      <c r="S4" s="615"/>
      <c r="T4" s="615"/>
      <c r="U4" s="615"/>
      <c r="V4" s="61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32" t="s">
        <v>117</v>
      </c>
      <c r="B5" s="532"/>
      <c r="C5" s="614" t="s">
        <v>14</v>
      </c>
      <c r="D5" s="614"/>
      <c r="E5" s="614"/>
      <c r="F5" s="614"/>
      <c r="G5" s="614"/>
      <c r="H5" s="614"/>
      <c r="I5" s="614"/>
      <c r="J5" s="614"/>
      <c r="K5" s="614"/>
      <c r="L5" s="614"/>
      <c r="M5" s="614"/>
      <c r="N5" s="614"/>
      <c r="O5" s="614"/>
      <c r="P5" s="614"/>
      <c r="Q5" s="614"/>
      <c r="R5" s="614"/>
      <c r="S5" s="614"/>
      <c r="T5" s="614"/>
      <c r="U5" s="614"/>
      <c r="V5" s="61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32" t="s">
        <v>118</v>
      </c>
      <c r="B6" s="532"/>
      <c r="C6" s="615" t="s">
        <v>482</v>
      </c>
      <c r="D6" s="615"/>
      <c r="E6" s="615"/>
      <c r="F6" s="615"/>
      <c r="G6" s="615"/>
      <c r="H6" s="615"/>
      <c r="I6" s="615"/>
      <c r="J6" s="615"/>
      <c r="K6" s="615"/>
      <c r="L6" s="615"/>
      <c r="M6" s="615"/>
      <c r="N6" s="615"/>
      <c r="O6" s="615"/>
      <c r="P6" s="615"/>
      <c r="Q6" s="615"/>
      <c r="R6" s="615"/>
      <c r="S6" s="615"/>
      <c r="T6" s="615"/>
      <c r="U6" s="615"/>
      <c r="V6" s="61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629" t="s">
        <v>119</v>
      </c>
      <c r="B7" s="629"/>
      <c r="C7" s="629"/>
      <c r="D7" s="630" t="s">
        <v>183</v>
      </c>
      <c r="E7" s="554"/>
      <c r="F7" s="554"/>
      <c r="G7" s="554"/>
      <c r="H7" s="554"/>
      <c r="I7" s="554"/>
      <c r="J7" s="554"/>
      <c r="K7" s="554"/>
      <c r="L7" s="554"/>
      <c r="M7" s="554"/>
      <c r="N7" s="554"/>
      <c r="O7" s="554"/>
      <c r="P7" s="554"/>
      <c r="Q7" s="554"/>
      <c r="R7" s="555"/>
      <c r="S7" s="132"/>
      <c r="T7" s="629" t="s">
        <v>184</v>
      </c>
      <c r="U7" s="629"/>
      <c r="V7" s="629"/>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631" t="s">
        <v>124</v>
      </c>
      <c r="B8" s="632" t="s">
        <v>185</v>
      </c>
      <c r="C8" s="634" t="s">
        <v>120</v>
      </c>
      <c r="D8" s="636" t="s">
        <v>186</v>
      </c>
      <c r="E8" s="638" t="s">
        <v>91</v>
      </c>
      <c r="F8" s="640" t="s">
        <v>187</v>
      </c>
      <c r="G8" s="641"/>
      <c r="H8" s="641"/>
      <c r="I8" s="641"/>
      <c r="J8" s="641"/>
      <c r="K8" s="642"/>
      <c r="L8" s="640" t="s">
        <v>188</v>
      </c>
      <c r="M8" s="641"/>
      <c r="N8" s="641"/>
      <c r="O8" s="641"/>
      <c r="P8" s="641"/>
      <c r="Q8" s="641"/>
      <c r="R8" s="641"/>
      <c r="S8" s="642"/>
      <c r="T8" s="60"/>
      <c r="U8" s="61"/>
      <c r="V8" s="89" t="s">
        <v>189</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33"/>
      <c r="B9" s="633"/>
      <c r="C9" s="635"/>
      <c r="D9" s="637"/>
      <c r="E9" s="639"/>
      <c r="F9" s="51" t="s">
        <v>93</v>
      </c>
      <c r="G9" s="51" t="s">
        <v>95</v>
      </c>
      <c r="H9" s="51" t="s">
        <v>190</v>
      </c>
      <c r="I9" s="51" t="s">
        <v>97</v>
      </c>
      <c r="J9" s="135" t="s">
        <v>191</v>
      </c>
      <c r="K9" s="51" t="s">
        <v>103</v>
      </c>
      <c r="L9" s="51" t="s">
        <v>192</v>
      </c>
      <c r="M9" s="127" t="s">
        <v>100</v>
      </c>
      <c r="N9" s="51" t="s">
        <v>193</v>
      </c>
      <c r="O9" s="51" t="s">
        <v>194</v>
      </c>
      <c r="P9" s="51" t="s">
        <v>195</v>
      </c>
      <c r="Q9" s="51" t="s">
        <v>196</v>
      </c>
      <c r="R9" s="135" t="s">
        <v>191</v>
      </c>
      <c r="S9" s="51" t="s">
        <v>197</v>
      </c>
      <c r="T9" s="54" t="s">
        <v>105</v>
      </c>
      <c r="U9" s="54" t="s">
        <v>107</v>
      </c>
      <c r="V9" s="55" t="s">
        <v>198</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02">
      <c r="A10" s="611">
        <f>'5- Identificación de Riesgos'!A10</f>
        <v>1</v>
      </c>
      <c r="B10" s="593" t="str">
        <f>'5- Identificación de Riesgos'!B10</f>
        <v>Vencimiento de Términos</v>
      </c>
      <c r="C10" s="171" t="str">
        <f>'5- Identificación de Riesgos'!D10</f>
        <v>1. Mayor demanda de justicia.</v>
      </c>
      <c r="D10" s="166"/>
      <c r="E10" s="330" t="s">
        <v>199</v>
      </c>
      <c r="F10" s="161" t="s">
        <v>201</v>
      </c>
      <c r="G10" s="161" t="s">
        <v>201</v>
      </c>
      <c r="H10" s="161" t="s">
        <v>201</v>
      </c>
      <c r="I10" s="161" t="s">
        <v>201</v>
      </c>
      <c r="J10" s="165">
        <f>COUNTIF(F10:I10,"SI")/4</f>
        <v>1</v>
      </c>
      <c r="K10" s="609">
        <f>AVERAGE(J10:J14)</f>
        <v>1</v>
      </c>
      <c r="L10" s="161" t="str">
        <f>'5- Identificación de Riesgos'!I10</f>
        <v>Afectación de reputacion,imagen,  credibilidad, satisfacción de usuarios y PI</v>
      </c>
      <c r="M10" s="230" t="s">
        <v>202</v>
      </c>
      <c r="N10" s="161" t="s">
        <v>200</v>
      </c>
      <c r="O10" s="161" t="s">
        <v>201</v>
      </c>
      <c r="P10" s="161" t="s">
        <v>201</v>
      </c>
      <c r="Q10" s="161" t="s">
        <v>201</v>
      </c>
      <c r="R10" s="165">
        <f>SUM(COUNTIF(N10,"SI")*25%,COUNTIF(O10,"SI")*40%,COUNTIF(P10,"SI")*25%,COUNTIF(Q10,"SI")*10%)</f>
        <v>0.75</v>
      </c>
      <c r="S10" s="607">
        <f>AVERAGE(R10:R13)</f>
        <v>0.9375</v>
      </c>
      <c r="T10" s="61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99"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57" t="str">
        <f>CONCATENATE(VLOOKUP((LEFT(T10,LEN(T10)-4)&amp;LEFT(U10,LEN(U10)-4)),'9- Matriz de Calor '!$D$18:$E$42,2,0)," - ",RIGHT(T10,1)*RIGHT(U10,1))</f>
        <v>Bajo - 2</v>
      </c>
    </row>
    <row r="11" spans="1:278" ht="89.25">
      <c r="A11" s="612"/>
      <c r="B11" s="613"/>
      <c r="C11" s="172" t="str">
        <f>'5- Identificación de Riesgos'!D11</f>
        <v>2. Insuficiencia de  personal  para atender la función misional y la atención a las partes interesadas en los despachos judiciales y centro de servicios</v>
      </c>
      <c r="D11" s="167"/>
      <c r="E11" s="331" t="s">
        <v>203</v>
      </c>
      <c r="F11" s="162" t="s">
        <v>201</v>
      </c>
      <c r="G11" s="162" t="s">
        <v>201</v>
      </c>
      <c r="H11" s="162" t="s">
        <v>201</v>
      </c>
      <c r="I11" s="162" t="s">
        <v>201</v>
      </c>
      <c r="J11" s="164">
        <f t="shared" ref="J11:J14" si="0">COUNTIF(F11:I11,"SI")/4</f>
        <v>1</v>
      </c>
      <c r="K11" s="619"/>
      <c r="L11" s="162" t="str">
        <f>'5- Identificación de Riesgos'!I11</f>
        <v>Afectación Económica</v>
      </c>
      <c r="M11" s="173" t="s">
        <v>204</v>
      </c>
      <c r="N11" s="162" t="s">
        <v>201</v>
      </c>
      <c r="O11" s="162" t="s">
        <v>201</v>
      </c>
      <c r="P11" s="162" t="s">
        <v>201</v>
      </c>
      <c r="Q11" s="162" t="s">
        <v>201</v>
      </c>
      <c r="R11" s="164">
        <f t="shared" ref="R11:R13" si="1">SUM(COUNTIF(N11,"SI")*25%,COUNTIF(O11,"SI")*40%,COUNTIF(P11,"SI")*25%,COUNTIF(Q11,"SI")*10%)</f>
        <v>1</v>
      </c>
      <c r="S11" s="616"/>
      <c r="T11" s="618"/>
      <c r="U11" s="497"/>
      <c r="V11" s="558"/>
    </row>
    <row r="12" spans="1:278" ht="63.75">
      <c r="A12" s="612"/>
      <c r="B12" s="613"/>
      <c r="C12" s="172" t="str">
        <f>'5- Identificación de Riesgos'!D12</f>
        <v>3. Complejidad de los procesos judiciales y solicitudes, lo cual incrementa los tiempos para su resolución.</v>
      </c>
      <c r="D12" s="167"/>
      <c r="E12" s="331" t="s">
        <v>205</v>
      </c>
      <c r="F12" s="162" t="s">
        <v>201</v>
      </c>
      <c r="G12" s="162" t="s">
        <v>201</v>
      </c>
      <c r="H12" s="162" t="s">
        <v>201</v>
      </c>
      <c r="I12" s="162" t="s">
        <v>201</v>
      </c>
      <c r="J12" s="164">
        <f t="shared" si="0"/>
        <v>1</v>
      </c>
      <c r="K12" s="619"/>
      <c r="L12" s="162" t="str">
        <f>'5- Identificación de Riesgos'!I12</f>
        <v>Interrupción o afectación en la prestación del servicio judicial</v>
      </c>
      <c r="M12" s="189" t="s">
        <v>206</v>
      </c>
      <c r="N12" s="162" t="s">
        <v>201</v>
      </c>
      <c r="O12" s="162" t="s">
        <v>201</v>
      </c>
      <c r="P12" s="162" t="s">
        <v>201</v>
      </c>
      <c r="Q12" s="162" t="s">
        <v>201</v>
      </c>
      <c r="R12" s="164">
        <f t="shared" si="1"/>
        <v>1</v>
      </c>
      <c r="S12" s="616"/>
      <c r="T12" s="618"/>
      <c r="U12" s="497"/>
      <c r="V12" s="558"/>
    </row>
    <row r="13" spans="1:278" ht="89.25">
      <c r="A13" s="612"/>
      <c r="B13" s="613"/>
      <c r="C13" s="172" t="str">
        <f>'5- Identificación de Riesgos'!D13</f>
        <v>4.Fallas en la planeación  para el desarrollo de las tareas propias del despacho.</v>
      </c>
      <c r="D13" s="167"/>
      <c r="E13" s="331" t="s">
        <v>207</v>
      </c>
      <c r="F13" s="162" t="s">
        <v>201</v>
      </c>
      <c r="G13" s="162" t="s">
        <v>201</v>
      </c>
      <c r="H13" s="162" t="s">
        <v>201</v>
      </c>
      <c r="I13" s="162" t="s">
        <v>201</v>
      </c>
      <c r="J13" s="164">
        <f t="shared" si="0"/>
        <v>1</v>
      </c>
      <c r="K13" s="619"/>
      <c r="L13" s="162" t="str">
        <f>'5- Identificación de Riesgos'!I13</f>
        <v>Incumplimiento de las metas establecidas</v>
      </c>
      <c r="M13" s="173" t="s">
        <v>208</v>
      </c>
      <c r="N13" s="162" t="s">
        <v>201</v>
      </c>
      <c r="O13" s="162" t="s">
        <v>201</v>
      </c>
      <c r="P13" s="162" t="s">
        <v>201</v>
      </c>
      <c r="Q13" s="162" t="s">
        <v>201</v>
      </c>
      <c r="R13" s="164">
        <f t="shared" si="1"/>
        <v>1</v>
      </c>
      <c r="S13" s="616"/>
      <c r="T13" s="618"/>
      <c r="U13" s="497"/>
      <c r="V13" s="558"/>
    </row>
    <row r="14" spans="1:278" ht="64.5" thickBot="1">
      <c r="A14" s="612"/>
      <c r="B14" s="613"/>
      <c r="C14" s="172" t="str">
        <f>'5- Identificación de Riesgos'!D14</f>
        <v>5.  Fallas e insuficiencia de las herramientas tecnológicas.</v>
      </c>
      <c r="D14" s="167"/>
      <c r="E14" s="332" t="s">
        <v>209</v>
      </c>
      <c r="F14" s="162" t="s">
        <v>201</v>
      </c>
      <c r="G14" s="162" t="s">
        <v>201</v>
      </c>
      <c r="H14" s="162" t="s">
        <v>201</v>
      </c>
      <c r="I14" s="162" t="s">
        <v>201</v>
      </c>
      <c r="J14" s="164">
        <f t="shared" si="0"/>
        <v>1</v>
      </c>
      <c r="K14" s="619"/>
      <c r="L14" s="162"/>
      <c r="M14" s="189"/>
      <c r="N14" s="162"/>
      <c r="O14" s="162"/>
      <c r="P14" s="162"/>
      <c r="Q14" s="162"/>
      <c r="R14" s="164"/>
      <c r="S14" s="616"/>
      <c r="T14" s="618"/>
      <c r="U14" s="497"/>
      <c r="V14" s="558"/>
    </row>
    <row r="15" spans="1:278" ht="114.75">
      <c r="A15" s="611">
        <f>'5- Identificación de Riesgos'!A15</f>
        <v>2</v>
      </c>
      <c r="B15" s="499" t="str">
        <f>'5- Identificación de Riesgos'!B15</f>
        <v xml:space="preserve"> Efectuar notificaciones que no cumplan con los requistos</v>
      </c>
      <c r="C15" s="171" t="str">
        <f>'5- Identificación de Riesgos'!D15</f>
        <v>1. Errores en la digitación</v>
      </c>
      <c r="D15" s="166"/>
      <c r="E15" s="330" t="s">
        <v>506</v>
      </c>
      <c r="F15" s="161" t="s">
        <v>201</v>
      </c>
      <c r="G15" s="161" t="s">
        <v>201</v>
      </c>
      <c r="H15" s="161" t="s">
        <v>201</v>
      </c>
      <c r="I15" s="161" t="s">
        <v>201</v>
      </c>
      <c r="J15" s="165">
        <f t="shared" ref="J15:J24" si="2">COUNTIF(F15:I15,"SI")/4</f>
        <v>1</v>
      </c>
      <c r="K15" s="609">
        <f>AVERAGE(J15:J17)</f>
        <v>1</v>
      </c>
      <c r="L15" s="161" t="str">
        <f>'5- Identificación de Riesgos'!I15</f>
        <v>Afectación de reputacion,imagen,  credibilidad, satisfacción de usuarios y PI</v>
      </c>
      <c r="M15" s="230" t="s">
        <v>202</v>
      </c>
      <c r="N15" s="161" t="s">
        <v>200</v>
      </c>
      <c r="O15" s="161" t="s">
        <v>201</v>
      </c>
      <c r="P15" s="161" t="s">
        <v>201</v>
      </c>
      <c r="Q15" s="161" t="s">
        <v>201</v>
      </c>
      <c r="R15" s="165">
        <f t="shared" ref="R15:R21" si="3">SUM(COUNTIF(N15,"SI")*25%,COUNTIF(O15,"SI")*40%,COUNTIF(P15,"SI")*25%,COUNTIF(Q15,"SI")*10%)</f>
        <v>0.75</v>
      </c>
      <c r="S15" s="607">
        <f>AVERAGE(R15:R17)</f>
        <v>0.91666666666666663</v>
      </c>
      <c r="T15" s="617"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Muy Baja - 1</v>
      </c>
      <c r="U15" s="499"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Menor - 2</v>
      </c>
      <c r="V15" s="557" t="str">
        <f>CONCATENATE(VLOOKUP((LEFT(T15,LEN(T15)-4)&amp;LEFT(U15,LEN(U15)-4)),'9- Matriz de Calor '!$D$18:$E$42,2,0)," - ",RIGHT(T15,1)*RIGHT(U15,1))</f>
        <v>Bajo - 2</v>
      </c>
    </row>
    <row r="16" spans="1:278" ht="102">
      <c r="A16" s="612"/>
      <c r="B16" s="497"/>
      <c r="C16" s="172" t="str">
        <f>'5- Identificación de Riesgos'!D16</f>
        <v>2.Incumplimiento del procedimiento de reparto.</v>
      </c>
      <c r="D16" s="167"/>
      <c r="E16" s="331" t="s">
        <v>507</v>
      </c>
      <c r="F16" s="162" t="s">
        <v>201</v>
      </c>
      <c r="G16" s="162" t="s">
        <v>201</v>
      </c>
      <c r="H16" s="162" t="s">
        <v>201</v>
      </c>
      <c r="I16" s="162" t="s">
        <v>201</v>
      </c>
      <c r="J16" s="164">
        <f t="shared" si="2"/>
        <v>1</v>
      </c>
      <c r="K16" s="619"/>
      <c r="L16" s="162" t="str">
        <f>'5- Identificación de Riesgos'!I16</f>
        <v>Afectación Económica</v>
      </c>
      <c r="M16" s="245" t="s">
        <v>204</v>
      </c>
      <c r="N16" s="162" t="s">
        <v>201</v>
      </c>
      <c r="O16" s="162" t="s">
        <v>201</v>
      </c>
      <c r="P16" s="162" t="s">
        <v>201</v>
      </c>
      <c r="Q16" s="162" t="s">
        <v>201</v>
      </c>
      <c r="R16" s="164">
        <f t="shared" si="3"/>
        <v>1</v>
      </c>
      <c r="S16" s="616"/>
      <c r="T16" s="618"/>
      <c r="U16" s="497"/>
      <c r="V16" s="558"/>
    </row>
    <row r="17" spans="1:278" ht="90" thickBot="1">
      <c r="A17" s="612"/>
      <c r="B17" s="497"/>
      <c r="C17" s="172" t="str">
        <f>'5- Identificación de Riesgos'!D17</f>
        <v xml:space="preserve">3. Falta de personal para atender el  volúmen de solicitudes recibidas. </v>
      </c>
      <c r="D17" s="167"/>
      <c r="E17" s="331" t="s">
        <v>203</v>
      </c>
      <c r="F17" s="162" t="s">
        <v>201</v>
      </c>
      <c r="G17" s="162" t="s">
        <v>201</v>
      </c>
      <c r="H17" s="162" t="s">
        <v>201</v>
      </c>
      <c r="I17" s="162" t="s">
        <v>201</v>
      </c>
      <c r="J17" s="164">
        <f t="shared" si="2"/>
        <v>1</v>
      </c>
      <c r="K17" s="619"/>
      <c r="L17" s="162" t="str">
        <f>'5- Identificación de Riesgos'!I17</f>
        <v>Interrupción o afectación en la prestación del servicio judicial</v>
      </c>
      <c r="M17" s="173" t="s">
        <v>208</v>
      </c>
      <c r="N17" s="162" t="s">
        <v>201</v>
      </c>
      <c r="O17" s="162" t="s">
        <v>201</v>
      </c>
      <c r="P17" s="162" t="s">
        <v>201</v>
      </c>
      <c r="Q17" s="162" t="s">
        <v>201</v>
      </c>
      <c r="R17" s="164">
        <f t="shared" si="3"/>
        <v>1</v>
      </c>
      <c r="S17" s="616"/>
      <c r="T17" s="618"/>
      <c r="U17" s="497"/>
      <c r="V17" s="558"/>
    </row>
    <row r="18" spans="1:278" s="229" customFormat="1" ht="169.5" customHeight="1">
      <c r="A18" s="611">
        <f>'5- Identificación de Riesgos'!A20</f>
        <v>3</v>
      </c>
      <c r="B18" s="499" t="str">
        <f>'5- Identificación de Riesgos'!B20</f>
        <v>Inexactitud o inoportunidad en el reparto de procesos</v>
      </c>
      <c r="C18" s="171" t="str">
        <f>'5- Identificación de Riesgos'!D20</f>
        <v>1. Errores en la digitación</v>
      </c>
      <c r="D18" s="166"/>
      <c r="E18" s="333" t="s">
        <v>210</v>
      </c>
      <c r="F18" s="161" t="s">
        <v>201</v>
      </c>
      <c r="G18" s="161" t="s">
        <v>201</v>
      </c>
      <c r="H18" s="161" t="s">
        <v>201</v>
      </c>
      <c r="I18" s="161" t="s">
        <v>201</v>
      </c>
      <c r="J18" s="165">
        <f t="shared" si="2"/>
        <v>1</v>
      </c>
      <c r="K18" s="609">
        <f>AVERAGE(J18:J20)</f>
        <v>1</v>
      </c>
      <c r="L18" s="161" t="str">
        <f>'5- Identificación de Riesgos'!I20</f>
        <v>Afectación de reputacion,imagen,  credibilidad, satisfacción de usuarios y PI</v>
      </c>
      <c r="M18" s="230" t="s">
        <v>202</v>
      </c>
      <c r="N18" s="161" t="s">
        <v>200</v>
      </c>
      <c r="O18" s="161" t="s">
        <v>201</v>
      </c>
      <c r="P18" s="161" t="s">
        <v>201</v>
      </c>
      <c r="Q18" s="161" t="s">
        <v>201</v>
      </c>
      <c r="R18" s="165">
        <f t="shared" si="3"/>
        <v>0.75</v>
      </c>
      <c r="S18" s="609">
        <f>AVERAGE(R18:R19)</f>
        <v>0.875</v>
      </c>
      <c r="T18" s="561" t="str">
        <f>CONCATENATE(INDEX('8- Políticas de Administración '!$B$6:$F$10,MATCH(ROUND(IF((RIGHT('5- Identificación de Riesgos'!H20,1)-'6- Valoración Controles'!K18)&lt;1,1,(RIGHT('5- Identificación de Riesgos'!H20,1)-'6- Valoración Controles'!K18)),0),'8- Políticas de Administración '!$F$6:$F$10,0),1)," - ",ROUND(IF((RIGHT('5- Identificación de Riesgos'!H20,1)-'6- Valoración Controles'!K18)&lt;1,1,(RIGHT('5- Identificación de Riesgos'!H20,1)-'6- Valoración Controles'!K18)),0))</f>
        <v>Muy Baja - 1</v>
      </c>
      <c r="U18" s="499" t="str">
        <f>CONCATENATE(INDEX('8- Políticas de Administración '!$B$17:$F$21,MATCH(ROUND(IF((RIGHT('5- Identificación de Riesgos'!M20,1)-'6- Valoración Controles'!S18)&lt;1,1,(RIGHT('5- Identificación de Riesgos'!M20,1)-'6- Valoración Controles'!S18)),0),'8- Políticas de Administración '!$F$17:$F$21,0),1)," - ",ROUND(IF((RIGHT('5- Identificación de Riesgos'!M20,1)-'6- Valoración Controles'!S18)&lt;1,1,(RIGHT('5- Identificación de Riesgos'!M20,1)-'6- Valoración Controles'!S18)),0))</f>
        <v>Menor - 2</v>
      </c>
      <c r="V18" s="557" t="str">
        <f>CONCATENATE(VLOOKUP((LEFT(T18,LEN(T18)-4)&amp;LEFT(U18,LEN(U18)-4)),'9- Matriz de Calor '!$D$18:$E$42,2,0)," - ",RIGHT(T18,1)*RIGHT(U18,1))</f>
        <v>Bajo - 2</v>
      </c>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8"/>
      <c r="GQ18" s="228"/>
      <c r="GR18" s="228"/>
      <c r="GS18" s="228"/>
      <c r="GT18" s="228"/>
      <c r="GU18" s="228"/>
      <c r="GV18" s="228"/>
      <c r="GW18" s="228"/>
      <c r="GX18" s="228"/>
      <c r="GY18" s="228"/>
      <c r="GZ18" s="228"/>
      <c r="HA18" s="228"/>
      <c r="HB18" s="228"/>
      <c r="HC18" s="228"/>
      <c r="HD18" s="228"/>
      <c r="HE18" s="228"/>
      <c r="HF18" s="228"/>
      <c r="HG18" s="228"/>
      <c r="HH18" s="228"/>
      <c r="HI18" s="228"/>
      <c r="HJ18" s="228"/>
      <c r="HK18" s="228"/>
      <c r="HL18" s="228"/>
      <c r="HM18" s="228"/>
      <c r="HN18" s="228"/>
      <c r="HO18" s="228"/>
      <c r="HP18" s="228"/>
      <c r="HQ18" s="228"/>
      <c r="HR18" s="228"/>
      <c r="HS18" s="228"/>
      <c r="HT18" s="228"/>
      <c r="HU18" s="228"/>
      <c r="HV18" s="228"/>
      <c r="HW18" s="228"/>
      <c r="HX18" s="228"/>
      <c r="HY18" s="228"/>
      <c r="HZ18" s="228"/>
      <c r="IA18" s="228"/>
      <c r="IB18" s="228"/>
      <c r="IC18" s="228"/>
      <c r="ID18" s="228"/>
      <c r="IE18" s="228"/>
      <c r="IF18" s="228"/>
      <c r="IG18" s="228"/>
      <c r="IH18" s="228"/>
      <c r="II18" s="228"/>
      <c r="IJ18" s="228"/>
      <c r="IK18" s="228"/>
      <c r="IL18" s="228"/>
      <c r="IM18" s="228"/>
      <c r="IN18" s="228"/>
      <c r="IO18" s="228"/>
      <c r="IP18" s="228"/>
      <c r="IQ18" s="228"/>
      <c r="IR18" s="228"/>
      <c r="IS18" s="228"/>
      <c r="IT18" s="228"/>
      <c r="IU18" s="228"/>
      <c r="IV18" s="228"/>
      <c r="IW18" s="228"/>
      <c r="IX18" s="228"/>
      <c r="IY18" s="228"/>
      <c r="IZ18" s="228"/>
      <c r="JA18" s="228"/>
      <c r="JB18" s="228"/>
      <c r="JC18" s="228"/>
      <c r="JD18" s="228"/>
      <c r="JE18" s="228"/>
      <c r="JF18" s="228"/>
      <c r="JG18" s="228"/>
      <c r="JH18" s="228"/>
      <c r="JI18" s="228"/>
      <c r="JJ18" s="228"/>
      <c r="JK18" s="228"/>
      <c r="JL18" s="228"/>
      <c r="JM18" s="228"/>
      <c r="JN18" s="228"/>
      <c r="JO18" s="228"/>
      <c r="JP18" s="228"/>
      <c r="JQ18" s="228"/>
      <c r="JR18" s="228"/>
    </row>
    <row r="19" spans="1:278" ht="147" customHeight="1">
      <c r="A19" s="612"/>
      <c r="B19" s="497"/>
      <c r="C19" s="172" t="str">
        <f>'5- Identificación de Riesgos'!D21</f>
        <v>2.Incumplimiento del procedimiento de reparto.</v>
      </c>
      <c r="D19" s="167"/>
      <c r="E19" s="334" t="s">
        <v>211</v>
      </c>
      <c r="F19" s="162" t="s">
        <v>201</v>
      </c>
      <c r="G19" s="162" t="s">
        <v>201</v>
      </c>
      <c r="H19" s="162" t="s">
        <v>201</v>
      </c>
      <c r="I19" s="162" t="s">
        <v>201</v>
      </c>
      <c r="J19" s="164">
        <f t="shared" si="2"/>
        <v>1</v>
      </c>
      <c r="K19" s="619"/>
      <c r="L19" s="162" t="str">
        <f>'5- Identificación de Riesgos'!I21</f>
        <v>Interrupción o afectación en la prestación del servicio administrativo</v>
      </c>
      <c r="M19" s="173" t="s">
        <v>208</v>
      </c>
      <c r="N19" s="162" t="s">
        <v>201</v>
      </c>
      <c r="O19" s="162" t="s">
        <v>201</v>
      </c>
      <c r="P19" s="162" t="s">
        <v>201</v>
      </c>
      <c r="Q19" s="162" t="s">
        <v>201</v>
      </c>
      <c r="R19" s="164">
        <f t="shared" si="3"/>
        <v>1</v>
      </c>
      <c r="S19" s="619"/>
      <c r="T19" s="562"/>
      <c r="U19" s="497"/>
      <c r="V19" s="558"/>
    </row>
    <row r="20" spans="1:278" ht="119.25" customHeight="1" thickBot="1">
      <c r="A20" s="612"/>
      <c r="B20" s="497"/>
      <c r="C20" s="172" t="str">
        <f>'5- Identificación de Riesgos'!D22</f>
        <v xml:space="preserve">3. Falta de personal para atender el  volúmen de solicitudes recibidas. </v>
      </c>
      <c r="D20" s="167"/>
      <c r="E20" s="335" t="s">
        <v>212</v>
      </c>
      <c r="F20" s="162" t="s">
        <v>201</v>
      </c>
      <c r="G20" s="162" t="s">
        <v>201</v>
      </c>
      <c r="H20" s="162" t="s">
        <v>201</v>
      </c>
      <c r="I20" s="162" t="s">
        <v>201</v>
      </c>
      <c r="J20" s="164">
        <f t="shared" si="2"/>
        <v>1</v>
      </c>
      <c r="K20" s="619"/>
      <c r="L20" s="162"/>
      <c r="M20" s="188"/>
      <c r="N20" s="162"/>
      <c r="O20" s="162"/>
      <c r="P20" s="162"/>
      <c r="Q20" s="162"/>
      <c r="R20" s="164"/>
      <c r="S20" s="619"/>
      <c r="T20" s="562"/>
      <c r="U20" s="497"/>
      <c r="V20" s="558"/>
    </row>
    <row r="21" spans="1:278" ht="100.5" customHeight="1" thickBot="1">
      <c r="A21" s="611">
        <v>4</v>
      </c>
      <c r="B21" s="499" t="str">
        <f>'5- Identificación de Riesgos'!B24</f>
        <v>Pérdida de documentos</v>
      </c>
      <c r="C21" s="171" t="str">
        <f>'5- Identificación de Riesgos'!D24</f>
        <v xml:space="preserve">1. Falta de implementación del expediente electrónico en todas las dependencias y juzgados.
</v>
      </c>
      <c r="D21" s="166"/>
      <c r="E21" s="333" t="s">
        <v>498</v>
      </c>
      <c r="F21" s="161" t="s">
        <v>201</v>
      </c>
      <c r="G21" s="161" t="s">
        <v>201</v>
      </c>
      <c r="H21" s="161" t="s">
        <v>201</v>
      </c>
      <c r="I21" s="161" t="s">
        <v>201</v>
      </c>
      <c r="J21" s="165">
        <f t="shared" si="2"/>
        <v>1</v>
      </c>
      <c r="K21" s="609">
        <f>AVERAGE(J21:J24)</f>
        <v>0.875</v>
      </c>
      <c r="L21" s="161" t="str">
        <f>'5- Identificación de Riesgos'!I24</f>
        <v>Interrupción o afectación en la prestación del servicio judicial</v>
      </c>
      <c r="M21" s="230" t="s">
        <v>202</v>
      </c>
      <c r="N21" s="161" t="s">
        <v>200</v>
      </c>
      <c r="O21" s="161" t="s">
        <v>201</v>
      </c>
      <c r="P21" s="161" t="s">
        <v>201</v>
      </c>
      <c r="Q21" s="161" t="s">
        <v>201</v>
      </c>
      <c r="R21" s="165">
        <f t="shared" si="3"/>
        <v>0.75</v>
      </c>
      <c r="S21" s="609">
        <f>AVERAGE(R21:R21)</f>
        <v>0.75</v>
      </c>
      <c r="T21" s="561" t="str">
        <f>CONCATENATE(INDEX('8- Políticas de Administración '!$B$6:$F$10,MATCH(ROUND(IF((RIGHT('5- Identificación de Riesgos'!H24,1)-'6- Valoración Controles'!K21)&lt;1,1,(RIGHT('5- Identificación de Riesgos'!H24,1)-'6- Valoración Controles'!K21)),0),'8- Políticas de Administración '!$F$6:$F$10,0),1)," - ",ROUND(IF((RIGHT('5- Identificación de Riesgos'!H24,1)-'6- Valoración Controles'!K21)&lt;1,1,(RIGHT('5- Identificación de Riesgos'!H24,1)-'6- Valoración Controles'!K21)),0))</f>
        <v>Muy Baja - 1</v>
      </c>
      <c r="U21" s="499" t="str">
        <f>CONCATENATE(INDEX('8- Políticas de Administración '!$B$17:$F$21,MATCH(ROUND(IF((RIGHT('5- Identificación de Riesgos'!M24,1)-'6- Valoración Controles'!S21)&lt;1,1,(RIGHT('5- Identificación de Riesgos'!M24,1)-'6- Valoración Controles'!S21)),0),'8- Políticas de Administración '!$F$17:$F$21,0),1)," - ",ROUND(IF((RIGHT('5- Identificación de Riesgos'!M24,1)-'6- Valoración Controles'!S21)&lt;1,1,(RIGHT('5- Identificación de Riesgos'!M24,1)-'6- Valoración Controles'!S21)),0))</f>
        <v>Moderado - 3</v>
      </c>
      <c r="V21" s="557" t="str">
        <f>CONCATENATE(VLOOKUP((LEFT(T21,LEN(T21)-4)&amp;LEFT(U21,LEN(U21)-4)),'9- Matriz de Calor '!$D$18:$E$42,2,0)," - ",RIGHT(T21,1)*RIGHT(U21,1))</f>
        <v>Moderado - 3</v>
      </c>
    </row>
    <row r="22" spans="1:278" ht="166.5" customHeight="1">
      <c r="A22" s="612"/>
      <c r="B22" s="497"/>
      <c r="C22" s="172" t="str">
        <f>'5- Identificación de Riesgos'!D25</f>
        <v>2.Falta de software institucional estandarizado para la especialidad para el control del archivo de documentos tanto físicos como virtuales.</v>
      </c>
      <c r="D22" s="167"/>
      <c r="E22" s="333" t="s">
        <v>498</v>
      </c>
      <c r="F22" s="162" t="s">
        <v>201</v>
      </c>
      <c r="G22" s="162" t="s">
        <v>201</v>
      </c>
      <c r="H22" s="162" t="s">
        <v>201</v>
      </c>
      <c r="I22" s="162" t="s">
        <v>201</v>
      </c>
      <c r="J22" s="164">
        <f t="shared" si="2"/>
        <v>1</v>
      </c>
      <c r="K22" s="619"/>
      <c r="L22" s="162"/>
      <c r="M22" s="188"/>
      <c r="N22" s="162"/>
      <c r="O22" s="162"/>
      <c r="P22" s="162"/>
      <c r="Q22" s="162"/>
      <c r="R22" s="164"/>
      <c r="S22" s="619"/>
      <c r="T22" s="562"/>
      <c r="U22" s="497"/>
      <c r="V22" s="558"/>
    </row>
    <row r="23" spans="1:278" ht="30">
      <c r="A23" s="612"/>
      <c r="B23" s="497"/>
      <c r="C23" s="172" t="str">
        <f>'5- Identificación de Riesgos'!D26</f>
        <v>3.Desconocimiento e inaplicabilidad de las Tablas de Retención Documental (TRD)</v>
      </c>
      <c r="D23" s="167"/>
      <c r="E23" s="334" t="s">
        <v>213</v>
      </c>
      <c r="F23" s="162" t="s">
        <v>201</v>
      </c>
      <c r="G23" s="162" t="s">
        <v>201</v>
      </c>
      <c r="H23" s="162" t="s">
        <v>201</v>
      </c>
      <c r="I23" s="162" t="s">
        <v>201</v>
      </c>
      <c r="J23" s="164">
        <f t="shared" si="2"/>
        <v>1</v>
      </c>
      <c r="K23" s="619"/>
      <c r="L23" s="162"/>
      <c r="M23" s="173"/>
      <c r="N23" s="162"/>
      <c r="O23" s="162"/>
      <c r="P23" s="162"/>
      <c r="Q23" s="162"/>
      <c r="R23" s="164"/>
      <c r="S23" s="619"/>
      <c r="T23" s="562"/>
      <c r="U23" s="497"/>
      <c r="V23" s="558"/>
    </row>
    <row r="24" spans="1:278" ht="56.25" customHeight="1" thickBot="1">
      <c r="A24" s="612"/>
      <c r="B24" s="497"/>
      <c r="C24" s="172" t="str">
        <f>'5- Identificación de Riesgos'!D27</f>
        <v>4.Volumen excesivo de ingreso de expedientes para el personal asignado,  generando demoras en la organización de los expedientes.</v>
      </c>
      <c r="D24" s="167"/>
      <c r="E24" s="334" t="s">
        <v>214</v>
      </c>
      <c r="F24" s="162" t="s">
        <v>200</v>
      </c>
      <c r="G24" s="162" t="s">
        <v>201</v>
      </c>
      <c r="H24" s="162" t="s">
        <v>200</v>
      </c>
      <c r="I24" s="162" t="s">
        <v>201</v>
      </c>
      <c r="J24" s="164">
        <f t="shared" si="2"/>
        <v>0.5</v>
      </c>
      <c r="K24" s="619"/>
      <c r="L24" s="162"/>
      <c r="M24" s="173"/>
      <c r="N24" s="162"/>
      <c r="O24" s="162"/>
      <c r="P24" s="162"/>
      <c r="Q24" s="162"/>
      <c r="R24" s="164"/>
      <c r="S24" s="619"/>
      <c r="T24" s="562"/>
      <c r="U24" s="497"/>
      <c r="V24" s="558"/>
    </row>
    <row r="25" spans="1:278" ht="147.75" customHeight="1">
      <c r="A25" s="516">
        <v>5</v>
      </c>
      <c r="B25" s="513" t="str">
        <f>'5- Identificación de Riesgos'!B28</f>
        <v xml:space="preserve">Recibir , ofrecer, prometer , entregar o aceptar dádivas o beneficios a nombre propio o de terceros para  expedir, alterar,retener , extraviar o entregar  documentos  sin el lleno de requisitos legales </v>
      </c>
      <c r="C25" s="171" t="str">
        <f>'5- Identificación de Riesgos'!D28</f>
        <v>1. Falta de ética de los servidores públicos (Debilidades en principios y valores)</v>
      </c>
      <c r="D25" s="166"/>
      <c r="E25" s="330" t="s">
        <v>215</v>
      </c>
      <c r="F25" s="161" t="s">
        <v>201</v>
      </c>
      <c r="G25" s="161" t="s">
        <v>201</v>
      </c>
      <c r="H25" s="161" t="s">
        <v>201</v>
      </c>
      <c r="I25" s="161" t="s">
        <v>201</v>
      </c>
      <c r="J25" s="165">
        <f t="shared" ref="J25:J26" si="4">COUNTIF(F25:I25,"SI")/4</f>
        <v>1</v>
      </c>
      <c r="K25" s="605">
        <f>AVERAGE(J25:J26)</f>
        <v>1</v>
      </c>
      <c r="L25" s="161" t="str">
        <f>'5- Identificación de Riesgos'!I28</f>
        <v>Afectación de reputacion,imagen,  credibilidad, satisfacción de usuarios y PI</v>
      </c>
      <c r="M25" s="244" t="s">
        <v>202</v>
      </c>
      <c r="N25" s="161" t="s">
        <v>200</v>
      </c>
      <c r="O25" s="161" t="s">
        <v>201</v>
      </c>
      <c r="P25" s="161" t="s">
        <v>201</v>
      </c>
      <c r="Q25" s="161" t="s">
        <v>201</v>
      </c>
      <c r="R25" s="165">
        <f t="shared" ref="R25" si="5">SUM(COUNTIF(N25,"SI")*25%,COUNTIF(O25,"SI")*40%,COUNTIF(P25,"SI")*25%,COUNTIF(Q25,"SI")*10%)</f>
        <v>0.75</v>
      </c>
      <c r="S25" s="605">
        <f>AVERAGE(R25:R25)</f>
        <v>0.75</v>
      </c>
      <c r="T25" s="521" t="str">
        <f>CONCATENATE(INDEX('8- Políticas de Administración '!$B$6:$F$10,MATCH(ROUND(IF((RIGHT('5- Identificación de Riesgos'!H28,1)-'6- Valoración Controles'!K25)&lt;1,1,(RIGHT('5- Identificación de Riesgos'!H28,1)-'6- Valoración Controles'!K25)),0),'8- Políticas de Administración '!$F$6:$F$10,0),1)," - ",ROUND(IF((RIGHT('5- Identificación de Riesgos'!H28,1)-'6- Valoración Controles'!K25)&lt;1,1,(RIGHT('5- Identificación de Riesgos'!H28,1)-'6- Valoración Controles'!K25)),0))</f>
        <v>Muy Baja - 1</v>
      </c>
      <c r="U25" s="513" t="str">
        <f>CONCATENATE(INDEX('8- Políticas de Administración '!$B$17:$F$21,MATCH(ROUND(IF((RIGHT('5- Identificación de Riesgos'!M28,1)-'6- Valoración Controles'!S25)&lt;1,1,(RIGHT('5- Identificación de Riesgos'!M28,1)-'6- Valoración Controles'!S25)),0),'8- Políticas de Administración '!$F$17:$F$21,0),1)," - ",ROUND(IF((RIGHT('5- Identificación de Riesgos'!M28,1)-'6- Valoración Controles'!S25)&lt;1,1,(RIGHT('5- Identificación de Riesgos'!M28,1)-'6- Valoración Controles'!S25)),0))</f>
        <v>Moderado - 3</v>
      </c>
      <c r="V25" s="500" t="str">
        <f>CONCATENATE(VLOOKUP((LEFT(T25,LEN(T25)-4)&amp;LEFT(U25,LEN(U25)-4)),'9- Matriz de Calor '!$D$18:$E$42,2,0)," - ",RIGHT(T25,1)*RIGHT(U25,1))</f>
        <v>Moderado - 3</v>
      </c>
    </row>
    <row r="26" spans="1:278" ht="93" customHeight="1" thickBot="1">
      <c r="A26" s="515"/>
      <c r="B26" s="510"/>
      <c r="C26" s="172" t="str">
        <f>'5- Identificación de Riesgos'!D29</f>
        <v>2. Falta de ética de terceros interesados  (Debilidades principios y valores)</v>
      </c>
      <c r="D26" s="167"/>
      <c r="E26" s="337" t="s">
        <v>216</v>
      </c>
      <c r="F26" s="162" t="s">
        <v>201</v>
      </c>
      <c r="G26" s="162" t="s">
        <v>201</v>
      </c>
      <c r="H26" s="162" t="s">
        <v>201</v>
      </c>
      <c r="I26" s="162" t="s">
        <v>201</v>
      </c>
      <c r="J26" s="164">
        <f t="shared" si="4"/>
        <v>1</v>
      </c>
      <c r="K26" s="606"/>
      <c r="L26" s="162">
        <f>'5- Identificación de Riesgos'!I29</f>
        <v>0</v>
      </c>
      <c r="M26" s="242"/>
      <c r="N26" s="162"/>
      <c r="O26" s="162"/>
      <c r="P26" s="162"/>
      <c r="Q26" s="162"/>
      <c r="R26" s="164"/>
      <c r="S26" s="606"/>
      <c r="T26" s="508"/>
      <c r="U26" s="510"/>
      <c r="V26" s="498"/>
    </row>
    <row r="27" spans="1:278" ht="118.5" customHeight="1" thickBot="1">
      <c r="A27" s="516">
        <v>6</v>
      </c>
      <c r="B27" s="513" t="str">
        <f>'5- Identificación de Riesgos'!B31</f>
        <v xml:space="preserve">Recibir, ofrecer, prometer, entregar o aceptar dadivas  o beneficios a nombre propio o de terceros para  demorar, retener, alterar o direccionar decisiones judiciales </v>
      </c>
      <c r="C27" s="171" t="str">
        <f>'5- Identificación de Riesgos'!D31</f>
        <v>1. Falta de ética de los servidores públicos (Debilidades en principios y valores)</v>
      </c>
      <c r="D27" s="166"/>
      <c r="E27" s="338" t="s">
        <v>215</v>
      </c>
      <c r="F27" s="161" t="s">
        <v>201</v>
      </c>
      <c r="G27" s="161" t="s">
        <v>201</v>
      </c>
      <c r="H27" s="161" t="s">
        <v>201</v>
      </c>
      <c r="I27" s="161" t="s">
        <v>201</v>
      </c>
      <c r="J27" s="165">
        <f t="shared" ref="J27:J29" si="6">COUNTIF(F27:I27,"SI")/4</f>
        <v>1</v>
      </c>
      <c r="K27" s="605">
        <f>AVERAGE(J27:J28)</f>
        <v>1</v>
      </c>
      <c r="L27" s="161" t="str">
        <f>'5- Identificación de Riesgos'!I31</f>
        <v>Afectación de reputacion,imagen,  credibilidad, satisfacción de usuarios y PI</v>
      </c>
      <c r="M27" s="230" t="s">
        <v>202</v>
      </c>
      <c r="N27" s="161" t="s">
        <v>200</v>
      </c>
      <c r="O27" s="161" t="s">
        <v>201</v>
      </c>
      <c r="P27" s="161" t="s">
        <v>201</v>
      </c>
      <c r="Q27" s="161" t="s">
        <v>201</v>
      </c>
      <c r="R27" s="165">
        <f t="shared" ref="R27:R37" si="7">SUM(COUNTIF(N27,"SI")*25%,COUNTIF(O27,"SI")*40%,COUNTIF(P27,"SI")*25%,COUNTIF(Q27,"SI")*10%)</f>
        <v>0.75</v>
      </c>
      <c r="S27" s="605">
        <f>AVERAGE(R27:R27)</f>
        <v>0.75</v>
      </c>
      <c r="T27" s="521" t="str">
        <f>CONCATENATE(INDEX('8- Políticas de Administración '!$B$6:$F$10,MATCH(ROUND(IF((RIGHT('5- Identificación de Riesgos'!H31,1)-'6- Valoración Controles'!K27)&lt;1,1,(RIGHT('5- Identificación de Riesgos'!H31,1)-'6- Valoración Controles'!K27)),0),'8- Políticas de Administración '!$F$6:$F$10,0),1)," - ",ROUND(IF((RIGHT('5- Identificación de Riesgos'!H31,1)-'6- Valoración Controles'!K27)&lt;1,1,(RIGHT('5- Identificación de Riesgos'!H31,1)-'6- Valoración Controles'!K27)),0))</f>
        <v>Muy Baja - 1</v>
      </c>
      <c r="U27" s="513" t="str">
        <f>CONCATENATE(INDEX('8- Políticas de Administración '!$B$17:$F$21,MATCH(ROUND(IF((RIGHT('5- Identificación de Riesgos'!M31,1)-'6- Valoración Controles'!S27)&lt;1,1,(RIGHT('5- Identificación de Riesgos'!M31,1)-'6- Valoración Controles'!S27)),0),'8- Políticas de Administración '!$F$17:$F$21,0),1)," - ",ROUND(IF((RIGHT('5- Identificación de Riesgos'!M31,1)-'6- Valoración Controles'!S27)&lt;1,1,(RIGHT('5- Identificación de Riesgos'!M31,1)-'6- Valoración Controles'!S27)),0))</f>
        <v>Moderado - 3</v>
      </c>
      <c r="V27" s="500" t="str">
        <f>CONCATENATE(VLOOKUP((LEFT(T27,LEN(T27)-4)&amp;LEFT(U27,LEN(U27)-4)),'9- Matriz de Calor '!$D$18:$E$42,2,0)," - ",RIGHT(T27,1)*RIGHT(U27,1))</f>
        <v>Moderado - 3</v>
      </c>
    </row>
    <row r="28" spans="1:278" ht="96" customHeight="1">
      <c r="A28" s="515"/>
      <c r="B28" s="510"/>
      <c r="C28" s="172" t="str">
        <f>'5- Identificación de Riesgos'!D32</f>
        <v>2. Falta de ética de terceros interesados  (Debilidades principios y valores)</v>
      </c>
      <c r="D28" s="167"/>
      <c r="E28" s="337" t="s">
        <v>216</v>
      </c>
      <c r="F28" s="162" t="s">
        <v>201</v>
      </c>
      <c r="G28" s="162" t="s">
        <v>201</v>
      </c>
      <c r="H28" s="162" t="s">
        <v>201</v>
      </c>
      <c r="I28" s="162" t="s">
        <v>201</v>
      </c>
      <c r="J28" s="164">
        <f t="shared" si="6"/>
        <v>1</v>
      </c>
      <c r="K28" s="606"/>
      <c r="L28" s="162">
        <f>'5- Identificación de Riesgos'!I32</f>
        <v>0</v>
      </c>
      <c r="M28" s="187"/>
      <c r="N28" s="162"/>
      <c r="O28" s="162"/>
      <c r="P28" s="162"/>
      <c r="Q28" s="162"/>
      <c r="R28" s="164"/>
      <c r="S28" s="606"/>
      <c r="T28" s="508"/>
      <c r="U28" s="510"/>
      <c r="V28" s="498"/>
    </row>
    <row r="29" spans="1:278" ht="123" customHeight="1" thickBot="1">
      <c r="A29" s="515"/>
      <c r="B29" s="510"/>
      <c r="C29" s="328" t="str">
        <f>'5- Identificación de Riesgos'!D33</f>
        <v>3. Falta de controles en los procedimientos establecidos</v>
      </c>
      <c r="D29" s="329"/>
      <c r="E29" s="336" t="s">
        <v>505</v>
      </c>
      <c r="F29" s="264" t="s">
        <v>201</v>
      </c>
      <c r="G29" s="264" t="s">
        <v>201</v>
      </c>
      <c r="H29" s="264" t="s">
        <v>201</v>
      </c>
      <c r="I29" s="264" t="s">
        <v>201</v>
      </c>
      <c r="J29" s="266">
        <f t="shared" si="6"/>
        <v>1</v>
      </c>
      <c r="K29" s="606"/>
      <c r="L29" s="162"/>
      <c r="M29" s="189"/>
      <c r="N29" s="162"/>
      <c r="O29" s="162"/>
      <c r="P29" s="162"/>
      <c r="Q29" s="162"/>
      <c r="R29" s="164"/>
      <c r="S29" s="606"/>
      <c r="T29" s="508"/>
      <c r="U29" s="510"/>
      <c r="V29" s="498"/>
    </row>
    <row r="30" spans="1:278" ht="88.5" customHeight="1">
      <c r="A30" s="590">
        <v>7</v>
      </c>
      <c r="B30" s="593" t="str">
        <f>'5- Identificación de Riesgos'!B36</f>
        <v>Corrupción</v>
      </c>
      <c r="C30" s="171" t="str">
        <f>'5- Identificación de Riesgos'!D36</f>
        <v>1. Falta de ética de los servidores públicos (Debilidades en principios y valores)</v>
      </c>
      <c r="D30" s="166"/>
      <c r="E30" s="339" t="s">
        <v>215</v>
      </c>
      <c r="F30" s="161" t="s">
        <v>201</v>
      </c>
      <c r="G30" s="161" t="s">
        <v>201</v>
      </c>
      <c r="H30" s="161" t="s">
        <v>201</v>
      </c>
      <c r="I30" s="161" t="s">
        <v>201</v>
      </c>
      <c r="J30" s="165">
        <f t="shared" ref="J30:J36" si="8">COUNTIF(F30:I30,"SI")/4</f>
        <v>1</v>
      </c>
      <c r="K30" s="607">
        <f>AVERAGE(J30:J31)</f>
        <v>1</v>
      </c>
      <c r="L30" s="321" t="str">
        <f>'5- Identificación de Riesgos'!I36</f>
        <v>Afectación de reputacion,imagen,  credibilidad, satisfacción de usuarios y PI</v>
      </c>
      <c r="M30" s="230" t="s">
        <v>202</v>
      </c>
      <c r="N30" s="161" t="s">
        <v>200</v>
      </c>
      <c r="O30" s="161" t="s">
        <v>201</v>
      </c>
      <c r="P30" s="161" t="s">
        <v>201</v>
      </c>
      <c r="Q30" s="161" t="s">
        <v>201</v>
      </c>
      <c r="R30" s="165">
        <f t="shared" si="7"/>
        <v>0.75</v>
      </c>
      <c r="S30" s="609">
        <f>AVERAGE(R30:R30)</f>
        <v>0.75</v>
      </c>
      <c r="T30" s="521" t="str">
        <f>CONCATENATE(INDEX('8- Políticas de Administración '!$B$6:$F$10,MATCH(ROUND(IF((RIGHT('5- Identificación de Riesgos'!H36,1)-'6- Valoración Controles'!K30)&lt;1,1,(RIGHT('5- Identificación de Riesgos'!H36,1)-'6- Valoración Controles'!K30)),0),'8- Políticas de Administración '!$F$6:$F$10,0),1)," - ",ROUND(IF((RIGHT('5- Identificación de Riesgos'!H36,1)-'6- Valoración Controles'!K30)&lt;1,1,(RIGHT('5- Identificación de Riesgos'!H36,1)-'6- Valoración Controles'!K30)),0))</f>
        <v>Muy Baja - 1</v>
      </c>
      <c r="U30" s="513" t="str">
        <f>CONCATENATE(INDEX('8- Políticas de Administración '!$B$17:$F$21,MATCH(ROUND(IF((RIGHT('5- Identificación de Riesgos'!M36,1)-'6- Valoración Controles'!S30)&lt;1,1,(RIGHT('5- Identificación de Riesgos'!M36,1)-'6- Valoración Controles'!S30)),0),'8- Políticas de Administración '!$F$17:$F$21,0),1)," - ",ROUND(IF((RIGHT('5- Identificación de Riesgos'!M36,1)-'6- Valoración Controles'!S30)&lt;1,1,(RIGHT('5- Identificación de Riesgos'!M36,1)-'6- Valoración Controles'!S30)),0))</f>
        <v>Moderado - 3</v>
      </c>
      <c r="V30" s="500" t="str">
        <f>CONCATENATE(VLOOKUP((LEFT(T30,LEN(T30)-4)&amp;LEFT(U30,LEN(U30)-4)),'9- Matriz de Calor '!$D$18:$E$42,2,0)," - ",RIGHT(T30,1)*RIGHT(U30,1))</f>
        <v>Moderado - 3</v>
      </c>
    </row>
    <row r="31" spans="1:278" ht="72.75" customHeight="1" thickBot="1">
      <c r="A31" s="603"/>
      <c r="B31" s="604"/>
      <c r="C31" s="191" t="str">
        <f>'5- Identificación de Riesgos'!D37</f>
        <v>2. Falta de ética de terceros interesados  (Debilidades principios y valores)</v>
      </c>
      <c r="D31" s="354"/>
      <c r="E31" s="355" t="s">
        <v>216</v>
      </c>
      <c r="F31" s="264" t="s">
        <v>201</v>
      </c>
      <c r="G31" s="264" t="s">
        <v>201</v>
      </c>
      <c r="H31" s="264" t="s">
        <v>201</v>
      </c>
      <c r="I31" s="264" t="s">
        <v>201</v>
      </c>
      <c r="J31" s="266">
        <f t="shared" si="8"/>
        <v>1</v>
      </c>
      <c r="K31" s="608"/>
      <c r="L31" s="325"/>
      <c r="M31" s="356"/>
      <c r="N31" s="264"/>
      <c r="O31" s="264"/>
      <c r="P31" s="264"/>
      <c r="Q31" s="264"/>
      <c r="R31" s="266"/>
      <c r="S31" s="610"/>
      <c r="T31" s="508"/>
      <c r="U31" s="510"/>
      <c r="V31" s="498"/>
    </row>
    <row r="32" spans="1:278" ht="75.75" thickBot="1">
      <c r="A32" s="590">
        <v>8</v>
      </c>
      <c r="B32" s="597" t="s">
        <v>486</v>
      </c>
      <c r="C32" s="171" t="str">
        <f>'5- Identificación de Riesgos'!D39</f>
        <v>1. Paro por sindicatos</v>
      </c>
      <c r="D32" s="322"/>
      <c r="E32" s="357" t="s">
        <v>500</v>
      </c>
      <c r="F32" s="161" t="s">
        <v>201</v>
      </c>
      <c r="G32" s="161" t="s">
        <v>201</v>
      </c>
      <c r="H32" s="161" t="s">
        <v>201</v>
      </c>
      <c r="I32" s="161" t="s">
        <v>201</v>
      </c>
      <c r="J32" s="165">
        <f t="shared" si="8"/>
        <v>1</v>
      </c>
      <c r="K32" s="600">
        <f>AVERAGE(J32:J36)</f>
        <v>1</v>
      </c>
      <c r="L32" s="321" t="str">
        <f>'5- Identificación de Riesgos'!I39</f>
        <v>Afectación de reputacion,imagen,  credibilidad, satisfacción de usuarios y PI</v>
      </c>
      <c r="M32" s="230" t="s">
        <v>202</v>
      </c>
      <c r="N32" s="161" t="s">
        <v>200</v>
      </c>
      <c r="O32" s="161" t="s">
        <v>201</v>
      </c>
      <c r="P32" s="161" t="s">
        <v>201</v>
      </c>
      <c r="Q32" s="161" t="s">
        <v>201</v>
      </c>
      <c r="R32" s="165">
        <f t="shared" si="7"/>
        <v>0.75</v>
      </c>
      <c r="S32" s="587">
        <f>AVERAGE(R32:R36)</f>
        <v>0.75</v>
      </c>
      <c r="T32" s="521" t="str">
        <f>CONCATENATE(INDEX('8- Políticas de Administración '!$B$6:$F$10,MATCH(ROUND(IF((RIGHT('5- Identificación de Riesgos'!H39,1)-'6- Valoración Controles'!K32)&lt;1,1,(RIGHT('5- Identificación de Riesgos'!H39,1)-'6- Valoración Controles'!K32)),0),'8- Políticas de Administración '!$F$6:$F$10,0),1)," - ",ROUND(IF((RIGHT('5- Identificación de Riesgos'!H39,1)-'6- Valoración Controles'!K32)&lt;1,1,(RIGHT('5- Identificación de Riesgos'!H39,1)-'6- Valoración Controles'!K32)),0))</f>
        <v>Muy Baja - 1</v>
      </c>
      <c r="U32" s="581" t="str">
        <f>CONCATENATE(INDEX('8- Políticas de Administración '!$B$17:$F$21,MATCH(ROUND(IF((RIGHT('5- Identificación de Riesgos'!M39,1)-'6- Valoración Controles'!S32)&lt;1,1,(RIGHT('5- Identificación de Riesgos'!M39,1)-'6- Valoración Controles'!S32)),0),'8- Políticas de Administración '!$F$17:$F$21,0),1)," - ",ROUND(IF((RIGHT('5- Identificación de Riesgos'!M39,1)-'6- Valoración Controles'!S32)&lt;1,1,(RIGHT('5- Identificación de Riesgos'!M39,1)-'6- Valoración Controles'!S32)),0))</f>
        <v>Moderado - 3</v>
      </c>
      <c r="V32" s="584" t="str">
        <f>CONCATENATE(VLOOKUP((LEFT(T32,LEN(T32)-4)&amp;LEFT(U32,LEN(U32)-4)),'9- Matriz de Calor '!$D$18:$E$42,2,0)," - ",RIGHT(T32,1)*RIGHT(U32,1))</f>
        <v>Moderado - 3</v>
      </c>
    </row>
    <row r="33" spans="1:22" ht="51.75" thickBot="1">
      <c r="A33" s="591"/>
      <c r="B33" s="598"/>
      <c r="C33" s="172" t="str">
        <f>'5- Identificación de Riesgos'!D40</f>
        <v>2. Huelgas o protestas ciudadanas</v>
      </c>
      <c r="E33" s="340" t="s">
        <v>504</v>
      </c>
      <c r="F33" s="162" t="s">
        <v>201</v>
      </c>
      <c r="G33" s="162" t="s">
        <v>201</v>
      </c>
      <c r="H33" s="162" t="s">
        <v>201</v>
      </c>
      <c r="I33" s="162" t="s">
        <v>201</v>
      </c>
      <c r="J33" s="164">
        <f t="shared" si="8"/>
        <v>1</v>
      </c>
      <c r="K33" s="601"/>
      <c r="L33" s="321"/>
      <c r="M33" s="320"/>
      <c r="N33" s="161"/>
      <c r="O33" s="161"/>
      <c r="P33" s="161"/>
      <c r="Q33" s="161"/>
      <c r="R33" s="164"/>
      <c r="S33" s="497"/>
      <c r="T33" s="508"/>
      <c r="U33" s="582"/>
      <c r="V33" s="585"/>
    </row>
    <row r="34" spans="1:22" ht="92.25" customHeight="1" thickBot="1">
      <c r="A34" s="591"/>
      <c r="B34" s="598"/>
      <c r="C34" s="172" t="str">
        <f>'5- Identificación de Riesgos'!D41</f>
        <v>3. Disturbios o hechos violento</v>
      </c>
      <c r="E34" s="340" t="s">
        <v>504</v>
      </c>
      <c r="F34" s="162" t="s">
        <v>201</v>
      </c>
      <c r="G34" s="162" t="s">
        <v>201</v>
      </c>
      <c r="H34" s="162" t="s">
        <v>201</v>
      </c>
      <c r="I34" s="162" t="s">
        <v>201</v>
      </c>
      <c r="J34" s="164">
        <f t="shared" si="8"/>
        <v>1</v>
      </c>
      <c r="K34" s="601"/>
      <c r="L34" s="321"/>
      <c r="M34" s="320"/>
      <c r="N34" s="161"/>
      <c r="O34" s="161"/>
      <c r="P34" s="161"/>
      <c r="Q34" s="161"/>
      <c r="R34" s="164"/>
      <c r="S34" s="497"/>
      <c r="T34" s="508"/>
      <c r="U34" s="582"/>
      <c r="V34" s="585"/>
    </row>
    <row r="35" spans="1:22" ht="30.75" thickBot="1">
      <c r="A35" s="591"/>
      <c r="B35" s="598"/>
      <c r="C35" s="172" t="str">
        <f>'5- Identificación de Riesgos'!D42</f>
        <v xml:space="preserve">4. Deficiencia del control y seguimiento de la gestión ejercida por los servidores judiciales </v>
      </c>
      <c r="E35" s="331" t="s">
        <v>503</v>
      </c>
      <c r="F35" s="162" t="s">
        <v>201</v>
      </c>
      <c r="G35" s="162" t="s">
        <v>201</v>
      </c>
      <c r="H35" s="162" t="s">
        <v>201</v>
      </c>
      <c r="I35" s="162" t="s">
        <v>201</v>
      </c>
      <c r="J35" s="164">
        <f t="shared" si="8"/>
        <v>1</v>
      </c>
      <c r="K35" s="601"/>
      <c r="L35" s="321"/>
      <c r="M35" s="320"/>
      <c r="N35" s="161"/>
      <c r="O35" s="161"/>
      <c r="P35" s="161"/>
      <c r="Q35" s="161"/>
      <c r="R35" s="164"/>
      <c r="S35" s="497"/>
      <c r="T35" s="508"/>
      <c r="U35" s="582"/>
      <c r="V35" s="585"/>
    </row>
    <row r="36" spans="1:22" ht="51" customHeight="1" thickBot="1">
      <c r="A36" s="592"/>
      <c r="B36" s="599"/>
      <c r="C36" s="348" t="str">
        <f>'5- Identificación de Riesgos'!D43</f>
        <v>5. Obtención de beneficios propios</v>
      </c>
      <c r="D36" s="358"/>
      <c r="E36" s="359" t="s">
        <v>499</v>
      </c>
      <c r="F36" s="324" t="s">
        <v>201</v>
      </c>
      <c r="G36" s="324" t="s">
        <v>201</v>
      </c>
      <c r="H36" s="324" t="s">
        <v>201</v>
      </c>
      <c r="I36" s="324" t="s">
        <v>201</v>
      </c>
      <c r="J36" s="265">
        <f t="shared" si="8"/>
        <v>1</v>
      </c>
      <c r="K36" s="602"/>
      <c r="L36" s="351"/>
      <c r="M36" s="349"/>
      <c r="N36" s="353"/>
      <c r="O36" s="353"/>
      <c r="P36" s="353"/>
      <c r="Q36" s="353"/>
      <c r="R36" s="265"/>
      <c r="S36" s="525"/>
      <c r="T36" s="524"/>
      <c r="U36" s="583"/>
      <c r="V36" s="586"/>
    </row>
    <row r="37" spans="1:22" ht="90.75" thickBot="1">
      <c r="A37" s="593">
        <v>9</v>
      </c>
      <c r="B37" s="595" t="s">
        <v>493</v>
      </c>
      <c r="C37" s="171" t="str">
        <f>'5- Identificación de Riesgos'!D44</f>
        <v>1.Insuficiencia en los protocolos de seguridad para la protección de las bases de datos</v>
      </c>
      <c r="D37" s="345"/>
      <c r="E37" s="346" t="s">
        <v>501</v>
      </c>
      <c r="F37" s="161" t="s">
        <v>201</v>
      </c>
      <c r="G37" s="161" t="s">
        <v>201</v>
      </c>
      <c r="H37" s="161" t="s">
        <v>201</v>
      </c>
      <c r="I37" s="161" t="s">
        <v>201</v>
      </c>
      <c r="J37" s="165">
        <f>COUNTIF(F37:I37,"SI")/4</f>
        <v>1</v>
      </c>
      <c r="K37" s="588">
        <f>AVERAGE(J37:J38)</f>
        <v>1</v>
      </c>
      <c r="L37" s="321" t="str">
        <f>'5- Identificación de Riesgos'!I44</f>
        <v>Afectación de reputacion,imagen,  credibilidad, satisfacción de usuarios y PI</v>
      </c>
      <c r="M37" s="347" t="s">
        <v>202</v>
      </c>
      <c r="N37" s="161" t="s">
        <v>200</v>
      </c>
      <c r="O37" s="161" t="s">
        <v>201</v>
      </c>
      <c r="P37" s="161" t="s">
        <v>201</v>
      </c>
      <c r="Q37" s="161" t="s">
        <v>201</v>
      </c>
      <c r="R37" s="165">
        <f t="shared" si="7"/>
        <v>0.75</v>
      </c>
      <c r="S37" s="587">
        <f>AVERAGE(R37:R38)</f>
        <v>0.75</v>
      </c>
      <c r="T37" s="521" t="str">
        <f>CONCATENATE(INDEX('8- Políticas de Administración '!$B$6:$F$10,MATCH(ROUND(IF((RIGHT('5- Identificación de Riesgos'!H44,1)-'6- Valoración Controles'!K37)&lt;1,1,(RIGHT('5- Identificación de Riesgos'!H44,1)-'6- Valoración Controles'!K37)),0),'8- Políticas de Administración '!$F$6:$F$10,0),1)," - ",ROUND(IF((RIGHT('5- Identificación de Riesgos'!H44,1)-'6- Valoración Controles'!K37)&lt;1,1,(RIGHT('5- Identificación de Riesgos'!H44,1)-'6- Valoración Controles'!K37)),0))</f>
        <v>Muy Baja - 1</v>
      </c>
      <c r="U37" s="513" t="str">
        <f>CONCATENATE(INDEX('8- Políticas de Administración '!$B$17:$F$21,MATCH(ROUND(IF((RIGHT('5- Identificación de Riesgos'!M44,1)-'6- Valoración Controles'!S37)&lt;1,1,(RIGHT('5- Identificación de Riesgos'!M44,1)-'6- Valoración Controles'!S37)),0),'8- Políticas de Administración '!$F$17:$F$21,0),1)," - ",ROUND(IF((RIGHT('5- Identificación de Riesgos'!M44,1)-'6- Valoración Controles'!S37)&lt;1,1,(RIGHT('5- Identificación de Riesgos'!M44,1)-'6- Valoración Controles'!S37)),0))</f>
        <v>Moderado - 3</v>
      </c>
      <c r="V37" s="500" t="str">
        <f>CONCATENATE(VLOOKUP((LEFT(T37,LEN(T37)-4)&amp;LEFT(U37,LEN(U37)-4)),'9- Matriz de Calor '!$D$18:$E$42,2,0)," - ",RIGHT(T37,1)*RIGHT(U37,1))</f>
        <v>Moderado - 3</v>
      </c>
    </row>
    <row r="38" spans="1:22" ht="94.5" customHeight="1" thickBot="1">
      <c r="A38" s="594"/>
      <c r="B38" s="596"/>
      <c r="C38" s="348" t="str">
        <f>'5- Identificación de Riesgos'!D45</f>
        <v xml:space="preserve">2. Consulta de links o paginas web no relacionadas con el objeto misional de la rama, sin la verificación de seguridad adecuada. </v>
      </c>
      <c r="D38" s="349"/>
      <c r="E38" s="350" t="s">
        <v>502</v>
      </c>
      <c r="F38" s="324" t="s">
        <v>201</v>
      </c>
      <c r="G38" s="324" t="s">
        <v>201</v>
      </c>
      <c r="H38" s="324" t="s">
        <v>201</v>
      </c>
      <c r="I38" s="324" t="s">
        <v>201</v>
      </c>
      <c r="J38" s="265">
        <f>COUNTIF(F38:I38,"SI")/4</f>
        <v>1</v>
      </c>
      <c r="K38" s="589"/>
      <c r="L38" s="351">
        <f>'5- Identificación de Riesgos'!I45</f>
        <v>0</v>
      </c>
      <c r="M38" s="352"/>
      <c r="N38" s="353"/>
      <c r="O38" s="353"/>
      <c r="P38" s="353"/>
      <c r="Q38" s="353"/>
      <c r="R38" s="265"/>
      <c r="S38" s="525"/>
      <c r="T38" s="524"/>
      <c r="U38" s="578"/>
      <c r="V38" s="526"/>
    </row>
    <row r="39" spans="1:22">
      <c r="T39" s="323"/>
    </row>
  </sheetData>
  <mergeCells count="81">
    <mergeCell ref="B25:B26"/>
    <mergeCell ref="A25:A26"/>
    <mergeCell ref="U21:U24"/>
    <mergeCell ref="S21:S24"/>
    <mergeCell ref="T18:T20"/>
    <mergeCell ref="T21:T24"/>
    <mergeCell ref="U18:U20"/>
    <mergeCell ref="V21:V24"/>
    <mergeCell ref="A21:A24"/>
    <mergeCell ref="B21:B24"/>
    <mergeCell ref="K21:K24"/>
    <mergeCell ref="T15:T17"/>
    <mergeCell ref="U15:U17"/>
    <mergeCell ref="V15:V17"/>
    <mergeCell ref="A15:A17"/>
    <mergeCell ref="B15:B17"/>
    <mergeCell ref="K15:K17"/>
    <mergeCell ref="S15:S17"/>
    <mergeCell ref="V18:V20"/>
    <mergeCell ref="A18:A20"/>
    <mergeCell ref="B18:B20"/>
    <mergeCell ref="K18:K20"/>
    <mergeCell ref="S18:S20"/>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4"/>
    <mergeCell ref="B10:B14"/>
    <mergeCell ref="C5:V5"/>
    <mergeCell ref="C6:V6"/>
    <mergeCell ref="S10:S14"/>
    <mergeCell ref="T10:T14"/>
    <mergeCell ref="U10:U14"/>
    <mergeCell ref="V10:V14"/>
    <mergeCell ref="K10:K14"/>
    <mergeCell ref="V25:V26"/>
    <mergeCell ref="U25:U26"/>
    <mergeCell ref="S27:S29"/>
    <mergeCell ref="K30:K31"/>
    <mergeCell ref="S30:S31"/>
    <mergeCell ref="T30:T31"/>
    <mergeCell ref="U30:U31"/>
    <mergeCell ref="K27:K29"/>
    <mergeCell ref="T25:T26"/>
    <mergeCell ref="S25:S26"/>
    <mergeCell ref="K25:K26"/>
    <mergeCell ref="A30:A31"/>
    <mergeCell ref="B30:B31"/>
    <mergeCell ref="V30:V31"/>
    <mergeCell ref="T27:T29"/>
    <mergeCell ref="U27:U29"/>
    <mergeCell ref="V27:V29"/>
    <mergeCell ref="B27:B29"/>
    <mergeCell ref="A27:A29"/>
    <mergeCell ref="S32:S36"/>
    <mergeCell ref="S37:S38"/>
    <mergeCell ref="K37:K38"/>
    <mergeCell ref="A32:A36"/>
    <mergeCell ref="A37:A38"/>
    <mergeCell ref="B37:B38"/>
    <mergeCell ref="B32:B36"/>
    <mergeCell ref="K32:K36"/>
    <mergeCell ref="T37:T38"/>
    <mergeCell ref="U37:U38"/>
    <mergeCell ref="V37:V38"/>
    <mergeCell ref="T32:T36"/>
    <mergeCell ref="U32:U36"/>
    <mergeCell ref="V32:V36"/>
  </mergeCells>
  <conditionalFormatting sqref="T10 T15 T18">
    <cfRule type="containsText" dxfId="636" priority="498" operator="containsText" text="Muy Baja">
      <formula>NOT(ISERROR(SEARCH("Muy Baja",T10)))</formula>
    </cfRule>
    <cfRule type="containsText" dxfId="635" priority="499" operator="containsText" text="Baja">
      <formula>NOT(ISERROR(SEARCH("Baja",T10)))</formula>
    </cfRule>
    <cfRule type="containsText" dxfId="634" priority="500" operator="containsText" text="Muy Alta">
      <formula>NOT(ISERROR(SEARCH("Muy Alta",T10)))</formula>
    </cfRule>
    <cfRule type="containsText" dxfId="633" priority="502" operator="containsText" text="Alta">
      <formula>NOT(ISERROR(SEARCH("Alta",T10)))</formula>
    </cfRule>
    <cfRule type="containsText" dxfId="632" priority="503" operator="containsText" text="Media">
      <formula>NOT(ISERROR(SEARCH("Media",T10)))</formula>
    </cfRule>
    <cfRule type="containsText" dxfId="631" priority="504" operator="containsText" text="Media">
      <formula>NOT(ISERROR(SEARCH("Media",T10)))</formula>
    </cfRule>
    <cfRule type="containsText" dxfId="630" priority="505" operator="containsText" text="Media">
      <formula>NOT(ISERROR(SEARCH("Media",T10)))</formula>
    </cfRule>
    <cfRule type="containsText" dxfId="629" priority="506" operator="containsText" text="Muy Baja">
      <formula>NOT(ISERROR(SEARCH("Muy Baja",T10)))</formula>
    </cfRule>
    <cfRule type="containsText" dxfId="628" priority="507" operator="containsText" text="Baja">
      <formula>NOT(ISERROR(SEARCH("Baja",T10)))</formula>
    </cfRule>
    <cfRule type="containsText" dxfId="627" priority="508" operator="containsText" text="Muy Baja">
      <formula>NOT(ISERROR(SEARCH("Muy Baja",T10)))</formula>
    </cfRule>
    <cfRule type="containsText" dxfId="626" priority="509" operator="containsText" text="Muy Baja">
      <formula>NOT(ISERROR(SEARCH("Muy Baja",T10)))</formula>
    </cfRule>
    <cfRule type="containsText" dxfId="625" priority="510" operator="containsText" text="Muy Baja">
      <formula>NOT(ISERROR(SEARCH("Muy Baja",T10)))</formula>
    </cfRule>
    <cfRule type="containsText" dxfId="624" priority="511" operator="containsText" text="Muy Baja'Tabla probabilidad'!">
      <formula>NOT(ISERROR(SEARCH("Muy Baja'Tabla probabilidad'!",T10)))</formula>
    </cfRule>
    <cfRule type="containsText" dxfId="623" priority="512" operator="containsText" text="Muy bajo">
      <formula>NOT(ISERROR(SEARCH("Muy bajo",T10)))</formula>
    </cfRule>
    <cfRule type="containsText" dxfId="622" priority="513" operator="containsText" text="Alta">
      <formula>NOT(ISERROR(SEARCH("Alta",T10)))</formula>
    </cfRule>
    <cfRule type="containsText" dxfId="621" priority="514" operator="containsText" text="Media">
      <formula>NOT(ISERROR(SEARCH("Media",T10)))</formula>
    </cfRule>
    <cfRule type="containsText" dxfId="620" priority="515" operator="containsText" text="Baja">
      <formula>NOT(ISERROR(SEARCH("Baja",T10)))</formula>
    </cfRule>
    <cfRule type="containsText" dxfId="619" priority="516" operator="containsText" text="Muy baja">
      <formula>NOT(ISERROR(SEARCH("Muy baja",T10)))</formula>
    </cfRule>
    <cfRule type="cellIs" dxfId="618" priority="519" operator="between">
      <formula>1</formula>
      <formula>2</formula>
    </cfRule>
    <cfRule type="cellIs" dxfId="617" priority="520" operator="between">
      <formula>0</formula>
      <formula>2</formula>
    </cfRule>
  </conditionalFormatting>
  <conditionalFormatting sqref="T21 T25">
    <cfRule type="containsText" dxfId="616" priority="268" operator="containsText" text="Muy Baja">
      <formula>NOT(ISERROR(SEARCH("Muy Baja",T21)))</formula>
    </cfRule>
    <cfRule type="containsText" dxfId="615" priority="269" operator="containsText" text="Baja">
      <formula>NOT(ISERROR(SEARCH("Baja",T21)))</formula>
    </cfRule>
    <cfRule type="containsText" dxfId="614" priority="270" operator="containsText" text="Muy Alta">
      <formula>NOT(ISERROR(SEARCH("Muy Alta",T21)))</formula>
    </cfRule>
    <cfRule type="containsText" dxfId="613" priority="272" operator="containsText" text="Alta">
      <formula>NOT(ISERROR(SEARCH("Alta",T21)))</formula>
    </cfRule>
    <cfRule type="containsText" dxfId="612" priority="273" operator="containsText" text="Media">
      <formula>NOT(ISERROR(SEARCH("Media",T21)))</formula>
    </cfRule>
    <cfRule type="containsText" dxfId="611" priority="274" operator="containsText" text="Media">
      <formula>NOT(ISERROR(SEARCH("Media",T21)))</formula>
    </cfRule>
    <cfRule type="containsText" dxfId="610" priority="275" operator="containsText" text="Media">
      <formula>NOT(ISERROR(SEARCH("Media",T21)))</formula>
    </cfRule>
    <cfRule type="containsText" dxfId="609" priority="276" operator="containsText" text="Muy Baja">
      <formula>NOT(ISERROR(SEARCH("Muy Baja",T21)))</formula>
    </cfRule>
    <cfRule type="containsText" dxfId="608" priority="277" operator="containsText" text="Baja">
      <formula>NOT(ISERROR(SEARCH("Baja",T21)))</formula>
    </cfRule>
    <cfRule type="containsText" dxfId="607" priority="278" operator="containsText" text="Muy Baja">
      <formula>NOT(ISERROR(SEARCH("Muy Baja",T21)))</formula>
    </cfRule>
    <cfRule type="containsText" dxfId="606" priority="279" operator="containsText" text="Muy Baja">
      <formula>NOT(ISERROR(SEARCH("Muy Baja",T21)))</formula>
    </cfRule>
    <cfRule type="containsText" dxfId="605" priority="280" operator="containsText" text="Muy Baja">
      <formula>NOT(ISERROR(SEARCH("Muy Baja",T21)))</formula>
    </cfRule>
    <cfRule type="containsText" dxfId="604" priority="281" operator="containsText" text="Muy Baja'Tabla probabilidad'!">
      <formula>NOT(ISERROR(SEARCH("Muy Baja'Tabla probabilidad'!",T21)))</formula>
    </cfRule>
    <cfRule type="containsText" dxfId="603" priority="282" operator="containsText" text="Muy bajo">
      <formula>NOT(ISERROR(SEARCH("Muy bajo",T21)))</formula>
    </cfRule>
    <cfRule type="containsText" dxfId="602" priority="283" operator="containsText" text="Alta">
      <formula>NOT(ISERROR(SEARCH("Alta",T21)))</formula>
    </cfRule>
    <cfRule type="containsText" dxfId="601" priority="284" operator="containsText" text="Media">
      <formula>NOT(ISERROR(SEARCH("Media",T21)))</formula>
    </cfRule>
    <cfRule type="containsText" dxfId="600" priority="285" operator="containsText" text="Baja">
      <formula>NOT(ISERROR(SEARCH("Baja",T21)))</formula>
    </cfRule>
    <cfRule type="containsText" dxfId="599" priority="286" operator="containsText" text="Muy baja">
      <formula>NOT(ISERROR(SEARCH("Muy baja",T21)))</formula>
    </cfRule>
    <cfRule type="cellIs" dxfId="598" priority="289" operator="between">
      <formula>1</formula>
      <formula>2</formula>
    </cfRule>
    <cfRule type="cellIs" dxfId="597" priority="290" operator="between">
      <formula>0</formula>
      <formula>2</formula>
    </cfRule>
  </conditionalFormatting>
  <conditionalFormatting sqref="T27">
    <cfRule type="containsText" dxfId="596" priority="43" operator="containsText" text="Muy Baja">
      <formula>NOT(ISERROR(SEARCH("Muy Baja",T27)))</formula>
    </cfRule>
    <cfRule type="containsText" dxfId="595" priority="44" operator="containsText" text="Baja">
      <formula>NOT(ISERROR(SEARCH("Baja",T27)))</formula>
    </cfRule>
    <cfRule type="containsText" dxfId="594" priority="45" operator="containsText" text="Muy Alta">
      <formula>NOT(ISERROR(SEARCH("Muy Alta",T27)))</formula>
    </cfRule>
    <cfRule type="containsText" dxfId="593" priority="46" operator="containsText" text="Alta">
      <formula>NOT(ISERROR(SEARCH("Alta",T27)))</formula>
    </cfRule>
    <cfRule type="containsText" dxfId="592" priority="47" operator="containsText" text="Media">
      <formula>NOT(ISERROR(SEARCH("Media",T27)))</formula>
    </cfRule>
    <cfRule type="containsText" dxfId="591" priority="48" operator="containsText" text="Media">
      <formula>NOT(ISERROR(SEARCH("Media",T27)))</formula>
    </cfRule>
    <cfRule type="containsText" dxfId="590" priority="49" operator="containsText" text="Media">
      <formula>NOT(ISERROR(SEARCH("Media",T27)))</formula>
    </cfRule>
    <cfRule type="containsText" dxfId="589" priority="50" operator="containsText" text="Muy Baja">
      <formula>NOT(ISERROR(SEARCH("Muy Baja",T27)))</formula>
    </cfRule>
    <cfRule type="containsText" dxfId="588" priority="51" operator="containsText" text="Baja">
      <formula>NOT(ISERROR(SEARCH("Baja",T27)))</formula>
    </cfRule>
    <cfRule type="containsText" dxfId="587" priority="52" operator="containsText" text="Muy Baja">
      <formula>NOT(ISERROR(SEARCH("Muy Baja",T27)))</formula>
    </cfRule>
    <cfRule type="containsText" dxfId="586" priority="53" operator="containsText" text="Muy Baja">
      <formula>NOT(ISERROR(SEARCH("Muy Baja",T27)))</formula>
    </cfRule>
    <cfRule type="containsText" dxfId="585" priority="54" operator="containsText" text="Muy Baja">
      <formula>NOT(ISERROR(SEARCH("Muy Baja",T27)))</formula>
    </cfRule>
    <cfRule type="containsText" dxfId="584" priority="55" operator="containsText" text="Muy Baja'Tabla probabilidad'!">
      <formula>NOT(ISERROR(SEARCH("Muy Baja'Tabla probabilidad'!",T27)))</formula>
    </cfRule>
    <cfRule type="containsText" dxfId="583" priority="56" operator="containsText" text="Muy bajo">
      <formula>NOT(ISERROR(SEARCH("Muy bajo",T27)))</formula>
    </cfRule>
    <cfRule type="containsText" dxfId="582" priority="57" operator="containsText" text="Alta">
      <formula>NOT(ISERROR(SEARCH("Alta",T27)))</formula>
    </cfRule>
    <cfRule type="containsText" dxfId="581" priority="58" operator="containsText" text="Media">
      <formula>NOT(ISERROR(SEARCH("Media",T27)))</formula>
    </cfRule>
    <cfRule type="containsText" dxfId="580" priority="59" operator="containsText" text="Baja">
      <formula>NOT(ISERROR(SEARCH("Baja",T27)))</formula>
    </cfRule>
    <cfRule type="containsText" dxfId="579" priority="60" operator="containsText" text="Muy baja">
      <formula>NOT(ISERROR(SEARCH("Muy baja",T27)))</formula>
    </cfRule>
    <cfRule type="cellIs" dxfId="578" priority="63" operator="between">
      <formula>1</formula>
      <formula>2</formula>
    </cfRule>
    <cfRule type="cellIs" dxfId="577" priority="64" operator="between">
      <formula>0</formula>
      <formula>2</formula>
    </cfRule>
  </conditionalFormatting>
  <conditionalFormatting sqref="T30 T32">
    <cfRule type="containsText" dxfId="576" priority="107" operator="containsText" text="Muy Baja">
      <formula>NOT(ISERROR(SEARCH("Muy Baja",T30)))</formula>
    </cfRule>
    <cfRule type="containsText" dxfId="575" priority="108" operator="containsText" text="Baja">
      <formula>NOT(ISERROR(SEARCH("Baja",T30)))</formula>
    </cfRule>
    <cfRule type="containsText" dxfId="574" priority="109" operator="containsText" text="Muy Alta">
      <formula>NOT(ISERROR(SEARCH("Muy Alta",T30)))</formula>
    </cfRule>
    <cfRule type="containsText" dxfId="573" priority="110" operator="containsText" text="Alta">
      <formula>NOT(ISERROR(SEARCH("Alta",T30)))</formula>
    </cfRule>
    <cfRule type="containsText" dxfId="572" priority="111" operator="containsText" text="Media">
      <formula>NOT(ISERROR(SEARCH("Media",T30)))</formula>
    </cfRule>
    <cfRule type="containsText" dxfId="571" priority="112" operator="containsText" text="Media">
      <formula>NOT(ISERROR(SEARCH("Media",T30)))</formula>
    </cfRule>
    <cfRule type="containsText" dxfId="570" priority="113" operator="containsText" text="Media">
      <formula>NOT(ISERROR(SEARCH("Media",T30)))</formula>
    </cfRule>
    <cfRule type="containsText" dxfId="569" priority="114" operator="containsText" text="Muy Baja">
      <formula>NOT(ISERROR(SEARCH("Muy Baja",T30)))</formula>
    </cfRule>
    <cfRule type="containsText" dxfId="568" priority="115" operator="containsText" text="Baja">
      <formula>NOT(ISERROR(SEARCH("Baja",T30)))</formula>
    </cfRule>
    <cfRule type="containsText" dxfId="567" priority="116" operator="containsText" text="Muy Baja">
      <formula>NOT(ISERROR(SEARCH("Muy Baja",T30)))</formula>
    </cfRule>
    <cfRule type="containsText" dxfId="566" priority="117" operator="containsText" text="Muy Baja">
      <formula>NOT(ISERROR(SEARCH("Muy Baja",T30)))</formula>
    </cfRule>
    <cfRule type="containsText" dxfId="565" priority="118" operator="containsText" text="Muy Baja">
      <formula>NOT(ISERROR(SEARCH("Muy Baja",T30)))</formula>
    </cfRule>
    <cfRule type="containsText" dxfId="564" priority="119" operator="containsText" text="Muy Baja'Tabla probabilidad'!">
      <formula>NOT(ISERROR(SEARCH("Muy Baja'Tabla probabilidad'!",T30)))</formula>
    </cfRule>
    <cfRule type="containsText" dxfId="563" priority="120" operator="containsText" text="Muy bajo">
      <formula>NOT(ISERROR(SEARCH("Muy bajo",T30)))</formula>
    </cfRule>
    <cfRule type="containsText" dxfId="562" priority="121" operator="containsText" text="Alta">
      <formula>NOT(ISERROR(SEARCH("Alta",T30)))</formula>
    </cfRule>
    <cfRule type="containsText" dxfId="561" priority="122" operator="containsText" text="Media">
      <formula>NOT(ISERROR(SEARCH("Media",T30)))</formula>
    </cfRule>
    <cfRule type="containsText" dxfId="560" priority="123" operator="containsText" text="Baja">
      <formula>NOT(ISERROR(SEARCH("Baja",T30)))</formula>
    </cfRule>
    <cfRule type="containsText" dxfId="559" priority="124" operator="containsText" text="Muy baja">
      <formula>NOT(ISERROR(SEARCH("Muy baja",T30)))</formula>
    </cfRule>
    <cfRule type="cellIs" dxfId="558" priority="127" operator="between">
      <formula>1</formula>
      <formula>2</formula>
    </cfRule>
    <cfRule type="cellIs" dxfId="557" priority="128" operator="between">
      <formula>0</formula>
      <formula>2</formula>
    </cfRule>
  </conditionalFormatting>
  <conditionalFormatting sqref="T37">
    <cfRule type="containsText" dxfId="556" priority="11" operator="containsText" text="Muy Baja">
      <formula>NOT(ISERROR(SEARCH("Muy Baja",T37)))</formula>
    </cfRule>
    <cfRule type="containsText" dxfId="555" priority="12" operator="containsText" text="Baja">
      <formula>NOT(ISERROR(SEARCH("Baja",T37)))</formula>
    </cfRule>
    <cfRule type="containsText" dxfId="554" priority="13" operator="containsText" text="Muy Alta">
      <formula>NOT(ISERROR(SEARCH("Muy Alta",T37)))</formula>
    </cfRule>
    <cfRule type="containsText" dxfId="553" priority="14" operator="containsText" text="Alta">
      <formula>NOT(ISERROR(SEARCH("Alta",T37)))</formula>
    </cfRule>
    <cfRule type="containsText" dxfId="552" priority="15" operator="containsText" text="Media">
      <formula>NOT(ISERROR(SEARCH("Media",T37)))</formula>
    </cfRule>
    <cfRule type="containsText" dxfId="551" priority="16" operator="containsText" text="Media">
      <formula>NOT(ISERROR(SEARCH("Media",T37)))</formula>
    </cfRule>
    <cfRule type="containsText" dxfId="550" priority="17" operator="containsText" text="Media">
      <formula>NOT(ISERROR(SEARCH("Media",T37)))</formula>
    </cfRule>
    <cfRule type="containsText" dxfId="549" priority="18" operator="containsText" text="Muy Baja">
      <formula>NOT(ISERROR(SEARCH("Muy Baja",T37)))</formula>
    </cfRule>
    <cfRule type="containsText" dxfId="548" priority="19" operator="containsText" text="Baja">
      <formula>NOT(ISERROR(SEARCH("Baja",T37)))</formula>
    </cfRule>
    <cfRule type="containsText" dxfId="547" priority="20" operator="containsText" text="Muy Baja">
      <formula>NOT(ISERROR(SEARCH("Muy Baja",T37)))</formula>
    </cfRule>
    <cfRule type="containsText" dxfId="546" priority="21" operator="containsText" text="Muy Baja">
      <formula>NOT(ISERROR(SEARCH("Muy Baja",T37)))</formula>
    </cfRule>
    <cfRule type="containsText" dxfId="545" priority="22" operator="containsText" text="Muy Baja">
      <formula>NOT(ISERROR(SEARCH("Muy Baja",T37)))</formula>
    </cfRule>
    <cfRule type="containsText" dxfId="544" priority="23" operator="containsText" text="Muy Baja'Tabla probabilidad'!">
      <formula>NOT(ISERROR(SEARCH("Muy Baja'Tabla probabilidad'!",T37)))</formula>
    </cfRule>
    <cfRule type="containsText" dxfId="543" priority="24" operator="containsText" text="Muy bajo">
      <formula>NOT(ISERROR(SEARCH("Muy bajo",T37)))</formula>
    </cfRule>
    <cfRule type="containsText" dxfId="542" priority="25" operator="containsText" text="Alta">
      <formula>NOT(ISERROR(SEARCH("Alta",T37)))</formula>
    </cfRule>
    <cfRule type="containsText" dxfId="541" priority="26" operator="containsText" text="Media">
      <formula>NOT(ISERROR(SEARCH("Media",T37)))</formula>
    </cfRule>
    <cfRule type="containsText" dxfId="540" priority="27" operator="containsText" text="Baja">
      <formula>NOT(ISERROR(SEARCH("Baja",T37)))</formula>
    </cfRule>
    <cfRule type="containsText" dxfId="539" priority="28" operator="containsText" text="Muy baja">
      <formula>NOT(ISERROR(SEARCH("Muy baja",T37)))</formula>
    </cfRule>
    <cfRule type="cellIs" dxfId="538" priority="31" operator="between">
      <formula>1</formula>
      <formula>2</formula>
    </cfRule>
    <cfRule type="cellIs" dxfId="537" priority="32" operator="between">
      <formula>0</formula>
      <formula>2</formula>
    </cfRule>
  </conditionalFormatting>
  <conditionalFormatting sqref="U10 U15 U18">
    <cfRule type="containsText" dxfId="536" priority="492" operator="containsText" text="Catastrófico">
      <formula>NOT(ISERROR(SEARCH("Catastrófico",U10)))</formula>
    </cfRule>
    <cfRule type="containsText" dxfId="535" priority="493" operator="containsText" text="Mayor">
      <formula>NOT(ISERROR(SEARCH("Mayor",U10)))</formula>
    </cfRule>
    <cfRule type="containsText" dxfId="534" priority="494" operator="containsText" text="Alta">
      <formula>NOT(ISERROR(SEARCH("Alta",U10)))</formula>
    </cfRule>
    <cfRule type="containsText" dxfId="533" priority="495" operator="containsText" text="Moderado">
      <formula>NOT(ISERROR(SEARCH("Moderado",U10)))</formula>
    </cfRule>
    <cfRule type="containsText" dxfId="532" priority="496" operator="containsText" text="Menor">
      <formula>NOT(ISERROR(SEARCH("Menor",U10)))</formula>
    </cfRule>
    <cfRule type="containsText" dxfId="531" priority="497" operator="containsText" text="Leve">
      <formula>NOT(ISERROR(SEARCH("Leve",U10)))</formula>
    </cfRule>
  </conditionalFormatting>
  <conditionalFormatting sqref="U21 U25">
    <cfRule type="containsText" dxfId="530" priority="262" operator="containsText" text="Catastrófico">
      <formula>NOT(ISERROR(SEARCH("Catastrófico",U21)))</formula>
    </cfRule>
    <cfRule type="containsText" dxfId="529" priority="263" operator="containsText" text="Mayor">
      <formula>NOT(ISERROR(SEARCH("Mayor",U21)))</formula>
    </cfRule>
    <cfRule type="containsText" dxfId="528" priority="264" operator="containsText" text="Alta">
      <formula>NOT(ISERROR(SEARCH("Alta",U21)))</formula>
    </cfRule>
    <cfRule type="containsText" dxfId="527" priority="265" operator="containsText" text="Moderado">
      <formula>NOT(ISERROR(SEARCH("Moderado",U21)))</formula>
    </cfRule>
    <cfRule type="containsText" dxfId="526" priority="266" operator="containsText" text="Menor">
      <formula>NOT(ISERROR(SEARCH("Menor",U21)))</formula>
    </cfRule>
    <cfRule type="containsText" dxfId="525" priority="267" operator="containsText" text="Leve">
      <formula>NOT(ISERROR(SEARCH("Leve",U21)))</formula>
    </cfRule>
  </conditionalFormatting>
  <conditionalFormatting sqref="U27">
    <cfRule type="containsText" dxfId="524" priority="37" operator="containsText" text="Catastrófico">
      <formula>NOT(ISERROR(SEARCH("Catastrófico",U27)))</formula>
    </cfRule>
    <cfRule type="containsText" dxfId="523" priority="38" operator="containsText" text="Mayor">
      <formula>NOT(ISERROR(SEARCH("Mayor",U27)))</formula>
    </cfRule>
    <cfRule type="containsText" dxfId="522" priority="39" operator="containsText" text="Alta">
      <formula>NOT(ISERROR(SEARCH("Alta",U27)))</formula>
    </cfRule>
    <cfRule type="containsText" dxfId="521" priority="40" operator="containsText" text="Moderado">
      <formula>NOT(ISERROR(SEARCH("Moderado",U27)))</formula>
    </cfRule>
    <cfRule type="containsText" dxfId="520" priority="41" operator="containsText" text="Menor">
      <formula>NOT(ISERROR(SEARCH("Menor",U27)))</formula>
    </cfRule>
    <cfRule type="containsText" dxfId="519" priority="42" operator="containsText" text="Leve">
      <formula>NOT(ISERROR(SEARCH("Leve",U27)))</formula>
    </cfRule>
  </conditionalFormatting>
  <conditionalFormatting sqref="U30 U32">
    <cfRule type="containsText" dxfId="518" priority="101" operator="containsText" text="Catastrófico">
      <formula>NOT(ISERROR(SEARCH("Catastrófico",U30)))</formula>
    </cfRule>
    <cfRule type="containsText" dxfId="517" priority="102" operator="containsText" text="Mayor">
      <formula>NOT(ISERROR(SEARCH("Mayor",U30)))</formula>
    </cfRule>
    <cfRule type="containsText" dxfId="516" priority="103" operator="containsText" text="Alta">
      <formula>NOT(ISERROR(SEARCH("Alta",U30)))</formula>
    </cfRule>
    <cfRule type="containsText" dxfId="515" priority="104" operator="containsText" text="Moderado">
      <formula>NOT(ISERROR(SEARCH("Moderado",U30)))</formula>
    </cfRule>
    <cfRule type="containsText" dxfId="514" priority="105" operator="containsText" text="Menor">
      <formula>NOT(ISERROR(SEARCH("Menor",U30)))</formula>
    </cfRule>
    <cfRule type="containsText" dxfId="513" priority="106" operator="containsText" text="Leve">
      <formula>NOT(ISERROR(SEARCH("Leve",U30)))</formula>
    </cfRule>
  </conditionalFormatting>
  <conditionalFormatting sqref="U37">
    <cfRule type="containsText" dxfId="512" priority="5" operator="containsText" text="Catastrófico">
      <formula>NOT(ISERROR(SEARCH("Catastrófico",U37)))</formula>
    </cfRule>
    <cfRule type="containsText" dxfId="511" priority="6" operator="containsText" text="Mayor">
      <formula>NOT(ISERROR(SEARCH("Mayor",U37)))</formula>
    </cfRule>
    <cfRule type="containsText" dxfId="510" priority="7" operator="containsText" text="Alta">
      <formula>NOT(ISERROR(SEARCH("Alta",U37)))</formula>
    </cfRule>
    <cfRule type="containsText" dxfId="509" priority="8" operator="containsText" text="Moderado">
      <formula>NOT(ISERROR(SEARCH("Moderado",U37)))</formula>
    </cfRule>
    <cfRule type="containsText" dxfId="508" priority="9" operator="containsText" text="Menor">
      <formula>NOT(ISERROR(SEARCH("Menor",U37)))</formula>
    </cfRule>
    <cfRule type="containsText" dxfId="507" priority="10" operator="containsText" text="Leve">
      <formula>NOT(ISERROR(SEARCH("Leve",U37)))</formula>
    </cfRule>
  </conditionalFormatting>
  <conditionalFormatting sqref="V10">
    <cfRule type="containsText" dxfId="506" priority="456" operator="containsText" text="Extremo">
      <formula>NOT(ISERROR(SEARCH("Extremo",V10)))</formula>
    </cfRule>
    <cfRule type="containsText" dxfId="505" priority="457" operator="containsText" text="Alto">
      <formula>NOT(ISERROR(SEARCH("Alto",V10)))</formula>
    </cfRule>
    <cfRule type="containsText" dxfId="504" priority="458" operator="containsText" text="Bajo">
      <formula>NOT(ISERROR(SEARCH("Bajo",V10)))</formula>
    </cfRule>
    <cfRule type="containsText" dxfId="503" priority="459" operator="containsText" text="Moderado">
      <formula>NOT(ISERROR(SEARCH("Moderado",V10)))</formula>
    </cfRule>
  </conditionalFormatting>
  <conditionalFormatting sqref="V15">
    <cfRule type="containsText" dxfId="502" priority="423" operator="containsText" text="Extremo">
      <formula>NOT(ISERROR(SEARCH("Extremo",V15)))</formula>
    </cfRule>
    <cfRule type="containsText" dxfId="501" priority="424" operator="containsText" text="Alto">
      <formula>NOT(ISERROR(SEARCH("Alto",V15)))</formula>
    </cfRule>
    <cfRule type="containsText" dxfId="500" priority="425" operator="containsText" text="Bajo">
      <formula>NOT(ISERROR(SEARCH("Bajo",V15)))</formula>
    </cfRule>
    <cfRule type="containsText" dxfId="499" priority="426" operator="containsText" text="Moderado">
      <formula>NOT(ISERROR(SEARCH("Moderado",V15)))</formula>
    </cfRule>
  </conditionalFormatting>
  <conditionalFormatting sqref="V18">
    <cfRule type="containsText" dxfId="498" priority="390" operator="containsText" text="Extremo">
      <formula>NOT(ISERROR(SEARCH("Extremo",V18)))</formula>
    </cfRule>
    <cfRule type="containsText" dxfId="497" priority="391" operator="containsText" text="Alto">
      <formula>NOT(ISERROR(SEARCH("Alto",V18)))</formula>
    </cfRule>
    <cfRule type="containsText" dxfId="496" priority="392" operator="containsText" text="Bajo">
      <formula>NOT(ISERROR(SEARCH("Bajo",V18)))</formula>
    </cfRule>
    <cfRule type="containsText" dxfId="495" priority="393" operator="containsText" text="Moderado">
      <formula>NOT(ISERROR(SEARCH("Moderado",V18)))</formula>
    </cfRule>
  </conditionalFormatting>
  <conditionalFormatting sqref="V21 V25">
    <cfRule type="containsText" dxfId="494" priority="258" operator="containsText" text="Extremo">
      <formula>NOT(ISERROR(SEARCH("Extremo",V21)))</formula>
    </cfRule>
    <cfRule type="containsText" dxfId="493" priority="259" operator="containsText" text="Alto">
      <formula>NOT(ISERROR(SEARCH("Alto",V21)))</formula>
    </cfRule>
    <cfRule type="containsText" dxfId="492" priority="260" operator="containsText" text="Bajo">
      <formula>NOT(ISERROR(SEARCH("Bajo",V21)))</formula>
    </cfRule>
    <cfRule type="containsText" dxfId="491" priority="261" operator="containsText" text="Moderado">
      <formula>NOT(ISERROR(SEARCH("Moderado",V21)))</formula>
    </cfRule>
  </conditionalFormatting>
  <conditionalFormatting sqref="V27">
    <cfRule type="containsText" dxfId="490" priority="33" operator="containsText" text="Extremo">
      <formula>NOT(ISERROR(SEARCH("Extremo",V27)))</formula>
    </cfRule>
    <cfRule type="containsText" dxfId="489" priority="34" operator="containsText" text="Alto">
      <formula>NOT(ISERROR(SEARCH("Alto",V27)))</formula>
    </cfRule>
    <cfRule type="containsText" dxfId="488" priority="35" operator="containsText" text="Bajo">
      <formula>NOT(ISERROR(SEARCH("Bajo",V27)))</formula>
    </cfRule>
    <cfRule type="containsText" dxfId="487" priority="36" operator="containsText" text="Moderado">
      <formula>NOT(ISERROR(SEARCH("Moderado",V27)))</formula>
    </cfRule>
  </conditionalFormatting>
  <conditionalFormatting sqref="V30 V32">
    <cfRule type="containsText" dxfId="486" priority="97" operator="containsText" text="Extremo">
      <formula>NOT(ISERROR(SEARCH("Extremo",V30)))</formula>
    </cfRule>
    <cfRule type="containsText" dxfId="485" priority="98" operator="containsText" text="Alto">
      <formula>NOT(ISERROR(SEARCH("Alto",V30)))</formula>
    </cfRule>
    <cfRule type="containsText" dxfId="484" priority="99" operator="containsText" text="Bajo">
      <formula>NOT(ISERROR(SEARCH("Bajo",V30)))</formula>
    </cfRule>
    <cfRule type="containsText" dxfId="483" priority="100" operator="containsText" text="Moderado">
      <formula>NOT(ISERROR(SEARCH("Moderado",V30)))</formula>
    </cfRule>
  </conditionalFormatting>
  <conditionalFormatting sqref="V37">
    <cfRule type="containsText" dxfId="482" priority="1" operator="containsText" text="Extremo">
      <formula>NOT(ISERROR(SEARCH("Extremo",V37)))</formula>
    </cfRule>
    <cfRule type="containsText" dxfId="481" priority="2" operator="containsText" text="Alto">
      <formula>NOT(ISERROR(SEARCH("Alto",V37)))</formula>
    </cfRule>
    <cfRule type="containsText" dxfId="480" priority="3" operator="containsText" text="Bajo">
      <formula>NOT(ISERROR(SEARCH("Bajo",V37)))</formula>
    </cfRule>
    <cfRule type="containsText" dxfId="479" priority="4" operator="containsText" text="Moderado">
      <formula>NOT(ISERROR(SEARCH("Moderado",V37)))</formula>
    </cfRule>
  </conditionalFormatting>
  <dataValidations count="2">
    <dataValidation allowBlank="1" showInputMessage="1" showErrorMessage="1" prompt="Enunciar cuál es el control" sqref="E10:E13 E15:E16 E18:E25 E35:E36" xr:uid="{00000000-0002-0000-0600-000000000000}"/>
    <dataValidation type="list" allowBlank="1" showInputMessage="1" showErrorMessage="1" sqref="N10:Q38 F10:I3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T18</xm:sqref>
        </x14:conditionalFormatting>
        <x14:conditionalFormatting xmlns:xm="http://schemas.microsoft.com/office/excel/2006/main">
          <x14:cfRule type="containsText" priority="287" operator="containsText" id="{A5173A80-D256-4C96-9694-525C9DB1E3BD}">
            <xm:f>NOT(ISERROR(SEARCH('8- Políticas de Administración '!$B$5,T21)))</xm:f>
            <xm:f>'8- Políticas de Administración '!$B$5</xm:f>
            <x14:dxf>
              <font>
                <color rgb="FF006100"/>
              </font>
              <fill>
                <patternFill>
                  <bgColor rgb="FFC6EFCE"/>
                </patternFill>
              </fill>
            </x14:dxf>
          </x14:cfRule>
          <x14:cfRule type="containsText" priority="288" operator="containsText" id="{FB927DED-08A8-4972-857B-A4A884F0DD0D}">
            <xm:f>NOT(ISERROR(SEARCH('8- Políticas de Administración '!$B$5,T21)))</xm:f>
            <xm:f>'8- Políticas de Administración '!$B$5</xm:f>
            <x14:dxf>
              <font>
                <color rgb="FF9C0006"/>
              </font>
              <fill>
                <patternFill>
                  <bgColor rgb="FFFFC7CE"/>
                </patternFill>
              </fill>
            </x14:dxf>
          </x14:cfRule>
          <xm:sqref>T21 T25</xm:sqref>
        </x14:conditionalFormatting>
        <x14:conditionalFormatting xmlns:xm="http://schemas.microsoft.com/office/excel/2006/main">
          <x14:cfRule type="containsText" priority="61" operator="containsText" id="{ADE80DBC-25DB-4C91-949B-C7D172DA4BF7}">
            <xm:f>NOT(ISERROR(SEARCH('8- Políticas de Administración '!$B$5,T27)))</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'!$B$5,T27)))</xm:f>
            <xm:f>'8- Políticas de Administración '!$B$5</xm:f>
            <x14:dxf>
              <font>
                <color rgb="FF9C0006"/>
              </font>
              <fill>
                <patternFill>
                  <bgColor rgb="FFFFC7CE"/>
                </patternFill>
              </fill>
            </x14:dxf>
          </x14:cfRule>
          <xm:sqref>T27</xm:sqref>
        </x14:conditionalFormatting>
        <x14:conditionalFormatting xmlns:xm="http://schemas.microsoft.com/office/excel/2006/main">
          <x14:cfRule type="containsText" priority="125" operator="containsText" id="{3C73CB6E-1280-468D-AFC9-F413F3E8A29D}">
            <xm:f>NOT(ISERROR(SEARCH('8- Políticas de Administración '!$B$5,T30)))</xm:f>
            <xm:f>'8- Políticas de Administración '!$B$5</xm:f>
            <x14:dxf>
              <font>
                <color rgb="FF006100"/>
              </font>
              <fill>
                <patternFill>
                  <bgColor rgb="FFC6EFCE"/>
                </patternFill>
              </fill>
            </x14:dxf>
          </x14:cfRule>
          <x14:cfRule type="containsText" priority="126" operator="containsText" id="{A33AA0CC-E4AC-4D6D-9752-50621FB32047}">
            <xm:f>NOT(ISERROR(SEARCH('8- Políticas de Administración '!$B$5,T30)))</xm:f>
            <xm:f>'8- Políticas de Administración '!$B$5</xm:f>
            <x14:dxf>
              <font>
                <color rgb="FF9C0006"/>
              </font>
              <fill>
                <patternFill>
                  <bgColor rgb="FFFFC7CE"/>
                </patternFill>
              </fill>
            </x14:dxf>
          </x14:cfRule>
          <xm:sqref>T30 T32</xm:sqref>
        </x14:conditionalFormatting>
        <x14:conditionalFormatting xmlns:xm="http://schemas.microsoft.com/office/excel/2006/main">
          <x14:cfRule type="containsText" priority="29" operator="containsText" id="{43AC3B1F-572E-4C68-B319-7E7C92AD8CB4}">
            <xm:f>NOT(ISERROR(SEARCH('8- Políticas de Administración '!$B$5,T37)))</xm:f>
            <xm:f>'8- Políticas de Administración '!$B$5</xm:f>
            <x14:dxf>
              <font>
                <color rgb="FF006100"/>
              </font>
              <fill>
                <patternFill>
                  <bgColor rgb="FFC6EFCE"/>
                </patternFill>
              </fill>
            </x14:dxf>
          </x14:cfRule>
          <x14:cfRule type="containsText" priority="30" operator="containsText" id="{933D2CE3-6DD9-41C6-B93B-683DEE83C439}">
            <xm:f>NOT(ISERROR(SEARCH('8- Políticas de Administración '!$B$5,T37)))</xm:f>
            <xm:f>'8- Políticas de Administración '!$B$5</xm:f>
            <x14:dxf>
              <font>
                <color rgb="FF9C0006"/>
              </font>
              <fill>
                <patternFill>
                  <bgColor rgb="FFFFC7CE"/>
                </patternFill>
              </fill>
            </x14:dxf>
          </x14:cfRule>
          <xm:sqref>T37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99"/>
  <sheetViews>
    <sheetView showGridLines="0" topLeftCell="F7" zoomScale="120" zoomScaleNormal="120" zoomScalePageLayoutView="70" workbookViewId="0">
      <selection activeCell="O10" sqref="O10"/>
    </sheetView>
  </sheetViews>
  <sheetFormatPr baseColWidth="10" defaultColWidth="11.42578125" defaultRowHeight="15"/>
  <cols>
    <col min="1" max="1" width="5.42578125" style="50"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35.140625" style="371" customWidth="1"/>
    <col min="16" max="16" width="17.42578125" style="371" customWidth="1"/>
    <col min="17" max="17" width="18.7109375" style="371" customWidth="1"/>
    <col min="18" max="269" width="11.42578125" style="16"/>
    <col min="270" max="16384" width="11.42578125" style="21"/>
  </cols>
  <sheetData>
    <row r="1" spans="1:269" s="18" customFormat="1" ht="27.75" customHeight="1">
      <c r="A1" s="656"/>
      <c r="B1" s="656"/>
      <c r="C1" s="656"/>
      <c r="D1" s="656"/>
      <c r="E1" s="656"/>
      <c r="F1" s="651" t="s">
        <v>217</v>
      </c>
      <c r="G1" s="651"/>
      <c r="H1" s="651"/>
      <c r="I1" s="651"/>
      <c r="J1" s="651"/>
      <c r="K1" s="651"/>
      <c r="L1" s="651"/>
      <c r="M1" s="651"/>
      <c r="N1" s="651"/>
      <c r="O1" s="651"/>
      <c r="P1" s="651"/>
      <c r="Q1" s="651"/>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56"/>
      <c r="B2" s="656"/>
      <c r="C2" s="656"/>
      <c r="D2" s="656"/>
      <c r="E2" s="656"/>
      <c r="F2" s="651"/>
      <c r="G2" s="651"/>
      <c r="H2" s="651"/>
      <c r="I2" s="651"/>
      <c r="J2" s="651"/>
      <c r="K2" s="651"/>
      <c r="L2" s="651"/>
      <c r="M2" s="651"/>
      <c r="N2" s="651"/>
      <c r="O2" s="651"/>
      <c r="P2" s="651"/>
      <c r="Q2" s="65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56"/>
      <c r="B3" s="656"/>
      <c r="C3" s="656"/>
      <c r="D3" s="656"/>
      <c r="E3" s="656"/>
      <c r="F3" s="651"/>
      <c r="G3" s="651"/>
      <c r="H3" s="651"/>
      <c r="I3" s="651"/>
      <c r="J3" s="651"/>
      <c r="K3" s="651"/>
      <c r="L3" s="651"/>
      <c r="M3" s="651"/>
      <c r="N3" s="651"/>
      <c r="O3" s="651"/>
      <c r="P3" s="651"/>
      <c r="Q3" s="651"/>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32" t="s">
        <v>116</v>
      </c>
      <c r="B4" s="532"/>
      <c r="C4" s="614" t="s">
        <v>481</v>
      </c>
      <c r="D4" s="614"/>
      <c r="E4" s="614"/>
      <c r="F4" s="614"/>
      <c r="G4" s="614"/>
      <c r="H4" s="614"/>
      <c r="I4" s="614"/>
      <c r="J4" s="614"/>
      <c r="K4" s="614"/>
      <c r="L4" s="614"/>
      <c r="M4" s="614"/>
      <c r="N4" s="614"/>
      <c r="O4" s="614"/>
      <c r="P4" s="614"/>
      <c r="Q4" s="61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32" t="s">
        <v>117</v>
      </c>
      <c r="B5" s="532"/>
      <c r="C5" s="614" t="s">
        <v>14</v>
      </c>
      <c r="D5" s="614"/>
      <c r="E5" s="614"/>
      <c r="F5" s="614"/>
      <c r="G5" s="614"/>
      <c r="H5" s="614"/>
      <c r="I5" s="614"/>
      <c r="J5" s="614"/>
      <c r="K5" s="614"/>
      <c r="L5" s="614"/>
      <c r="M5" s="614"/>
      <c r="N5" s="614"/>
      <c r="O5" s="614"/>
      <c r="P5" s="614"/>
      <c r="Q5" s="614"/>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32" t="s">
        <v>118</v>
      </c>
      <c r="B6" s="532"/>
      <c r="C6" s="615" t="s">
        <v>482</v>
      </c>
      <c r="D6" s="615"/>
      <c r="E6" s="615"/>
      <c r="F6" s="615"/>
      <c r="G6" s="615"/>
      <c r="H6" s="615"/>
      <c r="I6" s="615"/>
      <c r="J6" s="615"/>
      <c r="K6" s="615"/>
      <c r="L6" s="615"/>
      <c r="M6" s="615"/>
      <c r="N6" s="615"/>
      <c r="O6" s="615"/>
      <c r="P6" s="615"/>
      <c r="Q6" s="615"/>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629" t="s">
        <v>218</v>
      </c>
      <c r="B7" s="629"/>
      <c r="C7" s="629"/>
      <c r="D7" s="629"/>
      <c r="E7" s="629"/>
      <c r="F7" s="629" t="s">
        <v>134</v>
      </c>
      <c r="G7" s="629"/>
      <c r="H7" s="629"/>
      <c r="I7" s="90"/>
      <c r="J7" s="554" t="s">
        <v>219</v>
      </c>
      <c r="K7" s="554"/>
      <c r="L7" s="554"/>
      <c r="M7" s="554"/>
      <c r="N7" s="555"/>
      <c r="O7" s="362"/>
      <c r="P7" s="362"/>
      <c r="Q7" s="362"/>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631" t="s">
        <v>124</v>
      </c>
      <c r="B8" s="632" t="s">
        <v>185</v>
      </c>
      <c r="C8" s="661" t="s">
        <v>126</v>
      </c>
      <c r="D8" s="663" t="s">
        <v>136</v>
      </c>
      <c r="E8" s="632" t="s">
        <v>120</v>
      </c>
      <c r="F8" s="654" t="s">
        <v>220</v>
      </c>
      <c r="G8" s="654" t="s">
        <v>221</v>
      </c>
      <c r="H8" s="654" t="s">
        <v>222</v>
      </c>
      <c r="I8" s="657"/>
      <c r="J8" s="654" t="s">
        <v>223</v>
      </c>
      <c r="K8" s="654" t="s">
        <v>224</v>
      </c>
      <c r="L8" s="654" t="s">
        <v>225</v>
      </c>
      <c r="M8" s="654" t="s">
        <v>226</v>
      </c>
      <c r="N8" s="654" t="s">
        <v>227</v>
      </c>
      <c r="O8" s="652" t="s">
        <v>228</v>
      </c>
      <c r="P8" s="652" t="s">
        <v>229</v>
      </c>
      <c r="Q8" s="652" t="s">
        <v>230</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33"/>
      <c r="B9" s="633"/>
      <c r="C9" s="662"/>
      <c r="D9" s="664"/>
      <c r="E9" s="633"/>
      <c r="F9" s="655"/>
      <c r="G9" s="655"/>
      <c r="H9" s="655"/>
      <c r="I9" s="658"/>
      <c r="J9" s="655"/>
      <c r="K9" s="655"/>
      <c r="L9" s="655"/>
      <c r="M9" s="655"/>
      <c r="N9" s="655"/>
      <c r="O9" s="653"/>
      <c r="P9" s="653"/>
      <c r="Q9" s="65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25.25" customHeight="1" thickBot="1">
      <c r="A10" s="593">
        <f>'5- Identificación de Riesgos'!A10</f>
        <v>1</v>
      </c>
      <c r="B10" s="513" t="str">
        <f>'5- Identificación de Riesgos'!B10</f>
        <v>Vencimiento de Términos</v>
      </c>
      <c r="C10" s="499" t="str">
        <f>'5- Identificación de Riesgos'!C10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499" t="s">
        <v>150</v>
      </c>
      <c r="E10" s="174" t="str">
        <f>'5- Identificación de Riesgos'!D10</f>
        <v>1. Mayor demanda de justicia.</v>
      </c>
      <c r="F10" s="561" t="str">
        <f>'5- Identificación de Riesgos'!H10</f>
        <v>Muy Baja - 1</v>
      </c>
      <c r="G10" s="499" t="str">
        <f>'5- Identificación de Riesgos'!M10</f>
        <v>Moderado - 3</v>
      </c>
      <c r="H10" s="499" t="str">
        <f>'5- Identificación de Riesgos'!N10</f>
        <v>Moderado - 3</v>
      </c>
      <c r="I10" s="158"/>
      <c r="J10" s="660" t="str">
        <f>'6- Valoración Controles'!T10</f>
        <v>Muy Baja - 1</v>
      </c>
      <c r="K10" s="660" t="str">
        <f>'6- Valoración Controles'!U10</f>
        <v>Menor - 2</v>
      </c>
      <c r="L10" s="659" t="e">
        <f>AVERAGE(#REF!)</f>
        <v>#REF!</v>
      </c>
      <c r="M10" s="513" t="str">
        <f>'6- Valoración Controles'!V10</f>
        <v>Bajo - 2</v>
      </c>
      <c r="N10" s="513" t="s">
        <v>285</v>
      </c>
      <c r="O10" s="360" t="s">
        <v>520</v>
      </c>
      <c r="P10" s="360" t="s">
        <v>511</v>
      </c>
      <c r="Q10" s="363">
        <v>45302</v>
      </c>
    </row>
    <row r="11" spans="1:269" ht="121.5" customHeight="1">
      <c r="A11" s="613"/>
      <c r="B11" s="510"/>
      <c r="C11" s="497"/>
      <c r="D11" s="497"/>
      <c r="E11" s="175" t="str">
        <f>'5- Identificación de Riesgos'!D11</f>
        <v>2. Insuficiencia de  personal  para atender la función misional y la atención a las partes interesadas en los despachos judiciales y centro de servicios</v>
      </c>
      <c r="F11" s="562"/>
      <c r="G11" s="647"/>
      <c r="H11" s="497"/>
      <c r="I11" s="91"/>
      <c r="J11" s="643"/>
      <c r="K11" s="643"/>
      <c r="L11" s="649"/>
      <c r="M11" s="510"/>
      <c r="N11" s="510"/>
      <c r="O11" s="361" t="s">
        <v>532</v>
      </c>
      <c r="P11" s="360" t="s">
        <v>512</v>
      </c>
      <c r="Q11" s="363">
        <v>45302</v>
      </c>
    </row>
    <row r="12" spans="1:269" ht="44.25" customHeight="1">
      <c r="A12" s="613"/>
      <c r="B12" s="510"/>
      <c r="C12" s="497"/>
      <c r="D12" s="497"/>
      <c r="E12" s="182" t="str">
        <f>'5- Identificación de Riesgos'!D12</f>
        <v>3. Complejidad de los procesos judiciales y solicitudes, lo cual incrementa los tiempos para su resolución.</v>
      </c>
      <c r="F12" s="562"/>
      <c r="G12" s="647"/>
      <c r="H12" s="497"/>
      <c r="I12" s="91"/>
      <c r="J12" s="643"/>
      <c r="K12" s="643"/>
      <c r="L12" s="649"/>
      <c r="M12" s="510"/>
      <c r="N12" s="510"/>
      <c r="O12" s="361" t="s">
        <v>524</v>
      </c>
      <c r="P12" s="361" t="s">
        <v>525</v>
      </c>
      <c r="Q12" s="365">
        <v>45302</v>
      </c>
    </row>
    <row r="13" spans="1:269" ht="13.5" customHeight="1">
      <c r="A13" s="613"/>
      <c r="B13" s="510"/>
      <c r="C13" s="497"/>
      <c r="D13" s="497"/>
      <c r="E13" s="175" t="str">
        <f>'5- Identificación de Riesgos'!D13</f>
        <v>4.Fallas en la planeación  para el desarrollo de las tareas propias del despacho.</v>
      </c>
      <c r="F13" s="562"/>
      <c r="G13" s="647"/>
      <c r="H13" s="497"/>
      <c r="I13" s="91"/>
      <c r="J13" s="643"/>
      <c r="K13" s="643"/>
      <c r="L13" s="649"/>
      <c r="M13" s="510"/>
      <c r="N13" s="510"/>
      <c r="O13" s="361"/>
      <c r="P13" s="361"/>
      <c r="Q13" s="364"/>
    </row>
    <row r="14" spans="1:269" ht="13.5" customHeight="1">
      <c r="A14" s="613"/>
      <c r="B14" s="510"/>
      <c r="C14" s="497"/>
      <c r="D14" s="497"/>
      <c r="E14" s="175" t="str">
        <f>'5- Identificación de Riesgos'!D14</f>
        <v>5.  Fallas e insuficiencia de las herramientas tecnológicas.</v>
      </c>
      <c r="F14" s="562"/>
      <c r="G14" s="647"/>
      <c r="H14" s="497"/>
      <c r="I14" s="91"/>
      <c r="J14" s="643"/>
      <c r="K14" s="643"/>
      <c r="L14" s="649"/>
      <c r="M14" s="510"/>
      <c r="N14" s="510"/>
      <c r="O14" s="361"/>
      <c r="P14" s="361"/>
      <c r="Q14" s="364"/>
    </row>
    <row r="15" spans="1:269" ht="13.5" customHeight="1">
      <c r="A15" s="613"/>
      <c r="B15" s="510"/>
      <c r="C15" s="497"/>
      <c r="D15" s="497"/>
      <c r="E15" s="175" t="e">
        <f>'5- Identificación de Riesgos'!#REF!</f>
        <v>#REF!</v>
      </c>
      <c r="F15" s="562"/>
      <c r="G15" s="647"/>
      <c r="H15" s="497"/>
      <c r="I15" s="91"/>
      <c r="J15" s="643"/>
      <c r="K15" s="643"/>
      <c r="L15" s="649"/>
      <c r="M15" s="510"/>
      <c r="N15" s="510"/>
      <c r="O15" s="361"/>
      <c r="P15" s="361"/>
      <c r="Q15" s="364"/>
    </row>
    <row r="16" spans="1:269" ht="13.5" customHeight="1">
      <c r="A16" s="613"/>
      <c r="B16" s="510"/>
      <c r="C16" s="497"/>
      <c r="D16" s="497"/>
      <c r="E16" s="175" t="e">
        <f>'5- Identificación de Riesgos'!#REF!</f>
        <v>#REF!</v>
      </c>
      <c r="F16" s="562"/>
      <c r="G16" s="647"/>
      <c r="H16" s="497"/>
      <c r="I16" s="91"/>
      <c r="J16" s="643"/>
      <c r="K16" s="643"/>
      <c r="L16" s="649"/>
      <c r="M16" s="510"/>
      <c r="N16" s="510"/>
      <c r="O16" s="361"/>
      <c r="P16" s="361"/>
      <c r="Q16" s="364"/>
    </row>
    <row r="17" spans="1:17" ht="13.5" customHeight="1">
      <c r="A17" s="613"/>
      <c r="B17" s="510"/>
      <c r="C17" s="497"/>
      <c r="D17" s="497"/>
      <c r="E17" s="175" t="e">
        <f>'5- Identificación de Riesgos'!#REF!</f>
        <v>#REF!</v>
      </c>
      <c r="F17" s="562"/>
      <c r="G17" s="647"/>
      <c r="H17" s="497"/>
      <c r="I17" s="91"/>
      <c r="J17" s="643"/>
      <c r="K17" s="643"/>
      <c r="L17" s="649"/>
      <c r="M17" s="510"/>
      <c r="N17" s="510"/>
      <c r="O17" s="361"/>
      <c r="P17" s="361"/>
      <c r="Q17" s="364"/>
    </row>
    <row r="18" spans="1:17" ht="13.5" customHeight="1">
      <c r="A18" s="613"/>
      <c r="B18" s="510"/>
      <c r="C18" s="497"/>
      <c r="D18" s="497"/>
      <c r="E18" s="175" t="e">
        <f>'5- Identificación de Riesgos'!#REF!</f>
        <v>#REF!</v>
      </c>
      <c r="F18" s="562"/>
      <c r="G18" s="647"/>
      <c r="H18" s="497"/>
      <c r="I18" s="91"/>
      <c r="J18" s="643"/>
      <c r="K18" s="643"/>
      <c r="L18" s="649"/>
      <c r="M18" s="510"/>
      <c r="N18" s="510"/>
      <c r="O18" s="361"/>
      <c r="P18" s="361"/>
      <c r="Q18" s="364"/>
    </row>
    <row r="19" spans="1:17" ht="13.5" customHeight="1">
      <c r="A19" s="613"/>
      <c r="B19" s="496"/>
      <c r="C19" s="497"/>
      <c r="D19" s="497"/>
      <c r="E19" s="175" t="e">
        <f>'5- Identificación de Riesgos'!#REF!</f>
        <v>#REF!</v>
      </c>
      <c r="F19" s="562"/>
      <c r="G19" s="647"/>
      <c r="H19" s="497"/>
      <c r="I19" s="92"/>
      <c r="J19" s="644"/>
      <c r="K19" s="644"/>
      <c r="L19" s="650"/>
      <c r="M19" s="496"/>
      <c r="N19" s="496"/>
      <c r="O19" s="361"/>
      <c r="P19" s="361"/>
      <c r="Q19" s="364"/>
    </row>
    <row r="20" spans="1:17" ht="87" customHeight="1">
      <c r="A20" s="517">
        <f>'5- Identificación de Riesgos'!A15</f>
        <v>2</v>
      </c>
      <c r="B20" s="510" t="str">
        <f>'5- Identificación de Riesgos'!B15</f>
        <v xml:space="preserve"> Efectuar notificaciones que no cumplan con los requistos</v>
      </c>
      <c r="C20" s="496" t="str">
        <f>'5- Identificación de Riesgos'!C15</f>
        <v>No se realizan las  notificaciones , no se erfectuan  oportunamente o no se aplica aplicar la normatividad</v>
      </c>
      <c r="D20" s="496" t="s">
        <v>150</v>
      </c>
      <c r="E20" s="175" t="str">
        <f>'5- Identificación de Riesgos'!D15</f>
        <v>1. Errores en la digitación</v>
      </c>
      <c r="F20" s="645" t="str">
        <f>'5- Identificación de Riesgos'!H15</f>
        <v>Muy Baja - 1</v>
      </c>
      <c r="G20" s="496" t="str">
        <f>'5- Identificación de Riesgos'!M15</f>
        <v>Moderado - 3</v>
      </c>
      <c r="H20" s="496" t="str">
        <f>'5- Identificación de Riesgos'!N15</f>
        <v>Moderado - 3</v>
      </c>
      <c r="I20" s="91"/>
      <c r="J20" s="643" t="str">
        <f>'6- Valoración Controles'!T15</f>
        <v>Muy Baja - 1</v>
      </c>
      <c r="K20" s="643" t="str">
        <f>'6- Valoración Controles'!U15</f>
        <v>Menor - 2</v>
      </c>
      <c r="L20" s="649" t="e">
        <f>AVERAGE(#REF!)</f>
        <v>#REF!</v>
      </c>
      <c r="M20" s="510" t="str">
        <f>'6- Valoración Controles'!V15</f>
        <v>Bajo - 2</v>
      </c>
      <c r="N20" s="510" t="s">
        <v>289</v>
      </c>
      <c r="O20" s="361" t="s">
        <v>533</v>
      </c>
      <c r="P20" s="361" t="s">
        <v>513</v>
      </c>
      <c r="Q20" s="365">
        <v>45302</v>
      </c>
    </row>
    <row r="21" spans="1:17" ht="13.5" customHeight="1">
      <c r="A21" s="613"/>
      <c r="B21" s="510"/>
      <c r="C21" s="497"/>
      <c r="D21" s="497"/>
      <c r="E21" s="175" t="str">
        <f>'5- Identificación de Riesgos'!D16</f>
        <v>2.Incumplimiento del procedimiento de reparto.</v>
      </c>
      <c r="F21" s="562"/>
      <c r="G21" s="647"/>
      <c r="H21" s="497"/>
      <c r="I21" s="91"/>
      <c r="J21" s="643"/>
      <c r="K21" s="643"/>
      <c r="L21" s="649"/>
      <c r="M21" s="510"/>
      <c r="N21" s="510"/>
      <c r="O21" s="361"/>
      <c r="P21" s="361"/>
      <c r="Q21" s="364"/>
    </row>
    <row r="22" spans="1:17" ht="13.5" customHeight="1">
      <c r="A22" s="613"/>
      <c r="B22" s="510"/>
      <c r="C22" s="497"/>
      <c r="D22" s="497"/>
      <c r="E22" s="175" t="str">
        <f>'5- Identificación de Riesgos'!D17</f>
        <v xml:space="preserve">3. Falta de personal para atender el  volúmen de solicitudes recibidas. </v>
      </c>
      <c r="F22" s="562"/>
      <c r="G22" s="647"/>
      <c r="H22" s="497"/>
      <c r="I22" s="91"/>
      <c r="J22" s="643"/>
      <c r="K22" s="643"/>
      <c r="L22" s="649"/>
      <c r="M22" s="510"/>
      <c r="N22" s="510"/>
      <c r="O22" s="361"/>
      <c r="P22" s="361"/>
      <c r="Q22" s="364"/>
    </row>
    <row r="23" spans="1:17" ht="13.5" customHeight="1">
      <c r="A23" s="613"/>
      <c r="B23" s="510"/>
      <c r="C23" s="497"/>
      <c r="D23" s="497"/>
      <c r="E23" s="175">
        <f>'5- Identificación de Riesgos'!D18</f>
        <v>0</v>
      </c>
      <c r="F23" s="562"/>
      <c r="G23" s="647"/>
      <c r="H23" s="497"/>
      <c r="I23" s="91"/>
      <c r="J23" s="643"/>
      <c r="K23" s="643"/>
      <c r="L23" s="649"/>
      <c r="M23" s="510"/>
      <c r="N23" s="510"/>
      <c r="O23" s="361"/>
      <c r="P23" s="361"/>
      <c r="Q23" s="364"/>
    </row>
    <row r="24" spans="1:17" ht="13.5" customHeight="1">
      <c r="A24" s="613"/>
      <c r="B24" s="510"/>
      <c r="C24" s="497"/>
      <c r="D24" s="497"/>
      <c r="E24" s="175">
        <f>'5- Identificación de Riesgos'!D19</f>
        <v>0</v>
      </c>
      <c r="F24" s="562"/>
      <c r="G24" s="647"/>
      <c r="H24" s="497"/>
      <c r="I24" s="91"/>
      <c r="J24" s="643"/>
      <c r="K24" s="643"/>
      <c r="L24" s="649"/>
      <c r="M24" s="510"/>
      <c r="N24" s="510"/>
      <c r="O24" s="361"/>
      <c r="P24" s="361"/>
      <c r="Q24" s="364"/>
    </row>
    <row r="25" spans="1:17" ht="13.5" customHeight="1">
      <c r="A25" s="613"/>
      <c r="B25" s="510"/>
      <c r="C25" s="497"/>
      <c r="D25" s="497"/>
      <c r="E25" s="175" t="e">
        <f>'5- Identificación de Riesgos'!#REF!</f>
        <v>#REF!</v>
      </c>
      <c r="F25" s="562"/>
      <c r="G25" s="647"/>
      <c r="H25" s="497"/>
      <c r="I25" s="91"/>
      <c r="J25" s="643"/>
      <c r="K25" s="643"/>
      <c r="L25" s="649"/>
      <c r="M25" s="510"/>
      <c r="N25" s="510"/>
      <c r="O25" s="361"/>
      <c r="P25" s="361"/>
      <c r="Q25" s="364"/>
    </row>
    <row r="26" spans="1:17" ht="13.5" customHeight="1">
      <c r="A26" s="613"/>
      <c r="B26" s="510"/>
      <c r="C26" s="497"/>
      <c r="D26" s="497"/>
      <c r="E26" s="175" t="e">
        <f>'5- Identificación de Riesgos'!#REF!</f>
        <v>#REF!</v>
      </c>
      <c r="F26" s="562"/>
      <c r="G26" s="647"/>
      <c r="H26" s="497"/>
      <c r="I26" s="91"/>
      <c r="J26" s="643"/>
      <c r="K26" s="643"/>
      <c r="L26" s="649"/>
      <c r="M26" s="510"/>
      <c r="N26" s="510"/>
      <c r="O26" s="361"/>
      <c r="P26" s="361"/>
      <c r="Q26" s="364"/>
    </row>
    <row r="27" spans="1:17" ht="13.5" customHeight="1">
      <c r="A27" s="613"/>
      <c r="B27" s="510"/>
      <c r="C27" s="497"/>
      <c r="D27" s="497"/>
      <c r="E27" s="175" t="e">
        <f>'5- Identificación de Riesgos'!#REF!</f>
        <v>#REF!</v>
      </c>
      <c r="F27" s="562"/>
      <c r="G27" s="647"/>
      <c r="H27" s="497"/>
      <c r="I27" s="91"/>
      <c r="J27" s="643"/>
      <c r="K27" s="643"/>
      <c r="L27" s="649"/>
      <c r="M27" s="510"/>
      <c r="N27" s="510"/>
      <c r="O27" s="361"/>
      <c r="P27" s="361"/>
      <c r="Q27" s="364"/>
    </row>
    <row r="28" spans="1:17" ht="13.5" customHeight="1">
      <c r="A28" s="613"/>
      <c r="B28" s="510"/>
      <c r="C28" s="497"/>
      <c r="D28" s="497"/>
      <c r="E28" s="175" t="e">
        <f>'5- Identificación de Riesgos'!#REF!</f>
        <v>#REF!</v>
      </c>
      <c r="F28" s="562"/>
      <c r="G28" s="647"/>
      <c r="H28" s="497"/>
      <c r="I28" s="91"/>
      <c r="J28" s="643"/>
      <c r="K28" s="643"/>
      <c r="L28" s="649"/>
      <c r="M28" s="510"/>
      <c r="N28" s="510"/>
      <c r="O28" s="361"/>
      <c r="P28" s="361"/>
      <c r="Q28" s="364"/>
    </row>
    <row r="29" spans="1:17" ht="13.5" customHeight="1">
      <c r="A29" s="613"/>
      <c r="B29" s="496"/>
      <c r="C29" s="497"/>
      <c r="D29" s="497"/>
      <c r="E29" s="175" t="e">
        <f>'5- Identificación de Riesgos'!#REF!</f>
        <v>#REF!</v>
      </c>
      <c r="F29" s="562"/>
      <c r="G29" s="647"/>
      <c r="H29" s="497"/>
      <c r="I29" s="92"/>
      <c r="J29" s="644"/>
      <c r="K29" s="644"/>
      <c r="L29" s="650"/>
      <c r="M29" s="496"/>
      <c r="N29" s="496"/>
      <c r="O29" s="361"/>
      <c r="P29" s="361"/>
      <c r="Q29" s="364"/>
    </row>
    <row r="30" spans="1:17" ht="13.5" customHeight="1">
      <c r="A30" s="503">
        <f>'5- Identificación de Riesgos'!A20</f>
        <v>3</v>
      </c>
      <c r="B30" s="510" t="str">
        <f>'5- Identificación de Riesgos'!B20</f>
        <v>Inexactitud o inoportunidad en el reparto de procesos</v>
      </c>
      <c r="C30" s="496" t="str">
        <f>'5- Identificación de Riesgos'!C20</f>
        <v>Posibilidad de no realizar, no hacerlo  oportunamente, no aplicar la normatividad para realizar el reparto.</v>
      </c>
      <c r="D30" s="496" t="s">
        <v>150</v>
      </c>
      <c r="E30" s="175" t="str">
        <f>'5- Identificación de Riesgos'!D20</f>
        <v>1. Errores en la digitación</v>
      </c>
      <c r="F30" s="645" t="str">
        <f>'5- Identificación de Riesgos'!H20</f>
        <v>Muy Baja - 1</v>
      </c>
      <c r="G30" s="496" t="str">
        <f>'5- Identificación de Riesgos'!M20</f>
        <v>Moderado - 3</v>
      </c>
      <c r="H30" s="496" t="str">
        <f>'5- Identificación de Riesgos'!N20</f>
        <v>Moderado - 3</v>
      </c>
      <c r="I30" s="91"/>
      <c r="J30" s="643" t="str">
        <f>'6- Valoración Controles'!T18</f>
        <v>Muy Baja - 1</v>
      </c>
      <c r="K30" s="643" t="str">
        <f>'6- Valoración Controles'!U18</f>
        <v>Menor - 2</v>
      </c>
      <c r="L30" s="649" t="e">
        <f>AVERAGE(#REF!)</f>
        <v>#REF!</v>
      </c>
      <c r="M30" s="510" t="str">
        <f>'6- Valoración Controles'!V18</f>
        <v>Bajo - 2</v>
      </c>
      <c r="N30" s="510" t="s">
        <v>231</v>
      </c>
      <c r="O30" s="361" t="s">
        <v>397</v>
      </c>
      <c r="P30" s="361"/>
      <c r="Q30" s="364"/>
    </row>
    <row r="31" spans="1:17" ht="13.5" customHeight="1">
      <c r="A31" s="504"/>
      <c r="B31" s="510"/>
      <c r="C31" s="497"/>
      <c r="D31" s="497"/>
      <c r="E31" s="175" t="str">
        <f>'5- Identificación de Riesgos'!D21</f>
        <v>2.Incumplimiento del procedimiento de reparto.</v>
      </c>
      <c r="F31" s="562"/>
      <c r="G31" s="647"/>
      <c r="H31" s="497"/>
      <c r="I31" s="91"/>
      <c r="J31" s="643"/>
      <c r="K31" s="643"/>
      <c r="L31" s="649"/>
      <c r="M31" s="510"/>
      <c r="N31" s="510"/>
      <c r="O31" s="361"/>
      <c r="P31" s="361"/>
      <c r="Q31" s="364"/>
    </row>
    <row r="32" spans="1:17" ht="13.5" customHeight="1">
      <c r="A32" s="504"/>
      <c r="B32" s="510"/>
      <c r="C32" s="497"/>
      <c r="D32" s="497"/>
      <c r="E32" s="175" t="str">
        <f>'5- Identificación de Riesgos'!D22</f>
        <v xml:space="preserve">3. Falta de personal para atender el  volúmen de solicitudes recibidas. </v>
      </c>
      <c r="F32" s="562"/>
      <c r="G32" s="647"/>
      <c r="H32" s="497"/>
      <c r="I32" s="91"/>
      <c r="J32" s="643"/>
      <c r="K32" s="643"/>
      <c r="L32" s="649"/>
      <c r="M32" s="510"/>
      <c r="N32" s="510"/>
      <c r="O32" s="361"/>
      <c r="P32" s="361"/>
      <c r="Q32" s="364"/>
    </row>
    <row r="33" spans="1:17" ht="13.5" customHeight="1">
      <c r="A33" s="504"/>
      <c r="B33" s="510"/>
      <c r="C33" s="497"/>
      <c r="D33" s="497"/>
      <c r="E33" s="175">
        <f>'5- Identificación de Riesgos'!D23</f>
        <v>0</v>
      </c>
      <c r="F33" s="562"/>
      <c r="G33" s="647"/>
      <c r="H33" s="497"/>
      <c r="I33" s="91"/>
      <c r="J33" s="643"/>
      <c r="K33" s="643"/>
      <c r="L33" s="649"/>
      <c r="M33" s="510"/>
      <c r="N33" s="510"/>
      <c r="O33" s="361"/>
      <c r="P33" s="361"/>
      <c r="Q33" s="364"/>
    </row>
    <row r="34" spans="1:17" ht="13.5" customHeight="1">
      <c r="A34" s="504"/>
      <c r="B34" s="510"/>
      <c r="C34" s="497"/>
      <c r="D34" s="497"/>
      <c r="E34" s="175" t="e">
        <f>'5- Identificación de Riesgos'!#REF!</f>
        <v>#REF!</v>
      </c>
      <c r="F34" s="562"/>
      <c r="G34" s="647"/>
      <c r="H34" s="497"/>
      <c r="I34" s="91"/>
      <c r="J34" s="643"/>
      <c r="K34" s="643"/>
      <c r="L34" s="649"/>
      <c r="M34" s="510"/>
      <c r="N34" s="510"/>
      <c r="O34" s="361"/>
      <c r="P34" s="361"/>
      <c r="Q34" s="364"/>
    </row>
    <row r="35" spans="1:17" ht="13.5" customHeight="1">
      <c r="A35" s="504"/>
      <c r="B35" s="510"/>
      <c r="C35" s="497"/>
      <c r="D35" s="497"/>
      <c r="E35" s="175" t="e">
        <f>'5- Identificación de Riesgos'!#REF!</f>
        <v>#REF!</v>
      </c>
      <c r="F35" s="562"/>
      <c r="G35" s="647"/>
      <c r="H35" s="497"/>
      <c r="I35" s="91"/>
      <c r="J35" s="643"/>
      <c r="K35" s="643"/>
      <c r="L35" s="649"/>
      <c r="M35" s="510"/>
      <c r="N35" s="510"/>
      <c r="O35" s="361"/>
      <c r="P35" s="361"/>
      <c r="Q35" s="364"/>
    </row>
    <row r="36" spans="1:17" ht="13.5" customHeight="1">
      <c r="A36" s="504"/>
      <c r="B36" s="510"/>
      <c r="C36" s="497"/>
      <c r="D36" s="497"/>
      <c r="E36" s="175" t="e">
        <f>'5- Identificación de Riesgos'!#REF!</f>
        <v>#REF!</v>
      </c>
      <c r="F36" s="562"/>
      <c r="G36" s="647"/>
      <c r="H36" s="497"/>
      <c r="I36" s="91"/>
      <c r="J36" s="643"/>
      <c r="K36" s="643"/>
      <c r="L36" s="649"/>
      <c r="M36" s="510"/>
      <c r="N36" s="510"/>
      <c r="O36" s="361"/>
      <c r="P36" s="361"/>
      <c r="Q36" s="364"/>
    </row>
    <row r="37" spans="1:17" ht="13.5" customHeight="1">
      <c r="A37" s="504"/>
      <c r="B37" s="510"/>
      <c r="C37" s="497"/>
      <c r="D37" s="497"/>
      <c r="E37" s="175" t="e">
        <f>'5- Identificación de Riesgos'!#REF!</f>
        <v>#REF!</v>
      </c>
      <c r="F37" s="562"/>
      <c r="G37" s="647"/>
      <c r="H37" s="497"/>
      <c r="I37" s="91"/>
      <c r="J37" s="643"/>
      <c r="K37" s="643"/>
      <c r="L37" s="649"/>
      <c r="M37" s="510"/>
      <c r="N37" s="510"/>
      <c r="O37" s="361"/>
      <c r="P37" s="361"/>
      <c r="Q37" s="364"/>
    </row>
    <row r="38" spans="1:17" ht="13.5" customHeight="1">
      <c r="A38" s="504"/>
      <c r="B38" s="510"/>
      <c r="C38" s="497"/>
      <c r="D38" s="497"/>
      <c r="E38" s="175" t="e">
        <f>'5- Identificación de Riesgos'!#REF!</f>
        <v>#REF!</v>
      </c>
      <c r="F38" s="562"/>
      <c r="G38" s="647"/>
      <c r="H38" s="497"/>
      <c r="I38" s="91"/>
      <c r="J38" s="643"/>
      <c r="K38" s="643"/>
      <c r="L38" s="649"/>
      <c r="M38" s="510"/>
      <c r="N38" s="510"/>
      <c r="O38" s="361"/>
      <c r="P38" s="361"/>
      <c r="Q38" s="364"/>
    </row>
    <row r="39" spans="1:17" ht="13.5" customHeight="1" thickBot="1">
      <c r="A39" s="504"/>
      <c r="B39" s="496"/>
      <c r="C39" s="497"/>
      <c r="D39" s="497"/>
      <c r="E39" s="175" t="e">
        <f>'5- Identificación de Riesgos'!#REF!</f>
        <v>#REF!</v>
      </c>
      <c r="F39" s="562"/>
      <c r="G39" s="647"/>
      <c r="H39" s="497"/>
      <c r="I39" s="92"/>
      <c r="J39" s="644"/>
      <c r="K39" s="644"/>
      <c r="L39" s="650"/>
      <c r="M39" s="496"/>
      <c r="N39" s="496"/>
      <c r="O39" s="361"/>
      <c r="P39" s="361"/>
      <c r="Q39" s="364"/>
    </row>
    <row r="40" spans="1:17" ht="89.25" customHeight="1" thickBot="1">
      <c r="A40" s="503">
        <v>4</v>
      </c>
      <c r="B40" s="510" t="str">
        <f>'5- Identificación de Riesgos'!B24</f>
        <v>Pérdida de documentos</v>
      </c>
      <c r="C40" s="496" t="str">
        <f>'5- Identificación de Riesgos'!C24</f>
        <v>Extravío temporal o definitivo de los  documentos de los procesos judiciales</v>
      </c>
      <c r="D40" s="496" t="s">
        <v>150</v>
      </c>
      <c r="E40" s="175" t="str">
        <f>'5- Identificación de Riesgos'!D24</f>
        <v xml:space="preserve">1. Falta de implementación del expediente electrónico en todas las dependencias y juzgados.
</v>
      </c>
      <c r="F40" s="645" t="str">
        <f>'5- Identificación de Riesgos'!H24</f>
        <v>Muy Baja - 1</v>
      </c>
      <c r="G40" s="496" t="str">
        <f>'5- Identificación de Riesgos'!M24</f>
        <v>Mayor - 4</v>
      </c>
      <c r="H40" s="496" t="str">
        <f>'5- Identificación de Riesgos'!N24</f>
        <v>Alto  - 4</v>
      </c>
      <c r="I40" s="91"/>
      <c r="J40" s="643" t="str">
        <f>'6- Valoración Controles'!T21</f>
        <v>Muy Baja - 1</v>
      </c>
      <c r="K40" s="643" t="str">
        <f>'6- Valoración Controles'!U21</f>
        <v>Moderado - 3</v>
      </c>
      <c r="L40" s="649" t="e">
        <f>AVERAGE(#REF!)</f>
        <v>#REF!</v>
      </c>
      <c r="M40" s="510" t="str">
        <f>'6- Valoración Controles'!V21</f>
        <v>Moderado - 3</v>
      </c>
      <c r="N40" s="510" t="s">
        <v>289</v>
      </c>
      <c r="O40" s="361" t="s">
        <v>514</v>
      </c>
      <c r="P40" s="361" t="s">
        <v>516</v>
      </c>
      <c r="Q40" s="363">
        <v>45302</v>
      </c>
    </row>
    <row r="41" spans="1:17" ht="78" customHeight="1" thickBot="1">
      <c r="A41" s="504"/>
      <c r="B41" s="510"/>
      <c r="C41" s="497"/>
      <c r="D41" s="497"/>
      <c r="E41" s="175" t="str">
        <f>'5- Identificación de Riesgos'!D25</f>
        <v>2.Falta de software institucional estandarizado para la especialidad para el control del archivo de documentos tanto físicos como virtuales.</v>
      </c>
      <c r="F41" s="562"/>
      <c r="G41" s="647"/>
      <c r="H41" s="497"/>
      <c r="I41" s="91"/>
      <c r="J41" s="643"/>
      <c r="K41" s="643"/>
      <c r="L41" s="649"/>
      <c r="M41" s="510"/>
      <c r="N41" s="510"/>
      <c r="O41" s="361" t="s">
        <v>515</v>
      </c>
      <c r="P41" s="361" t="s">
        <v>517</v>
      </c>
      <c r="Q41" s="363">
        <v>45302</v>
      </c>
    </row>
    <row r="42" spans="1:17" ht="45" customHeight="1">
      <c r="A42" s="504"/>
      <c r="B42" s="510"/>
      <c r="C42" s="497"/>
      <c r="D42" s="497"/>
      <c r="E42" s="175" t="str">
        <f>'5- Identificación de Riesgos'!D26</f>
        <v>3.Desconocimiento e inaplicabilidad de las Tablas de Retención Documental (TRD)</v>
      </c>
      <c r="F42" s="562"/>
      <c r="G42" s="647"/>
      <c r="H42" s="497"/>
      <c r="I42" s="91"/>
      <c r="J42" s="643"/>
      <c r="K42" s="643"/>
      <c r="L42" s="649"/>
      <c r="M42" s="510"/>
      <c r="N42" s="510"/>
      <c r="O42" s="361" t="s">
        <v>534</v>
      </c>
      <c r="P42" s="361" t="s">
        <v>517</v>
      </c>
      <c r="Q42" s="363">
        <v>45302</v>
      </c>
    </row>
    <row r="43" spans="1:17" ht="13.5" customHeight="1">
      <c r="A43" s="504"/>
      <c r="B43" s="510"/>
      <c r="C43" s="497"/>
      <c r="D43" s="497"/>
      <c r="E43" s="175" t="str">
        <f>'5- Identificación de Riesgos'!D27</f>
        <v>4.Volumen excesivo de ingreso de expedientes para el personal asignado,  generando demoras en la organización de los expedientes.</v>
      </c>
      <c r="F43" s="562"/>
      <c r="G43" s="647"/>
      <c r="H43" s="497"/>
      <c r="I43" s="91"/>
      <c r="J43" s="643"/>
      <c r="K43" s="643"/>
      <c r="L43" s="649"/>
      <c r="M43" s="510"/>
      <c r="N43" s="510"/>
      <c r="O43" s="361"/>
      <c r="P43" s="361"/>
      <c r="Q43" s="364"/>
    </row>
    <row r="44" spans="1:17" ht="13.5" customHeight="1">
      <c r="A44" s="504"/>
      <c r="B44" s="510"/>
      <c r="C44" s="497"/>
      <c r="D44" s="497"/>
      <c r="E44" s="175" t="e">
        <f>'5- Identificación de Riesgos'!#REF!</f>
        <v>#REF!</v>
      </c>
      <c r="F44" s="562"/>
      <c r="G44" s="647"/>
      <c r="H44" s="497"/>
      <c r="I44" s="91"/>
      <c r="J44" s="643"/>
      <c r="K44" s="643"/>
      <c r="L44" s="649"/>
      <c r="M44" s="510"/>
      <c r="N44" s="510"/>
      <c r="O44" s="361"/>
      <c r="P44" s="361"/>
      <c r="Q44" s="364"/>
    </row>
    <row r="45" spans="1:17" ht="13.5" customHeight="1">
      <c r="A45" s="504"/>
      <c r="B45" s="510"/>
      <c r="C45" s="497"/>
      <c r="D45" s="497"/>
      <c r="E45" s="175" t="e">
        <f>'5- Identificación de Riesgos'!#REF!</f>
        <v>#REF!</v>
      </c>
      <c r="F45" s="562"/>
      <c r="G45" s="647"/>
      <c r="H45" s="497"/>
      <c r="I45" s="91"/>
      <c r="J45" s="643"/>
      <c r="K45" s="643"/>
      <c r="L45" s="649"/>
      <c r="M45" s="510"/>
      <c r="N45" s="510"/>
      <c r="O45" s="361"/>
      <c r="P45" s="361"/>
      <c r="Q45" s="364"/>
    </row>
    <row r="46" spans="1:17" ht="13.5" customHeight="1">
      <c r="A46" s="504"/>
      <c r="B46" s="510"/>
      <c r="C46" s="497"/>
      <c r="D46" s="497"/>
      <c r="E46" s="175" t="e">
        <f>'5- Identificación de Riesgos'!#REF!</f>
        <v>#REF!</v>
      </c>
      <c r="F46" s="562"/>
      <c r="G46" s="647"/>
      <c r="H46" s="497"/>
      <c r="I46" s="91"/>
      <c r="J46" s="643"/>
      <c r="K46" s="643"/>
      <c r="L46" s="649"/>
      <c r="M46" s="510"/>
      <c r="N46" s="510"/>
      <c r="O46" s="361"/>
      <c r="P46" s="361"/>
      <c r="Q46" s="364"/>
    </row>
    <row r="47" spans="1:17" ht="13.5" customHeight="1">
      <c r="A47" s="504"/>
      <c r="B47" s="510"/>
      <c r="C47" s="497"/>
      <c r="D47" s="497"/>
      <c r="E47" s="175" t="e">
        <f>'5- Identificación de Riesgos'!#REF!</f>
        <v>#REF!</v>
      </c>
      <c r="F47" s="562"/>
      <c r="G47" s="647"/>
      <c r="H47" s="497"/>
      <c r="I47" s="91"/>
      <c r="J47" s="643"/>
      <c r="K47" s="643"/>
      <c r="L47" s="649"/>
      <c r="M47" s="510"/>
      <c r="N47" s="510"/>
      <c r="O47" s="361"/>
      <c r="P47" s="361"/>
      <c r="Q47" s="364"/>
    </row>
    <row r="48" spans="1:17" ht="13.5" customHeight="1">
      <c r="A48" s="504"/>
      <c r="B48" s="510"/>
      <c r="C48" s="497"/>
      <c r="D48" s="497"/>
      <c r="E48" s="175" t="e">
        <f>'5- Identificación de Riesgos'!#REF!</f>
        <v>#REF!</v>
      </c>
      <c r="F48" s="562"/>
      <c r="G48" s="647"/>
      <c r="H48" s="497"/>
      <c r="I48" s="91"/>
      <c r="J48" s="643"/>
      <c r="K48" s="643"/>
      <c r="L48" s="649"/>
      <c r="M48" s="510"/>
      <c r="N48" s="510"/>
      <c r="O48" s="361"/>
      <c r="P48" s="361"/>
      <c r="Q48" s="364"/>
    </row>
    <row r="49" spans="1:17" ht="13.5" customHeight="1" thickBot="1">
      <c r="A49" s="507"/>
      <c r="B49" s="578"/>
      <c r="C49" s="525"/>
      <c r="D49" s="525"/>
      <c r="E49" s="176" t="e">
        <f>'5- Identificación de Riesgos'!#REF!</f>
        <v>#REF!</v>
      </c>
      <c r="F49" s="646"/>
      <c r="G49" s="648"/>
      <c r="H49" s="525"/>
      <c r="I49" s="159"/>
      <c r="J49" s="644"/>
      <c r="K49" s="644"/>
      <c r="L49" s="650"/>
      <c r="M49" s="496"/>
      <c r="N49" s="578"/>
      <c r="O49" s="366"/>
      <c r="P49" s="366"/>
      <c r="Q49" s="367"/>
    </row>
    <row r="50" spans="1:17" ht="61.5" customHeight="1">
      <c r="A50" s="503">
        <v>5</v>
      </c>
      <c r="B50" s="510" t="str">
        <f>'5- Identificación de Riesgos'!B28</f>
        <v xml:space="preserve">Recibir , ofrecer, prometer , entregar o aceptar dádivas o beneficios a nombre propio o de terceros para  expedir, alterar,retener , extraviar o entregar  documentos  sin el lleno de requisitos legales </v>
      </c>
      <c r="C50" s="496" t="str">
        <f>'5- Identificación de Riesgos'!C28</f>
        <v xml:space="preserve"> Realizar trámites sin el cumplimiento de los requisitos legales  o  con informacion falsa</v>
      </c>
      <c r="D50" s="496" t="s">
        <v>150</v>
      </c>
      <c r="E50" s="175" t="str">
        <f>'5- Identificación de Riesgos'!D28</f>
        <v>1. Falta de ética de los servidores públicos (Debilidades en principios y valores)</v>
      </c>
      <c r="F50" s="645" t="str">
        <f>'5- Identificación de Riesgos'!H28</f>
        <v>Muy Baja - 1</v>
      </c>
      <c r="G50" s="496" t="str">
        <f>'5- Identificación de Riesgos'!M28</f>
        <v>Mayor - 4</v>
      </c>
      <c r="H50" s="496" t="str">
        <f>'5- Identificación de Riesgos'!N28</f>
        <v>Alto  - 4</v>
      </c>
      <c r="I50" s="91"/>
      <c r="J50" s="643" t="str">
        <f>'6- Valoración Controles'!T25</f>
        <v>Muy Baja - 1</v>
      </c>
      <c r="K50" s="643" t="str">
        <f>'6- Valoración Controles'!U25</f>
        <v>Moderado - 3</v>
      </c>
      <c r="L50" s="649" t="e">
        <f>AVERAGE(#REF!)</f>
        <v>#REF!</v>
      </c>
      <c r="M50" s="510" t="str">
        <f>'6- Valoración Controles'!V25</f>
        <v>Moderado - 3</v>
      </c>
      <c r="N50" s="510" t="s">
        <v>285</v>
      </c>
      <c r="O50" s="361" t="s">
        <v>518</v>
      </c>
      <c r="P50" s="361" t="s">
        <v>511</v>
      </c>
      <c r="Q50" s="365">
        <v>45302</v>
      </c>
    </row>
    <row r="51" spans="1:17" ht="69.75" customHeight="1">
      <c r="A51" s="504"/>
      <c r="B51" s="510"/>
      <c r="C51" s="497"/>
      <c r="D51" s="497"/>
      <c r="E51" s="175" t="str">
        <f>'5- Identificación de Riesgos'!D29</f>
        <v>2. Falta de ética de terceros interesados  (Debilidades principios y valores)</v>
      </c>
      <c r="F51" s="562"/>
      <c r="G51" s="647"/>
      <c r="H51" s="497"/>
      <c r="I51" s="91"/>
      <c r="J51" s="643"/>
      <c r="K51" s="643"/>
      <c r="L51" s="649"/>
      <c r="M51" s="510"/>
      <c r="N51" s="510"/>
      <c r="O51" s="361" t="s">
        <v>521</v>
      </c>
      <c r="P51" s="361" t="s">
        <v>522</v>
      </c>
      <c r="Q51" s="365">
        <v>45492</v>
      </c>
    </row>
    <row r="52" spans="1:17" ht="13.5" customHeight="1">
      <c r="A52" s="504"/>
      <c r="B52" s="510"/>
      <c r="C52" s="497"/>
      <c r="D52" s="497"/>
      <c r="E52" s="175">
        <f>'5- Identificación de Riesgos'!D30</f>
        <v>0</v>
      </c>
      <c r="F52" s="562"/>
      <c r="G52" s="647"/>
      <c r="H52" s="497"/>
      <c r="I52" s="91"/>
      <c r="J52" s="643"/>
      <c r="K52" s="643"/>
      <c r="L52" s="649"/>
      <c r="M52" s="510"/>
      <c r="N52" s="510"/>
      <c r="O52" s="361"/>
      <c r="P52" s="361"/>
      <c r="Q52" s="364"/>
    </row>
    <row r="53" spans="1:17" ht="13.5" customHeight="1">
      <c r="A53" s="504"/>
      <c r="B53" s="510"/>
      <c r="C53" s="497"/>
      <c r="D53" s="497"/>
      <c r="E53" s="175" t="e">
        <f>'5- Identificación de Riesgos'!#REF!</f>
        <v>#REF!</v>
      </c>
      <c r="F53" s="562"/>
      <c r="G53" s="647"/>
      <c r="H53" s="497"/>
      <c r="I53" s="91"/>
      <c r="J53" s="643"/>
      <c r="K53" s="643"/>
      <c r="L53" s="649"/>
      <c r="M53" s="510"/>
      <c r="N53" s="510"/>
      <c r="O53" s="361"/>
      <c r="P53" s="361"/>
      <c r="Q53" s="364"/>
    </row>
    <row r="54" spans="1:17" ht="13.5" customHeight="1">
      <c r="A54" s="504"/>
      <c r="B54" s="510"/>
      <c r="C54" s="497"/>
      <c r="D54" s="497"/>
      <c r="E54" s="175" t="e">
        <f>'5- Identificación de Riesgos'!#REF!</f>
        <v>#REF!</v>
      </c>
      <c r="F54" s="562"/>
      <c r="G54" s="647"/>
      <c r="H54" s="497"/>
      <c r="I54" s="91"/>
      <c r="J54" s="643"/>
      <c r="K54" s="643"/>
      <c r="L54" s="649"/>
      <c r="M54" s="510"/>
      <c r="N54" s="510"/>
      <c r="O54" s="361"/>
      <c r="P54" s="361"/>
      <c r="Q54" s="364"/>
    </row>
    <row r="55" spans="1:17" ht="13.5" customHeight="1">
      <c r="A55" s="504"/>
      <c r="B55" s="510"/>
      <c r="C55" s="497"/>
      <c r="D55" s="497"/>
      <c r="E55" s="175" t="e">
        <f>'5- Identificación de Riesgos'!#REF!</f>
        <v>#REF!</v>
      </c>
      <c r="F55" s="562"/>
      <c r="G55" s="647"/>
      <c r="H55" s="497"/>
      <c r="I55" s="91"/>
      <c r="J55" s="643"/>
      <c r="K55" s="643"/>
      <c r="L55" s="649"/>
      <c r="M55" s="510"/>
      <c r="N55" s="510"/>
      <c r="O55" s="361"/>
      <c r="P55" s="361"/>
      <c r="Q55" s="364"/>
    </row>
    <row r="56" spans="1:17" ht="13.5" customHeight="1">
      <c r="A56" s="504"/>
      <c r="B56" s="510"/>
      <c r="C56" s="497"/>
      <c r="D56" s="497"/>
      <c r="E56" s="175" t="e">
        <f>'5- Identificación de Riesgos'!#REF!</f>
        <v>#REF!</v>
      </c>
      <c r="F56" s="562"/>
      <c r="G56" s="647"/>
      <c r="H56" s="497"/>
      <c r="I56" s="91"/>
      <c r="J56" s="643"/>
      <c r="K56" s="643"/>
      <c r="L56" s="649"/>
      <c r="M56" s="510"/>
      <c r="N56" s="510"/>
      <c r="O56" s="361"/>
      <c r="P56" s="361"/>
      <c r="Q56" s="364"/>
    </row>
    <row r="57" spans="1:17" ht="13.5" customHeight="1">
      <c r="A57" s="504"/>
      <c r="B57" s="510"/>
      <c r="C57" s="497"/>
      <c r="D57" s="497"/>
      <c r="E57" s="175" t="e">
        <f>'5- Identificación de Riesgos'!#REF!</f>
        <v>#REF!</v>
      </c>
      <c r="F57" s="562"/>
      <c r="G57" s="647"/>
      <c r="H57" s="497"/>
      <c r="I57" s="91"/>
      <c r="J57" s="643"/>
      <c r="K57" s="643"/>
      <c r="L57" s="649"/>
      <c r="M57" s="510"/>
      <c r="N57" s="510"/>
      <c r="O57" s="361"/>
      <c r="P57" s="361"/>
      <c r="Q57" s="364"/>
    </row>
    <row r="58" spans="1:17" ht="13.5" customHeight="1">
      <c r="A58" s="504"/>
      <c r="B58" s="510"/>
      <c r="C58" s="497"/>
      <c r="D58" s="497"/>
      <c r="E58" s="175" t="e">
        <f>'5- Identificación de Riesgos'!#REF!</f>
        <v>#REF!</v>
      </c>
      <c r="F58" s="562"/>
      <c r="G58" s="647"/>
      <c r="H58" s="497"/>
      <c r="I58" s="91"/>
      <c r="J58" s="643"/>
      <c r="K58" s="643"/>
      <c r="L58" s="649"/>
      <c r="M58" s="510"/>
      <c r="N58" s="510"/>
      <c r="O58" s="361"/>
      <c r="P58" s="361"/>
      <c r="Q58" s="364"/>
    </row>
    <row r="59" spans="1:17" ht="58.5" customHeight="1" thickBot="1">
      <c r="A59" s="507"/>
      <c r="B59" s="578"/>
      <c r="C59" s="525"/>
      <c r="D59" s="525"/>
      <c r="E59" s="176" t="e">
        <f>'5- Identificación de Riesgos'!#REF!</f>
        <v>#REF!</v>
      </c>
      <c r="F59" s="646"/>
      <c r="G59" s="648"/>
      <c r="H59" s="525"/>
      <c r="I59" s="159"/>
      <c r="J59" s="644"/>
      <c r="K59" s="644"/>
      <c r="L59" s="650"/>
      <c r="M59" s="496"/>
      <c r="N59" s="578"/>
      <c r="O59" s="366"/>
      <c r="P59" s="366"/>
      <c r="Q59" s="367"/>
    </row>
    <row r="60" spans="1:17" ht="44.25" customHeight="1">
      <c r="A60" s="503">
        <v>6</v>
      </c>
      <c r="B60" s="510" t="str">
        <f>'5- Identificación de Riesgos'!B31</f>
        <v xml:space="preserve">Recibir, ofrecer, prometer, entregar o aceptar dadivas  o beneficios a nombre propio o de terceros para  demorar, retener, alterar o direccionar decisiones judiciales </v>
      </c>
      <c r="C60" s="496" t="str">
        <f>'5- Identificación de Riesgos'!C31</f>
        <v xml:space="preserve">Proferir  decisiones judiciales incumpliendo los principios de la administracion de justicia o sin la observancia de los Codigos  Procesales en la materia </v>
      </c>
      <c r="D60" s="496" t="s">
        <v>150</v>
      </c>
      <c r="E60" s="175" t="str">
        <f>'5- Identificación de Riesgos'!D36</f>
        <v>1. Falta de ética de los servidores públicos (Debilidades en principios y valores)</v>
      </c>
      <c r="F60" s="645" t="str">
        <f>'5- Identificación de Riesgos'!H31</f>
        <v>Muy Baja - 1</v>
      </c>
      <c r="G60" s="496" t="str">
        <f>'5- Identificación de Riesgos'!M31</f>
        <v>Mayor - 4</v>
      </c>
      <c r="H60" s="496" t="str">
        <f>'5- Identificación de Riesgos'!N31</f>
        <v>Alto  - 4</v>
      </c>
      <c r="I60" s="91"/>
      <c r="J60" s="643" t="str">
        <f>'6- Valoración Controles'!T27</f>
        <v>Muy Baja - 1</v>
      </c>
      <c r="K60" s="643" t="str">
        <f>'6- Valoración Controles'!U27</f>
        <v>Moderado - 3</v>
      </c>
      <c r="L60" s="649" t="e">
        <f>AVERAGE(#REF!)</f>
        <v>#REF!</v>
      </c>
      <c r="M60" s="510" t="str">
        <f>'6- Valoración Controles'!V27</f>
        <v>Moderado - 3</v>
      </c>
      <c r="N60" s="510" t="s">
        <v>285</v>
      </c>
      <c r="O60" s="361" t="s">
        <v>518</v>
      </c>
      <c r="P60" s="361" t="s">
        <v>511</v>
      </c>
      <c r="Q60" s="365">
        <v>45302</v>
      </c>
    </row>
    <row r="61" spans="1:17" ht="53.25" customHeight="1">
      <c r="A61" s="504"/>
      <c r="B61" s="510"/>
      <c r="C61" s="497"/>
      <c r="D61" s="497"/>
      <c r="E61" s="175" t="str">
        <f>'5- Identificación de Riesgos'!D37</f>
        <v>2. Falta de ética de terceros interesados  (Debilidades principios y valores)</v>
      </c>
      <c r="F61" s="562"/>
      <c r="G61" s="647"/>
      <c r="H61" s="497"/>
      <c r="I61" s="91"/>
      <c r="J61" s="643"/>
      <c r="K61" s="643"/>
      <c r="L61" s="649"/>
      <c r="M61" s="510"/>
      <c r="N61" s="510"/>
      <c r="O61" s="361" t="s">
        <v>521</v>
      </c>
      <c r="P61" s="361" t="s">
        <v>522</v>
      </c>
      <c r="Q61" s="365">
        <v>45492</v>
      </c>
    </row>
    <row r="62" spans="1:17" ht="13.5" customHeight="1">
      <c r="A62" s="504"/>
      <c r="B62" s="510"/>
      <c r="C62" s="497"/>
      <c r="D62" s="497"/>
      <c r="E62" s="175">
        <f>'5- Identificación de Riesgos'!D38</f>
        <v>0</v>
      </c>
      <c r="F62" s="562"/>
      <c r="G62" s="647"/>
      <c r="H62" s="497"/>
      <c r="I62" s="91"/>
      <c r="J62" s="643"/>
      <c r="K62" s="643"/>
      <c r="L62" s="649"/>
      <c r="M62" s="510"/>
      <c r="N62" s="510"/>
      <c r="O62" s="361"/>
      <c r="P62" s="361"/>
      <c r="Q62" s="364"/>
    </row>
    <row r="63" spans="1:17" ht="13.5" customHeight="1">
      <c r="A63" s="504"/>
      <c r="B63" s="510"/>
      <c r="C63" s="497"/>
      <c r="D63" s="497"/>
      <c r="E63" s="175" t="e">
        <f>'5- Identificación de Riesgos'!#REF!</f>
        <v>#REF!</v>
      </c>
      <c r="F63" s="562"/>
      <c r="G63" s="647"/>
      <c r="H63" s="497"/>
      <c r="I63" s="91"/>
      <c r="J63" s="643"/>
      <c r="K63" s="643"/>
      <c r="L63" s="649"/>
      <c r="M63" s="510"/>
      <c r="N63" s="510"/>
      <c r="O63" s="361"/>
      <c r="P63" s="361"/>
      <c r="Q63" s="364"/>
    </row>
    <row r="64" spans="1:17" ht="13.5" customHeight="1">
      <c r="A64" s="504"/>
      <c r="B64" s="510"/>
      <c r="C64" s="497"/>
      <c r="D64" s="497"/>
      <c r="E64" s="175" t="e">
        <f>'5- Identificación de Riesgos'!#REF!</f>
        <v>#REF!</v>
      </c>
      <c r="F64" s="562"/>
      <c r="G64" s="647"/>
      <c r="H64" s="497"/>
      <c r="I64" s="91"/>
      <c r="J64" s="643"/>
      <c r="K64" s="643"/>
      <c r="L64" s="649"/>
      <c r="M64" s="510"/>
      <c r="N64" s="510"/>
      <c r="O64" s="361"/>
      <c r="P64" s="361"/>
      <c r="Q64" s="364"/>
    </row>
    <row r="65" spans="1:17" ht="13.5" customHeight="1">
      <c r="A65" s="504"/>
      <c r="B65" s="510"/>
      <c r="C65" s="497"/>
      <c r="D65" s="497"/>
      <c r="E65" s="175" t="e">
        <f>'5- Identificación de Riesgos'!#REF!</f>
        <v>#REF!</v>
      </c>
      <c r="F65" s="562"/>
      <c r="G65" s="647"/>
      <c r="H65" s="497"/>
      <c r="I65" s="91"/>
      <c r="J65" s="643"/>
      <c r="K65" s="643"/>
      <c r="L65" s="649"/>
      <c r="M65" s="510"/>
      <c r="N65" s="510"/>
      <c r="O65" s="361"/>
      <c r="P65" s="361"/>
      <c r="Q65" s="364"/>
    </row>
    <row r="66" spans="1:17" ht="13.5" customHeight="1">
      <c r="A66" s="504"/>
      <c r="B66" s="510"/>
      <c r="C66" s="497"/>
      <c r="D66" s="497"/>
      <c r="E66" s="175" t="e">
        <f>'5- Identificación de Riesgos'!#REF!</f>
        <v>#REF!</v>
      </c>
      <c r="F66" s="562"/>
      <c r="G66" s="647"/>
      <c r="H66" s="497"/>
      <c r="I66" s="91"/>
      <c r="J66" s="643"/>
      <c r="K66" s="643"/>
      <c r="L66" s="649"/>
      <c r="M66" s="510"/>
      <c r="N66" s="510"/>
      <c r="O66" s="361"/>
      <c r="P66" s="361"/>
      <c r="Q66" s="364"/>
    </row>
    <row r="67" spans="1:17" ht="13.5" customHeight="1">
      <c r="A67" s="504"/>
      <c r="B67" s="510"/>
      <c r="C67" s="497"/>
      <c r="D67" s="497"/>
      <c r="E67" s="175" t="e">
        <f>'5- Identificación de Riesgos'!#REF!</f>
        <v>#REF!</v>
      </c>
      <c r="F67" s="562"/>
      <c r="G67" s="647"/>
      <c r="H67" s="497"/>
      <c r="I67" s="91"/>
      <c r="J67" s="643"/>
      <c r="K67" s="643"/>
      <c r="L67" s="649"/>
      <c r="M67" s="510"/>
      <c r="N67" s="510"/>
      <c r="O67" s="361"/>
      <c r="P67" s="361"/>
      <c r="Q67" s="364"/>
    </row>
    <row r="68" spans="1:17" ht="13.5" customHeight="1">
      <c r="A68" s="504"/>
      <c r="B68" s="510"/>
      <c r="C68" s="497"/>
      <c r="D68" s="497"/>
      <c r="E68" s="175" t="e">
        <f>'5- Identificación de Riesgos'!#REF!</f>
        <v>#REF!</v>
      </c>
      <c r="F68" s="562"/>
      <c r="G68" s="647"/>
      <c r="H68" s="497"/>
      <c r="I68" s="91"/>
      <c r="J68" s="643"/>
      <c r="K68" s="643"/>
      <c r="L68" s="649"/>
      <c r="M68" s="510"/>
      <c r="N68" s="510"/>
      <c r="O68" s="361"/>
      <c r="P68" s="361"/>
      <c r="Q68" s="364"/>
    </row>
    <row r="69" spans="1:17" ht="13.5" customHeight="1" thickBot="1">
      <c r="A69" s="507"/>
      <c r="B69" s="578"/>
      <c r="C69" s="525"/>
      <c r="D69" s="525"/>
      <c r="E69" s="176" t="e">
        <f>'5- Identificación de Riesgos'!#REF!</f>
        <v>#REF!</v>
      </c>
      <c r="F69" s="646"/>
      <c r="G69" s="648"/>
      <c r="H69" s="525"/>
      <c r="I69" s="159"/>
      <c r="J69" s="644"/>
      <c r="K69" s="644"/>
      <c r="L69" s="650"/>
      <c r="M69" s="496"/>
      <c r="N69" s="578"/>
      <c r="O69" s="366"/>
      <c r="P69" s="366"/>
      <c r="Q69" s="367"/>
    </row>
    <row r="70" spans="1:17" ht="43.5" customHeight="1">
      <c r="A70" s="503">
        <v>7</v>
      </c>
      <c r="B70" s="510" t="str">
        <f>'5- Identificación de Riesgos'!B36</f>
        <v>Corrupción</v>
      </c>
      <c r="C70" s="496" t="str">
        <f>'5- Identificación de Riesgos'!C36</f>
        <v>Posibilidad de actos indebidos de los servidores judiciales debido a la carencia de transparencia, ética y valores</v>
      </c>
      <c r="D70" s="496" t="s">
        <v>150</v>
      </c>
      <c r="E70" s="175" t="str">
        <f>'5- Identificación de Riesgos'!D39</f>
        <v>1. Paro por sindicatos</v>
      </c>
      <c r="F70" s="645" t="str">
        <f>'5- Identificación de Riesgos'!H36</f>
        <v>Muy Baja - 1</v>
      </c>
      <c r="G70" s="496" t="str">
        <f>'5- Identificación de Riesgos'!M36</f>
        <v>Mayor - 4</v>
      </c>
      <c r="H70" s="496" t="str">
        <f>'5- Identificación de Riesgos'!N36</f>
        <v>Alto  - 4</v>
      </c>
      <c r="I70" s="91"/>
      <c r="J70" s="643" t="str">
        <f>'6- Valoración Controles'!T30</f>
        <v>Muy Baja - 1</v>
      </c>
      <c r="K70" s="643" t="str">
        <f>'6- Valoración Controles'!U30</f>
        <v>Moderado - 3</v>
      </c>
      <c r="L70" s="649" t="e">
        <f>AVERAGE(#REF!)</f>
        <v>#REF!</v>
      </c>
      <c r="M70" s="510" t="str">
        <f>'6- Valoración Controles'!V30</f>
        <v>Moderado - 3</v>
      </c>
      <c r="N70" s="510" t="s">
        <v>285</v>
      </c>
      <c r="O70" s="361" t="s">
        <v>518</v>
      </c>
      <c r="P70" s="361" t="s">
        <v>511</v>
      </c>
      <c r="Q70" s="365">
        <v>45302</v>
      </c>
    </row>
    <row r="71" spans="1:17" ht="48" customHeight="1">
      <c r="A71" s="504"/>
      <c r="B71" s="510"/>
      <c r="C71" s="497"/>
      <c r="D71" s="497"/>
      <c r="E71" s="175" t="str">
        <f>'5- Identificación de Riesgos'!D40</f>
        <v>2. Huelgas o protestas ciudadanas</v>
      </c>
      <c r="F71" s="562"/>
      <c r="G71" s="647"/>
      <c r="H71" s="497"/>
      <c r="I71" s="91"/>
      <c r="J71" s="643"/>
      <c r="K71" s="643"/>
      <c r="L71" s="649"/>
      <c r="M71" s="510"/>
      <c r="N71" s="510"/>
      <c r="O71" s="361" t="s">
        <v>521</v>
      </c>
      <c r="P71" s="361" t="s">
        <v>522</v>
      </c>
      <c r="Q71" s="365">
        <v>45492</v>
      </c>
    </row>
    <row r="72" spans="1:17" ht="13.5" customHeight="1">
      <c r="A72" s="504"/>
      <c r="B72" s="510"/>
      <c r="C72" s="497"/>
      <c r="D72" s="497"/>
      <c r="E72" s="175" t="str">
        <f>'5- Identificación de Riesgos'!D41</f>
        <v>3. Disturbios o hechos violento</v>
      </c>
      <c r="F72" s="562"/>
      <c r="G72" s="647"/>
      <c r="H72" s="497"/>
      <c r="I72" s="91"/>
      <c r="J72" s="643"/>
      <c r="K72" s="643"/>
      <c r="L72" s="649"/>
      <c r="M72" s="510"/>
      <c r="N72" s="510"/>
      <c r="O72" s="361"/>
      <c r="P72" s="361"/>
      <c r="Q72" s="364"/>
    </row>
    <row r="73" spans="1:17" ht="13.5" customHeight="1">
      <c r="A73" s="504"/>
      <c r="B73" s="510"/>
      <c r="C73" s="497"/>
      <c r="D73" s="497"/>
      <c r="E73" s="175" t="str">
        <f>'5- Identificación de Riesgos'!D42</f>
        <v xml:space="preserve">4. Deficiencia del control y seguimiento de la gestión ejercida por los servidores judiciales </v>
      </c>
      <c r="F73" s="562"/>
      <c r="G73" s="647"/>
      <c r="H73" s="497"/>
      <c r="I73" s="91"/>
      <c r="J73" s="643"/>
      <c r="K73" s="643"/>
      <c r="L73" s="649"/>
      <c r="M73" s="510"/>
      <c r="N73" s="510"/>
      <c r="O73" s="361"/>
      <c r="P73" s="361"/>
      <c r="Q73" s="364"/>
    </row>
    <row r="74" spans="1:17" ht="13.5" customHeight="1">
      <c r="A74" s="504"/>
      <c r="B74" s="510"/>
      <c r="C74" s="497"/>
      <c r="D74" s="497"/>
      <c r="E74" s="175" t="str">
        <f>'5- Identificación de Riesgos'!D43</f>
        <v>5. Obtención de beneficios propios</v>
      </c>
      <c r="F74" s="562"/>
      <c r="G74" s="647"/>
      <c r="H74" s="497"/>
      <c r="I74" s="91"/>
      <c r="J74" s="643"/>
      <c r="K74" s="643"/>
      <c r="L74" s="649"/>
      <c r="M74" s="510"/>
      <c r="N74" s="510"/>
      <c r="O74" s="361"/>
      <c r="P74" s="361"/>
      <c r="Q74" s="364"/>
    </row>
    <row r="75" spans="1:17" ht="13.5" customHeight="1">
      <c r="A75" s="504"/>
      <c r="B75" s="510"/>
      <c r="C75" s="497"/>
      <c r="D75" s="497"/>
      <c r="E75" s="175" t="e">
        <f>'5- Identificación de Riesgos'!#REF!</f>
        <v>#REF!</v>
      </c>
      <c r="F75" s="562"/>
      <c r="G75" s="647"/>
      <c r="H75" s="497"/>
      <c r="I75" s="91"/>
      <c r="J75" s="643"/>
      <c r="K75" s="643"/>
      <c r="L75" s="649"/>
      <c r="M75" s="510"/>
      <c r="N75" s="510"/>
      <c r="O75" s="361"/>
      <c r="P75" s="361"/>
      <c r="Q75" s="364"/>
    </row>
    <row r="76" spans="1:17" ht="13.5" customHeight="1">
      <c r="A76" s="504"/>
      <c r="B76" s="510"/>
      <c r="C76" s="497"/>
      <c r="D76" s="497"/>
      <c r="E76" s="175" t="e">
        <f>'5- Identificación de Riesgos'!#REF!</f>
        <v>#REF!</v>
      </c>
      <c r="F76" s="562"/>
      <c r="G76" s="647"/>
      <c r="H76" s="497"/>
      <c r="I76" s="91"/>
      <c r="J76" s="643"/>
      <c r="K76" s="643"/>
      <c r="L76" s="649"/>
      <c r="M76" s="510"/>
      <c r="N76" s="510"/>
      <c r="O76" s="361"/>
      <c r="P76" s="361"/>
      <c r="Q76" s="364"/>
    </row>
    <row r="77" spans="1:17" ht="13.5" customHeight="1">
      <c r="A77" s="504"/>
      <c r="B77" s="510"/>
      <c r="C77" s="497"/>
      <c r="D77" s="497"/>
      <c r="E77" s="175" t="e">
        <f>'5- Identificación de Riesgos'!#REF!</f>
        <v>#REF!</v>
      </c>
      <c r="F77" s="562"/>
      <c r="G77" s="647"/>
      <c r="H77" s="497"/>
      <c r="I77" s="91"/>
      <c r="J77" s="643"/>
      <c r="K77" s="643"/>
      <c r="L77" s="649"/>
      <c r="M77" s="510"/>
      <c r="N77" s="510"/>
      <c r="O77" s="361"/>
      <c r="P77" s="361"/>
      <c r="Q77" s="364"/>
    </row>
    <row r="78" spans="1:17" ht="13.5" customHeight="1">
      <c r="A78" s="504"/>
      <c r="B78" s="510"/>
      <c r="C78" s="497"/>
      <c r="D78" s="497"/>
      <c r="E78" s="175" t="e">
        <f>'5- Identificación de Riesgos'!#REF!</f>
        <v>#REF!</v>
      </c>
      <c r="F78" s="562"/>
      <c r="G78" s="647"/>
      <c r="H78" s="497"/>
      <c r="I78" s="91"/>
      <c r="J78" s="643"/>
      <c r="K78" s="643"/>
      <c r="L78" s="649"/>
      <c r="M78" s="510"/>
      <c r="N78" s="510"/>
      <c r="O78" s="361"/>
      <c r="P78" s="361"/>
      <c r="Q78" s="364"/>
    </row>
    <row r="79" spans="1:17" ht="13.5" customHeight="1" thickBot="1">
      <c r="A79" s="507"/>
      <c r="B79" s="578"/>
      <c r="C79" s="525"/>
      <c r="D79" s="525"/>
      <c r="E79" s="176" t="e">
        <f>'5- Identificación de Riesgos'!#REF!</f>
        <v>#REF!</v>
      </c>
      <c r="F79" s="646"/>
      <c r="G79" s="648"/>
      <c r="H79" s="525"/>
      <c r="I79" s="159"/>
      <c r="J79" s="644"/>
      <c r="K79" s="644"/>
      <c r="L79" s="650"/>
      <c r="M79" s="496"/>
      <c r="N79" s="578"/>
      <c r="O79" s="368"/>
      <c r="P79" s="368"/>
      <c r="Q79" s="369"/>
    </row>
    <row r="80" spans="1:17">
      <c r="B80" s="510" t="str">
        <f>'5- Identificación de Riesgos'!B39</f>
        <v>Interrupción o demora en el servicio público de administrar justicia</v>
      </c>
      <c r="C80" s="496" t="str">
        <f>'5- Identificación de Riesgos'!C39</f>
        <v>Posibilidad de afectación en la prestación del servicio de justicia debido a un suceso de fuerza mayor que imposibilita la gestión judicial</v>
      </c>
      <c r="F80" s="645" t="str">
        <f>'5- Identificación de Riesgos'!H39</f>
        <v>Muy Baja - 1</v>
      </c>
      <c r="G80" s="496" t="str">
        <f>'5- Identificación de Riesgos'!M39</f>
        <v>Mayor - 4</v>
      </c>
      <c r="H80" s="496" t="str">
        <f>'5- Identificación de Riesgos'!N39</f>
        <v>Alto  - 4</v>
      </c>
      <c r="J80" s="643" t="str">
        <f>'6- Valoración Controles'!T32</f>
        <v>Muy Baja - 1</v>
      </c>
      <c r="K80" s="643" t="str">
        <f>'6- Valoración Controles'!U32</f>
        <v>Moderado - 3</v>
      </c>
      <c r="M80" s="510" t="str">
        <f>'6- Valoración Controles'!V32</f>
        <v>Moderado - 3</v>
      </c>
      <c r="N80" s="510" t="s">
        <v>231</v>
      </c>
      <c r="O80" s="370" t="s">
        <v>397</v>
      </c>
      <c r="P80" s="370"/>
      <c r="Q80" s="370"/>
    </row>
    <row r="81" spans="1:17">
      <c r="B81" s="510"/>
      <c r="C81" s="497"/>
      <c r="F81" s="562"/>
      <c r="G81" s="647"/>
      <c r="H81" s="497"/>
      <c r="J81" s="643"/>
      <c r="K81" s="643"/>
      <c r="M81" s="510"/>
      <c r="N81" s="510"/>
      <c r="O81" s="370"/>
      <c r="P81" s="370"/>
      <c r="Q81" s="370"/>
    </row>
    <row r="82" spans="1:17">
      <c r="B82" s="510"/>
      <c r="C82" s="497"/>
      <c r="F82" s="562"/>
      <c r="G82" s="647"/>
      <c r="H82" s="497"/>
      <c r="J82" s="643"/>
      <c r="K82" s="643"/>
      <c r="M82" s="510"/>
      <c r="N82" s="510"/>
      <c r="O82" s="370"/>
      <c r="P82" s="370"/>
      <c r="Q82" s="370"/>
    </row>
    <row r="83" spans="1:17">
      <c r="B83" s="510"/>
      <c r="C83" s="497"/>
      <c r="F83" s="562"/>
      <c r="G83" s="647"/>
      <c r="H83" s="497"/>
      <c r="J83" s="643"/>
      <c r="K83" s="643"/>
      <c r="M83" s="510"/>
      <c r="N83" s="510"/>
      <c r="O83" s="370"/>
      <c r="P83" s="370"/>
      <c r="Q83" s="370"/>
    </row>
    <row r="84" spans="1:17">
      <c r="A84" s="50">
        <v>8</v>
      </c>
      <c r="B84" s="510"/>
      <c r="C84" s="497"/>
      <c r="F84" s="562"/>
      <c r="G84" s="647"/>
      <c r="H84" s="497"/>
      <c r="J84" s="643"/>
      <c r="K84" s="643"/>
      <c r="M84" s="510"/>
      <c r="N84" s="510"/>
      <c r="O84" s="370"/>
      <c r="P84" s="370"/>
      <c r="Q84" s="370"/>
    </row>
    <row r="85" spans="1:17">
      <c r="B85" s="510"/>
      <c r="C85" s="497"/>
      <c r="F85" s="562"/>
      <c r="G85" s="647"/>
      <c r="H85" s="497"/>
      <c r="J85" s="643"/>
      <c r="K85" s="643"/>
      <c r="M85" s="510"/>
      <c r="N85" s="510"/>
      <c r="O85" s="370"/>
      <c r="P85" s="370"/>
      <c r="Q85" s="370"/>
    </row>
    <row r="86" spans="1:17">
      <c r="B86" s="510"/>
      <c r="C86" s="497"/>
      <c r="F86" s="562"/>
      <c r="G86" s="647"/>
      <c r="H86" s="497"/>
      <c r="J86" s="643"/>
      <c r="K86" s="643"/>
      <c r="M86" s="510"/>
      <c r="N86" s="510"/>
      <c r="O86" s="370"/>
      <c r="P86" s="370"/>
      <c r="Q86" s="370"/>
    </row>
    <row r="87" spans="1:17">
      <c r="B87" s="510"/>
      <c r="C87" s="497"/>
      <c r="F87" s="562"/>
      <c r="G87" s="647"/>
      <c r="H87" s="497"/>
      <c r="J87" s="643"/>
      <c r="K87" s="643"/>
      <c r="M87" s="510"/>
      <c r="N87" s="510"/>
      <c r="O87" s="370"/>
      <c r="P87" s="370"/>
      <c r="Q87" s="370"/>
    </row>
    <row r="88" spans="1:17">
      <c r="B88" s="510"/>
      <c r="C88" s="497"/>
      <c r="F88" s="562"/>
      <c r="G88" s="647"/>
      <c r="H88" s="497"/>
      <c r="J88" s="643"/>
      <c r="K88" s="643"/>
      <c r="M88" s="510"/>
      <c r="N88" s="510"/>
      <c r="O88" s="370"/>
      <c r="P88" s="370"/>
      <c r="Q88" s="370"/>
    </row>
    <row r="89" spans="1:17" ht="15.75" thickBot="1">
      <c r="A89" s="342"/>
      <c r="B89" s="578"/>
      <c r="C89" s="525"/>
      <c r="F89" s="646"/>
      <c r="G89" s="648"/>
      <c r="H89" s="525"/>
      <c r="J89" s="644"/>
      <c r="K89" s="644"/>
      <c r="M89" s="496"/>
      <c r="N89" s="578"/>
      <c r="O89" s="370"/>
      <c r="Q89" s="370"/>
    </row>
    <row r="90" spans="1:17" ht="43.5" customHeight="1">
      <c r="B90" s="510" t="str">
        <f>'5- Identificación de Riesgos'!B44</f>
        <v>Falla en la seguridad informática</v>
      </c>
      <c r="C90" s="496" t="str">
        <f>'5- Identificación de Riesgos'!C44</f>
        <v>Posibilidad de afectación en la prestación del servicio ante la imposibilidad de acceso o pérdidas de las herramientas tecnológicas de trabajo y/o su contenido</v>
      </c>
      <c r="F90" s="645" t="str">
        <f>'5- Identificación de Riesgos'!H44</f>
        <v>Muy Baja - 1</v>
      </c>
      <c r="G90" s="496" t="str">
        <f>'5- Identificación de Riesgos'!M44</f>
        <v>Mayor - 4</v>
      </c>
      <c r="H90" s="496" t="str">
        <f>'5- Identificación de Riesgos'!N44</f>
        <v>Alto  - 4</v>
      </c>
      <c r="J90" s="643" t="str">
        <f>'6- Valoración Controles'!T37</f>
        <v>Muy Baja - 1</v>
      </c>
      <c r="K90" s="643" t="str">
        <f>'6- Valoración Controles'!U37</f>
        <v>Moderado - 3</v>
      </c>
      <c r="M90" s="510" t="str">
        <f>'6- Valoración Controles'!V37</f>
        <v>Moderado - 3</v>
      </c>
      <c r="N90" s="510" t="s">
        <v>289</v>
      </c>
      <c r="O90" s="361" t="s">
        <v>519</v>
      </c>
      <c r="P90" s="361" t="s">
        <v>522</v>
      </c>
      <c r="Q90" s="365">
        <v>45302</v>
      </c>
    </row>
    <row r="91" spans="1:17">
      <c r="B91" s="510"/>
      <c r="C91" s="497"/>
      <c r="F91" s="562"/>
      <c r="G91" s="647"/>
      <c r="H91" s="497"/>
      <c r="J91" s="643"/>
      <c r="K91" s="643"/>
      <c r="M91" s="510"/>
      <c r="N91" s="510"/>
      <c r="O91" s="370"/>
      <c r="P91" s="370"/>
      <c r="Q91" s="370"/>
    </row>
    <row r="92" spans="1:17">
      <c r="B92" s="510"/>
      <c r="C92" s="497"/>
      <c r="F92" s="562"/>
      <c r="G92" s="647"/>
      <c r="H92" s="497"/>
      <c r="J92" s="643"/>
      <c r="K92" s="643"/>
      <c r="M92" s="510"/>
      <c r="N92" s="510"/>
      <c r="O92" s="370"/>
      <c r="P92" s="370"/>
      <c r="Q92" s="370"/>
    </row>
    <row r="93" spans="1:17">
      <c r="B93" s="510"/>
      <c r="C93" s="497"/>
      <c r="F93" s="562"/>
      <c r="G93" s="647"/>
      <c r="H93" s="497"/>
      <c r="J93" s="643"/>
      <c r="K93" s="643"/>
      <c r="M93" s="510"/>
      <c r="N93" s="510"/>
      <c r="O93" s="370"/>
      <c r="P93" s="370"/>
      <c r="Q93" s="370"/>
    </row>
    <row r="94" spans="1:17">
      <c r="A94" s="50">
        <v>9</v>
      </c>
      <c r="B94" s="510"/>
      <c r="C94" s="497"/>
      <c r="F94" s="562"/>
      <c r="G94" s="647"/>
      <c r="H94" s="497"/>
      <c r="J94" s="643"/>
      <c r="K94" s="643"/>
      <c r="M94" s="510"/>
      <c r="N94" s="510"/>
      <c r="O94" s="370"/>
      <c r="P94" s="370"/>
      <c r="Q94" s="370"/>
    </row>
    <row r="95" spans="1:17">
      <c r="B95" s="510"/>
      <c r="C95" s="497"/>
      <c r="F95" s="562"/>
      <c r="G95" s="647"/>
      <c r="H95" s="497"/>
      <c r="J95" s="643"/>
      <c r="K95" s="643"/>
      <c r="M95" s="510"/>
      <c r="N95" s="510"/>
      <c r="O95" s="370"/>
      <c r="P95" s="370"/>
      <c r="Q95" s="370"/>
    </row>
    <row r="96" spans="1:17">
      <c r="B96" s="510"/>
      <c r="C96" s="497"/>
      <c r="F96" s="562"/>
      <c r="G96" s="647"/>
      <c r="H96" s="497"/>
      <c r="J96" s="643"/>
      <c r="K96" s="643"/>
      <c r="M96" s="510"/>
      <c r="N96" s="510"/>
      <c r="O96" s="370"/>
      <c r="P96" s="370"/>
      <c r="Q96" s="370"/>
    </row>
    <row r="97" spans="1:17">
      <c r="B97" s="510"/>
      <c r="C97" s="497"/>
      <c r="F97" s="562"/>
      <c r="G97" s="647"/>
      <c r="H97" s="497"/>
      <c r="J97" s="643"/>
      <c r="K97" s="643"/>
      <c r="M97" s="510"/>
      <c r="N97" s="510"/>
      <c r="O97" s="370"/>
      <c r="P97" s="370"/>
      <c r="Q97" s="370"/>
    </row>
    <row r="98" spans="1:17">
      <c r="B98" s="510"/>
      <c r="C98" s="497"/>
      <c r="F98" s="562"/>
      <c r="G98" s="647"/>
      <c r="H98" s="497"/>
      <c r="J98" s="643"/>
      <c r="K98" s="643"/>
      <c r="M98" s="510"/>
      <c r="N98" s="510"/>
      <c r="O98" s="370"/>
      <c r="P98" s="370"/>
      <c r="Q98" s="370"/>
    </row>
    <row r="99" spans="1:17" ht="15.75" thickBot="1">
      <c r="A99" s="342"/>
      <c r="B99" s="578"/>
      <c r="C99" s="525"/>
      <c r="F99" s="646"/>
      <c r="G99" s="648"/>
      <c r="H99" s="525"/>
      <c r="J99" s="644"/>
      <c r="K99" s="644"/>
      <c r="M99" s="496"/>
      <c r="N99" s="578"/>
      <c r="O99" s="370"/>
      <c r="P99" s="370"/>
      <c r="Q99" s="370"/>
    </row>
  </sheetData>
  <mergeCells count="130">
    <mergeCell ref="M40:M49"/>
    <mergeCell ref="N40:N49"/>
    <mergeCell ref="G40:G49"/>
    <mergeCell ref="H40:H49"/>
    <mergeCell ref="J40:J49"/>
    <mergeCell ref="K40:K49"/>
    <mergeCell ref="L40:L49"/>
    <mergeCell ref="H20:H29"/>
    <mergeCell ref="G30:G39"/>
    <mergeCell ref="M20:M29"/>
    <mergeCell ref="N20:N29"/>
    <mergeCell ref="M30:M39"/>
    <mergeCell ref="N30:N39"/>
    <mergeCell ref="L30:L39"/>
    <mergeCell ref="J20:J29"/>
    <mergeCell ref="K20:K29"/>
    <mergeCell ref="J30:J39"/>
    <mergeCell ref="K30:K39"/>
    <mergeCell ref="A40:A49"/>
    <mergeCell ref="B40:B49"/>
    <mergeCell ref="C40:C49"/>
    <mergeCell ref="D40:D49"/>
    <mergeCell ref="F40:F49"/>
    <mergeCell ref="D30:D39"/>
    <mergeCell ref="F30:F39"/>
    <mergeCell ref="A30:A39"/>
    <mergeCell ref="B30:B39"/>
    <mergeCell ref="B8:B9"/>
    <mergeCell ref="H30:H39"/>
    <mergeCell ref="L20:L29"/>
    <mergeCell ref="A20:A29"/>
    <mergeCell ref="B20:B29"/>
    <mergeCell ref="C20:C29"/>
    <mergeCell ref="D20:D29"/>
    <mergeCell ref="F20:F29"/>
    <mergeCell ref="C30:C39"/>
    <mergeCell ref="G20:G29"/>
    <mergeCell ref="A10:A19"/>
    <mergeCell ref="B10:B19"/>
    <mergeCell ref="C5:Q5"/>
    <mergeCell ref="C6:Q6"/>
    <mergeCell ref="L8:L9"/>
    <mergeCell ref="F10:F19"/>
    <mergeCell ref="K8:K9"/>
    <mergeCell ref="I8:I9"/>
    <mergeCell ref="E8:E9"/>
    <mergeCell ref="L10:L19"/>
    <mergeCell ref="G10:G19"/>
    <mergeCell ref="H10:H19"/>
    <mergeCell ref="J10:J19"/>
    <mergeCell ref="K10:K19"/>
    <mergeCell ref="J8:J9"/>
    <mergeCell ref="H8:H9"/>
    <mergeCell ref="C8:C9"/>
    <mergeCell ref="D8:D9"/>
    <mergeCell ref="L50:L59"/>
    <mergeCell ref="M50:M59"/>
    <mergeCell ref="N50:N5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A50:A59"/>
    <mergeCell ref="B50:B59"/>
    <mergeCell ref="C50:C59"/>
    <mergeCell ref="D50:D59"/>
    <mergeCell ref="F50:F59"/>
    <mergeCell ref="G50:G59"/>
    <mergeCell ref="H50:H59"/>
    <mergeCell ref="J50:J59"/>
    <mergeCell ref="K50:K59"/>
    <mergeCell ref="M60:M69"/>
    <mergeCell ref="N60:N69"/>
    <mergeCell ref="G60:G69"/>
    <mergeCell ref="H60:H69"/>
    <mergeCell ref="J60:J69"/>
    <mergeCell ref="K60:K69"/>
    <mergeCell ref="L60:L69"/>
    <mergeCell ref="A60:A69"/>
    <mergeCell ref="B60:B69"/>
    <mergeCell ref="C60:C69"/>
    <mergeCell ref="D60:D69"/>
    <mergeCell ref="F60:F69"/>
    <mergeCell ref="L70:L79"/>
    <mergeCell ref="M70:M79"/>
    <mergeCell ref="N70:N79"/>
    <mergeCell ref="A70:A79"/>
    <mergeCell ref="B70:B79"/>
    <mergeCell ref="C70:C79"/>
    <mergeCell ref="D70:D79"/>
    <mergeCell ref="F70:F79"/>
    <mergeCell ref="G70:G79"/>
    <mergeCell ref="H70:H79"/>
    <mergeCell ref="J70:J79"/>
    <mergeCell ref="K70:K79"/>
    <mergeCell ref="J80:J89"/>
    <mergeCell ref="J90:J99"/>
    <mergeCell ref="K80:K89"/>
    <mergeCell ref="K90:K99"/>
    <mergeCell ref="M80:M89"/>
    <mergeCell ref="M90:M99"/>
    <mergeCell ref="N80:N89"/>
    <mergeCell ref="N90:N99"/>
    <mergeCell ref="B80:B89"/>
    <mergeCell ref="B90:B99"/>
    <mergeCell ref="C80:C89"/>
    <mergeCell ref="C90:C99"/>
    <mergeCell ref="F80:F89"/>
    <mergeCell ref="F90:F99"/>
    <mergeCell ref="G80:G89"/>
    <mergeCell ref="G90:G99"/>
    <mergeCell ref="H80:H89"/>
    <mergeCell ref="H90:H99"/>
  </mergeCells>
  <conditionalFormatting sqref="F10 F20 F30 F40">
    <cfRule type="containsText" dxfId="468" priority="587" operator="containsText" text="Muy Baja">
      <formula>NOT(ISERROR(SEARCH("Muy Baja",F10)))</formula>
    </cfRule>
    <cfRule type="containsText" dxfId="467" priority="588" operator="containsText" text="Baja">
      <formula>NOT(ISERROR(SEARCH("Baja",F10)))</formula>
    </cfRule>
    <cfRule type="containsText" dxfId="466" priority="589" operator="containsText" text="Muy Alta">
      <formula>NOT(ISERROR(SEARCH("Muy Alta",F10)))</formula>
    </cfRule>
    <cfRule type="containsText" dxfId="465" priority="591" operator="containsText" text="Alta">
      <formula>NOT(ISERROR(SEARCH("Alta",F10)))</formula>
    </cfRule>
    <cfRule type="containsText" dxfId="464" priority="592" operator="containsText" text="Media">
      <formula>NOT(ISERROR(SEARCH("Media",F10)))</formula>
    </cfRule>
    <cfRule type="containsText" dxfId="463" priority="593" operator="containsText" text="Media">
      <formula>NOT(ISERROR(SEARCH("Media",F10)))</formula>
    </cfRule>
    <cfRule type="containsText" dxfId="462" priority="594" operator="containsText" text="Media">
      <formula>NOT(ISERROR(SEARCH("Media",F10)))</formula>
    </cfRule>
    <cfRule type="containsText" dxfId="461" priority="595" operator="containsText" text="Muy Baja">
      <formula>NOT(ISERROR(SEARCH("Muy Baja",F10)))</formula>
    </cfRule>
    <cfRule type="containsText" dxfId="460" priority="596" operator="containsText" text="Baja">
      <formula>NOT(ISERROR(SEARCH("Baja",F10)))</formula>
    </cfRule>
    <cfRule type="containsText" dxfId="459" priority="597" operator="containsText" text="Muy Baja">
      <formula>NOT(ISERROR(SEARCH("Muy Baja",F10)))</formula>
    </cfRule>
    <cfRule type="containsText" dxfId="458" priority="598" operator="containsText" text="Muy Baja">
      <formula>NOT(ISERROR(SEARCH("Muy Baja",F10)))</formula>
    </cfRule>
    <cfRule type="containsText" dxfId="457" priority="599" operator="containsText" text="Muy Baja">
      <formula>NOT(ISERROR(SEARCH("Muy Baja",F10)))</formula>
    </cfRule>
    <cfRule type="containsText" dxfId="456" priority="600" operator="containsText" text="Muy Baja'Tabla probabilidad'!">
      <formula>NOT(ISERROR(SEARCH("Muy Baja'Tabla probabilidad'!",F10)))</formula>
    </cfRule>
    <cfRule type="containsText" dxfId="455" priority="601" operator="containsText" text="Muy bajo">
      <formula>NOT(ISERROR(SEARCH("Muy bajo",F10)))</formula>
    </cfRule>
    <cfRule type="containsText" dxfId="454" priority="602" operator="containsText" text="Alta">
      <formula>NOT(ISERROR(SEARCH("Alta",F10)))</formula>
    </cfRule>
    <cfRule type="containsText" dxfId="453" priority="603" operator="containsText" text="Media">
      <formula>NOT(ISERROR(SEARCH("Media",F10)))</formula>
    </cfRule>
    <cfRule type="containsText" dxfId="452" priority="604" operator="containsText" text="Baja">
      <formula>NOT(ISERROR(SEARCH("Baja",F10)))</formula>
    </cfRule>
    <cfRule type="containsText" dxfId="451" priority="605" operator="containsText" text="Muy baja">
      <formula>NOT(ISERROR(SEARCH("Muy baja",F10)))</formula>
    </cfRule>
    <cfRule type="cellIs" dxfId="450" priority="608" operator="between">
      <formula>1</formula>
      <formula>2</formula>
    </cfRule>
    <cfRule type="cellIs" dxfId="449" priority="609" operator="between">
      <formula>0</formula>
      <formula>2</formula>
    </cfRule>
  </conditionalFormatting>
  <conditionalFormatting sqref="F50">
    <cfRule type="containsText" dxfId="448" priority="189" operator="containsText" text="Muy Baja">
      <formula>NOT(ISERROR(SEARCH("Muy Baja",F50)))</formula>
    </cfRule>
    <cfRule type="containsText" dxfId="447" priority="190" operator="containsText" text="Baja">
      <formula>NOT(ISERROR(SEARCH("Baja",F50)))</formula>
    </cfRule>
    <cfRule type="containsText" dxfId="446" priority="191" operator="containsText" text="Muy Alta">
      <formula>NOT(ISERROR(SEARCH("Muy Alta",F50)))</formula>
    </cfRule>
    <cfRule type="containsText" dxfId="445" priority="192" operator="containsText" text="Alta">
      <formula>NOT(ISERROR(SEARCH("Alta",F50)))</formula>
    </cfRule>
    <cfRule type="containsText" dxfId="444" priority="193" operator="containsText" text="Media">
      <formula>NOT(ISERROR(SEARCH("Media",F50)))</formula>
    </cfRule>
    <cfRule type="containsText" dxfId="443" priority="194" operator="containsText" text="Media">
      <formula>NOT(ISERROR(SEARCH("Media",F50)))</formula>
    </cfRule>
    <cfRule type="containsText" dxfId="442" priority="195" operator="containsText" text="Media">
      <formula>NOT(ISERROR(SEARCH("Media",F50)))</formula>
    </cfRule>
    <cfRule type="containsText" dxfId="441" priority="196" operator="containsText" text="Muy Baja">
      <formula>NOT(ISERROR(SEARCH("Muy Baja",F50)))</formula>
    </cfRule>
    <cfRule type="containsText" dxfId="440" priority="197" operator="containsText" text="Baja">
      <formula>NOT(ISERROR(SEARCH("Baja",F50)))</formula>
    </cfRule>
    <cfRule type="containsText" dxfId="439" priority="198" operator="containsText" text="Muy Baja">
      <formula>NOT(ISERROR(SEARCH("Muy Baja",F50)))</formula>
    </cfRule>
    <cfRule type="containsText" dxfId="438" priority="199" operator="containsText" text="Muy Baja">
      <formula>NOT(ISERROR(SEARCH("Muy Baja",F50)))</formula>
    </cfRule>
    <cfRule type="containsText" dxfId="437" priority="200" operator="containsText" text="Muy Baja">
      <formula>NOT(ISERROR(SEARCH("Muy Baja",F50)))</formula>
    </cfRule>
    <cfRule type="containsText" dxfId="436" priority="201" operator="containsText" text="Muy Baja'Tabla probabilidad'!">
      <formula>NOT(ISERROR(SEARCH("Muy Baja'Tabla probabilidad'!",F50)))</formula>
    </cfRule>
    <cfRule type="containsText" dxfId="435" priority="202" operator="containsText" text="Muy bajo">
      <formula>NOT(ISERROR(SEARCH("Muy bajo",F50)))</formula>
    </cfRule>
    <cfRule type="containsText" dxfId="434" priority="203" operator="containsText" text="Alta">
      <formula>NOT(ISERROR(SEARCH("Alta",F50)))</formula>
    </cfRule>
    <cfRule type="containsText" dxfId="433" priority="204" operator="containsText" text="Media">
      <formula>NOT(ISERROR(SEARCH("Media",F50)))</formula>
    </cfRule>
    <cfRule type="containsText" dxfId="432" priority="205" operator="containsText" text="Baja">
      <formula>NOT(ISERROR(SEARCH("Baja",F50)))</formula>
    </cfRule>
    <cfRule type="containsText" dxfId="431" priority="206" operator="containsText" text="Muy baja">
      <formula>NOT(ISERROR(SEARCH("Muy baja",F50)))</formula>
    </cfRule>
    <cfRule type="cellIs" dxfId="430" priority="209" operator="between">
      <formula>1</formula>
      <formula>2</formula>
    </cfRule>
    <cfRule type="cellIs" dxfId="429" priority="210" operator="between">
      <formula>0</formula>
      <formula>2</formula>
    </cfRule>
  </conditionalFormatting>
  <conditionalFormatting sqref="F60">
    <cfRule type="containsText" dxfId="428" priority="63" operator="containsText" text="Muy Baja">
      <formula>NOT(ISERROR(SEARCH("Muy Baja",F60)))</formula>
    </cfRule>
    <cfRule type="containsText" dxfId="427" priority="64" operator="containsText" text="Baja">
      <formula>NOT(ISERROR(SEARCH("Baja",F60)))</formula>
    </cfRule>
    <cfRule type="containsText" dxfId="426" priority="65" operator="containsText" text="Muy Alta">
      <formula>NOT(ISERROR(SEARCH("Muy Alta",F60)))</formula>
    </cfRule>
    <cfRule type="containsText" dxfId="425" priority="66" operator="containsText" text="Alta">
      <formula>NOT(ISERROR(SEARCH("Alta",F60)))</formula>
    </cfRule>
    <cfRule type="containsText" dxfId="424" priority="67" operator="containsText" text="Media">
      <formula>NOT(ISERROR(SEARCH("Media",F60)))</formula>
    </cfRule>
    <cfRule type="containsText" dxfId="423" priority="68" operator="containsText" text="Media">
      <formula>NOT(ISERROR(SEARCH("Media",F60)))</formula>
    </cfRule>
    <cfRule type="containsText" dxfId="422" priority="69" operator="containsText" text="Media">
      <formula>NOT(ISERROR(SEARCH("Media",F60)))</formula>
    </cfRule>
    <cfRule type="containsText" dxfId="421" priority="70" operator="containsText" text="Muy Baja">
      <formula>NOT(ISERROR(SEARCH("Muy Baja",F60)))</formula>
    </cfRule>
    <cfRule type="containsText" dxfId="420" priority="71" operator="containsText" text="Baja">
      <formula>NOT(ISERROR(SEARCH("Baja",F60)))</formula>
    </cfRule>
    <cfRule type="containsText" dxfId="419" priority="72" operator="containsText" text="Muy Baja">
      <formula>NOT(ISERROR(SEARCH("Muy Baja",F60)))</formula>
    </cfRule>
    <cfRule type="containsText" dxfId="418" priority="73" operator="containsText" text="Muy Baja">
      <formula>NOT(ISERROR(SEARCH("Muy Baja",F60)))</formula>
    </cfRule>
    <cfRule type="containsText" dxfId="417" priority="74" operator="containsText" text="Muy Baja">
      <formula>NOT(ISERROR(SEARCH("Muy Baja",F60)))</formula>
    </cfRule>
    <cfRule type="containsText" dxfId="416" priority="75" operator="containsText" text="Muy Baja'Tabla probabilidad'!">
      <formula>NOT(ISERROR(SEARCH("Muy Baja'Tabla probabilidad'!",F60)))</formula>
    </cfRule>
    <cfRule type="containsText" dxfId="415" priority="76" operator="containsText" text="Muy bajo">
      <formula>NOT(ISERROR(SEARCH("Muy bajo",F60)))</formula>
    </cfRule>
    <cfRule type="containsText" dxfId="414" priority="77" operator="containsText" text="Alta">
      <formula>NOT(ISERROR(SEARCH("Alta",F60)))</formula>
    </cfRule>
    <cfRule type="containsText" dxfId="413" priority="78" operator="containsText" text="Media">
      <formula>NOT(ISERROR(SEARCH("Media",F60)))</formula>
    </cfRule>
    <cfRule type="containsText" dxfId="412" priority="79" operator="containsText" text="Baja">
      <formula>NOT(ISERROR(SEARCH("Baja",F60)))</formula>
    </cfRule>
    <cfRule type="containsText" dxfId="411" priority="80" operator="containsText" text="Muy baja">
      <formula>NOT(ISERROR(SEARCH("Muy baja",F60)))</formula>
    </cfRule>
    <cfRule type="cellIs" dxfId="410" priority="83" operator="between">
      <formula>1</formula>
      <formula>2</formula>
    </cfRule>
    <cfRule type="cellIs" dxfId="409" priority="84" operator="between">
      <formula>0</formula>
      <formula>2</formula>
    </cfRule>
  </conditionalFormatting>
  <conditionalFormatting sqref="F70 F80 F90">
    <cfRule type="containsText" dxfId="408" priority="21" operator="containsText" text="Muy Baja">
      <formula>NOT(ISERROR(SEARCH("Muy Baja",F70)))</formula>
    </cfRule>
    <cfRule type="containsText" dxfId="407" priority="22" operator="containsText" text="Baja">
      <formula>NOT(ISERROR(SEARCH("Baja",F70)))</formula>
    </cfRule>
    <cfRule type="containsText" dxfId="406" priority="23" operator="containsText" text="Muy Alta">
      <formula>NOT(ISERROR(SEARCH("Muy Alta",F70)))</formula>
    </cfRule>
    <cfRule type="containsText" dxfId="405" priority="24" operator="containsText" text="Alta">
      <formula>NOT(ISERROR(SEARCH("Alta",F70)))</formula>
    </cfRule>
    <cfRule type="containsText" dxfId="404" priority="25" operator="containsText" text="Media">
      <formula>NOT(ISERROR(SEARCH("Media",F70)))</formula>
    </cfRule>
    <cfRule type="containsText" dxfId="403" priority="26" operator="containsText" text="Media">
      <formula>NOT(ISERROR(SEARCH("Media",F70)))</formula>
    </cfRule>
    <cfRule type="containsText" dxfId="402" priority="27" operator="containsText" text="Media">
      <formula>NOT(ISERROR(SEARCH("Media",F70)))</formula>
    </cfRule>
    <cfRule type="containsText" dxfId="401" priority="28" operator="containsText" text="Muy Baja">
      <formula>NOT(ISERROR(SEARCH("Muy Baja",F70)))</formula>
    </cfRule>
    <cfRule type="containsText" dxfId="400" priority="29" operator="containsText" text="Baja">
      <formula>NOT(ISERROR(SEARCH("Baja",F70)))</formula>
    </cfRule>
    <cfRule type="containsText" dxfId="399" priority="30" operator="containsText" text="Muy Baja">
      <formula>NOT(ISERROR(SEARCH("Muy Baja",F70)))</formula>
    </cfRule>
    <cfRule type="containsText" dxfId="398" priority="31" operator="containsText" text="Muy Baja">
      <formula>NOT(ISERROR(SEARCH("Muy Baja",F70)))</formula>
    </cfRule>
    <cfRule type="containsText" dxfId="397" priority="32" operator="containsText" text="Muy Baja">
      <formula>NOT(ISERROR(SEARCH("Muy Baja",F70)))</formula>
    </cfRule>
    <cfRule type="containsText" dxfId="396" priority="33" operator="containsText" text="Muy Baja'Tabla probabilidad'!">
      <formula>NOT(ISERROR(SEARCH("Muy Baja'Tabla probabilidad'!",F70)))</formula>
    </cfRule>
    <cfRule type="containsText" dxfId="395" priority="34" operator="containsText" text="Muy bajo">
      <formula>NOT(ISERROR(SEARCH("Muy bajo",F70)))</formula>
    </cfRule>
    <cfRule type="containsText" dxfId="394" priority="35" operator="containsText" text="Alta">
      <formula>NOT(ISERROR(SEARCH("Alta",F70)))</formula>
    </cfRule>
    <cfRule type="containsText" dxfId="393" priority="36" operator="containsText" text="Media">
      <formula>NOT(ISERROR(SEARCH("Media",F70)))</formula>
    </cfRule>
    <cfRule type="containsText" dxfId="392" priority="37" operator="containsText" text="Baja">
      <formula>NOT(ISERROR(SEARCH("Baja",F70)))</formula>
    </cfRule>
    <cfRule type="containsText" dxfId="391" priority="38" operator="containsText" text="Muy baja">
      <formula>NOT(ISERROR(SEARCH("Muy baja",F70)))</formula>
    </cfRule>
    <cfRule type="cellIs" dxfId="390" priority="41" operator="between">
      <formula>1</formula>
      <formula>2</formula>
    </cfRule>
    <cfRule type="cellIs" dxfId="389" priority="42" operator="between">
      <formula>0</formula>
      <formula>2</formula>
    </cfRule>
  </conditionalFormatting>
  <conditionalFormatting sqref="G10 G20 G30 G40">
    <cfRule type="containsText" dxfId="388" priority="581" operator="containsText" text="Catastrófico">
      <formula>NOT(ISERROR(SEARCH("Catastrófico",G10)))</formula>
    </cfRule>
    <cfRule type="containsText" dxfId="387" priority="582" operator="containsText" text="Mayor">
      <formula>NOT(ISERROR(SEARCH("Mayor",G10)))</formula>
    </cfRule>
    <cfRule type="containsText" dxfId="386" priority="583" operator="containsText" text="Alta">
      <formula>NOT(ISERROR(SEARCH("Alta",G10)))</formula>
    </cfRule>
    <cfRule type="containsText" dxfId="385" priority="584" operator="containsText" text="Moderado">
      <formula>NOT(ISERROR(SEARCH("Moderado",G10)))</formula>
    </cfRule>
    <cfRule type="containsText" dxfId="384" priority="585" operator="containsText" text="Menor">
      <formula>NOT(ISERROR(SEARCH("Menor",G10)))</formula>
    </cfRule>
    <cfRule type="containsText" dxfId="383" priority="586" operator="containsText" text="Leve">
      <formula>NOT(ISERROR(SEARCH("Leve",G10)))</formula>
    </cfRule>
  </conditionalFormatting>
  <conditionalFormatting sqref="G50">
    <cfRule type="containsText" dxfId="382" priority="183" operator="containsText" text="Catastrófico">
      <formula>NOT(ISERROR(SEARCH("Catastrófico",G50)))</formula>
    </cfRule>
    <cfRule type="containsText" dxfId="381" priority="184" operator="containsText" text="Mayor">
      <formula>NOT(ISERROR(SEARCH("Mayor",G50)))</formula>
    </cfRule>
    <cfRule type="containsText" dxfId="380" priority="185" operator="containsText" text="Alta">
      <formula>NOT(ISERROR(SEARCH("Alta",G50)))</formula>
    </cfRule>
    <cfRule type="containsText" dxfId="379" priority="186" operator="containsText" text="Moderado">
      <formula>NOT(ISERROR(SEARCH("Moderado",G50)))</formula>
    </cfRule>
    <cfRule type="containsText" dxfId="378" priority="187" operator="containsText" text="Menor">
      <formula>NOT(ISERROR(SEARCH("Menor",G50)))</formula>
    </cfRule>
    <cfRule type="containsText" dxfId="377" priority="188" operator="containsText" text="Leve">
      <formula>NOT(ISERROR(SEARCH("Leve",G50)))</formula>
    </cfRule>
  </conditionalFormatting>
  <conditionalFormatting sqref="G60">
    <cfRule type="containsText" dxfId="376" priority="57" operator="containsText" text="Catastrófico">
      <formula>NOT(ISERROR(SEARCH("Catastrófico",G60)))</formula>
    </cfRule>
    <cfRule type="containsText" dxfId="375" priority="58" operator="containsText" text="Mayor">
      <formula>NOT(ISERROR(SEARCH("Mayor",G60)))</formula>
    </cfRule>
    <cfRule type="containsText" dxfId="374" priority="59" operator="containsText" text="Alta">
      <formula>NOT(ISERROR(SEARCH("Alta",G60)))</formula>
    </cfRule>
    <cfRule type="containsText" dxfId="373" priority="60" operator="containsText" text="Moderado">
      <formula>NOT(ISERROR(SEARCH("Moderado",G60)))</formula>
    </cfRule>
    <cfRule type="containsText" dxfId="372" priority="61" operator="containsText" text="Menor">
      <formula>NOT(ISERROR(SEARCH("Menor",G60)))</formula>
    </cfRule>
    <cfRule type="containsText" dxfId="371" priority="62" operator="containsText" text="Leve">
      <formula>NOT(ISERROR(SEARCH("Leve",G60)))</formula>
    </cfRule>
  </conditionalFormatting>
  <conditionalFormatting sqref="G70 G80 G90">
    <cfRule type="containsText" dxfId="370" priority="15" operator="containsText" text="Catastrófico">
      <formula>NOT(ISERROR(SEARCH("Catastrófico",G70)))</formula>
    </cfRule>
    <cfRule type="containsText" dxfId="369" priority="16" operator="containsText" text="Mayor">
      <formula>NOT(ISERROR(SEARCH("Mayor",G70)))</formula>
    </cfRule>
    <cfRule type="containsText" dxfId="368" priority="17" operator="containsText" text="Alta">
      <formula>NOT(ISERROR(SEARCH("Alta",G70)))</formula>
    </cfRule>
    <cfRule type="containsText" dxfId="367" priority="18" operator="containsText" text="Moderado">
      <formula>NOT(ISERROR(SEARCH("Moderado",G70)))</formula>
    </cfRule>
    <cfRule type="containsText" dxfId="366" priority="19" operator="containsText" text="Menor">
      <formula>NOT(ISERROR(SEARCH("Menor",G70)))</formula>
    </cfRule>
    <cfRule type="containsText" dxfId="365" priority="20" operator="containsText" text="Leve">
      <formula>NOT(ISERROR(SEARCH("Leve",G70)))</formula>
    </cfRule>
  </conditionalFormatting>
  <conditionalFormatting sqref="H10:I10 H20:I20 H30:I30 H40:I40">
    <cfRule type="containsText" dxfId="364" priority="576" operator="containsText" text="Extremo">
      <formula>NOT(ISERROR(SEARCH("Extremo",H10)))</formula>
    </cfRule>
    <cfRule type="containsText" dxfId="363" priority="577" operator="containsText" text="Alto">
      <formula>NOT(ISERROR(SEARCH("Alto",H10)))</formula>
    </cfRule>
    <cfRule type="containsText" dxfId="362" priority="578" operator="containsText" text="Bajo">
      <formula>NOT(ISERROR(SEARCH("Bajo",H10)))</formula>
    </cfRule>
    <cfRule type="containsText" dxfId="361" priority="579" operator="containsText" text="Moderado">
      <formula>NOT(ISERROR(SEARCH("Moderado",H10)))</formula>
    </cfRule>
    <cfRule type="containsText" dxfId="360" priority="580" operator="containsText" text="Extremo">
      <formula>NOT(ISERROR(SEARCH("Extremo",H10)))</formula>
    </cfRule>
  </conditionalFormatting>
  <conditionalFormatting sqref="H50:I50">
    <cfRule type="containsText" dxfId="359" priority="178" operator="containsText" text="Extremo">
      <formula>NOT(ISERROR(SEARCH("Extremo",H50)))</formula>
    </cfRule>
    <cfRule type="containsText" dxfId="358" priority="179" operator="containsText" text="Alto">
      <formula>NOT(ISERROR(SEARCH("Alto",H50)))</formula>
    </cfRule>
    <cfRule type="containsText" dxfId="357" priority="180" operator="containsText" text="Bajo">
      <formula>NOT(ISERROR(SEARCH("Bajo",H50)))</formula>
    </cfRule>
    <cfRule type="containsText" dxfId="356" priority="181" operator="containsText" text="Moderado">
      <formula>NOT(ISERROR(SEARCH("Moderado",H50)))</formula>
    </cfRule>
    <cfRule type="containsText" dxfId="355" priority="182" operator="containsText" text="Extremo">
      <formula>NOT(ISERROR(SEARCH("Extremo",H50)))</formula>
    </cfRule>
  </conditionalFormatting>
  <conditionalFormatting sqref="H60:I60">
    <cfRule type="containsText" dxfId="354" priority="52" operator="containsText" text="Extremo">
      <formula>NOT(ISERROR(SEARCH("Extremo",H60)))</formula>
    </cfRule>
    <cfRule type="containsText" dxfId="353" priority="53" operator="containsText" text="Alto">
      <formula>NOT(ISERROR(SEARCH("Alto",H60)))</formula>
    </cfRule>
    <cfRule type="containsText" dxfId="352" priority="54" operator="containsText" text="Bajo">
      <formula>NOT(ISERROR(SEARCH("Bajo",H60)))</formula>
    </cfRule>
    <cfRule type="containsText" dxfId="351" priority="55" operator="containsText" text="Moderado">
      <formula>NOT(ISERROR(SEARCH("Moderado",H60)))</formula>
    </cfRule>
    <cfRule type="containsText" dxfId="350" priority="56" operator="containsText" text="Extremo">
      <formula>NOT(ISERROR(SEARCH("Extremo",H60)))</formula>
    </cfRule>
  </conditionalFormatting>
  <conditionalFormatting sqref="H70:I70 H80 H90">
    <cfRule type="containsText" dxfId="349" priority="10" operator="containsText" text="Extremo">
      <formula>NOT(ISERROR(SEARCH("Extremo",H70)))</formula>
    </cfRule>
    <cfRule type="containsText" dxfId="348" priority="11" operator="containsText" text="Alto">
      <formula>NOT(ISERROR(SEARCH("Alto",H70)))</formula>
    </cfRule>
    <cfRule type="containsText" dxfId="347" priority="12" operator="containsText" text="Bajo">
      <formula>NOT(ISERROR(SEARCH("Bajo",H70)))</formula>
    </cfRule>
    <cfRule type="containsText" dxfId="346" priority="13" operator="containsText" text="Moderado">
      <formula>NOT(ISERROR(SEARCH("Moderado",H70)))</formula>
    </cfRule>
    <cfRule type="containsText" dxfId="345" priority="14" operator="containsText" text="Extremo">
      <formula>NOT(ISERROR(SEARCH("Extremo",H70)))</formula>
    </cfRule>
  </conditionalFormatting>
  <conditionalFormatting sqref="J10:J39">
    <cfRule type="containsText" dxfId="344" priority="545" operator="containsText" text="Muy Alta">
      <formula>NOT(ISERROR(SEARCH("Muy Alta",J10)))</formula>
    </cfRule>
    <cfRule type="containsText" dxfId="343" priority="546" operator="containsText" text="Alta">
      <formula>NOT(ISERROR(SEARCH("Alta",J10)))</formula>
    </cfRule>
    <cfRule type="containsText" dxfId="342" priority="547" operator="containsText" text="Media">
      <formula>NOT(ISERROR(SEARCH("Media",J10)))</formula>
    </cfRule>
    <cfRule type="containsText" dxfId="341" priority="548" operator="containsText" text="Baja">
      <formula>NOT(ISERROR(SEARCH("Baja",J10)))</formula>
    </cfRule>
    <cfRule type="containsText" dxfId="340" priority="549" operator="containsText" text="Muy Baja">
      <formula>NOT(ISERROR(SEARCH("Muy Baja",J10)))</formula>
    </cfRule>
  </conditionalFormatting>
  <conditionalFormatting sqref="J10:J99">
    <cfRule type="containsText" dxfId="339" priority="263" operator="containsText" text="Muy Baja">
      <formula>NOT(ISERROR(SEARCH("Muy Baja",J10)))</formula>
    </cfRule>
  </conditionalFormatting>
  <conditionalFormatting sqref="J40:J99">
    <cfRule type="containsText" dxfId="338" priority="253" operator="containsText" text="Muy Baja">
      <formula>NOT(ISERROR(SEARCH("Muy Baja",J40)))</formula>
    </cfRule>
    <cfRule type="containsText" dxfId="337" priority="259" operator="containsText" text="Muy Alta">
      <formula>NOT(ISERROR(SEARCH("Muy Alta",J40)))</formula>
    </cfRule>
    <cfRule type="containsText" dxfId="336" priority="260" operator="containsText" text="Alta">
      <formula>NOT(ISERROR(SEARCH("Alta",J40)))</formula>
    </cfRule>
    <cfRule type="containsText" dxfId="335" priority="261" operator="containsText" text="Media">
      <formula>NOT(ISERROR(SEARCH("Media",J40)))</formula>
    </cfRule>
    <cfRule type="containsText" dxfId="334" priority="262" operator="containsText" text="Baja">
      <formula>NOT(ISERROR(SEARCH("Baja",J40)))</formula>
    </cfRule>
  </conditionalFormatting>
  <conditionalFormatting sqref="K10:K99">
    <cfRule type="containsText" dxfId="333" priority="254" operator="containsText" text="Catastrófico">
      <formula>NOT(ISERROR(SEARCH("Catastrófico",K10)))</formula>
    </cfRule>
    <cfRule type="containsText" dxfId="332" priority="255" operator="containsText" text="Moderado">
      <formula>NOT(ISERROR(SEARCH("Moderado",K10)))</formula>
    </cfRule>
    <cfRule type="containsText" dxfId="331" priority="256" operator="containsText" text="Menor">
      <formula>NOT(ISERROR(SEARCH("Menor",K10)))</formula>
    </cfRule>
    <cfRule type="containsText" dxfId="330" priority="257" operator="containsText" text="Leve">
      <formula>NOT(ISERROR(SEARCH("Leve",K10)))</formula>
    </cfRule>
    <cfRule type="containsText" dxfId="329" priority="258" operator="containsText" text="Mayor">
      <formula>NOT(ISERROR(SEARCH("Mayor",K10)))</formula>
    </cfRule>
  </conditionalFormatting>
  <conditionalFormatting sqref="M10 M20 M30">
    <cfRule type="containsText" dxfId="328" priority="550" operator="containsText" text="Extremo">
      <formula>NOT(ISERROR(SEARCH("Extremo",M10)))</formula>
    </cfRule>
    <cfRule type="containsText" dxfId="327" priority="551" operator="containsText" text="Alto">
      <formula>NOT(ISERROR(SEARCH("Alto",M10)))</formula>
    </cfRule>
    <cfRule type="containsText" dxfId="326" priority="552" operator="containsText" text="Moderado">
      <formula>NOT(ISERROR(SEARCH("Moderado",M10)))</formula>
    </cfRule>
    <cfRule type="containsText" dxfId="325" priority="553" operator="containsText" text="Menor">
      <formula>NOT(ISERROR(SEARCH("Menor",M10)))</formula>
    </cfRule>
    <cfRule type="containsText" dxfId="324" priority="554" operator="containsText" text="Bajo">
      <formula>NOT(ISERROR(SEARCH("Bajo",M10)))</formula>
    </cfRule>
    <cfRule type="containsText" dxfId="323" priority="555" operator="containsText" text="Moderado">
      <formula>NOT(ISERROR(SEARCH("Moderado",M10)))</formula>
    </cfRule>
    <cfRule type="containsText" dxfId="322" priority="556" operator="containsText" text="Extremo">
      <formula>NOT(ISERROR(SEARCH("Extremo",M10)))</formula>
    </cfRule>
    <cfRule type="containsText" dxfId="321" priority="557" operator="containsText" text="Baja">
      <formula>NOT(ISERROR(SEARCH("Baja",M10)))</formula>
    </cfRule>
    <cfRule type="containsText" dxfId="320" priority="558" operator="containsText" text="Alto">
      <formula>NOT(ISERROR(SEARCH("Alto",M10)))</formula>
    </cfRule>
  </conditionalFormatting>
  <conditionalFormatting sqref="M40">
    <cfRule type="containsText" dxfId="319" priority="264" operator="containsText" text="Extremo">
      <formula>NOT(ISERROR(SEARCH("Extremo",M40)))</formula>
    </cfRule>
    <cfRule type="containsText" dxfId="318" priority="265" operator="containsText" text="Alto">
      <formula>NOT(ISERROR(SEARCH("Alto",M40)))</formula>
    </cfRule>
    <cfRule type="containsText" dxfId="317" priority="266" operator="containsText" text="Moderado">
      <formula>NOT(ISERROR(SEARCH("Moderado",M40)))</formula>
    </cfRule>
    <cfRule type="containsText" dxfId="316" priority="267" operator="containsText" text="Menor">
      <formula>NOT(ISERROR(SEARCH("Menor",M40)))</formula>
    </cfRule>
    <cfRule type="containsText" dxfId="315" priority="268" operator="containsText" text="Bajo">
      <formula>NOT(ISERROR(SEARCH("Bajo",M40)))</formula>
    </cfRule>
    <cfRule type="containsText" dxfId="314" priority="269" operator="containsText" text="Moderado">
      <formula>NOT(ISERROR(SEARCH("Moderado",M40)))</formula>
    </cfRule>
    <cfRule type="containsText" dxfId="313" priority="270" operator="containsText" text="Extremo">
      <formula>NOT(ISERROR(SEARCH("Extremo",M40)))</formula>
    </cfRule>
    <cfRule type="containsText" dxfId="312" priority="271" operator="containsText" text="Baja">
      <formula>NOT(ISERROR(SEARCH("Baja",M40)))</formula>
    </cfRule>
    <cfRule type="containsText" dxfId="311" priority="272" operator="containsText" text="Alto">
      <formula>NOT(ISERROR(SEARCH("Alto",M40)))</formula>
    </cfRule>
  </conditionalFormatting>
  <conditionalFormatting sqref="M50">
    <cfRule type="containsText" dxfId="310" priority="169" operator="containsText" text="Extremo">
      <formula>NOT(ISERROR(SEARCH("Extremo",M50)))</formula>
    </cfRule>
    <cfRule type="containsText" dxfId="309" priority="170" operator="containsText" text="Alto">
      <formula>NOT(ISERROR(SEARCH("Alto",M50)))</formula>
    </cfRule>
    <cfRule type="containsText" dxfId="308" priority="171" operator="containsText" text="Moderado">
      <formula>NOT(ISERROR(SEARCH("Moderado",M50)))</formula>
    </cfRule>
    <cfRule type="containsText" dxfId="307" priority="172" operator="containsText" text="Menor">
      <formula>NOT(ISERROR(SEARCH("Menor",M50)))</formula>
    </cfRule>
    <cfRule type="containsText" dxfId="306" priority="173" operator="containsText" text="Bajo">
      <formula>NOT(ISERROR(SEARCH("Bajo",M50)))</formula>
    </cfRule>
    <cfRule type="containsText" dxfId="305" priority="174" operator="containsText" text="Moderado">
      <formula>NOT(ISERROR(SEARCH("Moderado",M50)))</formula>
    </cfRule>
    <cfRule type="containsText" dxfId="304" priority="175" operator="containsText" text="Extremo">
      <formula>NOT(ISERROR(SEARCH("Extremo",M50)))</formula>
    </cfRule>
    <cfRule type="containsText" dxfId="303" priority="176" operator="containsText" text="Baja">
      <formula>NOT(ISERROR(SEARCH("Baja",M50)))</formula>
    </cfRule>
    <cfRule type="containsText" dxfId="302" priority="177" operator="containsText" text="Alto">
      <formula>NOT(ISERROR(SEARCH("Alto",M50)))</formula>
    </cfRule>
  </conditionalFormatting>
  <conditionalFormatting sqref="M60">
    <cfRule type="containsText" dxfId="301" priority="43" operator="containsText" text="Extremo">
      <formula>NOT(ISERROR(SEARCH("Extremo",M60)))</formula>
    </cfRule>
    <cfRule type="containsText" dxfId="300" priority="44" operator="containsText" text="Alto">
      <formula>NOT(ISERROR(SEARCH("Alto",M60)))</formula>
    </cfRule>
    <cfRule type="containsText" dxfId="299" priority="45" operator="containsText" text="Moderado">
      <formula>NOT(ISERROR(SEARCH("Moderado",M60)))</formula>
    </cfRule>
    <cfRule type="containsText" dxfId="298" priority="46" operator="containsText" text="Menor">
      <formula>NOT(ISERROR(SEARCH("Menor",M60)))</formula>
    </cfRule>
    <cfRule type="containsText" dxfId="297" priority="47" operator="containsText" text="Bajo">
      <formula>NOT(ISERROR(SEARCH("Bajo",M60)))</formula>
    </cfRule>
    <cfRule type="containsText" dxfId="296" priority="48" operator="containsText" text="Moderado">
      <formula>NOT(ISERROR(SEARCH("Moderado",M60)))</formula>
    </cfRule>
    <cfRule type="containsText" dxfId="295" priority="49" operator="containsText" text="Extremo">
      <formula>NOT(ISERROR(SEARCH("Extremo",M60)))</formula>
    </cfRule>
    <cfRule type="containsText" dxfId="294" priority="50" operator="containsText" text="Baja">
      <formula>NOT(ISERROR(SEARCH("Baja",M60)))</formula>
    </cfRule>
    <cfRule type="containsText" dxfId="293" priority="51" operator="containsText" text="Alto">
      <formula>NOT(ISERROR(SEARCH("Alto",M60)))</formula>
    </cfRule>
  </conditionalFormatting>
  <conditionalFormatting sqref="M70 M80 M90">
    <cfRule type="containsText" dxfId="292" priority="1" operator="containsText" text="Extremo">
      <formula>NOT(ISERROR(SEARCH("Extremo",M70)))</formula>
    </cfRule>
    <cfRule type="containsText" dxfId="291" priority="2" operator="containsText" text="Alto">
      <formula>NOT(ISERROR(SEARCH("Alto",M70)))</formula>
    </cfRule>
    <cfRule type="containsText" dxfId="290" priority="3" operator="containsText" text="Moderado">
      <formula>NOT(ISERROR(SEARCH("Moderado",M70)))</formula>
    </cfRule>
    <cfRule type="containsText" dxfId="289" priority="4" operator="containsText" text="Menor">
      <formula>NOT(ISERROR(SEARCH("Menor",M70)))</formula>
    </cfRule>
    <cfRule type="containsText" dxfId="288" priority="5" operator="containsText" text="Bajo">
      <formula>NOT(ISERROR(SEARCH("Bajo",M70)))</formula>
    </cfRule>
    <cfRule type="containsText" dxfId="287" priority="6" operator="containsText" text="Moderado">
      <formula>NOT(ISERROR(SEARCH("Moderado",M70)))</formula>
    </cfRule>
    <cfRule type="containsText" dxfId="286" priority="7" operator="containsText" text="Extremo">
      <formula>NOT(ISERROR(SEARCH("Extremo",M70)))</formula>
    </cfRule>
    <cfRule type="containsText" dxfId="285" priority="8" operator="containsText" text="Baja">
      <formula>NOT(ISERROR(SEARCH("Baja",M70)))</formula>
    </cfRule>
    <cfRule type="containsText" dxfId="284" priority="9"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207" operator="containsText" id="{37B1FF55-3E45-460B-95E7-60D085119331}">
            <xm:f>NOT(ISERROR(SEARCH('8- Políticas de Administración '!$B$5,F50)))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'!$B$5,F50)))</xm:f>
            <xm:f>'8- Políticas de Administración '!$B$5</xm:f>
            <x14:dxf>
              <font>
                <color rgb="FF9C0006"/>
              </font>
              <fill>
                <patternFill>
                  <bgColor rgb="FFFFC7CE"/>
                </patternFill>
              </fill>
            </x14:dxf>
          </x14:cfRule>
          <xm:sqref>F50</xm:sqref>
        </x14:conditionalFormatting>
        <x14:conditionalFormatting xmlns:xm="http://schemas.microsoft.com/office/excel/2006/main">
          <x14:cfRule type="containsText" priority="81"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39" operator="containsText" id="{0C561044-5F74-4808-B0CD-95AA49655497}">
            <xm:f>NOT(ISERROR(SEARCH('8- Políticas de Administración '!$B$5,F70)))</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'!$B$5,F70)))</xm:f>
            <xm:f>'8- Políticas de Administración '!$B$5</xm:f>
            <x14:dxf>
              <font>
                <color rgb="FF9C0006"/>
              </font>
              <fill>
                <patternFill>
                  <bgColor rgb="FFFFC7CE"/>
                </patternFill>
              </fill>
            </x14:dxf>
          </x14:cfRule>
          <xm:sqref>F70 F80 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E10" sqref="E10"/>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0" customWidth="1"/>
    <col min="16" max="32" width="11.5703125" style="99"/>
    <col min="33" max="36" width="11.42578125" style="3"/>
    <col min="37" max="138" width="11.42578125" style="2"/>
  </cols>
  <sheetData>
    <row r="1" spans="1:138" s="2" customFormat="1">
      <c r="E1" s="47"/>
      <c r="N1" s="128"/>
      <c r="O1" s="235"/>
      <c r="P1" s="3"/>
      <c r="Q1" s="3"/>
      <c r="R1" s="3"/>
      <c r="S1" s="3"/>
      <c r="T1" s="3"/>
      <c r="U1" s="3"/>
      <c r="V1" s="3"/>
      <c r="W1" s="3"/>
      <c r="X1" s="3"/>
      <c r="Y1" s="3"/>
      <c r="Z1" s="3"/>
      <c r="AA1" s="3"/>
      <c r="AB1" s="3"/>
      <c r="AC1" s="3"/>
      <c r="AD1" s="3"/>
      <c r="AE1" s="3"/>
      <c r="AF1" s="3"/>
      <c r="AG1" s="3"/>
      <c r="AH1" s="3"/>
      <c r="AI1" s="3"/>
      <c r="AJ1" s="3"/>
    </row>
    <row r="2" spans="1:138" ht="24" thickBot="1">
      <c r="A2" s="2"/>
      <c r="B2" s="665" t="s">
        <v>232</v>
      </c>
      <c r="C2" s="665"/>
      <c r="D2" s="665"/>
      <c r="E2" s="665"/>
      <c r="F2" s="88"/>
      <c r="G2" s="2"/>
      <c r="H2" s="2"/>
      <c r="I2" s="2"/>
      <c r="J2" s="2"/>
      <c r="K2" s="2"/>
      <c r="L2" s="2"/>
      <c r="M2" s="2"/>
      <c r="N2" s="128"/>
      <c r="O2" s="235"/>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5"/>
      <c r="P3" s="3"/>
      <c r="Q3" s="3"/>
      <c r="R3" s="3"/>
      <c r="S3" s="3"/>
      <c r="T3" s="3"/>
      <c r="U3" s="3"/>
      <c r="V3" s="3"/>
      <c r="W3" s="3"/>
      <c r="X3" s="3"/>
      <c r="Y3" s="3"/>
      <c r="Z3" s="3"/>
      <c r="AA3" s="3"/>
      <c r="AB3" s="3"/>
      <c r="AC3" s="3"/>
      <c r="AD3" s="3"/>
      <c r="AE3" s="3"/>
      <c r="AF3" s="3"/>
    </row>
    <row r="4" spans="1:138" ht="21">
      <c r="A4" s="2"/>
      <c r="B4" s="63"/>
      <c r="C4" s="64" t="s">
        <v>233</v>
      </c>
      <c r="D4" s="64"/>
      <c r="E4" s="64" t="s">
        <v>234</v>
      </c>
      <c r="F4" s="65"/>
      <c r="G4" s="2"/>
      <c r="H4" s="2"/>
      <c r="I4" s="2"/>
      <c r="J4" s="2"/>
      <c r="K4" s="2"/>
      <c r="L4" s="2"/>
      <c r="M4" s="2"/>
      <c r="N4" s="128"/>
      <c r="O4" s="235"/>
      <c r="P4" s="3"/>
      <c r="Q4" s="3"/>
      <c r="R4" s="3"/>
      <c r="S4" s="3"/>
      <c r="T4" s="3"/>
      <c r="U4" s="3"/>
      <c r="V4" s="3"/>
      <c r="W4" s="3"/>
      <c r="X4" s="3"/>
      <c r="Y4" s="3"/>
      <c r="Z4" s="3"/>
      <c r="AA4" s="3"/>
      <c r="AB4" s="3"/>
      <c r="AC4" s="3"/>
      <c r="AD4" s="3"/>
      <c r="AE4" s="3"/>
      <c r="AF4" s="3"/>
    </row>
    <row r="5" spans="1:138" ht="40.5">
      <c r="A5" s="2"/>
      <c r="B5" s="63"/>
      <c r="C5" s="64" t="s">
        <v>235</v>
      </c>
      <c r="D5" s="64"/>
      <c r="E5" s="66" t="s">
        <v>236</v>
      </c>
      <c r="F5" s="64" t="s">
        <v>234</v>
      </c>
      <c r="G5" s="2"/>
      <c r="H5" s="2"/>
      <c r="I5" s="2"/>
      <c r="J5" s="2"/>
      <c r="K5" s="2"/>
      <c r="L5" s="2"/>
      <c r="M5" s="2"/>
      <c r="N5" s="128"/>
      <c r="O5" s="235"/>
      <c r="P5" s="3"/>
      <c r="Q5" s="3"/>
      <c r="R5" s="3"/>
      <c r="S5" s="3"/>
      <c r="T5" s="3"/>
      <c r="U5" s="3"/>
      <c r="V5" s="3"/>
      <c r="W5" s="3"/>
      <c r="X5" s="3"/>
      <c r="Y5" s="3"/>
      <c r="Z5" s="3"/>
      <c r="AA5" s="3"/>
      <c r="AB5" s="3"/>
      <c r="AC5" s="3"/>
      <c r="AD5" s="3"/>
      <c r="AE5" s="3"/>
      <c r="AF5" s="3"/>
    </row>
    <row r="6" spans="1:138" ht="20.25">
      <c r="A6" s="2"/>
      <c r="B6" s="67" t="s">
        <v>237</v>
      </c>
      <c r="C6" s="113" t="s">
        <v>238</v>
      </c>
      <c r="D6" s="68">
        <v>0.04</v>
      </c>
      <c r="E6" s="69" t="s">
        <v>239</v>
      </c>
      <c r="F6" s="70">
        <v>1</v>
      </c>
      <c r="G6" s="2"/>
      <c r="H6" s="52"/>
      <c r="I6" s="2"/>
      <c r="J6" s="2"/>
      <c r="K6" s="2"/>
      <c r="L6" s="2"/>
      <c r="M6" s="2"/>
      <c r="N6" s="128"/>
      <c r="O6" s="236"/>
      <c r="P6" s="3"/>
      <c r="Q6" s="3"/>
      <c r="R6" s="3"/>
      <c r="S6" s="3"/>
      <c r="T6" s="3"/>
      <c r="U6" s="3"/>
      <c r="V6" s="3"/>
      <c r="W6" s="3"/>
      <c r="X6" s="3"/>
      <c r="Y6" s="3"/>
      <c r="Z6" s="3"/>
      <c r="AA6" s="3"/>
      <c r="AB6" s="3"/>
      <c r="AC6" s="3"/>
      <c r="AD6" s="3"/>
      <c r="AE6" s="3"/>
      <c r="AF6" s="3"/>
    </row>
    <row r="7" spans="1:138" ht="20.25">
      <c r="A7" s="2"/>
      <c r="B7" s="71" t="s">
        <v>240</v>
      </c>
      <c r="C7" s="113" t="s">
        <v>241</v>
      </c>
      <c r="D7" s="68">
        <v>0.09</v>
      </c>
      <c r="E7" s="69" t="s">
        <v>242</v>
      </c>
      <c r="F7" s="70">
        <v>2</v>
      </c>
      <c r="G7" s="2"/>
      <c r="H7" s="2"/>
      <c r="I7" s="2"/>
      <c r="J7" s="2"/>
      <c r="K7" s="2"/>
      <c r="L7" s="2"/>
      <c r="M7" s="2"/>
      <c r="N7" s="128"/>
      <c r="O7" s="236"/>
      <c r="P7" s="3"/>
      <c r="Q7" s="3"/>
      <c r="R7" s="3"/>
      <c r="S7" s="3"/>
      <c r="T7" s="3"/>
      <c r="U7" s="3"/>
      <c r="V7" s="3"/>
      <c r="W7" s="3"/>
      <c r="X7" s="3"/>
      <c r="Y7" s="3"/>
      <c r="Z7" s="3"/>
      <c r="AA7" s="3"/>
      <c r="AB7" s="3"/>
      <c r="AC7" s="3"/>
      <c r="AD7" s="3"/>
      <c r="AE7" s="3"/>
      <c r="AF7" s="3"/>
    </row>
    <row r="8" spans="1:138" ht="20.25">
      <c r="A8" s="2"/>
      <c r="B8" s="72" t="s">
        <v>243</v>
      </c>
      <c r="C8" s="113" t="s">
        <v>244</v>
      </c>
      <c r="D8" s="68">
        <v>0.28999999999999998</v>
      </c>
      <c r="E8" s="69" t="s">
        <v>245</v>
      </c>
      <c r="F8" s="70">
        <v>3</v>
      </c>
      <c r="G8" s="2"/>
      <c r="H8" s="2"/>
      <c r="I8" s="2"/>
      <c r="J8" s="2"/>
      <c r="K8" s="2"/>
      <c r="L8" s="2"/>
      <c r="M8" s="2"/>
      <c r="N8" s="128"/>
      <c r="O8" s="236"/>
      <c r="P8" s="3"/>
      <c r="Q8" s="3"/>
      <c r="R8" s="3"/>
      <c r="S8" s="3"/>
      <c r="T8" s="3"/>
      <c r="U8" s="3"/>
      <c r="V8" s="3"/>
      <c r="W8" s="3"/>
      <c r="X8" s="3"/>
      <c r="Y8" s="3"/>
      <c r="Z8" s="3"/>
      <c r="AA8" s="3"/>
      <c r="AB8" s="3"/>
      <c r="AC8" s="3"/>
      <c r="AD8" s="3"/>
      <c r="AE8" s="3"/>
      <c r="AF8" s="3"/>
    </row>
    <row r="9" spans="1:138" ht="20.25">
      <c r="A9" s="2"/>
      <c r="B9" s="73" t="s">
        <v>246</v>
      </c>
      <c r="C9" s="113" t="s">
        <v>247</v>
      </c>
      <c r="D9" s="68">
        <v>0.49</v>
      </c>
      <c r="E9" s="69" t="s">
        <v>248</v>
      </c>
      <c r="F9" s="70">
        <v>4</v>
      </c>
      <c r="G9" s="2"/>
      <c r="H9" s="2"/>
      <c r="I9" s="2"/>
      <c r="J9" s="2"/>
      <c r="K9" s="2"/>
      <c r="L9" s="2"/>
      <c r="M9" s="2"/>
      <c r="N9" s="128"/>
      <c r="O9" s="236"/>
      <c r="P9" s="3"/>
      <c r="Q9" s="3"/>
      <c r="R9" s="3"/>
      <c r="S9" s="3"/>
      <c r="T9" s="3"/>
      <c r="U9" s="3"/>
      <c r="V9" s="3"/>
      <c r="W9" s="3"/>
      <c r="X9" s="3"/>
      <c r="Y9" s="3"/>
      <c r="Z9" s="3"/>
      <c r="AA9" s="3"/>
      <c r="AB9" s="3"/>
      <c r="AC9" s="3"/>
      <c r="AD9" s="3"/>
      <c r="AE9" s="3"/>
      <c r="AF9" s="3"/>
    </row>
    <row r="10" spans="1:138" ht="20.25">
      <c r="A10" s="2"/>
      <c r="B10" s="74" t="s">
        <v>249</v>
      </c>
      <c r="C10" s="113" t="s">
        <v>250</v>
      </c>
      <c r="D10" s="68">
        <v>1</v>
      </c>
      <c r="E10" s="69" t="s">
        <v>251</v>
      </c>
      <c r="F10" s="70">
        <v>5</v>
      </c>
      <c r="G10" s="2"/>
      <c r="H10" s="2"/>
      <c r="I10" s="93" t="s">
        <v>172</v>
      </c>
      <c r="J10" s="2"/>
      <c r="K10" s="2"/>
      <c r="L10" s="2"/>
      <c r="M10" s="2"/>
      <c r="N10" s="128"/>
      <c r="O10" s="236"/>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5"/>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5"/>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5"/>
      <c r="P13" s="3"/>
      <c r="Q13" s="3"/>
      <c r="R13" s="3"/>
      <c r="S13" s="3"/>
      <c r="T13" s="3"/>
      <c r="U13" s="3"/>
      <c r="V13" s="3"/>
      <c r="W13" s="3"/>
      <c r="X13" s="3"/>
      <c r="Y13" s="3"/>
      <c r="Z13" s="3"/>
      <c r="AA13" s="3"/>
      <c r="AB13" s="3"/>
      <c r="AC13" s="3"/>
      <c r="AD13" s="3"/>
      <c r="AE13" s="3"/>
      <c r="AF13" s="3"/>
    </row>
    <row r="14" spans="1:138" ht="23.25">
      <c r="A14" s="2"/>
      <c r="B14" s="666" t="s">
        <v>252</v>
      </c>
      <c r="C14" s="666"/>
      <c r="D14" s="666"/>
      <c r="E14" s="666"/>
      <c r="F14" s="101"/>
      <c r="G14" s="62"/>
      <c r="H14" s="2"/>
      <c r="I14" s="2"/>
      <c r="J14" s="2"/>
      <c r="K14" s="2"/>
      <c r="L14" s="2"/>
      <c r="M14" s="2"/>
      <c r="N14" s="128"/>
      <c r="O14" s="235"/>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5"/>
      <c r="P15" s="3"/>
      <c r="Q15" s="3"/>
      <c r="R15" s="3"/>
      <c r="S15" s="3"/>
      <c r="T15" s="3"/>
      <c r="U15" s="3"/>
      <c r="V15" s="3"/>
      <c r="W15" s="3"/>
      <c r="X15" s="3"/>
      <c r="Y15" s="3"/>
      <c r="Z15" s="3"/>
      <c r="AA15" s="3"/>
      <c r="AB15" s="3"/>
      <c r="AC15" s="3"/>
      <c r="AD15" s="3"/>
      <c r="AE15" s="3"/>
      <c r="AF15" s="3"/>
    </row>
    <row r="16" spans="1:138" s="78" customFormat="1" ht="20.25">
      <c r="A16" s="76"/>
      <c r="B16" s="103"/>
      <c r="C16" s="668" t="s">
        <v>141</v>
      </c>
      <c r="D16" s="668"/>
      <c r="E16" s="668"/>
      <c r="F16" s="104"/>
      <c r="G16" s="76"/>
      <c r="H16" s="76"/>
      <c r="I16" s="94" t="s">
        <v>136</v>
      </c>
      <c r="J16" s="76"/>
      <c r="K16" s="76"/>
      <c r="L16" s="76"/>
      <c r="M16" s="76"/>
      <c r="N16" s="129"/>
      <c r="O16" s="237"/>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253</v>
      </c>
      <c r="C17" s="667" t="s">
        <v>254</v>
      </c>
      <c r="D17" s="667"/>
      <c r="E17" s="667"/>
      <c r="F17" s="105">
        <v>1</v>
      </c>
      <c r="G17" s="76"/>
      <c r="H17" s="76"/>
      <c r="I17" s="93" t="s">
        <v>141</v>
      </c>
      <c r="J17" s="76"/>
      <c r="K17" s="76"/>
      <c r="L17" s="76"/>
      <c r="M17" s="76"/>
      <c r="N17" s="129"/>
      <c r="O17" s="238"/>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255</v>
      </c>
      <c r="C18" s="667" t="s">
        <v>142</v>
      </c>
      <c r="D18" s="667"/>
      <c r="E18" s="667"/>
      <c r="F18" s="105">
        <v>2</v>
      </c>
      <c r="G18" s="76"/>
      <c r="H18" s="76"/>
      <c r="I18" s="93" t="s">
        <v>144</v>
      </c>
      <c r="J18" s="76"/>
      <c r="K18" s="76"/>
      <c r="L18" s="76"/>
      <c r="M18" s="76"/>
      <c r="N18" s="129"/>
      <c r="O18" s="238"/>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256</v>
      </c>
      <c r="C19" s="667" t="s">
        <v>153</v>
      </c>
      <c r="D19" s="667"/>
      <c r="E19" s="667"/>
      <c r="F19" s="105">
        <v>3</v>
      </c>
      <c r="G19" s="76"/>
      <c r="H19" s="76"/>
      <c r="I19" s="93" t="s">
        <v>150</v>
      </c>
      <c r="J19" s="76"/>
      <c r="K19" s="76"/>
      <c r="L19" s="76"/>
      <c r="M19" s="76"/>
      <c r="N19" s="129"/>
      <c r="O19" s="238"/>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257</v>
      </c>
      <c r="C20" s="667" t="s">
        <v>157</v>
      </c>
      <c r="D20" s="667"/>
      <c r="E20" s="667"/>
      <c r="F20" s="105">
        <v>4</v>
      </c>
      <c r="G20" s="76"/>
      <c r="H20" s="76"/>
      <c r="I20" s="93" t="s">
        <v>147</v>
      </c>
      <c r="J20" s="76"/>
      <c r="K20" s="76"/>
      <c r="L20" s="76"/>
      <c r="M20" s="76"/>
      <c r="N20" s="129"/>
      <c r="O20" s="238"/>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258</v>
      </c>
      <c r="C21" s="667" t="s">
        <v>259</v>
      </c>
      <c r="D21" s="667"/>
      <c r="E21" s="667"/>
      <c r="F21" s="105">
        <v>5</v>
      </c>
      <c r="G21" s="76"/>
      <c r="H21" s="76"/>
      <c r="I21" s="93" t="str">
        <f>C48</f>
        <v>Interrupción o afectación en la prestación del servicio administrativo</v>
      </c>
      <c r="J21" s="76"/>
      <c r="K21" s="76"/>
      <c r="L21" s="76"/>
      <c r="M21" s="76"/>
      <c r="N21" s="129"/>
      <c r="O21" s="238"/>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7"/>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7"/>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69" t="s">
        <v>144</v>
      </c>
      <c r="D24" s="669"/>
      <c r="E24" s="669"/>
      <c r="F24" s="85"/>
      <c r="G24" s="76"/>
      <c r="H24" s="76"/>
      <c r="I24" s="76"/>
      <c r="J24" s="76"/>
      <c r="K24" s="76"/>
      <c r="L24" s="76"/>
      <c r="M24" s="76"/>
      <c r="N24" s="129"/>
      <c r="O24" s="237"/>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253</v>
      </c>
      <c r="C25" s="667" t="s">
        <v>260</v>
      </c>
      <c r="D25" s="667"/>
      <c r="E25" s="667"/>
      <c r="F25" s="105">
        <v>1</v>
      </c>
      <c r="G25" s="76"/>
      <c r="H25" s="76"/>
      <c r="I25" s="76"/>
      <c r="J25" s="76"/>
      <c r="K25" s="76"/>
      <c r="L25" s="76"/>
      <c r="M25" s="76"/>
      <c r="N25" s="129"/>
      <c r="O25" s="239"/>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255</v>
      </c>
      <c r="C26" s="667" t="s">
        <v>261</v>
      </c>
      <c r="D26" s="667"/>
      <c r="E26" s="667"/>
      <c r="F26" s="105">
        <v>2</v>
      </c>
      <c r="G26" s="76"/>
      <c r="H26" s="76"/>
      <c r="I26" s="84"/>
      <c r="J26" s="84"/>
      <c r="K26" s="84"/>
      <c r="L26" s="84"/>
      <c r="M26" s="84"/>
      <c r="N26" s="130"/>
      <c r="O26" s="239"/>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256</v>
      </c>
      <c r="C27" s="667" t="s">
        <v>159</v>
      </c>
      <c r="D27" s="667"/>
      <c r="E27" s="667"/>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9"/>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257</v>
      </c>
      <c r="C28" s="667" t="s">
        <v>262</v>
      </c>
      <c r="D28" s="667"/>
      <c r="E28" s="667"/>
      <c r="F28" s="105">
        <v>4</v>
      </c>
      <c r="G28" s="76"/>
      <c r="H28" s="76"/>
      <c r="I28" s="84" t="str">
        <v xml:space="preserve">Si el hecho llegara a presentarse, tendría bajo impacto o efecto sobre la entidad.
</v>
      </c>
      <c r="J28" s="84"/>
      <c r="K28" s="84"/>
      <c r="L28" s="84"/>
      <c r="M28" s="84"/>
      <c r="N28" s="130"/>
      <c r="O28" s="239"/>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258</v>
      </c>
      <c r="C29" s="667" t="s">
        <v>145</v>
      </c>
      <c r="D29" s="667"/>
      <c r="E29" s="667"/>
      <c r="F29" s="105">
        <v>5</v>
      </c>
      <c r="G29" s="76"/>
      <c r="H29" s="76"/>
      <c r="I29" s="84" t="str">
        <v xml:space="preserve">Si el hecho llegara a presentarse, tendría medianas consecuencias o efectos sobre la entidad.
</v>
      </c>
      <c r="J29" s="84"/>
      <c r="K29" s="84"/>
      <c r="L29" s="84"/>
      <c r="M29" s="84"/>
      <c r="N29" s="130"/>
      <c r="O29" s="239"/>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7"/>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7"/>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68" t="s">
        <v>150</v>
      </c>
      <c r="D32" s="668"/>
      <c r="E32" s="668"/>
      <c r="F32" s="85"/>
      <c r="I32" s="84"/>
      <c r="J32" s="84"/>
      <c r="K32" s="84"/>
      <c r="L32" s="84"/>
      <c r="M32" s="84"/>
      <c r="N32" s="130"/>
      <c r="O32" s="237"/>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253</v>
      </c>
      <c r="C33" s="667" t="s">
        <v>263</v>
      </c>
      <c r="D33" s="667"/>
      <c r="E33" s="667"/>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7"/>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255</v>
      </c>
      <c r="C34" s="667" t="s">
        <v>264</v>
      </c>
      <c r="D34" s="667"/>
      <c r="E34" s="667"/>
      <c r="F34" s="107">
        <v>2</v>
      </c>
      <c r="I34" s="84" t="str">
        <v xml:space="preserve">Si el hecho llegara a presentarse, tendría bajo impacto o efecto sobre la entidad.
</v>
      </c>
      <c r="J34" s="84"/>
      <c r="K34" s="84"/>
      <c r="L34" s="84"/>
      <c r="M34" s="84"/>
      <c r="N34" s="130"/>
      <c r="O34" s="237"/>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256</v>
      </c>
      <c r="C35" s="667" t="s">
        <v>151</v>
      </c>
      <c r="D35" s="667"/>
      <c r="E35" s="667"/>
      <c r="F35" s="107">
        <v>3</v>
      </c>
      <c r="I35" s="84" t="str">
        <v xml:space="preserve">Si el hecho llegara a presentarse, tendría medianas consecuencias o efectos sobre la entidad.
</v>
      </c>
      <c r="J35" s="84"/>
      <c r="K35" s="84"/>
      <c r="L35" s="84"/>
      <c r="M35" s="84"/>
      <c r="N35" s="130"/>
      <c r="O35" s="237"/>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257</v>
      </c>
      <c r="C36" s="667" t="s">
        <v>265</v>
      </c>
      <c r="D36" s="667"/>
      <c r="E36" s="667"/>
      <c r="F36" s="107">
        <v>4</v>
      </c>
      <c r="I36" s="84" t="str">
        <v xml:space="preserve">Si el hecho llegara a presentarse, tendría altas consecuencias o efectos sobre la entidad
</v>
      </c>
      <c r="J36" s="84"/>
      <c r="K36" s="84"/>
      <c r="L36" s="84"/>
      <c r="M36" s="84"/>
      <c r="N36" s="130"/>
      <c r="O36" s="237"/>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258</v>
      </c>
      <c r="C37" s="667" t="s">
        <v>266</v>
      </c>
      <c r="D37" s="667"/>
      <c r="E37" s="667"/>
      <c r="F37" s="107">
        <v>5</v>
      </c>
      <c r="I37" s="84" t="str">
        <v xml:space="preserve">Si el hecho llegara a presentarse, tendría desastrosas consecuencias o efectos sobre la entidad.
</v>
      </c>
      <c r="J37" s="84"/>
      <c r="K37" s="84"/>
      <c r="L37" s="84"/>
      <c r="M37" s="84"/>
      <c r="N37" s="130"/>
      <c r="O37" s="237"/>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7"/>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7"/>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68" t="s">
        <v>147</v>
      </c>
      <c r="D40" s="668"/>
      <c r="E40" s="668"/>
      <c r="F40" s="85"/>
      <c r="N40" s="129"/>
      <c r="O40" s="237"/>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253</v>
      </c>
      <c r="C41" s="667" t="s">
        <v>267</v>
      </c>
      <c r="D41" s="667"/>
      <c r="E41" s="667"/>
      <c r="F41" s="107">
        <v>1</v>
      </c>
      <c r="N41" s="129"/>
      <c r="O41" s="237"/>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255</v>
      </c>
      <c r="C42" s="667" t="s">
        <v>148</v>
      </c>
      <c r="D42" s="667"/>
      <c r="E42" s="667"/>
      <c r="F42" s="107">
        <v>2</v>
      </c>
      <c r="N42" s="129"/>
      <c r="O42" s="237"/>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256</v>
      </c>
      <c r="C43" s="667" t="s">
        <v>268</v>
      </c>
      <c r="D43" s="667"/>
      <c r="E43" s="667"/>
      <c r="F43" s="107">
        <v>3</v>
      </c>
      <c r="N43" s="129"/>
      <c r="O43" s="237"/>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257</v>
      </c>
      <c r="C44" s="667" t="s">
        <v>168</v>
      </c>
      <c r="D44" s="667"/>
      <c r="E44" s="667"/>
      <c r="F44" s="107">
        <v>4</v>
      </c>
      <c r="N44" s="129"/>
      <c r="O44" s="237"/>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258</v>
      </c>
      <c r="C45" s="667" t="s">
        <v>269</v>
      </c>
      <c r="D45" s="667"/>
      <c r="E45" s="667"/>
      <c r="F45" s="107">
        <v>5</v>
      </c>
      <c r="N45" s="129"/>
      <c r="O45" s="237"/>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270</v>
      </c>
      <c r="D46" s="84"/>
      <c r="F46" s="85"/>
      <c r="N46" s="129"/>
      <c r="O46" s="237"/>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7"/>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69" t="s">
        <v>163</v>
      </c>
      <c r="D48" s="669"/>
      <c r="E48" s="669"/>
      <c r="F48" s="85"/>
      <c r="N48" s="129"/>
      <c r="O48" s="237"/>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253</v>
      </c>
      <c r="C49" s="670" t="s">
        <v>271</v>
      </c>
      <c r="D49" s="671"/>
      <c r="E49" s="672"/>
      <c r="F49" s="70">
        <v>1</v>
      </c>
      <c r="N49" s="129"/>
      <c r="O49" s="237"/>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255</v>
      </c>
      <c r="C50" s="670" t="s">
        <v>272</v>
      </c>
      <c r="D50" s="671"/>
      <c r="E50" s="672"/>
      <c r="F50" s="70">
        <v>2</v>
      </c>
      <c r="N50" s="129"/>
      <c r="O50" s="237"/>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256</v>
      </c>
      <c r="C51" s="670" t="s">
        <v>164</v>
      </c>
      <c r="D51" s="671"/>
      <c r="E51" s="672"/>
      <c r="F51" s="70">
        <v>3</v>
      </c>
      <c r="N51" s="129"/>
      <c r="O51" s="237"/>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257</v>
      </c>
      <c r="C52" s="670" t="s">
        <v>273</v>
      </c>
      <c r="D52" s="671"/>
      <c r="E52" s="672"/>
      <c r="F52" s="70">
        <v>4</v>
      </c>
      <c r="N52" s="129"/>
      <c r="O52" s="237"/>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258</v>
      </c>
      <c r="C53" s="670" t="s">
        <v>274</v>
      </c>
      <c r="D53" s="671"/>
      <c r="E53" s="672"/>
      <c r="F53" s="70">
        <v>5</v>
      </c>
      <c r="N53" s="129"/>
      <c r="O53" s="237"/>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7"/>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7"/>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172</v>
      </c>
      <c r="D56" s="96"/>
      <c r="E56" s="96"/>
      <c r="F56" s="85"/>
      <c r="N56" s="129"/>
      <c r="O56" s="237"/>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253</v>
      </c>
      <c r="C57" s="673" t="s">
        <v>173</v>
      </c>
      <c r="D57" s="674"/>
      <c r="E57" s="675"/>
      <c r="F57" s="70">
        <v>1</v>
      </c>
      <c r="N57" s="129"/>
      <c r="O57" s="237"/>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255</v>
      </c>
      <c r="C58" s="673" t="s">
        <v>275</v>
      </c>
      <c r="D58" s="674"/>
      <c r="E58" s="675"/>
      <c r="F58" s="70">
        <v>2</v>
      </c>
      <c r="N58" s="129"/>
      <c r="O58" s="237"/>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256</v>
      </c>
      <c r="C59" s="673" t="s">
        <v>276</v>
      </c>
      <c r="D59" s="674"/>
      <c r="E59" s="675"/>
      <c r="F59" s="70">
        <v>3</v>
      </c>
      <c r="N59" s="129"/>
      <c r="O59" s="237"/>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257</v>
      </c>
      <c r="C60" s="673" t="s">
        <v>277</v>
      </c>
      <c r="D60" s="674"/>
      <c r="E60" s="675"/>
      <c r="F60" s="70">
        <v>4</v>
      </c>
      <c r="N60" s="129"/>
      <c r="O60" s="237"/>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258</v>
      </c>
      <c r="C61" s="673" t="s">
        <v>278</v>
      </c>
      <c r="D61" s="674"/>
      <c r="E61" s="675"/>
      <c r="F61" s="70">
        <v>5</v>
      </c>
      <c r="N61" s="129"/>
      <c r="O61" s="237"/>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7"/>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7"/>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7"/>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7"/>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7"/>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7"/>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7"/>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7"/>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7"/>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7"/>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7"/>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7"/>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7"/>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7"/>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7"/>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7"/>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7"/>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7"/>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7"/>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7"/>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7"/>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7"/>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7"/>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7"/>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7"/>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7"/>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7"/>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7"/>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7"/>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7"/>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7"/>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7"/>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7"/>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7"/>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7"/>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7"/>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7"/>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7"/>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7"/>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7"/>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7"/>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7"/>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7"/>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7"/>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7"/>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7"/>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7"/>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7"/>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7"/>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7"/>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7"/>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7"/>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7"/>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7"/>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7"/>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7"/>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7"/>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7"/>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7"/>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7"/>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7"/>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7"/>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7"/>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7"/>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7"/>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7"/>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7"/>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7"/>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7"/>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7"/>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7"/>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7"/>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7"/>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7"/>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7"/>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7"/>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7"/>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7"/>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7"/>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7"/>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7"/>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7"/>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7"/>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7"/>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7"/>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7"/>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7"/>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7"/>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7"/>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7"/>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7"/>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7"/>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7"/>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7"/>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7"/>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7"/>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7"/>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7"/>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7"/>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7"/>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7"/>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7"/>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7"/>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7"/>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7"/>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7"/>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7"/>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7"/>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7"/>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7"/>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7"/>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7"/>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7"/>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7"/>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7"/>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7"/>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7"/>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7"/>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7"/>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7"/>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7"/>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7"/>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7"/>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7"/>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7"/>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7"/>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7"/>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7"/>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7"/>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7"/>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7"/>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7"/>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7"/>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7"/>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7"/>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7"/>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7"/>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5"/>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5"/>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5"/>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5"/>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5"/>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5"/>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5"/>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5"/>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5"/>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5"/>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5"/>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5"/>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5"/>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5"/>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5"/>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5"/>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5"/>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5"/>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5"/>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5"/>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5"/>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5"/>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5"/>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5"/>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5"/>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5"/>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5"/>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5"/>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5"/>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5"/>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5"/>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5"/>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5"/>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5"/>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5"/>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5"/>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5"/>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5"/>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5"/>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5"/>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5"/>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5"/>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5"/>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5"/>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5"/>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5"/>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5"/>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5"/>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5"/>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5"/>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5"/>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5"/>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5"/>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5"/>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5"/>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5"/>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5"/>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5"/>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5"/>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5"/>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5"/>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5"/>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5"/>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5"/>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5"/>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5"/>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5"/>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5"/>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5"/>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5"/>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5"/>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5"/>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5"/>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5"/>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5"/>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5"/>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5"/>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5"/>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5"/>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5"/>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5"/>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5"/>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5"/>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5"/>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5"/>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5"/>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5"/>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5"/>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5"/>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5"/>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5"/>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5"/>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5"/>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5"/>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5"/>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5"/>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5"/>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5"/>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5"/>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5"/>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5"/>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5"/>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5"/>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5"/>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5"/>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5"/>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5"/>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5"/>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5"/>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5"/>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5"/>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5"/>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5"/>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5"/>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5"/>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5"/>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5"/>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5"/>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5"/>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5"/>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5"/>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5"/>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5"/>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5"/>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5"/>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5"/>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5"/>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5"/>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5"/>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5"/>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5"/>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5"/>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5"/>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5"/>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5"/>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5"/>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5"/>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5"/>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5"/>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5"/>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5"/>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5"/>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5"/>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5"/>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5"/>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5"/>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5"/>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5"/>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5"/>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5"/>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5"/>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5"/>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5"/>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5"/>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5"/>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5"/>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5"/>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5"/>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5"/>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5"/>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5"/>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5"/>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5"/>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5"/>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5"/>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5"/>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5"/>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5"/>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5"/>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5"/>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5"/>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5"/>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5"/>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5"/>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5"/>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5"/>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5"/>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5"/>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5"/>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5"/>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5"/>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5"/>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5"/>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5"/>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5"/>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5"/>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5"/>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5"/>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5"/>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5"/>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5"/>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5"/>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5"/>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5"/>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5"/>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5"/>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5"/>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5"/>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5"/>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5"/>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5"/>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5"/>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5"/>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5"/>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5"/>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5"/>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5"/>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5"/>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5"/>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5"/>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5"/>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5"/>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5"/>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5"/>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5"/>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5"/>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5"/>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5"/>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5"/>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5"/>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5"/>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5"/>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5"/>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5"/>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5"/>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5"/>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5"/>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5"/>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5"/>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5"/>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5"/>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5"/>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5"/>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5"/>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5"/>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5"/>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5"/>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5"/>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5"/>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5"/>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5"/>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5"/>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5"/>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5"/>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5"/>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5"/>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5"/>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5"/>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5"/>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5"/>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5"/>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5"/>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5"/>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5"/>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5"/>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5"/>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5"/>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5"/>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5"/>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5"/>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5"/>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5"/>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5"/>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5"/>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5"/>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5"/>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5"/>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5"/>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5"/>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5"/>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5"/>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5"/>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5"/>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5"/>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5"/>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5"/>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5"/>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5"/>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5"/>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5"/>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5"/>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5"/>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5"/>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5"/>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5"/>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5"/>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5"/>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5"/>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5"/>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5"/>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5"/>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5"/>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5"/>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5"/>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5"/>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5"/>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5"/>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5"/>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5"/>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5"/>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5"/>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5"/>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5"/>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5"/>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5"/>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5"/>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5"/>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5"/>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5"/>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5"/>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5"/>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5"/>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5"/>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5"/>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5"/>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5"/>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5"/>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5"/>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5"/>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5"/>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5"/>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5"/>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5"/>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5"/>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5"/>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5"/>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5"/>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5"/>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5"/>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5"/>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5"/>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5"/>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5"/>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5"/>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5"/>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5"/>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5"/>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5"/>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5"/>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5"/>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5"/>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5"/>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5"/>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5"/>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5"/>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5"/>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5"/>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5"/>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5"/>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5"/>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5"/>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5"/>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5"/>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5"/>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5"/>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5"/>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5"/>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5"/>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5"/>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5"/>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5"/>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5"/>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5"/>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5"/>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5"/>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5"/>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5"/>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5"/>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5"/>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5"/>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5"/>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5"/>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5"/>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5"/>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5"/>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5"/>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5"/>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5"/>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5"/>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5"/>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5"/>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5"/>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5"/>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5"/>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5"/>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5"/>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5"/>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5"/>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5"/>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5"/>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5"/>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5"/>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5"/>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5"/>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5"/>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5"/>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5"/>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5"/>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5"/>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5"/>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5"/>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5"/>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5"/>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5"/>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5"/>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5"/>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5"/>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5"/>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5"/>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5"/>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5"/>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5"/>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5"/>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5"/>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5"/>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5"/>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5"/>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5"/>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5"/>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5"/>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5"/>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5"/>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5"/>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5"/>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5"/>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5"/>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5"/>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5"/>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5"/>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5"/>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5"/>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5"/>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5"/>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5"/>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5"/>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5"/>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5"/>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5"/>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5"/>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5"/>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5"/>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5"/>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5"/>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5"/>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5"/>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5"/>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5"/>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5"/>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5"/>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5"/>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5"/>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5"/>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5"/>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5"/>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5"/>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5"/>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5"/>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5"/>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5"/>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5"/>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5"/>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5"/>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5"/>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5"/>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5"/>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5"/>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5"/>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5"/>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5"/>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5"/>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5"/>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5"/>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5"/>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5"/>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5"/>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5"/>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5"/>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5"/>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5"/>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5"/>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5"/>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5"/>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5"/>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5"/>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5"/>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5"/>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5"/>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5"/>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5"/>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5"/>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5"/>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5"/>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5"/>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5"/>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5"/>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5"/>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5"/>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5"/>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5"/>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5"/>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5"/>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5"/>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5"/>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5"/>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5"/>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5"/>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5"/>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5"/>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5"/>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5"/>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5"/>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5"/>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5"/>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5"/>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5"/>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5"/>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5"/>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5"/>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5"/>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5"/>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D15" sqref="D15"/>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78" t="s">
        <v>279</v>
      </c>
      <c r="C4" s="679"/>
      <c r="D4" s="679"/>
      <c r="E4" s="680" t="s">
        <v>280</v>
      </c>
      <c r="F4" s="680"/>
      <c r="G4" s="680"/>
      <c r="H4" s="680"/>
      <c r="I4" s="681"/>
      <c r="Q4" s="682" t="s">
        <v>281</v>
      </c>
      <c r="R4" s="682"/>
    </row>
    <row r="5" spans="2:19">
      <c r="B5" s="678"/>
      <c r="C5" s="679"/>
      <c r="D5" s="679"/>
      <c r="E5" s="680"/>
      <c r="F5" s="680"/>
      <c r="G5" s="680"/>
      <c r="H5" s="680"/>
      <c r="I5" s="681"/>
      <c r="Q5" s="682"/>
      <c r="R5" s="682"/>
    </row>
    <row r="6" spans="2:19">
      <c r="B6" s="678"/>
      <c r="C6" s="679"/>
      <c r="D6" s="679"/>
      <c r="E6" s="680"/>
      <c r="F6" s="680"/>
      <c r="G6" s="680"/>
      <c r="H6" s="680"/>
      <c r="I6" s="681"/>
      <c r="Q6" s="682"/>
      <c r="R6" s="682"/>
    </row>
    <row r="7" spans="2:19" ht="15.75" thickBot="1">
      <c r="B7" s="117"/>
      <c r="I7" s="118"/>
    </row>
    <row r="8" spans="2:19" ht="62.25" customHeight="1" thickBot="1">
      <c r="B8" s="683" t="s">
        <v>234</v>
      </c>
      <c r="C8" s="684"/>
      <c r="D8" s="56" t="s">
        <v>282</v>
      </c>
      <c r="E8" s="57">
        <v>5</v>
      </c>
      <c r="F8" s="57">
        <v>10</v>
      </c>
      <c r="G8" s="57">
        <v>15</v>
      </c>
      <c r="H8" s="57">
        <v>20</v>
      </c>
      <c r="I8" s="119">
        <v>25</v>
      </c>
      <c r="K8" s="685" t="s">
        <v>283</v>
      </c>
      <c r="L8" s="686"/>
      <c r="M8" s="686"/>
      <c r="N8" s="686"/>
      <c r="O8" s="686"/>
      <c r="P8" s="687"/>
      <c r="Q8" s="688" t="s">
        <v>284</v>
      </c>
      <c r="R8" s="688"/>
      <c r="S8" s="16" t="s">
        <v>285</v>
      </c>
    </row>
    <row r="9" spans="2:19" ht="62.25" customHeight="1" thickBot="1">
      <c r="B9" s="683"/>
      <c r="C9" s="684"/>
      <c r="D9" s="56" t="s">
        <v>286</v>
      </c>
      <c r="E9" s="58">
        <v>4</v>
      </c>
      <c r="F9" s="58">
        <v>8</v>
      </c>
      <c r="G9" s="57">
        <v>12</v>
      </c>
      <c r="H9" s="57">
        <v>16</v>
      </c>
      <c r="I9" s="119">
        <v>20</v>
      </c>
      <c r="K9" s="689" t="s">
        <v>287</v>
      </c>
      <c r="L9" s="690"/>
      <c r="M9" s="690"/>
      <c r="N9" s="690"/>
      <c r="O9" s="690"/>
      <c r="P9" s="690"/>
      <c r="Q9" s="691" t="s">
        <v>288</v>
      </c>
      <c r="R9" s="692"/>
      <c r="S9" s="16" t="s">
        <v>289</v>
      </c>
    </row>
    <row r="10" spans="2:19" ht="62.25" customHeight="1" thickBot="1">
      <c r="B10" s="683"/>
      <c r="C10" s="684"/>
      <c r="D10" s="56" t="s">
        <v>290</v>
      </c>
      <c r="E10" s="58">
        <v>3</v>
      </c>
      <c r="F10" s="58">
        <v>6</v>
      </c>
      <c r="G10" s="58">
        <v>9</v>
      </c>
      <c r="H10" s="57">
        <v>12</v>
      </c>
      <c r="I10" s="119">
        <v>15</v>
      </c>
      <c r="K10" s="693" t="s">
        <v>256</v>
      </c>
      <c r="L10" s="694"/>
      <c r="M10" s="694"/>
      <c r="N10" s="694"/>
      <c r="O10" s="694"/>
      <c r="P10" s="694"/>
      <c r="Q10" s="688" t="s">
        <v>291</v>
      </c>
      <c r="R10" s="688"/>
      <c r="S10" s="16" t="s">
        <v>292</v>
      </c>
    </row>
    <row r="11" spans="2:19" ht="62.25" customHeight="1">
      <c r="B11" s="683"/>
      <c r="C11" s="684"/>
      <c r="D11" s="56" t="s">
        <v>293</v>
      </c>
      <c r="E11" s="59">
        <v>2</v>
      </c>
      <c r="F11" s="58">
        <v>4</v>
      </c>
      <c r="G11" s="58">
        <v>6</v>
      </c>
      <c r="H11" s="57">
        <v>8</v>
      </c>
      <c r="I11" s="119">
        <v>10</v>
      </c>
      <c r="K11" s="695" t="s">
        <v>294</v>
      </c>
      <c r="L11" s="696"/>
      <c r="M11" s="696"/>
      <c r="N11" s="696"/>
      <c r="O11" s="696"/>
      <c r="P11" s="696"/>
      <c r="Q11" s="688" t="s">
        <v>231</v>
      </c>
      <c r="R11" s="547"/>
      <c r="S11" s="16" t="s">
        <v>231</v>
      </c>
    </row>
    <row r="12" spans="2:19" ht="62.25" customHeight="1">
      <c r="B12" s="683"/>
      <c r="C12" s="684"/>
      <c r="D12" s="56" t="s">
        <v>295</v>
      </c>
      <c r="E12" s="59">
        <v>1</v>
      </c>
      <c r="F12" s="59">
        <v>2</v>
      </c>
      <c r="G12" s="58">
        <v>3</v>
      </c>
      <c r="H12" s="57">
        <v>4</v>
      </c>
      <c r="I12" s="119">
        <v>5</v>
      </c>
    </row>
    <row r="13" spans="2:19" ht="62.25" customHeight="1" thickBot="1">
      <c r="B13" s="120"/>
      <c r="C13" s="676" t="s">
        <v>296</v>
      </c>
      <c r="D13" s="677"/>
      <c r="E13" s="121" t="s">
        <v>297</v>
      </c>
      <c r="F13" s="121" t="s">
        <v>298</v>
      </c>
      <c r="G13" s="121" t="s">
        <v>299</v>
      </c>
      <c r="H13" s="121" t="s">
        <v>300</v>
      </c>
      <c r="I13" s="122" t="s">
        <v>301</v>
      </c>
    </row>
    <row r="17" spans="4:6">
      <c r="D17" s="16"/>
      <c r="E17" s="16"/>
      <c r="F17" s="16"/>
    </row>
    <row r="18" spans="4:6" ht="15.75">
      <c r="D18" s="21" t="s">
        <v>302</v>
      </c>
      <c r="E18" s="123" t="s">
        <v>294</v>
      </c>
      <c r="F18" s="123">
        <v>1</v>
      </c>
    </row>
    <row r="19" spans="4:6">
      <c r="D19" s="21" t="s">
        <v>303</v>
      </c>
      <c r="E19" s="21" t="s">
        <v>294</v>
      </c>
      <c r="F19" s="21">
        <v>2</v>
      </c>
    </row>
    <row r="20" spans="4:6">
      <c r="D20" s="21" t="s">
        <v>304</v>
      </c>
      <c r="E20" s="21" t="s">
        <v>256</v>
      </c>
      <c r="F20" s="21">
        <v>2</v>
      </c>
    </row>
    <row r="21" spans="4:6">
      <c r="D21" s="21" t="s">
        <v>305</v>
      </c>
      <c r="E21" s="21" t="s">
        <v>306</v>
      </c>
      <c r="F21" s="21">
        <v>3</v>
      </c>
    </row>
    <row r="22" spans="4:6">
      <c r="D22" s="21" t="s">
        <v>307</v>
      </c>
      <c r="E22" s="21" t="s">
        <v>283</v>
      </c>
      <c r="F22" s="21">
        <v>4</v>
      </c>
    </row>
    <row r="23" spans="4:6">
      <c r="D23" s="21" t="s">
        <v>308</v>
      </c>
      <c r="E23" s="21" t="s">
        <v>294</v>
      </c>
      <c r="F23" s="21">
        <v>1</v>
      </c>
    </row>
    <row r="24" spans="4:6">
      <c r="D24" s="21" t="s">
        <v>309</v>
      </c>
      <c r="E24" s="21" t="s">
        <v>256</v>
      </c>
      <c r="F24" s="21">
        <v>2</v>
      </c>
    </row>
    <row r="25" spans="4:6">
      <c r="D25" s="21" t="s">
        <v>310</v>
      </c>
      <c r="E25" s="21" t="s">
        <v>256</v>
      </c>
      <c r="F25" s="21">
        <v>2</v>
      </c>
    </row>
    <row r="26" spans="4:6">
      <c r="D26" s="21" t="s">
        <v>311</v>
      </c>
      <c r="E26" s="21" t="s">
        <v>287</v>
      </c>
      <c r="F26" s="21">
        <v>3</v>
      </c>
    </row>
    <row r="27" spans="4:6">
      <c r="D27" s="21" t="s">
        <v>312</v>
      </c>
      <c r="E27" s="21" t="s">
        <v>283</v>
      </c>
      <c r="F27" s="21">
        <v>4</v>
      </c>
    </row>
    <row r="28" spans="4:6">
      <c r="D28" s="21" t="s">
        <v>313</v>
      </c>
      <c r="E28" s="21" t="s">
        <v>256</v>
      </c>
      <c r="F28" s="21">
        <v>2</v>
      </c>
    </row>
    <row r="29" spans="4:6">
      <c r="D29" s="21" t="s">
        <v>314</v>
      </c>
      <c r="E29" s="21" t="s">
        <v>256</v>
      </c>
      <c r="F29" s="21">
        <v>2</v>
      </c>
    </row>
    <row r="30" spans="4:6">
      <c r="D30" s="21" t="s">
        <v>315</v>
      </c>
      <c r="E30" s="21" t="s">
        <v>256</v>
      </c>
      <c r="F30" s="21">
        <v>2</v>
      </c>
    </row>
    <row r="31" spans="4:6">
      <c r="D31" s="21" t="s">
        <v>316</v>
      </c>
      <c r="E31" s="21" t="s">
        <v>287</v>
      </c>
      <c r="F31" s="21">
        <v>3</v>
      </c>
    </row>
    <row r="32" spans="4:6">
      <c r="D32" s="21" t="s">
        <v>317</v>
      </c>
      <c r="E32" s="21" t="s">
        <v>283</v>
      </c>
      <c r="F32" s="21">
        <v>4</v>
      </c>
    </row>
    <row r="33" spans="4:6">
      <c r="D33" s="21" t="s">
        <v>318</v>
      </c>
      <c r="E33" s="21" t="s">
        <v>256</v>
      </c>
      <c r="F33" s="21">
        <v>2</v>
      </c>
    </row>
    <row r="34" spans="4:6">
      <c r="D34" s="21" t="s">
        <v>319</v>
      </c>
      <c r="E34" s="21" t="s">
        <v>256</v>
      </c>
      <c r="F34" s="21">
        <v>2</v>
      </c>
    </row>
    <row r="35" spans="4:6">
      <c r="D35" s="21" t="s">
        <v>320</v>
      </c>
      <c r="E35" s="21" t="s">
        <v>287</v>
      </c>
      <c r="F35" s="21">
        <v>3</v>
      </c>
    </row>
    <row r="36" spans="4:6">
      <c r="D36" s="21" t="s">
        <v>321</v>
      </c>
      <c r="E36" s="21" t="s">
        <v>287</v>
      </c>
      <c r="F36" s="21">
        <v>3</v>
      </c>
    </row>
    <row r="37" spans="4:6">
      <c r="D37" s="21" t="s">
        <v>322</v>
      </c>
      <c r="E37" s="21" t="s">
        <v>283</v>
      </c>
      <c r="F37" s="21">
        <v>4</v>
      </c>
    </row>
    <row r="38" spans="4:6">
      <c r="D38" s="21" t="s">
        <v>323</v>
      </c>
      <c r="E38" s="21" t="s">
        <v>287</v>
      </c>
      <c r="F38" s="21">
        <v>3</v>
      </c>
    </row>
    <row r="39" spans="4:6">
      <c r="D39" s="21" t="s">
        <v>324</v>
      </c>
      <c r="E39" s="21" t="s">
        <v>287</v>
      </c>
      <c r="F39" s="21">
        <v>3</v>
      </c>
    </row>
    <row r="40" spans="4:6">
      <c r="D40" s="21" t="s">
        <v>325</v>
      </c>
      <c r="E40" s="21" t="s">
        <v>287</v>
      </c>
      <c r="F40" s="21">
        <v>3</v>
      </c>
    </row>
    <row r="41" spans="4:6">
      <c r="D41" s="21" t="s">
        <v>326</v>
      </c>
      <c r="E41" s="21" t="s">
        <v>287</v>
      </c>
      <c r="F41" s="21">
        <v>3</v>
      </c>
    </row>
    <row r="42" spans="4:6">
      <c r="D42" s="21" t="s">
        <v>327</v>
      </c>
      <c r="E42" s="21" t="s">
        <v>283</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topLeftCell="J55" zoomScale="110" zoomScaleNormal="110" workbookViewId="0">
      <selection activeCell="N10" sqref="N1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style="5" customWidth="1"/>
    <col min="9" max="9" width="16.5703125" style="5" customWidth="1"/>
    <col min="10" max="10" width="14.28515625" style="5" customWidth="1"/>
    <col min="11" max="11" width="17.7109375" style="5" customWidth="1"/>
    <col min="12" max="12" width="17.5703125" style="5" customWidth="1"/>
    <col min="13" max="13" width="48.28515625" style="5" customWidth="1"/>
    <col min="14" max="169" width="11.42578125" style="2"/>
  </cols>
  <sheetData>
    <row r="1" spans="1:271" s="18" customFormat="1" ht="16.5" customHeight="1">
      <c r="A1" s="729"/>
      <c r="B1" s="730"/>
      <c r="C1" s="733"/>
      <c r="D1" s="733"/>
      <c r="E1" s="733"/>
      <c r="F1" s="733"/>
      <c r="G1" s="733"/>
      <c r="H1" s="733"/>
      <c r="I1" s="733"/>
      <c r="J1" s="734"/>
      <c r="K1" s="744" t="s">
        <v>328</v>
      </c>
      <c r="L1" s="744"/>
      <c r="M1" s="74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731"/>
      <c r="B2" s="732"/>
      <c r="C2" s="735"/>
      <c r="D2" s="735"/>
      <c r="E2" s="735"/>
      <c r="F2" s="735"/>
      <c r="G2" s="735"/>
      <c r="H2" s="735"/>
      <c r="I2" s="735"/>
      <c r="J2" s="736"/>
      <c r="K2" s="744"/>
      <c r="L2" s="744"/>
      <c r="M2" s="74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5"/>
      <c r="D3" s="735"/>
      <c r="E3" s="735"/>
      <c r="F3" s="735"/>
      <c r="G3" s="735"/>
      <c r="H3" s="735"/>
      <c r="I3" s="735"/>
      <c r="J3" s="736"/>
      <c r="K3" s="744"/>
      <c r="L3" s="744"/>
      <c r="M3" s="74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32" t="s">
        <v>116</v>
      </c>
      <c r="B4" s="532"/>
      <c r="C4" s="615" t="s">
        <v>481</v>
      </c>
      <c r="D4" s="615"/>
      <c r="E4" s="615"/>
      <c r="F4" s="615"/>
      <c r="G4" s="615"/>
      <c r="H4" s="615"/>
      <c r="I4" s="615"/>
      <c r="J4" s="615"/>
      <c r="K4" s="615"/>
      <c r="L4" s="615"/>
      <c r="M4" s="615"/>
      <c r="N4" s="615"/>
      <c r="O4" s="615"/>
      <c r="P4" s="615"/>
      <c r="Q4" s="615"/>
      <c r="R4" s="615"/>
      <c r="S4" s="615"/>
      <c r="T4" s="615"/>
      <c r="U4" s="615"/>
      <c r="V4" s="61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32" t="s">
        <v>117</v>
      </c>
      <c r="B5" s="532"/>
      <c r="C5" s="614" t="s">
        <v>14</v>
      </c>
      <c r="D5" s="614"/>
      <c r="E5" s="614"/>
      <c r="F5" s="614"/>
      <c r="G5" s="614"/>
      <c r="H5" s="614"/>
      <c r="I5" s="614"/>
      <c r="J5" s="614"/>
      <c r="K5" s="614"/>
      <c r="L5" s="614"/>
      <c r="M5" s="614"/>
      <c r="N5" s="614"/>
      <c r="O5" s="614"/>
      <c r="P5" s="614"/>
      <c r="Q5" s="614"/>
      <c r="R5" s="614"/>
      <c r="S5" s="614"/>
      <c r="T5" s="614"/>
      <c r="U5" s="614"/>
      <c r="V5" s="61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32" t="s">
        <v>118</v>
      </c>
      <c r="B6" s="532"/>
      <c r="C6" s="615" t="s">
        <v>482</v>
      </c>
      <c r="D6" s="615"/>
      <c r="E6" s="615"/>
      <c r="F6" s="615"/>
      <c r="G6" s="615"/>
      <c r="H6" s="615"/>
      <c r="I6" s="615"/>
      <c r="J6" s="615"/>
      <c r="K6" s="615"/>
      <c r="L6" s="615"/>
      <c r="M6" s="615"/>
      <c r="N6" s="615"/>
      <c r="O6" s="615"/>
      <c r="P6" s="615"/>
      <c r="Q6" s="615"/>
      <c r="R6" s="615"/>
      <c r="S6" s="615"/>
      <c r="T6" s="615"/>
      <c r="U6" s="615"/>
      <c r="V6" s="61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6" t="s">
        <v>329</v>
      </c>
      <c r="B7" s="717"/>
      <c r="C7" s="718"/>
      <c r="D7" s="719" t="s">
        <v>330</v>
      </c>
      <c r="E7" s="719"/>
      <c r="F7" s="719"/>
      <c r="G7" s="720" t="s">
        <v>331</v>
      </c>
      <c r="H7" s="724" t="s">
        <v>332</v>
      </c>
      <c r="I7" s="726" t="s">
        <v>333</v>
      </c>
      <c r="J7" s="727"/>
      <c r="K7" s="726" t="s">
        <v>334</v>
      </c>
      <c r="L7" s="727"/>
      <c r="M7" s="728" t="s">
        <v>335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18</v>
      </c>
      <c r="B8" s="34" t="s">
        <v>58</v>
      </c>
      <c r="C8" s="34" t="s">
        <v>60</v>
      </c>
      <c r="D8" s="27" t="s">
        <v>70</v>
      </c>
      <c r="E8" s="27" t="s">
        <v>336</v>
      </c>
      <c r="F8" s="27" t="s">
        <v>337</v>
      </c>
      <c r="G8" s="720"/>
      <c r="H8" s="725"/>
      <c r="I8" s="28" t="s">
        <v>338</v>
      </c>
      <c r="J8" s="28" t="s">
        <v>339</v>
      </c>
      <c r="K8" s="28" t="s">
        <v>340</v>
      </c>
      <c r="L8" s="28" t="s">
        <v>341</v>
      </c>
      <c r="M8" s="7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8"/>
      <c r="B9" s="739"/>
      <c r="C9" s="739"/>
      <c r="D9" s="739"/>
      <c r="E9" s="739"/>
      <c r="F9" s="739"/>
      <c r="G9" s="739"/>
      <c r="H9" s="372"/>
      <c r="I9" s="372"/>
      <c r="J9" s="372"/>
      <c r="K9" s="372"/>
      <c r="L9" s="372"/>
      <c r="M9" s="37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40">
        <v>1</v>
      </c>
      <c r="B10" s="721" t="str">
        <f>'7- Mapa Final'!B10</f>
        <v>Vencimiento de Términos</v>
      </c>
      <c r="C10" s="721" t="str">
        <f>'7- Mapa Final'!C10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722" t="str">
        <f>'7- Mapa Final'!J10</f>
        <v>Muy Baja - 1</v>
      </c>
      <c r="E10" s="723" t="str">
        <f>'7- Mapa Final'!K10</f>
        <v>Menor - 2</v>
      </c>
      <c r="F10" s="742" t="str">
        <f>'7- Mapa Final'!M10</f>
        <v>Bajo - 2</v>
      </c>
      <c r="G10" s="499" t="s">
        <v>289</v>
      </c>
      <c r="H10" s="743" t="s">
        <v>535</v>
      </c>
      <c r="I10" s="743"/>
      <c r="J10" s="743"/>
      <c r="K10" s="737">
        <v>45302</v>
      </c>
      <c r="L10" s="737">
        <v>45382</v>
      </c>
      <c r="M10" s="741" t="s">
        <v>523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13"/>
      <c r="B11" s="699"/>
      <c r="C11" s="699"/>
      <c r="D11" s="702"/>
      <c r="E11" s="705"/>
      <c r="F11" s="697"/>
      <c r="G11" s="497"/>
      <c r="H11" s="707"/>
      <c r="I11" s="707"/>
      <c r="J11" s="707"/>
      <c r="K11" s="707"/>
      <c r="L11" s="707"/>
      <c r="M11" s="71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13"/>
      <c r="B12" s="699"/>
      <c r="C12" s="699"/>
      <c r="D12" s="702"/>
      <c r="E12" s="705"/>
      <c r="F12" s="697"/>
      <c r="G12" s="497"/>
      <c r="H12" s="707"/>
      <c r="I12" s="707"/>
      <c r="J12" s="707"/>
      <c r="K12" s="707"/>
      <c r="L12" s="707"/>
      <c r="M12" s="71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13"/>
      <c r="B13" s="699"/>
      <c r="C13" s="699"/>
      <c r="D13" s="702"/>
      <c r="E13" s="705"/>
      <c r="F13" s="697"/>
      <c r="G13" s="497"/>
      <c r="H13" s="707"/>
      <c r="I13" s="707"/>
      <c r="J13" s="707"/>
      <c r="K13" s="707"/>
      <c r="L13" s="707"/>
      <c r="M13" s="71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13"/>
      <c r="B14" s="699"/>
      <c r="C14" s="699"/>
      <c r="D14" s="702"/>
      <c r="E14" s="705"/>
      <c r="F14" s="697"/>
      <c r="G14" s="497"/>
      <c r="H14" s="707"/>
      <c r="I14" s="707"/>
      <c r="J14" s="707"/>
      <c r="K14" s="707"/>
      <c r="L14" s="707"/>
      <c r="M14" s="71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13"/>
      <c r="B15" s="699"/>
      <c r="C15" s="699"/>
      <c r="D15" s="702"/>
      <c r="E15" s="705"/>
      <c r="F15" s="697"/>
      <c r="G15" s="497"/>
      <c r="H15" s="707"/>
      <c r="I15" s="707"/>
      <c r="J15" s="707"/>
      <c r="K15" s="707"/>
      <c r="L15" s="707"/>
      <c r="M15" s="71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13"/>
      <c r="B16" s="699"/>
      <c r="C16" s="699"/>
      <c r="D16" s="702"/>
      <c r="E16" s="705"/>
      <c r="F16" s="697"/>
      <c r="G16" s="497"/>
      <c r="H16" s="707"/>
      <c r="I16" s="707"/>
      <c r="J16" s="707"/>
      <c r="K16" s="707"/>
      <c r="L16" s="707"/>
      <c r="M16" s="71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13"/>
      <c r="B17" s="699"/>
      <c r="C17" s="699"/>
      <c r="D17" s="702"/>
      <c r="E17" s="705"/>
      <c r="F17" s="697"/>
      <c r="G17" s="497"/>
      <c r="H17" s="707"/>
      <c r="I17" s="707"/>
      <c r="J17" s="707"/>
      <c r="K17" s="707"/>
      <c r="L17" s="707"/>
      <c r="M17" s="71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13"/>
      <c r="B18" s="699"/>
      <c r="C18" s="699"/>
      <c r="D18" s="702"/>
      <c r="E18" s="705"/>
      <c r="F18" s="697"/>
      <c r="G18" s="497"/>
      <c r="H18" s="707"/>
      <c r="I18" s="707"/>
      <c r="J18" s="707"/>
      <c r="K18" s="707"/>
      <c r="L18" s="707"/>
      <c r="M18" s="71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713"/>
      <c r="B19" s="699"/>
      <c r="C19" s="699"/>
      <c r="D19" s="702"/>
      <c r="E19" s="705"/>
      <c r="F19" s="697"/>
      <c r="G19" s="497"/>
      <c r="H19" s="707"/>
      <c r="I19" s="707"/>
      <c r="J19" s="707"/>
      <c r="K19" s="707"/>
      <c r="L19" s="707"/>
      <c r="M19" s="71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13">
        <v>2</v>
      </c>
      <c r="B20" s="699" t="str">
        <f>'7- Mapa Final'!B20</f>
        <v xml:space="preserve"> Efectuar notificaciones que no cumplan con los requistos</v>
      </c>
      <c r="C20" s="699" t="str">
        <f>'7- Mapa Final'!C20</f>
        <v>No se realizan las  notificaciones , no se erfectuan  oportunamente o no se aplica aplicar la normatividad</v>
      </c>
      <c r="D20" s="701" t="str">
        <f>'7- Mapa Final'!J20</f>
        <v>Muy Baja - 1</v>
      </c>
      <c r="E20" s="704" t="str">
        <f>'7- Mapa Final'!K20</f>
        <v>Menor - 2</v>
      </c>
      <c r="F20" s="697" t="str">
        <f>'7- Mapa Final'!M20</f>
        <v>Bajo - 2</v>
      </c>
      <c r="G20" s="497" t="s">
        <v>285</v>
      </c>
      <c r="H20" s="707" t="s">
        <v>533</v>
      </c>
      <c r="I20" s="707"/>
      <c r="J20" s="707"/>
      <c r="K20" s="737">
        <v>45302</v>
      </c>
      <c r="L20" s="737">
        <v>45382</v>
      </c>
      <c r="M20" s="711" t="s">
        <v>536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13"/>
      <c r="B21" s="699"/>
      <c r="C21" s="699"/>
      <c r="D21" s="702"/>
      <c r="E21" s="705"/>
      <c r="F21" s="697"/>
      <c r="G21" s="497"/>
      <c r="H21" s="707"/>
      <c r="I21" s="707"/>
      <c r="J21" s="707"/>
      <c r="K21" s="707"/>
      <c r="L21" s="707"/>
      <c r="M21" s="71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13"/>
      <c r="B22" s="699"/>
      <c r="C22" s="699"/>
      <c r="D22" s="702"/>
      <c r="E22" s="705"/>
      <c r="F22" s="697"/>
      <c r="G22" s="497"/>
      <c r="H22" s="707"/>
      <c r="I22" s="707"/>
      <c r="J22" s="707"/>
      <c r="K22" s="707"/>
      <c r="L22" s="707"/>
      <c r="M22" s="71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13"/>
      <c r="B23" s="699"/>
      <c r="C23" s="699"/>
      <c r="D23" s="702"/>
      <c r="E23" s="705"/>
      <c r="F23" s="697"/>
      <c r="G23" s="497"/>
      <c r="H23" s="707"/>
      <c r="I23" s="707"/>
      <c r="J23" s="707"/>
      <c r="K23" s="707"/>
      <c r="L23" s="707"/>
      <c r="M23" s="71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13"/>
      <c r="B24" s="699"/>
      <c r="C24" s="699"/>
      <c r="D24" s="702"/>
      <c r="E24" s="705"/>
      <c r="F24" s="697"/>
      <c r="G24" s="497"/>
      <c r="H24" s="707"/>
      <c r="I24" s="707"/>
      <c r="J24" s="707"/>
      <c r="K24" s="707"/>
      <c r="L24" s="707"/>
      <c r="M24" s="71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13"/>
      <c r="B25" s="699"/>
      <c r="C25" s="699"/>
      <c r="D25" s="702"/>
      <c r="E25" s="705"/>
      <c r="F25" s="697"/>
      <c r="G25" s="497"/>
      <c r="H25" s="707"/>
      <c r="I25" s="707"/>
      <c r="J25" s="707"/>
      <c r="K25" s="707"/>
      <c r="L25" s="707"/>
      <c r="M25" s="711"/>
      <c r="N25" s="33"/>
      <c r="O25" s="33"/>
    </row>
    <row r="26" spans="1:169">
      <c r="A26" s="713"/>
      <c r="B26" s="699"/>
      <c r="C26" s="699"/>
      <c r="D26" s="702"/>
      <c r="E26" s="705"/>
      <c r="F26" s="697"/>
      <c r="G26" s="497"/>
      <c r="H26" s="707"/>
      <c r="I26" s="707"/>
      <c r="J26" s="707"/>
      <c r="K26" s="707"/>
      <c r="L26" s="707"/>
      <c r="M26" s="711"/>
      <c r="N26" s="33"/>
      <c r="O26" s="33"/>
    </row>
    <row r="27" spans="1:169">
      <c r="A27" s="713"/>
      <c r="B27" s="699"/>
      <c r="C27" s="699"/>
      <c r="D27" s="702"/>
      <c r="E27" s="705"/>
      <c r="F27" s="697"/>
      <c r="G27" s="497"/>
      <c r="H27" s="707"/>
      <c r="I27" s="707"/>
      <c r="J27" s="707"/>
      <c r="K27" s="707"/>
      <c r="L27" s="707"/>
      <c r="M27" s="711"/>
      <c r="N27" s="33"/>
      <c r="O27" s="33"/>
    </row>
    <row r="28" spans="1:169">
      <c r="A28" s="713"/>
      <c r="B28" s="699"/>
      <c r="C28" s="699"/>
      <c r="D28" s="702"/>
      <c r="E28" s="705"/>
      <c r="F28" s="697"/>
      <c r="G28" s="497"/>
      <c r="H28" s="707"/>
      <c r="I28" s="707"/>
      <c r="J28" s="707"/>
      <c r="K28" s="707"/>
      <c r="L28" s="707"/>
      <c r="M28" s="711"/>
      <c r="N28" s="33"/>
      <c r="O28" s="33"/>
    </row>
    <row r="29" spans="1:169">
      <c r="A29" s="713"/>
      <c r="B29" s="699"/>
      <c r="C29" s="699"/>
      <c r="D29" s="702"/>
      <c r="E29" s="705"/>
      <c r="F29" s="697"/>
      <c r="G29" s="497"/>
      <c r="H29" s="707"/>
      <c r="I29" s="707"/>
      <c r="J29" s="707"/>
      <c r="K29" s="707"/>
      <c r="L29" s="707"/>
      <c r="M29" s="711"/>
      <c r="N29" s="33"/>
      <c r="O29" s="33"/>
    </row>
    <row r="30" spans="1:169" s="25" customFormat="1" ht="12.75">
      <c r="A30" s="713">
        <v>3</v>
      </c>
      <c r="B30" s="699" t="str">
        <f>'7- Mapa Final'!B30</f>
        <v>Inexactitud o inoportunidad en el reparto de procesos</v>
      </c>
      <c r="C30" s="699" t="str">
        <f>'7- Mapa Final'!C30</f>
        <v>Posibilidad de no realizar, no hacerlo  oportunamente, no aplicar la normatividad para realizar el reparto.</v>
      </c>
      <c r="D30" s="701" t="str">
        <f>'7- Mapa Final'!J30</f>
        <v>Muy Baja - 1</v>
      </c>
      <c r="E30" s="704" t="str">
        <f>'7- Mapa Final'!K30</f>
        <v>Menor - 2</v>
      </c>
      <c r="F30" s="697" t="str">
        <f>'7- Mapa Final'!M30</f>
        <v>Bajo - 2</v>
      </c>
      <c r="G30" s="497" t="s">
        <v>292</v>
      </c>
      <c r="H30" s="707" t="s">
        <v>397</v>
      </c>
      <c r="I30" s="707"/>
      <c r="J30" s="707"/>
      <c r="K30" s="707"/>
      <c r="L30" s="707"/>
      <c r="M30" s="711" t="s">
        <v>526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13"/>
      <c r="B31" s="699"/>
      <c r="C31" s="699"/>
      <c r="D31" s="702"/>
      <c r="E31" s="705"/>
      <c r="F31" s="697"/>
      <c r="G31" s="497"/>
      <c r="H31" s="707"/>
      <c r="I31" s="707"/>
      <c r="J31" s="707"/>
      <c r="K31" s="707"/>
      <c r="L31" s="707"/>
      <c r="M31" s="71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13"/>
      <c r="B32" s="699"/>
      <c r="C32" s="699"/>
      <c r="D32" s="702"/>
      <c r="E32" s="705"/>
      <c r="F32" s="697"/>
      <c r="G32" s="497"/>
      <c r="H32" s="707"/>
      <c r="I32" s="707"/>
      <c r="J32" s="707"/>
      <c r="K32" s="707"/>
      <c r="L32" s="707"/>
      <c r="M32" s="71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13"/>
      <c r="B33" s="699"/>
      <c r="C33" s="699"/>
      <c r="D33" s="702"/>
      <c r="E33" s="705"/>
      <c r="F33" s="697"/>
      <c r="G33" s="497"/>
      <c r="H33" s="707"/>
      <c r="I33" s="707"/>
      <c r="J33" s="707"/>
      <c r="K33" s="707"/>
      <c r="L33" s="707"/>
      <c r="M33" s="71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13"/>
      <c r="B34" s="699"/>
      <c r="C34" s="699"/>
      <c r="D34" s="702"/>
      <c r="E34" s="705"/>
      <c r="F34" s="697"/>
      <c r="G34" s="497"/>
      <c r="H34" s="707"/>
      <c r="I34" s="707"/>
      <c r="J34" s="707"/>
      <c r="K34" s="707"/>
      <c r="L34" s="707"/>
      <c r="M34" s="71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13"/>
      <c r="B35" s="699"/>
      <c r="C35" s="699"/>
      <c r="D35" s="702"/>
      <c r="E35" s="705"/>
      <c r="F35" s="697"/>
      <c r="G35" s="497"/>
      <c r="H35" s="707"/>
      <c r="I35" s="707"/>
      <c r="J35" s="707"/>
      <c r="K35" s="707"/>
      <c r="L35" s="707"/>
      <c r="M35" s="711"/>
      <c r="N35" s="33"/>
      <c r="O35" s="33"/>
    </row>
    <row r="36" spans="1:169">
      <c r="A36" s="713"/>
      <c r="B36" s="699"/>
      <c r="C36" s="699"/>
      <c r="D36" s="702"/>
      <c r="E36" s="705"/>
      <c r="F36" s="697"/>
      <c r="G36" s="497"/>
      <c r="H36" s="707"/>
      <c r="I36" s="707"/>
      <c r="J36" s="707"/>
      <c r="K36" s="707"/>
      <c r="L36" s="707"/>
      <c r="M36" s="711"/>
      <c r="N36" s="33"/>
      <c r="O36" s="33"/>
    </row>
    <row r="37" spans="1:169">
      <c r="A37" s="713"/>
      <c r="B37" s="699"/>
      <c r="C37" s="699"/>
      <c r="D37" s="702"/>
      <c r="E37" s="705"/>
      <c r="F37" s="697"/>
      <c r="G37" s="497"/>
      <c r="H37" s="707"/>
      <c r="I37" s="707"/>
      <c r="J37" s="707"/>
      <c r="K37" s="707"/>
      <c r="L37" s="707"/>
      <c r="M37" s="711"/>
      <c r="N37" s="33"/>
      <c r="O37" s="33"/>
    </row>
    <row r="38" spans="1:169">
      <c r="A38" s="713"/>
      <c r="B38" s="699"/>
      <c r="C38" s="699"/>
      <c r="D38" s="702"/>
      <c r="E38" s="705"/>
      <c r="F38" s="697"/>
      <c r="G38" s="497"/>
      <c r="H38" s="707"/>
      <c r="I38" s="707"/>
      <c r="J38" s="707"/>
      <c r="K38" s="707"/>
      <c r="L38" s="707"/>
      <c r="M38" s="711"/>
      <c r="N38" s="33"/>
      <c r="O38" s="33"/>
    </row>
    <row r="39" spans="1:169">
      <c r="A39" s="713"/>
      <c r="B39" s="699"/>
      <c r="C39" s="699"/>
      <c r="D39" s="702"/>
      <c r="E39" s="705"/>
      <c r="F39" s="697"/>
      <c r="G39" s="497"/>
      <c r="H39" s="707"/>
      <c r="I39" s="707"/>
      <c r="J39" s="707"/>
      <c r="K39" s="707"/>
      <c r="L39" s="707"/>
      <c r="M39" s="711"/>
      <c r="N39" s="33"/>
      <c r="O39" s="33"/>
    </row>
    <row r="40" spans="1:169" s="25" customFormat="1" ht="12.75">
      <c r="A40" s="713">
        <v>4</v>
      </c>
      <c r="B40" s="699" t="str">
        <f>'7- Mapa Final'!B40</f>
        <v>Pérdida de documentos</v>
      </c>
      <c r="C40" s="699" t="str">
        <f>'7- Mapa Final'!C40</f>
        <v>Extravío temporal o definitivo de los  documentos de los procesos judiciales</v>
      </c>
      <c r="D40" s="701" t="str">
        <f>'7- Mapa Final'!J40</f>
        <v>Muy Baja - 1</v>
      </c>
      <c r="E40" s="704" t="str">
        <f>'7- Mapa Final'!K40</f>
        <v>Moderado - 3</v>
      </c>
      <c r="F40" s="697" t="str">
        <f>'7- Mapa Final'!M40</f>
        <v>Moderado - 3</v>
      </c>
      <c r="G40" s="497" t="s">
        <v>289</v>
      </c>
      <c r="H40" s="707" t="s">
        <v>528</v>
      </c>
      <c r="I40" s="707"/>
      <c r="J40" s="707"/>
      <c r="K40" s="709">
        <v>45302</v>
      </c>
      <c r="L40" s="709">
        <v>45382</v>
      </c>
      <c r="M40" s="711" t="s">
        <v>537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13"/>
      <c r="B41" s="699"/>
      <c r="C41" s="699"/>
      <c r="D41" s="702"/>
      <c r="E41" s="705"/>
      <c r="F41" s="697"/>
      <c r="G41" s="497"/>
      <c r="H41" s="707"/>
      <c r="I41" s="707"/>
      <c r="J41" s="707"/>
      <c r="K41" s="707"/>
      <c r="L41" s="707"/>
      <c r="M41" s="71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13"/>
      <c r="B42" s="699"/>
      <c r="C42" s="699"/>
      <c r="D42" s="702"/>
      <c r="E42" s="705"/>
      <c r="F42" s="697"/>
      <c r="G42" s="497"/>
      <c r="H42" s="707"/>
      <c r="I42" s="707"/>
      <c r="J42" s="707"/>
      <c r="K42" s="707"/>
      <c r="L42" s="707"/>
      <c r="M42" s="71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13"/>
      <c r="B43" s="699"/>
      <c r="C43" s="699"/>
      <c r="D43" s="702"/>
      <c r="E43" s="705"/>
      <c r="F43" s="697"/>
      <c r="G43" s="497"/>
      <c r="H43" s="707"/>
      <c r="I43" s="707"/>
      <c r="J43" s="707"/>
      <c r="K43" s="707"/>
      <c r="L43" s="707"/>
      <c r="M43" s="71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13"/>
      <c r="B44" s="699"/>
      <c r="C44" s="699"/>
      <c r="D44" s="702"/>
      <c r="E44" s="705"/>
      <c r="F44" s="697"/>
      <c r="G44" s="497"/>
      <c r="H44" s="707"/>
      <c r="I44" s="707"/>
      <c r="J44" s="707"/>
      <c r="K44" s="707"/>
      <c r="L44" s="707"/>
      <c r="M44" s="71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13"/>
      <c r="B45" s="699"/>
      <c r="C45" s="699"/>
      <c r="D45" s="702"/>
      <c r="E45" s="705"/>
      <c r="F45" s="697"/>
      <c r="G45" s="497"/>
      <c r="H45" s="707"/>
      <c r="I45" s="707"/>
      <c r="J45" s="707"/>
      <c r="K45" s="707"/>
      <c r="L45" s="707"/>
      <c r="M45" s="711"/>
      <c r="N45" s="33"/>
      <c r="O45" s="33"/>
    </row>
    <row r="46" spans="1:169">
      <c r="A46" s="713"/>
      <c r="B46" s="699"/>
      <c r="C46" s="699"/>
      <c r="D46" s="702"/>
      <c r="E46" s="705"/>
      <c r="F46" s="697"/>
      <c r="G46" s="497"/>
      <c r="H46" s="707"/>
      <c r="I46" s="707"/>
      <c r="J46" s="707"/>
      <c r="K46" s="707"/>
      <c r="L46" s="707"/>
      <c r="M46" s="711"/>
      <c r="N46" s="33"/>
      <c r="O46" s="33"/>
    </row>
    <row r="47" spans="1:169">
      <c r="A47" s="713"/>
      <c r="B47" s="699"/>
      <c r="C47" s="699"/>
      <c r="D47" s="702"/>
      <c r="E47" s="705"/>
      <c r="F47" s="697"/>
      <c r="G47" s="497"/>
      <c r="H47" s="707"/>
      <c r="I47" s="707"/>
      <c r="J47" s="707"/>
      <c r="K47" s="707"/>
      <c r="L47" s="707"/>
      <c r="M47" s="711"/>
      <c r="N47" s="33"/>
      <c r="O47" s="33"/>
    </row>
    <row r="48" spans="1:169">
      <c r="A48" s="713"/>
      <c r="B48" s="699"/>
      <c r="C48" s="699"/>
      <c r="D48" s="702"/>
      <c r="E48" s="705"/>
      <c r="F48" s="697"/>
      <c r="G48" s="497"/>
      <c r="H48" s="707"/>
      <c r="I48" s="707"/>
      <c r="J48" s="707"/>
      <c r="K48" s="707"/>
      <c r="L48" s="707"/>
      <c r="M48" s="711"/>
      <c r="N48" s="33"/>
      <c r="O48" s="33"/>
    </row>
    <row r="49" spans="1:169" ht="15.75" thickBot="1">
      <c r="A49" s="715"/>
      <c r="B49" s="700"/>
      <c r="C49" s="700"/>
      <c r="D49" s="703"/>
      <c r="E49" s="706"/>
      <c r="F49" s="698"/>
      <c r="G49" s="525"/>
      <c r="H49" s="710"/>
      <c r="I49" s="710"/>
      <c r="J49" s="710"/>
      <c r="K49" s="710"/>
      <c r="L49" s="710"/>
      <c r="M49" s="712"/>
      <c r="N49" s="33"/>
      <c r="O49" s="33"/>
    </row>
    <row r="50" spans="1:169" s="25" customFormat="1" ht="12.75">
      <c r="A50" s="713">
        <v>5</v>
      </c>
      <c r="B50" s="699" t="str">
        <f>'7- Mapa Final'!B50</f>
        <v xml:space="preserve">Recibir , ofrecer, prometer , entregar o aceptar dádivas o beneficios a nombre propio o de terceros para  expedir, alterar,retener , extraviar o entregar  documentos  sin el lleno de requisitos legales </v>
      </c>
      <c r="C50" s="699" t="str">
        <f>'7- Mapa Final'!C50</f>
        <v xml:space="preserve"> Realizar trámites sin el cumplimiento de los requisitos legales  o  con informacion falsa</v>
      </c>
      <c r="D50" s="701" t="str">
        <f>'7- Mapa Final'!J50</f>
        <v>Muy Baja - 1</v>
      </c>
      <c r="E50" s="704" t="str">
        <f>'7- Mapa Final'!K50</f>
        <v>Moderado - 3</v>
      </c>
      <c r="F50" s="697" t="str">
        <f>'7- Mapa Final'!M50</f>
        <v>Moderado - 3</v>
      </c>
      <c r="G50" s="497" t="s">
        <v>285</v>
      </c>
      <c r="H50" s="707" t="s">
        <v>518</v>
      </c>
      <c r="I50" s="707"/>
      <c r="J50" s="707"/>
      <c r="K50" s="709">
        <v>45302</v>
      </c>
      <c r="L50" s="709">
        <v>45382</v>
      </c>
      <c r="M50" s="711" t="s">
        <v>529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13"/>
      <c r="B51" s="699"/>
      <c r="C51" s="699"/>
      <c r="D51" s="702"/>
      <c r="E51" s="705"/>
      <c r="F51" s="697"/>
      <c r="G51" s="497"/>
      <c r="H51" s="707"/>
      <c r="I51" s="707"/>
      <c r="J51" s="707"/>
      <c r="K51" s="707"/>
      <c r="L51" s="707"/>
      <c r="M51" s="71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13"/>
      <c r="B52" s="699"/>
      <c r="C52" s="699"/>
      <c r="D52" s="702"/>
      <c r="E52" s="705"/>
      <c r="F52" s="697"/>
      <c r="G52" s="497"/>
      <c r="H52" s="707"/>
      <c r="I52" s="707"/>
      <c r="J52" s="707"/>
      <c r="K52" s="707"/>
      <c r="L52" s="707"/>
      <c r="M52" s="71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13"/>
      <c r="B53" s="699"/>
      <c r="C53" s="699"/>
      <c r="D53" s="702"/>
      <c r="E53" s="705"/>
      <c r="F53" s="697"/>
      <c r="G53" s="497"/>
      <c r="H53" s="707"/>
      <c r="I53" s="707"/>
      <c r="J53" s="707"/>
      <c r="K53" s="707"/>
      <c r="L53" s="707"/>
      <c r="M53" s="71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13"/>
      <c r="B54" s="699"/>
      <c r="C54" s="699"/>
      <c r="D54" s="702"/>
      <c r="E54" s="705"/>
      <c r="F54" s="697"/>
      <c r="G54" s="497"/>
      <c r="H54" s="707"/>
      <c r="I54" s="707"/>
      <c r="J54" s="707"/>
      <c r="K54" s="707"/>
      <c r="L54" s="707"/>
      <c r="M54" s="71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13"/>
      <c r="B55" s="699"/>
      <c r="C55" s="699"/>
      <c r="D55" s="702"/>
      <c r="E55" s="705"/>
      <c r="F55" s="697"/>
      <c r="G55" s="497"/>
      <c r="H55" s="707"/>
      <c r="I55" s="707"/>
      <c r="J55" s="707"/>
      <c r="K55" s="707"/>
      <c r="L55" s="707"/>
      <c r="M55" s="711"/>
      <c r="N55" s="33"/>
      <c r="O55" s="33"/>
    </row>
    <row r="56" spans="1:169">
      <c r="A56" s="713"/>
      <c r="B56" s="699"/>
      <c r="C56" s="699"/>
      <c r="D56" s="702"/>
      <c r="E56" s="705"/>
      <c r="F56" s="697"/>
      <c r="G56" s="497"/>
      <c r="H56" s="707"/>
      <c r="I56" s="707"/>
      <c r="J56" s="707"/>
      <c r="K56" s="707"/>
      <c r="L56" s="707"/>
      <c r="M56" s="711"/>
      <c r="N56" s="33"/>
      <c r="O56" s="33"/>
    </row>
    <row r="57" spans="1:169">
      <c r="A57" s="713"/>
      <c r="B57" s="699"/>
      <c r="C57" s="699"/>
      <c r="D57" s="702"/>
      <c r="E57" s="705"/>
      <c r="F57" s="697"/>
      <c r="G57" s="497"/>
      <c r="H57" s="707"/>
      <c r="I57" s="707"/>
      <c r="J57" s="707"/>
      <c r="K57" s="707"/>
      <c r="L57" s="707"/>
      <c r="M57" s="711"/>
      <c r="N57" s="33"/>
      <c r="O57" s="33"/>
    </row>
    <row r="58" spans="1:169">
      <c r="A58" s="713"/>
      <c r="B58" s="699"/>
      <c r="C58" s="699"/>
      <c r="D58" s="702"/>
      <c r="E58" s="705"/>
      <c r="F58" s="697"/>
      <c r="G58" s="497"/>
      <c r="H58" s="707"/>
      <c r="I58" s="707"/>
      <c r="J58" s="707"/>
      <c r="K58" s="707"/>
      <c r="L58" s="707"/>
      <c r="M58" s="711"/>
      <c r="N58" s="33"/>
      <c r="O58" s="33"/>
    </row>
    <row r="59" spans="1:169" ht="15.75" thickBot="1">
      <c r="A59" s="715"/>
      <c r="B59" s="700"/>
      <c r="C59" s="700"/>
      <c r="D59" s="703"/>
      <c r="E59" s="706"/>
      <c r="F59" s="698"/>
      <c r="G59" s="525"/>
      <c r="H59" s="710"/>
      <c r="I59" s="710"/>
      <c r="J59" s="710"/>
      <c r="K59" s="710"/>
      <c r="L59" s="710"/>
      <c r="M59" s="712"/>
      <c r="N59" s="33"/>
      <c r="O59" s="33"/>
    </row>
    <row r="60" spans="1:169" s="25" customFormat="1" ht="12.75" customHeight="1">
      <c r="A60" s="713">
        <v>6</v>
      </c>
      <c r="B60" s="699" t="str">
        <f>'7- Mapa Final'!B60</f>
        <v xml:space="preserve">Recibir, ofrecer, prometer, entregar o aceptar dadivas  o beneficios a nombre propio o de terceros para  demorar, retener, alterar o direccionar decisiones judiciales </v>
      </c>
      <c r="C60" s="699" t="str">
        <f>'7- Mapa Final'!C60</f>
        <v xml:space="preserve">Proferir  decisiones judiciales incumpliendo los principios de la administracion de justicia o sin la observancia de los Codigos  Procesales en la materia </v>
      </c>
      <c r="D60" s="701" t="str">
        <f>'7- Mapa Final'!J60</f>
        <v>Muy Baja - 1</v>
      </c>
      <c r="E60" s="704" t="str">
        <f>'7- Mapa Final'!K60</f>
        <v>Moderado - 3</v>
      </c>
      <c r="F60" s="697" t="str">
        <f>'7- Mapa Final'!M60</f>
        <v>Moderado - 3</v>
      </c>
      <c r="G60" s="497" t="s">
        <v>285</v>
      </c>
      <c r="H60" s="707" t="s">
        <v>518</v>
      </c>
      <c r="I60" s="707"/>
      <c r="J60" s="707"/>
      <c r="K60" s="709">
        <v>45302</v>
      </c>
      <c r="L60" s="709">
        <v>45382</v>
      </c>
      <c r="M60" s="711" t="s">
        <v>529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13"/>
      <c r="B61" s="699"/>
      <c r="C61" s="699"/>
      <c r="D61" s="702"/>
      <c r="E61" s="705"/>
      <c r="F61" s="697"/>
      <c r="G61" s="497"/>
      <c r="H61" s="707"/>
      <c r="I61" s="707"/>
      <c r="J61" s="707"/>
      <c r="K61" s="707"/>
      <c r="L61" s="707"/>
      <c r="M61" s="71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13"/>
      <c r="B62" s="699"/>
      <c r="C62" s="699"/>
      <c r="D62" s="702"/>
      <c r="E62" s="705"/>
      <c r="F62" s="697"/>
      <c r="G62" s="497"/>
      <c r="H62" s="707"/>
      <c r="I62" s="707"/>
      <c r="J62" s="707"/>
      <c r="K62" s="707"/>
      <c r="L62" s="707"/>
      <c r="M62" s="71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13"/>
      <c r="B63" s="699"/>
      <c r="C63" s="699"/>
      <c r="D63" s="702"/>
      <c r="E63" s="705"/>
      <c r="F63" s="697"/>
      <c r="G63" s="497"/>
      <c r="H63" s="707"/>
      <c r="I63" s="707"/>
      <c r="J63" s="707"/>
      <c r="K63" s="707"/>
      <c r="L63" s="707"/>
      <c r="M63" s="71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13"/>
      <c r="B64" s="699"/>
      <c r="C64" s="699"/>
      <c r="D64" s="702"/>
      <c r="E64" s="705"/>
      <c r="F64" s="697"/>
      <c r="G64" s="497"/>
      <c r="H64" s="707"/>
      <c r="I64" s="707"/>
      <c r="J64" s="707"/>
      <c r="K64" s="707"/>
      <c r="L64" s="707"/>
      <c r="M64" s="71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13"/>
      <c r="B65" s="699"/>
      <c r="C65" s="699"/>
      <c r="D65" s="702"/>
      <c r="E65" s="705"/>
      <c r="F65" s="697"/>
      <c r="G65" s="497"/>
      <c r="H65" s="707"/>
      <c r="I65" s="707"/>
      <c r="J65" s="707"/>
      <c r="K65" s="707"/>
      <c r="L65" s="707"/>
      <c r="M65" s="711"/>
      <c r="N65" s="33"/>
      <c r="O65" s="33"/>
    </row>
    <row r="66" spans="1:169">
      <c r="A66" s="713"/>
      <c r="B66" s="699"/>
      <c r="C66" s="699"/>
      <c r="D66" s="702"/>
      <c r="E66" s="705"/>
      <c r="F66" s="697"/>
      <c r="G66" s="497"/>
      <c r="H66" s="707"/>
      <c r="I66" s="707"/>
      <c r="J66" s="707"/>
      <c r="K66" s="707"/>
      <c r="L66" s="707"/>
      <c r="M66" s="711"/>
      <c r="N66" s="33"/>
      <c r="O66" s="33"/>
    </row>
    <row r="67" spans="1:169">
      <c r="A67" s="713"/>
      <c r="B67" s="699"/>
      <c r="C67" s="699"/>
      <c r="D67" s="702"/>
      <c r="E67" s="705"/>
      <c r="F67" s="697"/>
      <c r="G67" s="497"/>
      <c r="H67" s="707"/>
      <c r="I67" s="707"/>
      <c r="J67" s="707"/>
      <c r="K67" s="707"/>
      <c r="L67" s="707"/>
      <c r="M67" s="711"/>
      <c r="N67" s="33"/>
      <c r="O67" s="33"/>
    </row>
    <row r="68" spans="1:169">
      <c r="A68" s="713"/>
      <c r="B68" s="699"/>
      <c r="C68" s="699"/>
      <c r="D68" s="702"/>
      <c r="E68" s="705"/>
      <c r="F68" s="697"/>
      <c r="G68" s="497"/>
      <c r="H68" s="707"/>
      <c r="I68" s="707"/>
      <c r="J68" s="707"/>
      <c r="K68" s="707"/>
      <c r="L68" s="707"/>
      <c r="M68" s="711"/>
      <c r="N68" s="33"/>
      <c r="O68" s="33"/>
    </row>
    <row r="69" spans="1:169" ht="15.75" thickBot="1">
      <c r="A69" s="715"/>
      <c r="B69" s="700"/>
      <c r="C69" s="700"/>
      <c r="D69" s="703"/>
      <c r="E69" s="706"/>
      <c r="F69" s="698"/>
      <c r="G69" s="525"/>
      <c r="H69" s="710"/>
      <c r="I69" s="710"/>
      <c r="J69" s="710"/>
      <c r="K69" s="710"/>
      <c r="L69" s="710"/>
      <c r="M69" s="712"/>
      <c r="N69" s="33"/>
      <c r="O69" s="33"/>
    </row>
    <row r="70" spans="1:169" s="25" customFormat="1" ht="12.75">
      <c r="A70" s="713">
        <v>7</v>
      </c>
      <c r="B70" s="699" t="str">
        <f>'7- Mapa Final'!B70</f>
        <v>Corrupción</v>
      </c>
      <c r="C70" s="699" t="str">
        <f>'7- Mapa Final'!C70</f>
        <v>Posibilidad de actos indebidos de los servidores judiciales debido a la carencia de transparencia, ética y valores</v>
      </c>
      <c r="D70" s="701" t="str">
        <f>'7- Mapa Final'!J70</f>
        <v>Muy Baja - 1</v>
      </c>
      <c r="E70" s="704" t="str">
        <f>'7- Mapa Final'!K70</f>
        <v>Moderado - 3</v>
      </c>
      <c r="F70" s="697" t="str">
        <f>'7- Mapa Final'!M70</f>
        <v>Moderado - 3</v>
      </c>
      <c r="G70" s="497" t="s">
        <v>285</v>
      </c>
      <c r="H70" s="707" t="s">
        <v>518</v>
      </c>
      <c r="I70" s="707"/>
      <c r="J70" s="707"/>
      <c r="K70" s="709">
        <v>45302</v>
      </c>
      <c r="L70" s="709">
        <v>45382</v>
      </c>
      <c r="M70" s="711" t="s">
        <v>530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13"/>
      <c r="B71" s="699"/>
      <c r="C71" s="699"/>
      <c r="D71" s="702"/>
      <c r="E71" s="705"/>
      <c r="F71" s="697"/>
      <c r="G71" s="497"/>
      <c r="H71" s="707"/>
      <c r="I71" s="707"/>
      <c r="J71" s="707"/>
      <c r="K71" s="707"/>
      <c r="L71" s="707"/>
      <c r="M71" s="71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13"/>
      <c r="B72" s="699"/>
      <c r="C72" s="699"/>
      <c r="D72" s="702"/>
      <c r="E72" s="705"/>
      <c r="F72" s="697"/>
      <c r="G72" s="497"/>
      <c r="H72" s="707"/>
      <c r="I72" s="707"/>
      <c r="J72" s="707"/>
      <c r="K72" s="707"/>
      <c r="L72" s="707"/>
      <c r="M72" s="71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13"/>
      <c r="B73" s="699"/>
      <c r="C73" s="699"/>
      <c r="D73" s="702"/>
      <c r="E73" s="705"/>
      <c r="F73" s="697"/>
      <c r="G73" s="497"/>
      <c r="H73" s="707"/>
      <c r="I73" s="707"/>
      <c r="J73" s="707"/>
      <c r="K73" s="707"/>
      <c r="L73" s="707"/>
      <c r="M73" s="71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13"/>
      <c r="B74" s="699"/>
      <c r="C74" s="699"/>
      <c r="D74" s="702"/>
      <c r="E74" s="705"/>
      <c r="F74" s="697"/>
      <c r="G74" s="497"/>
      <c r="H74" s="707"/>
      <c r="I74" s="707"/>
      <c r="J74" s="707"/>
      <c r="K74" s="707"/>
      <c r="L74" s="707"/>
      <c r="M74" s="71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13"/>
      <c r="B75" s="699"/>
      <c r="C75" s="699"/>
      <c r="D75" s="702"/>
      <c r="E75" s="705"/>
      <c r="F75" s="697"/>
      <c r="G75" s="497"/>
      <c r="H75" s="707"/>
      <c r="I75" s="707"/>
      <c r="J75" s="707"/>
      <c r="K75" s="707"/>
      <c r="L75" s="707"/>
      <c r="M75" s="711"/>
      <c r="N75" s="33"/>
      <c r="O75" s="33"/>
    </row>
    <row r="76" spans="1:169">
      <c r="A76" s="713"/>
      <c r="B76" s="699"/>
      <c r="C76" s="699"/>
      <c r="D76" s="702"/>
      <c r="E76" s="705"/>
      <c r="F76" s="697"/>
      <c r="G76" s="497"/>
      <c r="H76" s="707"/>
      <c r="I76" s="707"/>
      <c r="J76" s="707"/>
      <c r="K76" s="707"/>
      <c r="L76" s="707"/>
      <c r="M76" s="711"/>
      <c r="N76" s="33"/>
      <c r="O76" s="33"/>
    </row>
    <row r="77" spans="1:169">
      <c r="A77" s="713"/>
      <c r="B77" s="699"/>
      <c r="C77" s="699"/>
      <c r="D77" s="702"/>
      <c r="E77" s="705"/>
      <c r="F77" s="697"/>
      <c r="G77" s="497"/>
      <c r="H77" s="707"/>
      <c r="I77" s="707"/>
      <c r="J77" s="707"/>
      <c r="K77" s="707"/>
      <c r="L77" s="707"/>
      <c r="M77" s="711"/>
      <c r="N77" s="33"/>
      <c r="O77" s="33"/>
    </row>
    <row r="78" spans="1:169">
      <c r="A78" s="713"/>
      <c r="B78" s="699"/>
      <c r="C78" s="699"/>
      <c r="D78" s="702"/>
      <c r="E78" s="705"/>
      <c r="F78" s="697"/>
      <c r="G78" s="497"/>
      <c r="H78" s="707"/>
      <c r="I78" s="707"/>
      <c r="J78" s="707"/>
      <c r="K78" s="707"/>
      <c r="L78" s="707"/>
      <c r="M78" s="711"/>
      <c r="N78" s="33"/>
      <c r="O78" s="33"/>
    </row>
    <row r="79" spans="1:169" ht="15.75" thickBot="1">
      <c r="A79" s="714"/>
      <c r="B79" s="700"/>
      <c r="C79" s="700"/>
      <c r="D79" s="703"/>
      <c r="E79" s="706"/>
      <c r="F79" s="698"/>
      <c r="G79" s="527"/>
      <c r="H79" s="710"/>
      <c r="I79" s="708"/>
      <c r="J79" s="708"/>
      <c r="K79" s="710"/>
      <c r="L79" s="710"/>
      <c r="M79" s="712"/>
      <c r="N79" s="33"/>
      <c r="O79" s="33"/>
    </row>
    <row r="80" spans="1:169" ht="60">
      <c r="A80" s="497">
        <v>8</v>
      </c>
      <c r="B80" s="699" t="str">
        <f>'7- Mapa Final'!B80</f>
        <v>Interrupción o demora en el servicio público de administrar justicia</v>
      </c>
      <c r="C80" s="699" t="str">
        <f>'7- Mapa Final'!C80</f>
        <v>Posibilidad de afectación en la prestación del servicio de justicia debido a un suceso de fuerza mayor que imposibilita la gestión judicial</v>
      </c>
      <c r="D80" s="701" t="str">
        <f>'7- Mapa Final'!J80</f>
        <v>Muy Baja - 1</v>
      </c>
      <c r="E80" s="704" t="str">
        <f>'7- Mapa Final'!K80</f>
        <v>Moderado - 3</v>
      </c>
      <c r="F80" s="697" t="str">
        <f>'7- Mapa Final'!M80</f>
        <v>Moderado - 3</v>
      </c>
      <c r="G80" s="497" t="s">
        <v>231</v>
      </c>
      <c r="H80" s="373" t="s">
        <v>397</v>
      </c>
      <c r="I80" s="373"/>
      <c r="J80" s="373"/>
      <c r="K80" s="373"/>
      <c r="L80" s="373"/>
      <c r="M80" s="373" t="s">
        <v>527</v>
      </c>
    </row>
    <row r="81" spans="1:13">
      <c r="A81" s="497"/>
      <c r="B81" s="699"/>
      <c r="C81" s="699"/>
      <c r="D81" s="702"/>
      <c r="E81" s="705"/>
      <c r="F81" s="697"/>
      <c r="G81" s="497"/>
      <c r="H81" s="373"/>
      <c r="I81" s="373"/>
      <c r="J81" s="373"/>
      <c r="K81" s="373"/>
      <c r="L81" s="373"/>
      <c r="M81" s="373"/>
    </row>
    <row r="82" spans="1:13">
      <c r="A82" s="497"/>
      <c r="B82" s="699"/>
      <c r="C82" s="699"/>
      <c r="D82" s="702"/>
      <c r="E82" s="705"/>
      <c r="F82" s="697"/>
      <c r="G82" s="497"/>
      <c r="H82" s="373"/>
      <c r="I82" s="373"/>
      <c r="J82" s="373"/>
      <c r="K82" s="373"/>
      <c r="L82" s="373"/>
      <c r="M82" s="373"/>
    </row>
    <row r="83" spans="1:13">
      <c r="A83" s="497"/>
      <c r="B83" s="699"/>
      <c r="C83" s="699"/>
      <c r="D83" s="702"/>
      <c r="E83" s="705"/>
      <c r="F83" s="697"/>
      <c r="G83" s="497"/>
      <c r="H83" s="373"/>
      <c r="I83" s="373"/>
      <c r="J83" s="373"/>
      <c r="K83" s="373"/>
      <c r="L83" s="373"/>
      <c r="M83" s="373"/>
    </row>
    <row r="84" spans="1:13">
      <c r="A84" s="497"/>
      <c r="B84" s="699"/>
      <c r="C84" s="699"/>
      <c r="D84" s="702"/>
      <c r="E84" s="705"/>
      <c r="F84" s="697"/>
      <c r="G84" s="497"/>
      <c r="H84" s="373"/>
      <c r="I84" s="373"/>
      <c r="J84" s="373"/>
      <c r="K84" s="373"/>
      <c r="L84" s="373"/>
      <c r="M84" s="373"/>
    </row>
    <row r="85" spans="1:13">
      <c r="A85" s="497"/>
      <c r="B85" s="699"/>
      <c r="C85" s="699"/>
      <c r="D85" s="702"/>
      <c r="E85" s="705"/>
      <c r="F85" s="697"/>
      <c r="G85" s="497"/>
      <c r="H85" s="373"/>
      <c r="I85" s="373"/>
      <c r="J85" s="373"/>
      <c r="K85" s="373"/>
      <c r="L85" s="373"/>
      <c r="M85" s="373"/>
    </row>
    <row r="86" spans="1:13">
      <c r="A86" s="497"/>
      <c r="B86" s="699"/>
      <c r="C86" s="699"/>
      <c r="D86" s="702"/>
      <c r="E86" s="705"/>
      <c r="F86" s="697"/>
      <c r="G86" s="497"/>
      <c r="H86" s="373"/>
      <c r="I86" s="373"/>
      <c r="J86" s="373"/>
      <c r="K86" s="373"/>
      <c r="L86" s="373"/>
      <c r="M86" s="373"/>
    </row>
    <row r="87" spans="1:13">
      <c r="A87" s="497"/>
      <c r="B87" s="699"/>
      <c r="C87" s="699"/>
      <c r="D87" s="702"/>
      <c r="E87" s="705"/>
      <c r="F87" s="697"/>
      <c r="G87" s="497"/>
      <c r="H87" s="373"/>
      <c r="I87" s="373"/>
      <c r="J87" s="373"/>
      <c r="K87" s="373"/>
      <c r="L87" s="373"/>
      <c r="M87" s="373"/>
    </row>
    <row r="88" spans="1:13">
      <c r="A88" s="497"/>
      <c r="B88" s="699"/>
      <c r="C88" s="699"/>
      <c r="D88" s="702"/>
      <c r="E88" s="705"/>
      <c r="F88" s="697"/>
      <c r="G88" s="497"/>
      <c r="H88" s="373"/>
      <c r="I88" s="373"/>
      <c r="J88" s="373"/>
      <c r="K88" s="373"/>
      <c r="L88" s="373"/>
      <c r="M88" s="373"/>
    </row>
    <row r="89" spans="1:13" ht="15.75" thickBot="1">
      <c r="A89" s="497"/>
      <c r="B89" s="700"/>
      <c r="C89" s="700"/>
      <c r="D89" s="703"/>
      <c r="E89" s="706"/>
      <c r="F89" s="698"/>
      <c r="G89" s="497"/>
      <c r="H89" s="373"/>
      <c r="I89" s="373"/>
      <c r="J89" s="373"/>
      <c r="K89" s="373"/>
      <c r="L89" s="373"/>
      <c r="M89" s="373"/>
    </row>
    <row r="90" spans="1:13" ht="75">
      <c r="A90" s="497">
        <v>9</v>
      </c>
      <c r="B90" s="699" t="str">
        <f>'7- Mapa Final'!B90</f>
        <v>Falla en la seguridad informática</v>
      </c>
      <c r="C90" s="699" t="str">
        <f>'7- Mapa Final'!C90</f>
        <v>Posibilidad de afectación en la prestación del servicio ante la imposibilidad de acceso o pérdidas de las herramientas tecnológicas de trabajo y/o su contenido</v>
      </c>
      <c r="D90" s="701" t="str">
        <f>'7- Mapa Final'!J90</f>
        <v>Muy Baja - 1</v>
      </c>
      <c r="E90" s="704" t="str">
        <f>'7- Mapa Final'!K90</f>
        <v>Moderado - 3</v>
      </c>
      <c r="F90" s="697" t="str">
        <f>'7- Mapa Final'!M90</f>
        <v>Moderado - 3</v>
      </c>
      <c r="G90" s="497" t="s">
        <v>285</v>
      </c>
      <c r="H90" s="373" t="s">
        <v>519</v>
      </c>
      <c r="I90" s="373"/>
      <c r="J90" s="373"/>
      <c r="K90" s="374">
        <v>45302</v>
      </c>
      <c r="L90" s="374">
        <v>45382</v>
      </c>
      <c r="M90" s="373" t="s">
        <v>531</v>
      </c>
    </row>
    <row r="91" spans="1:13">
      <c r="A91" s="497"/>
      <c r="B91" s="699"/>
      <c r="C91" s="699"/>
      <c r="D91" s="702"/>
      <c r="E91" s="705"/>
      <c r="F91" s="697"/>
      <c r="G91" s="497"/>
      <c r="H91" s="373"/>
      <c r="I91" s="373"/>
      <c r="J91" s="373"/>
      <c r="K91" s="373"/>
      <c r="L91" s="373"/>
      <c r="M91" s="373"/>
    </row>
    <row r="92" spans="1:13">
      <c r="A92" s="497"/>
      <c r="B92" s="699"/>
      <c r="C92" s="699"/>
      <c r="D92" s="702"/>
      <c r="E92" s="705"/>
      <c r="F92" s="697"/>
      <c r="G92" s="497"/>
      <c r="H92" s="373"/>
      <c r="I92" s="373"/>
      <c r="J92" s="373"/>
      <c r="K92" s="373"/>
      <c r="L92" s="373"/>
      <c r="M92" s="373"/>
    </row>
    <row r="93" spans="1:13">
      <c r="A93" s="497"/>
      <c r="B93" s="699"/>
      <c r="C93" s="699"/>
      <c r="D93" s="702"/>
      <c r="E93" s="705"/>
      <c r="F93" s="697"/>
      <c r="G93" s="497"/>
      <c r="H93" s="373"/>
      <c r="I93" s="373"/>
      <c r="J93" s="373"/>
      <c r="K93" s="373"/>
      <c r="L93" s="373"/>
      <c r="M93" s="373"/>
    </row>
    <row r="94" spans="1:13">
      <c r="A94" s="497"/>
      <c r="B94" s="699"/>
      <c r="C94" s="699"/>
      <c r="D94" s="702"/>
      <c r="E94" s="705"/>
      <c r="F94" s="697"/>
      <c r="G94" s="497"/>
      <c r="H94" s="373"/>
      <c r="I94" s="373"/>
      <c r="J94" s="373"/>
      <c r="K94" s="373"/>
      <c r="L94" s="373"/>
      <c r="M94" s="373"/>
    </row>
    <row r="95" spans="1:13">
      <c r="A95" s="497"/>
      <c r="B95" s="699"/>
      <c r="C95" s="699"/>
      <c r="D95" s="702"/>
      <c r="E95" s="705"/>
      <c r="F95" s="697"/>
      <c r="G95" s="497"/>
      <c r="H95" s="373"/>
      <c r="I95" s="373"/>
      <c r="J95" s="373"/>
      <c r="K95" s="373"/>
      <c r="L95" s="373"/>
      <c r="M95" s="373"/>
    </row>
    <row r="96" spans="1:13">
      <c r="A96" s="497"/>
      <c r="B96" s="699"/>
      <c r="C96" s="699"/>
      <c r="D96" s="702"/>
      <c r="E96" s="705"/>
      <c r="F96" s="697"/>
      <c r="G96" s="497"/>
      <c r="H96" s="373"/>
      <c r="I96" s="373"/>
      <c r="J96" s="373"/>
      <c r="K96" s="373"/>
      <c r="L96" s="373"/>
      <c r="M96" s="373"/>
    </row>
    <row r="97" spans="1:13">
      <c r="A97" s="497"/>
      <c r="B97" s="699"/>
      <c r="C97" s="699"/>
      <c r="D97" s="702"/>
      <c r="E97" s="705"/>
      <c r="F97" s="697"/>
      <c r="G97" s="497"/>
      <c r="H97" s="373"/>
      <c r="I97" s="373"/>
      <c r="J97" s="373"/>
      <c r="K97" s="373"/>
      <c r="L97" s="373"/>
      <c r="M97" s="373"/>
    </row>
    <row r="98" spans="1:13">
      <c r="A98" s="497"/>
      <c r="B98" s="699"/>
      <c r="C98" s="699"/>
      <c r="D98" s="702"/>
      <c r="E98" s="705"/>
      <c r="F98" s="697"/>
      <c r="G98" s="497"/>
      <c r="H98" s="373"/>
      <c r="I98" s="373"/>
      <c r="J98" s="373"/>
      <c r="K98" s="373"/>
      <c r="L98" s="373"/>
      <c r="M98" s="373"/>
    </row>
    <row r="99" spans="1:13" ht="15.75" thickBot="1">
      <c r="A99" s="497"/>
      <c r="B99" s="700"/>
      <c r="C99" s="700"/>
      <c r="D99" s="703"/>
      <c r="E99" s="706"/>
      <c r="F99" s="698"/>
      <c r="G99" s="497"/>
      <c r="H99" s="373"/>
      <c r="I99" s="373"/>
      <c r="J99" s="373"/>
      <c r="K99" s="373"/>
      <c r="L99" s="373"/>
      <c r="M99" s="373"/>
    </row>
  </sheetData>
  <mergeCells count="122">
    <mergeCell ref="A4:B4"/>
    <mergeCell ref="A5:B5"/>
    <mergeCell ref="A1:B2"/>
    <mergeCell ref="C1:J3"/>
    <mergeCell ref="J20:J29"/>
    <mergeCell ref="K20:K29"/>
    <mergeCell ref="L20:L29"/>
    <mergeCell ref="M20:M29"/>
    <mergeCell ref="A9:G9"/>
    <mergeCell ref="A10:A19"/>
    <mergeCell ref="C10:C19"/>
    <mergeCell ref="L10:L19"/>
    <mergeCell ref="M10:M19"/>
    <mergeCell ref="F10:F19"/>
    <mergeCell ref="G10:G19"/>
    <mergeCell ref="H10:H19"/>
    <mergeCell ref="I10:I19"/>
    <mergeCell ref="J10:J19"/>
    <mergeCell ref="K10:K19"/>
    <mergeCell ref="D20:D29"/>
    <mergeCell ref="E20:E29"/>
    <mergeCell ref="F20:F29"/>
    <mergeCell ref="I20:I29"/>
    <mergeCell ref="K1:M3"/>
    <mergeCell ref="H20:H29"/>
    <mergeCell ref="K50:K59"/>
    <mergeCell ref="L50:L59"/>
    <mergeCell ref="M50:M59"/>
    <mergeCell ref="H7:H8"/>
    <mergeCell ref="I7:J7"/>
    <mergeCell ref="K7:L7"/>
    <mergeCell ref="M7:M8"/>
    <mergeCell ref="L30:L39"/>
    <mergeCell ref="J50:J59"/>
    <mergeCell ref="K30:K39"/>
    <mergeCell ref="M30:M39"/>
    <mergeCell ref="B30:B39"/>
    <mergeCell ref="D30:D39"/>
    <mergeCell ref="E30:E39"/>
    <mergeCell ref="A50:A59"/>
    <mergeCell ref="B50:B59"/>
    <mergeCell ref="C5:V5"/>
    <mergeCell ref="C6:V6"/>
    <mergeCell ref="C40:C49"/>
    <mergeCell ref="D40:D49"/>
    <mergeCell ref="E40:E49"/>
    <mergeCell ref="K40:K49"/>
    <mergeCell ref="L40:L49"/>
    <mergeCell ref="M40:M49"/>
    <mergeCell ref="F40:F49"/>
    <mergeCell ref="G40:G49"/>
    <mergeCell ref="H40:H49"/>
    <mergeCell ref="I40:I49"/>
    <mergeCell ref="J40:J49"/>
    <mergeCell ref="C30:C39"/>
    <mergeCell ref="F30:F39"/>
    <mergeCell ref="G30:G39"/>
    <mergeCell ref="H30:H39"/>
    <mergeCell ref="I30:I39"/>
    <mergeCell ref="J30:J39"/>
    <mergeCell ref="A60:A69"/>
    <mergeCell ref="B60:B69"/>
    <mergeCell ref="C60:C69"/>
    <mergeCell ref="D60:D69"/>
    <mergeCell ref="E60:E69"/>
    <mergeCell ref="C4:V4"/>
    <mergeCell ref="F50:F59"/>
    <mergeCell ref="G50:G59"/>
    <mergeCell ref="H50:H59"/>
    <mergeCell ref="I50:I59"/>
    <mergeCell ref="A6:B6"/>
    <mergeCell ref="A7:C7"/>
    <mergeCell ref="D7:F7"/>
    <mergeCell ref="G7:G8"/>
    <mergeCell ref="B10:B19"/>
    <mergeCell ref="A20:A29"/>
    <mergeCell ref="D10:D19"/>
    <mergeCell ref="E10:E19"/>
    <mergeCell ref="B20:B29"/>
    <mergeCell ref="C20:C29"/>
    <mergeCell ref="G20:G29"/>
    <mergeCell ref="A40:A49"/>
    <mergeCell ref="B40:B49"/>
    <mergeCell ref="A30:A39"/>
    <mergeCell ref="C50:C59"/>
    <mergeCell ref="D50:D59"/>
    <mergeCell ref="E50:E59"/>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F60:F69"/>
    <mergeCell ref="G60:G69"/>
    <mergeCell ref="H60:H69"/>
    <mergeCell ref="I60:I69"/>
    <mergeCell ref="J60:J69"/>
    <mergeCell ref="F80:F89"/>
    <mergeCell ref="F90:F99"/>
    <mergeCell ref="G80:G89"/>
    <mergeCell ref="G90:G99"/>
    <mergeCell ref="B80:B89"/>
    <mergeCell ref="B90:B99"/>
    <mergeCell ref="A80:A89"/>
    <mergeCell ref="A90:A99"/>
    <mergeCell ref="C80:C89"/>
    <mergeCell ref="C90:C99"/>
    <mergeCell ref="D80:D89"/>
    <mergeCell ref="D90:D99"/>
    <mergeCell ref="E80:E89"/>
    <mergeCell ref="E90:E99"/>
  </mergeCells>
  <conditionalFormatting sqref="A7:B7">
    <cfRule type="containsText" dxfId="275" priority="815" operator="containsText" text="3- Moderado">
      <formula>NOT(ISERROR(SEARCH("3- Moderado",A7)))</formula>
    </cfRule>
    <cfRule type="containsText" dxfId="274" priority="816" operator="containsText" text="6- Moderado">
      <formula>NOT(ISERROR(SEARCH("6- Moderado",A7)))</formula>
    </cfRule>
    <cfRule type="containsText" dxfId="273" priority="817" operator="containsText" text="4- Moderado">
      <formula>NOT(ISERROR(SEARCH("4- Moderado",A7)))</formula>
    </cfRule>
    <cfRule type="containsText" dxfId="272" priority="818" operator="containsText" text="3- Bajo">
      <formula>NOT(ISERROR(SEARCH("3- Bajo",A7)))</formula>
    </cfRule>
    <cfRule type="containsText" dxfId="271" priority="819" operator="containsText" text="4- Bajo">
      <formula>NOT(ISERROR(SEARCH("4- Bajo",A7)))</formula>
    </cfRule>
    <cfRule type="containsText" dxfId="270" priority="820" operator="containsText" text="1- Bajo">
      <formula>NOT(ISERROR(SEARCH("1- Bajo",A7)))</formula>
    </cfRule>
  </conditionalFormatting>
  <conditionalFormatting sqref="A10:E10">
    <cfRule type="containsText" dxfId="269" priority="791" operator="containsText" text="3- Moderado">
      <formula>NOT(ISERROR(SEARCH("3- Moderado",A10)))</formula>
    </cfRule>
    <cfRule type="containsText" dxfId="268" priority="792" operator="containsText" text="6- Moderado">
      <formula>NOT(ISERROR(SEARCH("6- Moderado",A10)))</formula>
    </cfRule>
    <cfRule type="containsText" dxfId="267" priority="793" operator="containsText" text="4- Moderado">
      <formula>NOT(ISERROR(SEARCH("4- Moderado",A10)))</formula>
    </cfRule>
    <cfRule type="containsText" dxfId="266" priority="794" operator="containsText" text="3- Bajo">
      <formula>NOT(ISERROR(SEARCH("3- Bajo",A10)))</formula>
    </cfRule>
    <cfRule type="containsText" dxfId="265" priority="795" operator="containsText" text="4- Bajo">
      <formula>NOT(ISERROR(SEARCH("4- Bajo",A10)))</formula>
    </cfRule>
    <cfRule type="containsText" dxfId="264" priority="796" operator="containsText" text="1- Bajo">
      <formula>NOT(ISERROR(SEARCH("1- Bajo",A10)))</formula>
    </cfRule>
  </conditionalFormatting>
  <conditionalFormatting sqref="A20:E20">
    <cfRule type="containsText" dxfId="263" priority="129" operator="containsText" text="3- Moderado">
      <formula>NOT(ISERROR(SEARCH("3- Moderado",A20)))</formula>
    </cfRule>
    <cfRule type="containsText" dxfId="262" priority="130" operator="containsText" text="6- Moderado">
      <formula>NOT(ISERROR(SEARCH("6- Moderado",A20)))</formula>
    </cfRule>
    <cfRule type="containsText" dxfId="261" priority="131" operator="containsText" text="4- Moderado">
      <formula>NOT(ISERROR(SEARCH("4- Moderado",A20)))</formula>
    </cfRule>
    <cfRule type="containsText" dxfId="260" priority="132" operator="containsText" text="3- Bajo">
      <formula>NOT(ISERROR(SEARCH("3- Bajo",A20)))</formula>
    </cfRule>
    <cfRule type="containsText" dxfId="259" priority="133" operator="containsText" text="4- Bajo">
      <formula>NOT(ISERROR(SEARCH("4- Bajo",A20)))</formula>
    </cfRule>
    <cfRule type="containsText" dxfId="258" priority="134" operator="containsText" text="1- Bajo">
      <formula>NOT(ISERROR(SEARCH("1- Bajo",A20)))</formula>
    </cfRule>
  </conditionalFormatting>
  <conditionalFormatting sqref="A30:E30">
    <cfRule type="containsText" dxfId="257" priority="101" operator="containsText" text="3- Moderado">
      <formula>NOT(ISERROR(SEARCH("3- Moderado",A30)))</formula>
    </cfRule>
    <cfRule type="containsText" dxfId="256" priority="102" operator="containsText" text="6- Moderado">
      <formula>NOT(ISERROR(SEARCH("6- Moderado",A30)))</formula>
    </cfRule>
    <cfRule type="containsText" dxfId="255" priority="103" operator="containsText" text="4- Moderado">
      <formula>NOT(ISERROR(SEARCH("4- Moderado",A30)))</formula>
    </cfRule>
    <cfRule type="containsText" dxfId="254" priority="104" operator="containsText" text="3- Bajo">
      <formula>NOT(ISERROR(SEARCH("3- Bajo",A30)))</formula>
    </cfRule>
    <cfRule type="containsText" dxfId="253" priority="105" operator="containsText" text="4- Bajo">
      <formula>NOT(ISERROR(SEARCH("4- Bajo",A30)))</formula>
    </cfRule>
    <cfRule type="containsText" dxfId="252" priority="106" operator="containsText" text="1- Bajo">
      <formula>NOT(ISERROR(SEARCH("1- Bajo",A30)))</formula>
    </cfRule>
  </conditionalFormatting>
  <conditionalFormatting sqref="A40:E40">
    <cfRule type="containsText" dxfId="251" priority="45" operator="containsText" text="3- Moderado">
      <formula>NOT(ISERROR(SEARCH("3- Moderado",A40)))</formula>
    </cfRule>
    <cfRule type="containsText" dxfId="250" priority="46" operator="containsText" text="6- Moderado">
      <formula>NOT(ISERROR(SEARCH("6- Moderado",A40)))</formula>
    </cfRule>
    <cfRule type="containsText" dxfId="249" priority="47" operator="containsText" text="4- Moderado">
      <formula>NOT(ISERROR(SEARCH("4- Moderado",A40)))</formula>
    </cfRule>
    <cfRule type="containsText" dxfId="248" priority="48" operator="containsText" text="3- Bajo">
      <formula>NOT(ISERROR(SEARCH("3- Bajo",A40)))</formula>
    </cfRule>
    <cfRule type="containsText" dxfId="247" priority="49" operator="containsText" text="4- Bajo">
      <formula>NOT(ISERROR(SEARCH("4- Bajo",A40)))</formula>
    </cfRule>
    <cfRule type="containsText" dxfId="246" priority="50" operator="containsText" text="1- Bajo">
      <formula>NOT(ISERROR(SEARCH("1- Bajo",A40)))</formula>
    </cfRule>
  </conditionalFormatting>
  <conditionalFormatting sqref="A50:E50">
    <cfRule type="containsText" dxfId="245" priority="22" operator="containsText" text="3- Moderado">
      <formula>NOT(ISERROR(SEARCH("3- Moderado",A50)))</formula>
    </cfRule>
    <cfRule type="containsText" dxfId="244" priority="23" operator="containsText" text="6- Moderado">
      <formula>NOT(ISERROR(SEARCH("6- Moderado",A50)))</formula>
    </cfRule>
    <cfRule type="containsText" dxfId="243" priority="24" operator="containsText" text="4- Moderado">
      <formula>NOT(ISERROR(SEARCH("4- Moderado",A50)))</formula>
    </cfRule>
    <cfRule type="containsText" dxfId="242" priority="25" operator="containsText" text="3- Bajo">
      <formula>NOT(ISERROR(SEARCH("3- Bajo",A50)))</formula>
    </cfRule>
    <cfRule type="containsText" dxfId="241" priority="26" operator="containsText" text="4- Bajo">
      <formula>NOT(ISERROR(SEARCH("4- Bajo",A50)))</formula>
    </cfRule>
    <cfRule type="containsText" dxfId="240" priority="27" operator="containsText" text="1- Bajo">
      <formula>NOT(ISERROR(SEARCH("1- Bajo",A50)))</formula>
    </cfRule>
  </conditionalFormatting>
  <conditionalFormatting sqref="A60:E60">
    <cfRule type="containsText" dxfId="239" priority="8" operator="containsText" text="3- Moderado">
      <formula>NOT(ISERROR(SEARCH("3- Moderado",A60)))</formula>
    </cfRule>
    <cfRule type="containsText" dxfId="238" priority="9" operator="containsText" text="6- Moderado">
      <formula>NOT(ISERROR(SEARCH("6- Moderado",A60)))</formula>
    </cfRule>
    <cfRule type="containsText" dxfId="237" priority="10" operator="containsText" text="4- Moderado">
      <formula>NOT(ISERROR(SEARCH("4- Moderado",A60)))</formula>
    </cfRule>
    <cfRule type="containsText" dxfId="236" priority="11" operator="containsText" text="3- Bajo">
      <formula>NOT(ISERROR(SEARCH("3- Bajo",A60)))</formula>
    </cfRule>
    <cfRule type="containsText" dxfId="235" priority="12" operator="containsText" text="4- Bajo">
      <formula>NOT(ISERROR(SEARCH("4- Bajo",A60)))</formula>
    </cfRule>
    <cfRule type="containsText" dxfId="234" priority="13" operator="containsText" text="1- Bajo">
      <formula>NOT(ISERROR(SEARCH("1- Bajo",A60)))</formula>
    </cfRule>
  </conditionalFormatting>
  <conditionalFormatting sqref="A70:E70 B80:E80 B90:E90">
    <cfRule type="containsText" dxfId="233" priority="1" operator="containsText" text="3- Moderado">
      <formula>NOT(ISERROR(SEARCH("3- Moderado",A70)))</formula>
    </cfRule>
    <cfRule type="containsText" dxfId="232" priority="2" operator="containsText" text="6- Moderado">
      <formula>NOT(ISERROR(SEARCH("6- Moderado",A70)))</formula>
    </cfRule>
    <cfRule type="containsText" dxfId="231" priority="3" operator="containsText" text="4- Moderado">
      <formula>NOT(ISERROR(SEARCH("4- Moderado",A70)))</formula>
    </cfRule>
    <cfRule type="containsText" dxfId="230" priority="4" operator="containsText" text="3- Bajo">
      <formula>NOT(ISERROR(SEARCH("3- Bajo",A70)))</formula>
    </cfRule>
    <cfRule type="containsText" dxfId="229" priority="5" operator="containsText" text="4- Bajo">
      <formula>NOT(ISERROR(SEARCH("4- Bajo",A70)))</formula>
    </cfRule>
    <cfRule type="containsText" dxfId="228" priority="6" operator="containsText" text="1- Bajo">
      <formula>NOT(ISERROR(SEARCH("1- Bajo",A70)))</formula>
    </cfRule>
  </conditionalFormatting>
  <conditionalFormatting sqref="C8:F8">
    <cfRule type="containsText" dxfId="227" priority="147" operator="containsText" text="3- Moderado">
      <formula>NOT(ISERROR(SEARCH("3- Moderado",C8)))</formula>
    </cfRule>
    <cfRule type="containsText" dxfId="226" priority="148" operator="containsText" text="6- Moderado">
      <formula>NOT(ISERROR(SEARCH("6- Moderado",C8)))</formula>
    </cfRule>
    <cfRule type="containsText" dxfId="225" priority="149" operator="containsText" text="4- Moderado">
      <formula>NOT(ISERROR(SEARCH("4- Moderado",C8)))</formula>
    </cfRule>
    <cfRule type="containsText" dxfId="224" priority="150" operator="containsText" text="3- Bajo">
      <formula>NOT(ISERROR(SEARCH("3- Bajo",C8)))</formula>
    </cfRule>
    <cfRule type="containsText" dxfId="223" priority="151" operator="containsText" text="4- Bajo">
      <formula>NOT(ISERROR(SEARCH("4- Bajo",C8)))</formula>
    </cfRule>
    <cfRule type="containsText" dxfId="222" priority="152" operator="containsText" text="1- Bajo">
      <formula>NOT(ISERROR(SEARCH("1- Bajo",C8)))</formula>
    </cfRule>
  </conditionalFormatting>
  <conditionalFormatting sqref="D10:D99">
    <cfRule type="containsText" dxfId="221" priority="39" operator="containsText" text="Muy Alta">
      <formula>NOT(ISERROR(SEARCH("Muy Alta",D10)))</formula>
    </cfRule>
    <cfRule type="containsText" dxfId="220" priority="40" operator="containsText" text="Alta">
      <formula>NOT(ISERROR(SEARCH("Alta",D10)))</formula>
    </cfRule>
    <cfRule type="containsText" dxfId="219" priority="41" operator="containsText" text="Baja">
      <formula>NOT(ISERROR(SEARCH("Baja",D10)))</formula>
    </cfRule>
    <cfRule type="containsText" dxfId="218" priority="42" operator="containsText" text="Muy Baja">
      <formula>NOT(ISERROR(SEARCH("Muy Baja",D10)))</formula>
    </cfRule>
    <cfRule type="containsText" dxfId="217" priority="44" operator="containsText" text="Media">
      <formula>NOT(ISERROR(SEARCH("Media",D10)))</formula>
    </cfRule>
  </conditionalFormatting>
  <conditionalFormatting sqref="E10:E99">
    <cfRule type="containsText" dxfId="216" priority="35" operator="containsText" text="Catastrófico">
      <formula>NOT(ISERROR(SEARCH("Catastrófico",E10)))</formula>
    </cfRule>
    <cfRule type="containsText" dxfId="215" priority="36" operator="containsText" text="Mayor">
      <formula>NOT(ISERROR(SEARCH("Mayor",E10)))</formula>
    </cfRule>
    <cfRule type="containsText" dxfId="214" priority="37" operator="containsText" text="Menor">
      <formula>NOT(ISERROR(SEARCH("Menor",E10)))</formula>
    </cfRule>
    <cfRule type="containsText" dxfId="213" priority="38" operator="containsText" text="Leve">
      <formula>NOT(ISERROR(SEARCH("Leve",E10)))</formula>
    </cfRule>
  </conditionalFormatting>
  <conditionalFormatting sqref="E10:F69">
    <cfRule type="containsText" dxfId="212" priority="43" operator="containsText" text="Moderado">
      <formula>NOT(ISERROR(SEARCH("Moderado",E10)))</formula>
    </cfRule>
  </conditionalFormatting>
  <conditionalFormatting sqref="E70:F99">
    <cfRule type="containsText" dxfId="211" priority="7" operator="containsText" text="Moderado">
      <formula>NOT(ISERROR(SEARCH("Moderado",E70)))</formula>
    </cfRule>
  </conditionalFormatting>
  <conditionalFormatting sqref="F10:F19">
    <cfRule type="colorScale" priority="1199">
      <colorScale>
        <cfvo type="min"/>
        <cfvo type="max"/>
        <color rgb="FFFF7128"/>
        <color rgb="FFFFEF9C"/>
      </colorScale>
    </cfRule>
  </conditionalFormatting>
  <conditionalFormatting sqref="F10:F99">
    <cfRule type="containsText" dxfId="210" priority="58" operator="containsText" text="Bajo">
      <formula>NOT(ISERROR(SEARCH("Bajo",F10)))</formula>
    </cfRule>
    <cfRule type="containsText" dxfId="209" priority="59" operator="containsText" text="Moderado">
      <formula>NOT(ISERROR(SEARCH("Moderado",F10)))</formula>
    </cfRule>
    <cfRule type="containsText" dxfId="208" priority="60" operator="containsText" text="Alto">
      <formula>NOT(ISERROR(SEARCH("Alto",F10)))</formula>
    </cfRule>
    <cfRule type="containsText" dxfId="207" priority="61" operator="containsText" text="Extremo">
      <formula>NOT(ISERROR(SEARCH("Extremo",F10)))</formula>
    </cfRule>
  </conditionalFormatting>
  <conditionalFormatting sqref="F20:F29">
    <cfRule type="colorScale" priority="146">
      <colorScale>
        <cfvo type="min"/>
        <cfvo type="max"/>
        <color rgb="FFFF7128"/>
        <color rgb="FFFFEF9C"/>
      </colorScale>
    </cfRule>
  </conditionalFormatting>
  <conditionalFormatting sqref="F30:F39">
    <cfRule type="colorScale" priority="118">
      <colorScale>
        <cfvo type="min"/>
        <cfvo type="max"/>
        <color rgb="FFFF7128"/>
        <color rgb="FFFFEF9C"/>
      </colorScale>
    </cfRule>
  </conditionalFormatting>
  <conditionalFormatting sqref="F40:F99">
    <cfRule type="colorScale" priority="1227">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99"/>
  <sheetViews>
    <sheetView showGridLines="0" topLeftCell="G40" zoomScale="85" zoomScaleNormal="85" workbookViewId="0">
      <selection activeCell="H50" sqref="H50:H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59.28515625" customWidth="1"/>
    <col min="14" max="169" width="11.42578125" style="2"/>
  </cols>
  <sheetData>
    <row r="1" spans="1:271" s="18" customFormat="1" ht="16.5" customHeight="1">
      <c r="A1" s="729"/>
      <c r="B1" s="730"/>
      <c r="C1" s="733"/>
      <c r="D1" s="733"/>
      <c r="E1" s="733"/>
      <c r="F1" s="733"/>
      <c r="G1" s="733"/>
      <c r="H1" s="733"/>
      <c r="I1" s="733"/>
      <c r="J1" s="734"/>
      <c r="K1" s="744" t="s">
        <v>328</v>
      </c>
      <c r="L1" s="744"/>
      <c r="M1" s="74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731"/>
      <c r="B2" s="732"/>
      <c r="C2" s="735"/>
      <c r="D2" s="735"/>
      <c r="E2" s="735"/>
      <c r="F2" s="735"/>
      <c r="G2" s="735"/>
      <c r="H2" s="735"/>
      <c r="I2" s="735"/>
      <c r="J2" s="736"/>
      <c r="K2" s="744"/>
      <c r="L2" s="744"/>
      <c r="M2" s="74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5"/>
      <c r="D3" s="735"/>
      <c r="E3" s="735"/>
      <c r="F3" s="735"/>
      <c r="G3" s="735"/>
      <c r="H3" s="735"/>
      <c r="I3" s="735"/>
      <c r="J3" s="736"/>
      <c r="K3" s="744"/>
      <c r="L3" s="744"/>
      <c r="M3" s="74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32" t="s">
        <v>116</v>
      </c>
      <c r="B4" s="532"/>
      <c r="C4" s="615" t="s">
        <v>481</v>
      </c>
      <c r="D4" s="615"/>
      <c r="E4" s="615"/>
      <c r="F4" s="615"/>
      <c r="G4" s="615"/>
      <c r="H4" s="615"/>
      <c r="I4" s="615"/>
      <c r="J4" s="615"/>
      <c r="K4" s="615"/>
      <c r="L4" s="615"/>
      <c r="M4" s="615"/>
      <c r="N4" s="615"/>
      <c r="O4" s="615"/>
      <c r="P4" s="615"/>
      <c r="Q4" s="615"/>
      <c r="R4" s="615"/>
      <c r="S4" s="615"/>
      <c r="T4" s="615"/>
      <c r="U4" s="615"/>
      <c r="V4" s="61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32" t="s">
        <v>117</v>
      </c>
      <c r="B5" s="532"/>
      <c r="C5" s="614" t="s">
        <v>14</v>
      </c>
      <c r="D5" s="614"/>
      <c r="E5" s="614"/>
      <c r="F5" s="614"/>
      <c r="G5" s="614"/>
      <c r="H5" s="614"/>
      <c r="I5" s="614"/>
      <c r="J5" s="614"/>
      <c r="K5" s="614"/>
      <c r="L5" s="614"/>
      <c r="M5" s="614"/>
      <c r="N5" s="614"/>
      <c r="O5" s="614"/>
      <c r="P5" s="614"/>
      <c r="Q5" s="614"/>
      <c r="R5" s="614"/>
      <c r="S5" s="614"/>
      <c r="T5" s="614"/>
      <c r="U5" s="614"/>
      <c r="V5" s="61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32" t="s">
        <v>118</v>
      </c>
      <c r="B6" s="532"/>
      <c r="C6" s="615" t="s">
        <v>482</v>
      </c>
      <c r="D6" s="615"/>
      <c r="E6" s="615"/>
      <c r="F6" s="615"/>
      <c r="G6" s="615"/>
      <c r="H6" s="615"/>
      <c r="I6" s="615"/>
      <c r="J6" s="615"/>
      <c r="K6" s="615"/>
      <c r="L6" s="615"/>
      <c r="M6" s="615"/>
      <c r="N6" s="615"/>
      <c r="O6" s="615"/>
      <c r="P6" s="615"/>
      <c r="Q6" s="615"/>
      <c r="R6" s="615"/>
      <c r="S6" s="615"/>
      <c r="T6" s="615"/>
      <c r="U6" s="615"/>
      <c r="V6" s="61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6" t="s">
        <v>329</v>
      </c>
      <c r="B7" s="717"/>
      <c r="C7" s="718"/>
      <c r="D7" s="719" t="s">
        <v>330</v>
      </c>
      <c r="E7" s="719"/>
      <c r="F7" s="719"/>
      <c r="G7" s="720" t="s">
        <v>331</v>
      </c>
      <c r="H7" s="724" t="s">
        <v>332</v>
      </c>
      <c r="I7" s="726" t="s">
        <v>333</v>
      </c>
      <c r="J7" s="727"/>
      <c r="K7" s="726" t="s">
        <v>334</v>
      </c>
      <c r="L7" s="727"/>
      <c r="M7" s="728" t="s">
        <v>335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18</v>
      </c>
      <c r="B8" s="34" t="s">
        <v>58</v>
      </c>
      <c r="C8" s="34" t="s">
        <v>60</v>
      </c>
      <c r="D8" s="27" t="s">
        <v>70</v>
      </c>
      <c r="E8" s="27" t="s">
        <v>336</v>
      </c>
      <c r="F8" s="27" t="s">
        <v>337</v>
      </c>
      <c r="G8" s="720"/>
      <c r="H8" s="725"/>
      <c r="I8" s="28" t="s">
        <v>338</v>
      </c>
      <c r="J8" s="28" t="s">
        <v>339</v>
      </c>
      <c r="K8" s="28" t="s">
        <v>340</v>
      </c>
      <c r="L8" s="28" t="s">
        <v>341</v>
      </c>
      <c r="M8" s="7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8"/>
      <c r="B9" s="739"/>
      <c r="C9" s="739"/>
      <c r="D9" s="739"/>
      <c r="E9" s="739"/>
      <c r="F9" s="739"/>
      <c r="G9" s="73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40">
        <v>1</v>
      </c>
      <c r="B10" s="721" t="str">
        <f>'7- Mapa Final'!B10</f>
        <v>Vencimiento de Términos</v>
      </c>
      <c r="C10" s="721" t="str">
        <f>'7- Mapa Final'!C10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722" t="str">
        <f>'7- Mapa Final'!J10</f>
        <v>Muy Baja - 1</v>
      </c>
      <c r="E10" s="723" t="str">
        <f>'7- Mapa Final'!K10</f>
        <v>Menor - 2</v>
      </c>
      <c r="F10" s="742" t="str">
        <f>'7- Mapa Final'!M10</f>
        <v>Bajo - 2</v>
      </c>
      <c r="G10" s="499" t="s">
        <v>285</v>
      </c>
      <c r="H10" s="743" t="s">
        <v>535</v>
      </c>
      <c r="I10" s="748"/>
      <c r="J10" s="748"/>
      <c r="K10" s="737">
        <v>45383</v>
      </c>
      <c r="L10" s="737">
        <v>45473</v>
      </c>
      <c r="M10" s="741" t="s">
        <v>543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13"/>
      <c r="B11" s="699"/>
      <c r="C11" s="699"/>
      <c r="D11" s="702"/>
      <c r="E11" s="705"/>
      <c r="F11" s="697"/>
      <c r="G11" s="497"/>
      <c r="H11" s="707"/>
      <c r="I11" s="746"/>
      <c r="J11" s="746"/>
      <c r="K11" s="707"/>
      <c r="L11" s="707"/>
      <c r="M11" s="71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13"/>
      <c r="B12" s="699"/>
      <c r="C12" s="699"/>
      <c r="D12" s="702"/>
      <c r="E12" s="705"/>
      <c r="F12" s="697"/>
      <c r="G12" s="497"/>
      <c r="H12" s="707"/>
      <c r="I12" s="746"/>
      <c r="J12" s="746"/>
      <c r="K12" s="707"/>
      <c r="L12" s="707"/>
      <c r="M12" s="71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13"/>
      <c r="B13" s="699"/>
      <c r="C13" s="699"/>
      <c r="D13" s="702"/>
      <c r="E13" s="705"/>
      <c r="F13" s="697"/>
      <c r="G13" s="497"/>
      <c r="H13" s="707"/>
      <c r="I13" s="746"/>
      <c r="J13" s="746"/>
      <c r="K13" s="707"/>
      <c r="L13" s="707"/>
      <c r="M13" s="71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13"/>
      <c r="B14" s="699"/>
      <c r="C14" s="699"/>
      <c r="D14" s="702"/>
      <c r="E14" s="705"/>
      <c r="F14" s="697"/>
      <c r="G14" s="497"/>
      <c r="H14" s="707"/>
      <c r="I14" s="746"/>
      <c r="J14" s="746"/>
      <c r="K14" s="707"/>
      <c r="L14" s="707"/>
      <c r="M14" s="71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13"/>
      <c r="B15" s="699"/>
      <c r="C15" s="699"/>
      <c r="D15" s="702"/>
      <c r="E15" s="705"/>
      <c r="F15" s="697"/>
      <c r="G15" s="497"/>
      <c r="H15" s="707"/>
      <c r="I15" s="746"/>
      <c r="J15" s="746"/>
      <c r="K15" s="707"/>
      <c r="L15" s="707"/>
      <c r="M15" s="71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13"/>
      <c r="B16" s="699"/>
      <c r="C16" s="699"/>
      <c r="D16" s="702"/>
      <c r="E16" s="705"/>
      <c r="F16" s="697"/>
      <c r="G16" s="497"/>
      <c r="H16" s="707"/>
      <c r="I16" s="746"/>
      <c r="J16" s="746"/>
      <c r="K16" s="707"/>
      <c r="L16" s="707"/>
      <c r="M16" s="71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13"/>
      <c r="B17" s="699"/>
      <c r="C17" s="699"/>
      <c r="D17" s="702"/>
      <c r="E17" s="705"/>
      <c r="F17" s="697"/>
      <c r="G17" s="497"/>
      <c r="H17" s="707"/>
      <c r="I17" s="746"/>
      <c r="J17" s="746"/>
      <c r="K17" s="707"/>
      <c r="L17" s="707"/>
      <c r="M17" s="71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13"/>
      <c r="B18" s="699"/>
      <c r="C18" s="699"/>
      <c r="D18" s="702"/>
      <c r="E18" s="705"/>
      <c r="F18" s="697"/>
      <c r="G18" s="497"/>
      <c r="H18" s="707"/>
      <c r="I18" s="746"/>
      <c r="J18" s="746"/>
      <c r="K18" s="707"/>
      <c r="L18" s="707"/>
      <c r="M18" s="71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13"/>
      <c r="B19" s="699"/>
      <c r="C19" s="699"/>
      <c r="D19" s="702"/>
      <c r="E19" s="705"/>
      <c r="F19" s="697"/>
      <c r="G19" s="497"/>
      <c r="H19" s="707"/>
      <c r="I19" s="746"/>
      <c r="J19" s="746"/>
      <c r="K19" s="707"/>
      <c r="L19" s="707"/>
      <c r="M19" s="71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13">
        <v>2</v>
      </c>
      <c r="B20" s="699" t="str">
        <f>'7- Mapa Final'!B20</f>
        <v xml:space="preserve"> Efectuar notificaciones que no cumplan con los requistos</v>
      </c>
      <c r="C20" s="699" t="str">
        <f>'7- Mapa Final'!C20</f>
        <v>No se realizan las  notificaciones , no se erfectuan  oportunamente o no se aplica aplicar la normatividad</v>
      </c>
      <c r="D20" s="701" t="str">
        <f>'7- Mapa Final'!J20</f>
        <v>Muy Baja - 1</v>
      </c>
      <c r="E20" s="704" t="str">
        <f>'7- Mapa Final'!K20</f>
        <v>Menor - 2</v>
      </c>
      <c r="F20" s="697" t="str">
        <f>'7- Mapa Final'!M20</f>
        <v>Bajo - 2</v>
      </c>
      <c r="G20" s="497" t="s">
        <v>285</v>
      </c>
      <c r="H20" s="707" t="s">
        <v>533</v>
      </c>
      <c r="I20" s="746"/>
      <c r="J20" s="746"/>
      <c r="K20" s="709">
        <v>45383</v>
      </c>
      <c r="L20" s="709">
        <v>45473</v>
      </c>
      <c r="M20" s="711" t="s">
        <v>542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13"/>
      <c r="B21" s="699"/>
      <c r="C21" s="699"/>
      <c r="D21" s="702"/>
      <c r="E21" s="705"/>
      <c r="F21" s="697"/>
      <c r="G21" s="497"/>
      <c r="H21" s="707"/>
      <c r="I21" s="746"/>
      <c r="J21" s="746"/>
      <c r="K21" s="707"/>
      <c r="L21" s="707"/>
      <c r="M21" s="71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13"/>
      <c r="B22" s="699"/>
      <c r="C22" s="699"/>
      <c r="D22" s="702"/>
      <c r="E22" s="705"/>
      <c r="F22" s="697"/>
      <c r="G22" s="497"/>
      <c r="H22" s="707"/>
      <c r="I22" s="746"/>
      <c r="J22" s="746"/>
      <c r="K22" s="707"/>
      <c r="L22" s="707"/>
      <c r="M22" s="71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13"/>
      <c r="B23" s="699"/>
      <c r="C23" s="699"/>
      <c r="D23" s="702"/>
      <c r="E23" s="705"/>
      <c r="F23" s="697"/>
      <c r="G23" s="497"/>
      <c r="H23" s="707"/>
      <c r="I23" s="746"/>
      <c r="J23" s="746"/>
      <c r="K23" s="707"/>
      <c r="L23" s="707"/>
      <c r="M23" s="71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13"/>
      <c r="B24" s="699"/>
      <c r="C24" s="699"/>
      <c r="D24" s="702"/>
      <c r="E24" s="705"/>
      <c r="F24" s="697"/>
      <c r="G24" s="497"/>
      <c r="H24" s="707"/>
      <c r="I24" s="746"/>
      <c r="J24" s="746"/>
      <c r="K24" s="707"/>
      <c r="L24" s="707"/>
      <c r="M24" s="71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13"/>
      <c r="B25" s="699"/>
      <c r="C25" s="699"/>
      <c r="D25" s="702"/>
      <c r="E25" s="705"/>
      <c r="F25" s="697"/>
      <c r="G25" s="497"/>
      <c r="H25" s="707"/>
      <c r="I25" s="746"/>
      <c r="J25" s="746"/>
      <c r="K25" s="707"/>
      <c r="L25" s="707"/>
      <c r="M25" s="711"/>
      <c r="N25" s="33"/>
      <c r="O25" s="33"/>
    </row>
    <row r="26" spans="1:169">
      <c r="A26" s="713"/>
      <c r="B26" s="699"/>
      <c r="C26" s="699"/>
      <c r="D26" s="702"/>
      <c r="E26" s="705"/>
      <c r="F26" s="697"/>
      <c r="G26" s="497"/>
      <c r="H26" s="707"/>
      <c r="I26" s="746"/>
      <c r="J26" s="746"/>
      <c r="K26" s="707"/>
      <c r="L26" s="707"/>
      <c r="M26" s="711"/>
      <c r="N26" s="33"/>
      <c r="O26" s="33"/>
    </row>
    <row r="27" spans="1:169">
      <c r="A27" s="713"/>
      <c r="B27" s="699"/>
      <c r="C27" s="699"/>
      <c r="D27" s="702"/>
      <c r="E27" s="705"/>
      <c r="F27" s="697"/>
      <c r="G27" s="497"/>
      <c r="H27" s="707"/>
      <c r="I27" s="746"/>
      <c r="J27" s="746"/>
      <c r="K27" s="707"/>
      <c r="L27" s="707"/>
      <c r="M27" s="711"/>
      <c r="N27" s="33"/>
      <c r="O27" s="33"/>
    </row>
    <row r="28" spans="1:169">
      <c r="A28" s="713"/>
      <c r="B28" s="699"/>
      <c r="C28" s="699"/>
      <c r="D28" s="702"/>
      <c r="E28" s="705"/>
      <c r="F28" s="697"/>
      <c r="G28" s="497"/>
      <c r="H28" s="707"/>
      <c r="I28" s="746"/>
      <c r="J28" s="746"/>
      <c r="K28" s="707"/>
      <c r="L28" s="707"/>
      <c r="M28" s="711"/>
      <c r="N28" s="33"/>
      <c r="O28" s="33"/>
    </row>
    <row r="29" spans="1:169">
      <c r="A29" s="713"/>
      <c r="B29" s="699"/>
      <c r="C29" s="699"/>
      <c r="D29" s="702"/>
      <c r="E29" s="705"/>
      <c r="F29" s="697"/>
      <c r="G29" s="497"/>
      <c r="H29" s="707"/>
      <c r="I29" s="746"/>
      <c r="J29" s="746"/>
      <c r="K29" s="707"/>
      <c r="L29" s="707"/>
      <c r="M29" s="711"/>
      <c r="N29" s="33"/>
      <c r="O29" s="33"/>
    </row>
    <row r="30" spans="1:169" s="25" customFormat="1" ht="12.75">
      <c r="A30" s="713">
        <v>3</v>
      </c>
      <c r="B30" s="699" t="str">
        <f>'7- Mapa Final'!B30</f>
        <v>Inexactitud o inoportunidad en el reparto de procesos</v>
      </c>
      <c r="C30" s="699" t="str">
        <f>'7- Mapa Final'!C30</f>
        <v>Posibilidad de no realizar, no hacerlo  oportunamente, no aplicar la normatividad para realizar el reparto.</v>
      </c>
      <c r="D30" s="701" t="str">
        <f>'7- Mapa Final'!J30</f>
        <v>Muy Baja - 1</v>
      </c>
      <c r="E30" s="704" t="str">
        <f>'7- Mapa Final'!K30</f>
        <v>Menor - 2</v>
      </c>
      <c r="F30" s="697" t="str">
        <f>'7- Mapa Final'!M30</f>
        <v>Bajo - 2</v>
      </c>
      <c r="G30" s="497" t="s">
        <v>231</v>
      </c>
      <c r="H30" s="707" t="s">
        <v>397</v>
      </c>
      <c r="I30" s="707"/>
      <c r="J30" s="707"/>
      <c r="K30" s="707"/>
      <c r="L30" s="707"/>
      <c r="M30" s="711" t="s">
        <v>526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13"/>
      <c r="B31" s="699"/>
      <c r="C31" s="699"/>
      <c r="D31" s="702"/>
      <c r="E31" s="705"/>
      <c r="F31" s="697"/>
      <c r="G31" s="497"/>
      <c r="H31" s="707"/>
      <c r="I31" s="707"/>
      <c r="J31" s="707"/>
      <c r="K31" s="707"/>
      <c r="L31" s="707"/>
      <c r="M31" s="71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13"/>
      <c r="B32" s="699"/>
      <c r="C32" s="699"/>
      <c r="D32" s="702"/>
      <c r="E32" s="705"/>
      <c r="F32" s="697"/>
      <c r="G32" s="497"/>
      <c r="H32" s="707"/>
      <c r="I32" s="707"/>
      <c r="J32" s="707"/>
      <c r="K32" s="707"/>
      <c r="L32" s="707"/>
      <c r="M32" s="71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13"/>
      <c r="B33" s="699"/>
      <c r="C33" s="699"/>
      <c r="D33" s="702"/>
      <c r="E33" s="705"/>
      <c r="F33" s="697"/>
      <c r="G33" s="497"/>
      <c r="H33" s="707"/>
      <c r="I33" s="707"/>
      <c r="J33" s="707"/>
      <c r="K33" s="707"/>
      <c r="L33" s="707"/>
      <c r="M33" s="71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13"/>
      <c r="B34" s="699"/>
      <c r="C34" s="699"/>
      <c r="D34" s="702"/>
      <c r="E34" s="705"/>
      <c r="F34" s="697"/>
      <c r="G34" s="497"/>
      <c r="H34" s="707"/>
      <c r="I34" s="707"/>
      <c r="J34" s="707"/>
      <c r="K34" s="707"/>
      <c r="L34" s="707"/>
      <c r="M34" s="71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13"/>
      <c r="B35" s="699"/>
      <c r="C35" s="699"/>
      <c r="D35" s="702"/>
      <c r="E35" s="705"/>
      <c r="F35" s="697"/>
      <c r="G35" s="497"/>
      <c r="H35" s="707"/>
      <c r="I35" s="707"/>
      <c r="J35" s="707"/>
      <c r="K35" s="707"/>
      <c r="L35" s="707"/>
      <c r="M35" s="711"/>
      <c r="N35" s="33"/>
      <c r="O35" s="33"/>
    </row>
    <row r="36" spans="1:169">
      <c r="A36" s="713"/>
      <c r="B36" s="699"/>
      <c r="C36" s="699"/>
      <c r="D36" s="702"/>
      <c r="E36" s="705"/>
      <c r="F36" s="697"/>
      <c r="G36" s="497"/>
      <c r="H36" s="707"/>
      <c r="I36" s="707"/>
      <c r="J36" s="707"/>
      <c r="K36" s="707"/>
      <c r="L36" s="707"/>
      <c r="M36" s="711"/>
      <c r="N36" s="33"/>
      <c r="O36" s="33"/>
    </row>
    <row r="37" spans="1:169">
      <c r="A37" s="713"/>
      <c r="B37" s="699"/>
      <c r="C37" s="699"/>
      <c r="D37" s="702"/>
      <c r="E37" s="705"/>
      <c r="F37" s="697"/>
      <c r="G37" s="497"/>
      <c r="H37" s="707"/>
      <c r="I37" s="707"/>
      <c r="J37" s="707"/>
      <c r="K37" s="707"/>
      <c r="L37" s="707"/>
      <c r="M37" s="711"/>
      <c r="N37" s="33"/>
      <c r="O37" s="33"/>
    </row>
    <row r="38" spans="1:169">
      <c r="A38" s="713"/>
      <c r="B38" s="699"/>
      <c r="C38" s="699"/>
      <c r="D38" s="702"/>
      <c r="E38" s="705"/>
      <c r="F38" s="697"/>
      <c r="G38" s="497"/>
      <c r="H38" s="707"/>
      <c r="I38" s="707"/>
      <c r="J38" s="707"/>
      <c r="K38" s="707"/>
      <c r="L38" s="707"/>
      <c r="M38" s="711"/>
      <c r="N38" s="33"/>
      <c r="O38" s="33"/>
    </row>
    <row r="39" spans="1:169">
      <c r="A39" s="713"/>
      <c r="B39" s="699"/>
      <c r="C39" s="699"/>
      <c r="D39" s="702"/>
      <c r="E39" s="705"/>
      <c r="F39" s="697"/>
      <c r="G39" s="497"/>
      <c r="H39" s="707"/>
      <c r="I39" s="707"/>
      <c r="J39" s="707"/>
      <c r="K39" s="707"/>
      <c r="L39" s="707"/>
      <c r="M39" s="711"/>
      <c r="N39" s="33"/>
      <c r="O39" s="33"/>
    </row>
    <row r="40" spans="1:169" s="25" customFormat="1" ht="12.75">
      <c r="A40" s="713">
        <v>4</v>
      </c>
      <c r="B40" s="699" t="str">
        <f>'7- Mapa Final'!B40</f>
        <v>Pérdida de documentos</v>
      </c>
      <c r="C40" s="699" t="str">
        <f>'7- Mapa Final'!C40</f>
        <v>Extravío temporal o definitivo de los  documentos de los procesos judiciales</v>
      </c>
      <c r="D40" s="701" t="str">
        <f>'7- Mapa Final'!J40</f>
        <v>Muy Baja - 1</v>
      </c>
      <c r="E40" s="704" t="str">
        <f>'7- Mapa Final'!K40</f>
        <v>Moderado - 3</v>
      </c>
      <c r="F40" s="697" t="str">
        <f>'7- Mapa Final'!M40</f>
        <v>Moderado - 3</v>
      </c>
      <c r="G40" s="497" t="s">
        <v>289</v>
      </c>
      <c r="H40" s="707" t="s">
        <v>528</v>
      </c>
      <c r="I40" s="746"/>
      <c r="J40" s="746"/>
      <c r="K40" s="709">
        <v>45383</v>
      </c>
      <c r="L40" s="709">
        <v>45473</v>
      </c>
      <c r="M40" s="711" t="s">
        <v>541</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13"/>
      <c r="B41" s="699"/>
      <c r="C41" s="699"/>
      <c r="D41" s="702"/>
      <c r="E41" s="705"/>
      <c r="F41" s="697"/>
      <c r="G41" s="497"/>
      <c r="H41" s="707"/>
      <c r="I41" s="746"/>
      <c r="J41" s="746"/>
      <c r="K41" s="707"/>
      <c r="L41" s="707"/>
      <c r="M41" s="71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13"/>
      <c r="B42" s="699"/>
      <c r="C42" s="699"/>
      <c r="D42" s="702"/>
      <c r="E42" s="705"/>
      <c r="F42" s="697"/>
      <c r="G42" s="497"/>
      <c r="H42" s="707"/>
      <c r="I42" s="746"/>
      <c r="J42" s="746"/>
      <c r="K42" s="707"/>
      <c r="L42" s="707"/>
      <c r="M42" s="71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13"/>
      <c r="B43" s="699"/>
      <c r="C43" s="699"/>
      <c r="D43" s="702"/>
      <c r="E43" s="705"/>
      <c r="F43" s="697"/>
      <c r="G43" s="497"/>
      <c r="H43" s="707"/>
      <c r="I43" s="746"/>
      <c r="J43" s="746"/>
      <c r="K43" s="707"/>
      <c r="L43" s="707"/>
      <c r="M43" s="71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13"/>
      <c r="B44" s="699"/>
      <c r="C44" s="699"/>
      <c r="D44" s="702"/>
      <c r="E44" s="705"/>
      <c r="F44" s="697"/>
      <c r="G44" s="497"/>
      <c r="H44" s="707"/>
      <c r="I44" s="746"/>
      <c r="J44" s="746"/>
      <c r="K44" s="707"/>
      <c r="L44" s="707"/>
      <c r="M44" s="71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13"/>
      <c r="B45" s="699"/>
      <c r="C45" s="699"/>
      <c r="D45" s="702"/>
      <c r="E45" s="705"/>
      <c r="F45" s="697"/>
      <c r="G45" s="497"/>
      <c r="H45" s="707"/>
      <c r="I45" s="746"/>
      <c r="J45" s="746"/>
      <c r="K45" s="707"/>
      <c r="L45" s="707"/>
      <c r="M45" s="711"/>
      <c r="N45" s="33"/>
      <c r="O45" s="33"/>
    </row>
    <row r="46" spans="1:169">
      <c r="A46" s="713"/>
      <c r="B46" s="699"/>
      <c r="C46" s="699"/>
      <c r="D46" s="702"/>
      <c r="E46" s="705"/>
      <c r="F46" s="697"/>
      <c r="G46" s="497"/>
      <c r="H46" s="707"/>
      <c r="I46" s="746"/>
      <c r="J46" s="746"/>
      <c r="K46" s="707"/>
      <c r="L46" s="707"/>
      <c r="M46" s="711"/>
      <c r="N46" s="33"/>
      <c r="O46" s="33"/>
    </row>
    <row r="47" spans="1:169">
      <c r="A47" s="713"/>
      <c r="B47" s="699"/>
      <c r="C47" s="699"/>
      <c r="D47" s="702"/>
      <c r="E47" s="705"/>
      <c r="F47" s="697"/>
      <c r="G47" s="497"/>
      <c r="H47" s="707"/>
      <c r="I47" s="746"/>
      <c r="J47" s="746"/>
      <c r="K47" s="707"/>
      <c r="L47" s="707"/>
      <c r="M47" s="711"/>
      <c r="N47" s="33"/>
      <c r="O47" s="33"/>
    </row>
    <row r="48" spans="1:169">
      <c r="A48" s="713"/>
      <c r="B48" s="699"/>
      <c r="C48" s="699"/>
      <c r="D48" s="702"/>
      <c r="E48" s="705"/>
      <c r="F48" s="697"/>
      <c r="G48" s="497"/>
      <c r="H48" s="707"/>
      <c r="I48" s="746"/>
      <c r="J48" s="746"/>
      <c r="K48" s="707"/>
      <c r="L48" s="707"/>
      <c r="M48" s="711"/>
      <c r="N48" s="33"/>
      <c r="O48" s="33"/>
    </row>
    <row r="49" spans="1:169" ht="15.75" thickBot="1">
      <c r="A49" s="715"/>
      <c r="B49" s="700"/>
      <c r="C49" s="700"/>
      <c r="D49" s="703"/>
      <c r="E49" s="706"/>
      <c r="F49" s="698"/>
      <c r="G49" s="525"/>
      <c r="H49" s="710"/>
      <c r="I49" s="747"/>
      <c r="J49" s="747"/>
      <c r="K49" s="707"/>
      <c r="L49" s="707"/>
      <c r="M49" s="712"/>
      <c r="N49" s="33"/>
      <c r="O49" s="33"/>
    </row>
    <row r="50" spans="1:169" s="25" customFormat="1" ht="12.75">
      <c r="A50" s="713">
        <v>5</v>
      </c>
      <c r="B50" s="699" t="str">
        <f>'7- Mapa Final'!B50</f>
        <v xml:space="preserve">Recibir , ofrecer, prometer , entregar o aceptar dádivas o beneficios a nombre propio o de terceros para  expedir, alterar,retener , extraviar o entregar  documentos  sin el lleno de requisitos legales </v>
      </c>
      <c r="C50" s="699" t="str">
        <f>'7- Mapa Final'!C50</f>
        <v xml:space="preserve"> Realizar trámites sin el cumplimiento de los requisitos legales  o  con informacion falsa</v>
      </c>
      <c r="D50" s="701" t="str">
        <f>'7- Mapa Final'!J50</f>
        <v>Muy Baja - 1</v>
      </c>
      <c r="E50" s="704" t="str">
        <f>'7- Mapa Final'!K50</f>
        <v>Moderado - 3</v>
      </c>
      <c r="F50" s="697" t="str">
        <f>'7- Mapa Final'!M50</f>
        <v>Moderado - 3</v>
      </c>
      <c r="G50" s="497" t="s">
        <v>285</v>
      </c>
      <c r="H50" s="707" t="s">
        <v>518</v>
      </c>
      <c r="I50" s="707"/>
      <c r="J50" s="707"/>
      <c r="K50" s="709">
        <v>45383</v>
      </c>
      <c r="L50" s="709">
        <v>45473</v>
      </c>
      <c r="M50" s="711" t="s">
        <v>529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13"/>
      <c r="B51" s="699"/>
      <c r="C51" s="699"/>
      <c r="D51" s="702"/>
      <c r="E51" s="705"/>
      <c r="F51" s="697"/>
      <c r="G51" s="497"/>
      <c r="H51" s="707"/>
      <c r="I51" s="707"/>
      <c r="J51" s="707"/>
      <c r="K51" s="707"/>
      <c r="L51" s="707"/>
      <c r="M51" s="71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13"/>
      <c r="B52" s="699"/>
      <c r="C52" s="699"/>
      <c r="D52" s="702"/>
      <c r="E52" s="705"/>
      <c r="F52" s="697"/>
      <c r="G52" s="497"/>
      <c r="H52" s="707"/>
      <c r="I52" s="707"/>
      <c r="J52" s="707"/>
      <c r="K52" s="707"/>
      <c r="L52" s="707"/>
      <c r="M52" s="71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13"/>
      <c r="B53" s="699"/>
      <c r="C53" s="699"/>
      <c r="D53" s="702"/>
      <c r="E53" s="705"/>
      <c r="F53" s="697"/>
      <c r="G53" s="497"/>
      <c r="H53" s="707"/>
      <c r="I53" s="707"/>
      <c r="J53" s="707"/>
      <c r="K53" s="707"/>
      <c r="L53" s="707"/>
      <c r="M53" s="71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13"/>
      <c r="B54" s="699"/>
      <c r="C54" s="699"/>
      <c r="D54" s="702"/>
      <c r="E54" s="705"/>
      <c r="F54" s="697"/>
      <c r="G54" s="497"/>
      <c r="H54" s="707"/>
      <c r="I54" s="707"/>
      <c r="J54" s="707"/>
      <c r="K54" s="707"/>
      <c r="L54" s="707"/>
      <c r="M54" s="71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13"/>
      <c r="B55" s="699"/>
      <c r="C55" s="699"/>
      <c r="D55" s="702"/>
      <c r="E55" s="705"/>
      <c r="F55" s="697"/>
      <c r="G55" s="497"/>
      <c r="H55" s="707"/>
      <c r="I55" s="707"/>
      <c r="J55" s="707"/>
      <c r="K55" s="707"/>
      <c r="L55" s="707"/>
      <c r="M55" s="711"/>
      <c r="N55" s="33"/>
      <c r="O55" s="33"/>
    </row>
    <row r="56" spans="1:169">
      <c r="A56" s="713"/>
      <c r="B56" s="699"/>
      <c r="C56" s="699"/>
      <c r="D56" s="702"/>
      <c r="E56" s="705"/>
      <c r="F56" s="697"/>
      <c r="G56" s="497"/>
      <c r="H56" s="707"/>
      <c r="I56" s="707"/>
      <c r="J56" s="707"/>
      <c r="K56" s="707"/>
      <c r="L56" s="707"/>
      <c r="M56" s="711"/>
      <c r="N56" s="33"/>
      <c r="O56" s="33"/>
    </row>
    <row r="57" spans="1:169">
      <c r="A57" s="713"/>
      <c r="B57" s="699"/>
      <c r="C57" s="699"/>
      <c r="D57" s="702"/>
      <c r="E57" s="705"/>
      <c r="F57" s="697"/>
      <c r="G57" s="497"/>
      <c r="H57" s="707"/>
      <c r="I57" s="707"/>
      <c r="J57" s="707"/>
      <c r="K57" s="707"/>
      <c r="L57" s="707"/>
      <c r="M57" s="711"/>
      <c r="N57" s="33"/>
      <c r="O57" s="33"/>
    </row>
    <row r="58" spans="1:169">
      <c r="A58" s="713"/>
      <c r="B58" s="699"/>
      <c r="C58" s="699"/>
      <c r="D58" s="702"/>
      <c r="E58" s="705"/>
      <c r="F58" s="697"/>
      <c r="G58" s="497"/>
      <c r="H58" s="707"/>
      <c r="I58" s="707"/>
      <c r="J58" s="707"/>
      <c r="K58" s="707"/>
      <c r="L58" s="707"/>
      <c r="M58" s="711"/>
      <c r="N58" s="33"/>
      <c r="O58" s="33"/>
    </row>
    <row r="59" spans="1:169" ht="15.75" thickBot="1">
      <c r="A59" s="715"/>
      <c r="B59" s="700"/>
      <c r="C59" s="700"/>
      <c r="D59" s="703"/>
      <c r="E59" s="706"/>
      <c r="F59" s="698"/>
      <c r="G59" s="525"/>
      <c r="H59" s="710"/>
      <c r="I59" s="710"/>
      <c r="J59" s="710"/>
      <c r="K59" s="707"/>
      <c r="L59" s="707"/>
      <c r="M59" s="712"/>
      <c r="N59" s="33"/>
      <c r="O59" s="33"/>
    </row>
    <row r="60" spans="1:169" s="25" customFormat="1" ht="12.75" customHeight="1">
      <c r="A60" s="713">
        <v>6</v>
      </c>
      <c r="B60" s="699" t="str">
        <f>'7- Mapa Final'!B60</f>
        <v xml:space="preserve">Recibir, ofrecer, prometer, entregar o aceptar dadivas  o beneficios a nombre propio o de terceros para  demorar, retener, alterar o direccionar decisiones judiciales </v>
      </c>
      <c r="C60" s="699" t="str">
        <f>'7- Mapa Final'!C60</f>
        <v xml:space="preserve">Proferir  decisiones judiciales incumpliendo los principios de la administracion de justicia o sin la observancia de los Codigos  Procesales en la materia </v>
      </c>
      <c r="D60" s="701" t="str">
        <f>'7- Mapa Final'!J60</f>
        <v>Muy Baja - 1</v>
      </c>
      <c r="E60" s="704" t="str">
        <f>'7- Mapa Final'!K60</f>
        <v>Moderado - 3</v>
      </c>
      <c r="F60" s="697" t="str">
        <f>'7- Mapa Final'!M60</f>
        <v>Moderado - 3</v>
      </c>
      <c r="G60" s="497" t="s">
        <v>285</v>
      </c>
      <c r="H60" s="707" t="s">
        <v>518</v>
      </c>
      <c r="I60" s="707"/>
      <c r="J60" s="707"/>
      <c r="K60" s="709">
        <v>45383</v>
      </c>
      <c r="L60" s="709">
        <v>45473</v>
      </c>
      <c r="M60" s="711" t="s">
        <v>529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13"/>
      <c r="B61" s="699"/>
      <c r="C61" s="699"/>
      <c r="D61" s="702"/>
      <c r="E61" s="705"/>
      <c r="F61" s="697"/>
      <c r="G61" s="497"/>
      <c r="H61" s="707"/>
      <c r="I61" s="707"/>
      <c r="J61" s="707"/>
      <c r="K61" s="707"/>
      <c r="L61" s="707"/>
      <c r="M61" s="71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13"/>
      <c r="B62" s="699"/>
      <c r="C62" s="699"/>
      <c r="D62" s="702"/>
      <c r="E62" s="705"/>
      <c r="F62" s="697"/>
      <c r="G62" s="497"/>
      <c r="H62" s="707"/>
      <c r="I62" s="707"/>
      <c r="J62" s="707"/>
      <c r="K62" s="707"/>
      <c r="L62" s="707"/>
      <c r="M62" s="71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13"/>
      <c r="B63" s="699"/>
      <c r="C63" s="699"/>
      <c r="D63" s="702"/>
      <c r="E63" s="705"/>
      <c r="F63" s="697"/>
      <c r="G63" s="497"/>
      <c r="H63" s="707"/>
      <c r="I63" s="707"/>
      <c r="J63" s="707"/>
      <c r="K63" s="707"/>
      <c r="L63" s="707"/>
      <c r="M63" s="71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13"/>
      <c r="B64" s="699"/>
      <c r="C64" s="699"/>
      <c r="D64" s="702"/>
      <c r="E64" s="705"/>
      <c r="F64" s="697"/>
      <c r="G64" s="497"/>
      <c r="H64" s="707"/>
      <c r="I64" s="707"/>
      <c r="J64" s="707"/>
      <c r="K64" s="707"/>
      <c r="L64" s="707"/>
      <c r="M64" s="71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13"/>
      <c r="B65" s="699"/>
      <c r="C65" s="699"/>
      <c r="D65" s="702"/>
      <c r="E65" s="705"/>
      <c r="F65" s="697"/>
      <c r="G65" s="497"/>
      <c r="H65" s="707"/>
      <c r="I65" s="707"/>
      <c r="J65" s="707"/>
      <c r="K65" s="707"/>
      <c r="L65" s="707"/>
      <c r="M65" s="711"/>
      <c r="N65" s="33"/>
      <c r="O65" s="33"/>
    </row>
    <row r="66" spans="1:169">
      <c r="A66" s="713"/>
      <c r="B66" s="699"/>
      <c r="C66" s="699"/>
      <c r="D66" s="702"/>
      <c r="E66" s="705"/>
      <c r="F66" s="697"/>
      <c r="G66" s="497"/>
      <c r="H66" s="707"/>
      <c r="I66" s="707"/>
      <c r="J66" s="707"/>
      <c r="K66" s="707"/>
      <c r="L66" s="707"/>
      <c r="M66" s="711"/>
      <c r="N66" s="33"/>
      <c r="O66" s="33"/>
    </row>
    <row r="67" spans="1:169">
      <c r="A67" s="713"/>
      <c r="B67" s="699"/>
      <c r="C67" s="699"/>
      <c r="D67" s="702"/>
      <c r="E67" s="705"/>
      <c r="F67" s="697"/>
      <c r="G67" s="497"/>
      <c r="H67" s="707"/>
      <c r="I67" s="707"/>
      <c r="J67" s="707"/>
      <c r="K67" s="707"/>
      <c r="L67" s="707"/>
      <c r="M67" s="711"/>
      <c r="N67" s="33"/>
      <c r="O67" s="33"/>
    </row>
    <row r="68" spans="1:169">
      <c r="A68" s="713"/>
      <c r="B68" s="699"/>
      <c r="C68" s="699"/>
      <c r="D68" s="702"/>
      <c r="E68" s="705"/>
      <c r="F68" s="697"/>
      <c r="G68" s="497"/>
      <c r="H68" s="707"/>
      <c r="I68" s="707"/>
      <c r="J68" s="707"/>
      <c r="K68" s="707"/>
      <c r="L68" s="707"/>
      <c r="M68" s="711"/>
      <c r="N68" s="33"/>
      <c r="O68" s="33"/>
    </row>
    <row r="69" spans="1:169" ht="15.75" thickBot="1">
      <c r="A69" s="715"/>
      <c r="B69" s="700"/>
      <c r="C69" s="700"/>
      <c r="D69" s="703"/>
      <c r="E69" s="706"/>
      <c r="F69" s="698"/>
      <c r="G69" s="525"/>
      <c r="H69" s="710"/>
      <c r="I69" s="710"/>
      <c r="J69" s="710"/>
      <c r="K69" s="707"/>
      <c r="L69" s="707"/>
      <c r="M69" s="712"/>
      <c r="N69" s="33"/>
      <c r="O69" s="33"/>
    </row>
    <row r="70" spans="1:169" s="25" customFormat="1" ht="12.75">
      <c r="A70" s="713">
        <v>7</v>
      </c>
      <c r="B70" s="699" t="str">
        <f>'7- Mapa Final'!B70</f>
        <v>Corrupción</v>
      </c>
      <c r="C70" s="699" t="str">
        <f>'7- Mapa Final'!C70</f>
        <v>Posibilidad de actos indebidos de los servidores judiciales debido a la carencia de transparencia, ética y valores</v>
      </c>
      <c r="D70" s="701" t="str">
        <f>'7- Mapa Final'!J70</f>
        <v>Muy Baja - 1</v>
      </c>
      <c r="E70" s="704" t="str">
        <f>'7- Mapa Final'!K70</f>
        <v>Moderado - 3</v>
      </c>
      <c r="F70" s="697" t="str">
        <f>'7- Mapa Final'!M70</f>
        <v>Moderado - 3</v>
      </c>
      <c r="G70" s="497" t="s">
        <v>285</v>
      </c>
      <c r="H70" s="707" t="s">
        <v>518</v>
      </c>
      <c r="I70" s="707"/>
      <c r="J70" s="707"/>
      <c r="K70" s="709">
        <v>45383</v>
      </c>
      <c r="L70" s="709">
        <v>45473</v>
      </c>
      <c r="M70" s="711" t="s">
        <v>530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13"/>
      <c r="B71" s="699"/>
      <c r="C71" s="699"/>
      <c r="D71" s="702"/>
      <c r="E71" s="705"/>
      <c r="F71" s="697"/>
      <c r="G71" s="497"/>
      <c r="H71" s="707"/>
      <c r="I71" s="707"/>
      <c r="J71" s="707"/>
      <c r="K71" s="707"/>
      <c r="L71" s="707"/>
      <c r="M71" s="71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13"/>
      <c r="B72" s="699"/>
      <c r="C72" s="699"/>
      <c r="D72" s="702"/>
      <c r="E72" s="705"/>
      <c r="F72" s="697"/>
      <c r="G72" s="497"/>
      <c r="H72" s="707"/>
      <c r="I72" s="707"/>
      <c r="J72" s="707"/>
      <c r="K72" s="707"/>
      <c r="L72" s="707"/>
      <c r="M72" s="71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13"/>
      <c r="B73" s="699"/>
      <c r="C73" s="699"/>
      <c r="D73" s="702"/>
      <c r="E73" s="705"/>
      <c r="F73" s="697"/>
      <c r="G73" s="497"/>
      <c r="H73" s="707"/>
      <c r="I73" s="707"/>
      <c r="J73" s="707"/>
      <c r="K73" s="707"/>
      <c r="L73" s="707"/>
      <c r="M73" s="71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13"/>
      <c r="B74" s="699"/>
      <c r="C74" s="699"/>
      <c r="D74" s="702"/>
      <c r="E74" s="705"/>
      <c r="F74" s="697"/>
      <c r="G74" s="497"/>
      <c r="H74" s="707"/>
      <c r="I74" s="707"/>
      <c r="J74" s="707"/>
      <c r="K74" s="707"/>
      <c r="L74" s="707"/>
      <c r="M74" s="71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13"/>
      <c r="B75" s="699"/>
      <c r="C75" s="699"/>
      <c r="D75" s="702"/>
      <c r="E75" s="705"/>
      <c r="F75" s="697"/>
      <c r="G75" s="497"/>
      <c r="H75" s="707"/>
      <c r="I75" s="707"/>
      <c r="J75" s="707"/>
      <c r="K75" s="707"/>
      <c r="L75" s="707"/>
      <c r="M75" s="711"/>
      <c r="N75" s="33"/>
      <c r="O75" s="33"/>
    </row>
    <row r="76" spans="1:169">
      <c r="A76" s="713"/>
      <c r="B76" s="699"/>
      <c r="C76" s="699"/>
      <c r="D76" s="702"/>
      <c r="E76" s="705"/>
      <c r="F76" s="697"/>
      <c r="G76" s="497"/>
      <c r="H76" s="707"/>
      <c r="I76" s="707"/>
      <c r="J76" s="707"/>
      <c r="K76" s="707"/>
      <c r="L76" s="707"/>
      <c r="M76" s="711"/>
      <c r="N76" s="33"/>
      <c r="O76" s="33"/>
    </row>
    <row r="77" spans="1:169">
      <c r="A77" s="713"/>
      <c r="B77" s="699"/>
      <c r="C77" s="699"/>
      <c r="D77" s="702"/>
      <c r="E77" s="705"/>
      <c r="F77" s="697"/>
      <c r="G77" s="497"/>
      <c r="H77" s="707"/>
      <c r="I77" s="707"/>
      <c r="J77" s="707"/>
      <c r="K77" s="707"/>
      <c r="L77" s="707"/>
      <c r="M77" s="711"/>
      <c r="N77" s="33"/>
      <c r="O77" s="33"/>
    </row>
    <row r="78" spans="1:169">
      <c r="A78" s="713"/>
      <c r="B78" s="699"/>
      <c r="C78" s="699"/>
      <c r="D78" s="702"/>
      <c r="E78" s="705"/>
      <c r="F78" s="697"/>
      <c r="G78" s="497"/>
      <c r="H78" s="707"/>
      <c r="I78" s="707"/>
      <c r="J78" s="707"/>
      <c r="K78" s="707"/>
      <c r="L78" s="707"/>
      <c r="M78" s="711"/>
      <c r="N78" s="33"/>
      <c r="O78" s="33"/>
    </row>
    <row r="79" spans="1:169" ht="15.75" thickBot="1">
      <c r="A79" s="715"/>
      <c r="B79" s="700"/>
      <c r="C79" s="700"/>
      <c r="D79" s="703"/>
      <c r="E79" s="706"/>
      <c r="F79" s="698"/>
      <c r="G79" s="527"/>
      <c r="H79" s="710"/>
      <c r="I79" s="708"/>
      <c r="J79" s="708"/>
      <c r="K79" s="707"/>
      <c r="L79" s="707"/>
      <c r="M79" s="712"/>
      <c r="N79" s="33"/>
      <c r="O79" s="33"/>
    </row>
    <row r="80" spans="1:169">
      <c r="A80" s="745">
        <v>8</v>
      </c>
      <c r="B80" s="699" t="str">
        <f>'7- Mapa Final'!B80</f>
        <v>Interrupción o demora en el servicio público de administrar justicia</v>
      </c>
      <c r="C80" s="699" t="str">
        <f>'7- Mapa Final'!C80</f>
        <v>Posibilidad de afectación en la prestación del servicio de justicia debido a un suceso de fuerza mayor que imposibilita la gestión judicial</v>
      </c>
      <c r="D80" s="701" t="str">
        <f>'7- Mapa Final'!J80</f>
        <v>Muy Baja - 1</v>
      </c>
      <c r="E80" s="704" t="str">
        <f>'7- Mapa Final'!K80</f>
        <v>Moderado - 3</v>
      </c>
      <c r="F80" s="697" t="str">
        <f>'7- Mapa Final'!M80</f>
        <v>Moderado - 3</v>
      </c>
      <c r="G80" s="497" t="s">
        <v>231</v>
      </c>
      <c r="H80" s="320" t="s">
        <v>538</v>
      </c>
      <c r="I80" s="320"/>
      <c r="J80" s="320"/>
      <c r="K80" s="320"/>
      <c r="L80" s="320"/>
      <c r="M80" s="320"/>
    </row>
    <row r="81" spans="1:15">
      <c r="A81" s="569"/>
      <c r="B81" s="699"/>
      <c r="C81" s="699"/>
      <c r="D81" s="702"/>
      <c r="E81" s="705"/>
      <c r="F81" s="697"/>
      <c r="G81" s="497"/>
      <c r="H81" s="320"/>
      <c r="I81" s="320"/>
      <c r="J81" s="320"/>
      <c r="K81" s="320"/>
      <c r="L81" s="320"/>
      <c r="M81" s="320"/>
    </row>
    <row r="82" spans="1:15">
      <c r="A82" s="569"/>
      <c r="B82" s="699"/>
      <c r="C82" s="699"/>
      <c r="D82" s="702"/>
      <c r="E82" s="705"/>
      <c r="F82" s="697"/>
      <c r="G82" s="497"/>
      <c r="H82" s="320"/>
      <c r="I82" s="320"/>
      <c r="J82" s="320"/>
      <c r="K82" s="320"/>
      <c r="L82" s="320"/>
      <c r="M82" s="320"/>
    </row>
    <row r="83" spans="1:15">
      <c r="A83" s="569"/>
      <c r="B83" s="699"/>
      <c r="C83" s="699"/>
      <c r="D83" s="702"/>
      <c r="E83" s="705"/>
      <c r="F83" s="697"/>
      <c r="G83" s="497"/>
      <c r="H83" s="320"/>
      <c r="I83" s="320"/>
      <c r="J83" s="320"/>
      <c r="K83" s="320"/>
      <c r="L83" s="320"/>
      <c r="M83" s="320"/>
    </row>
    <row r="84" spans="1:15">
      <c r="A84" s="569"/>
      <c r="B84" s="699"/>
      <c r="C84" s="699"/>
      <c r="D84" s="702"/>
      <c r="E84" s="705"/>
      <c r="F84" s="697"/>
      <c r="G84" s="497"/>
      <c r="H84" s="320"/>
      <c r="I84" s="320"/>
      <c r="J84" s="320"/>
      <c r="K84" s="320"/>
      <c r="L84" s="320"/>
      <c r="M84" s="320"/>
    </row>
    <row r="85" spans="1:15">
      <c r="A85" s="569"/>
      <c r="B85" s="699"/>
      <c r="C85" s="699"/>
      <c r="D85" s="702"/>
      <c r="E85" s="705"/>
      <c r="F85" s="697"/>
      <c r="G85" s="497"/>
      <c r="H85" s="320"/>
      <c r="I85" s="320"/>
      <c r="J85" s="320"/>
      <c r="K85" s="320"/>
      <c r="L85" s="320"/>
      <c r="M85" s="320"/>
    </row>
    <row r="86" spans="1:15">
      <c r="A86" s="569"/>
      <c r="B86" s="699"/>
      <c r="C86" s="699"/>
      <c r="D86" s="702"/>
      <c r="E86" s="705"/>
      <c r="F86" s="697"/>
      <c r="G86" s="497"/>
      <c r="H86" s="320"/>
      <c r="I86" s="320"/>
      <c r="J86" s="320"/>
      <c r="K86" s="320"/>
      <c r="L86" s="320"/>
      <c r="M86" s="320"/>
    </row>
    <row r="87" spans="1:15">
      <c r="A87" s="569"/>
      <c r="B87" s="699"/>
      <c r="C87" s="699"/>
      <c r="D87" s="702"/>
      <c r="E87" s="705"/>
      <c r="F87" s="697"/>
      <c r="G87" s="497"/>
      <c r="H87" s="320"/>
      <c r="I87" s="320"/>
      <c r="J87" s="320"/>
      <c r="K87" s="320"/>
      <c r="L87" s="320"/>
      <c r="M87" s="320"/>
    </row>
    <row r="88" spans="1:15">
      <c r="A88" s="569"/>
      <c r="B88" s="699"/>
      <c r="C88" s="699"/>
      <c r="D88" s="702"/>
      <c r="E88" s="705"/>
      <c r="F88" s="697"/>
      <c r="G88" s="497"/>
      <c r="H88" s="320"/>
      <c r="I88" s="320"/>
      <c r="J88" s="320"/>
      <c r="K88" s="320"/>
      <c r="L88" s="320"/>
      <c r="M88" s="320"/>
    </row>
    <row r="89" spans="1:15" ht="15.75" thickBot="1">
      <c r="A89" s="569"/>
      <c r="B89" s="700"/>
      <c r="C89" s="700"/>
      <c r="D89" s="703"/>
      <c r="E89" s="706"/>
      <c r="F89" s="698"/>
      <c r="G89" s="497"/>
      <c r="H89" s="320"/>
      <c r="I89" s="320"/>
      <c r="J89" s="320"/>
      <c r="K89" s="320"/>
      <c r="L89" s="320"/>
      <c r="M89" s="320"/>
    </row>
    <row r="90" spans="1:15" ht="60">
      <c r="A90" s="569">
        <v>9</v>
      </c>
      <c r="B90" s="699" t="str">
        <f>'7- Mapa Final'!B90</f>
        <v>Falla en la seguridad informática</v>
      </c>
      <c r="C90" s="699" t="str">
        <f>'7- Mapa Final'!C90</f>
        <v>Posibilidad de afectación en la prestación del servicio ante la imposibilidad de acceso o pérdidas de las herramientas tecnológicas de trabajo y/o su contenido</v>
      </c>
      <c r="D90" s="701" t="str">
        <f>'7- Mapa Final'!J90</f>
        <v>Muy Baja - 1</v>
      </c>
      <c r="E90" s="704" t="str">
        <f>'7- Mapa Final'!K90</f>
        <v>Moderado - 3</v>
      </c>
      <c r="F90" s="697" t="str">
        <f>'7- Mapa Final'!M90</f>
        <v>Moderado - 3</v>
      </c>
      <c r="G90" s="497" t="s">
        <v>285</v>
      </c>
      <c r="H90" s="373" t="s">
        <v>539</v>
      </c>
      <c r="I90" s="373"/>
      <c r="J90" s="373"/>
      <c r="K90" s="374">
        <v>45383</v>
      </c>
      <c r="L90" s="374">
        <v>45473</v>
      </c>
      <c r="M90" s="373" t="s">
        <v>540</v>
      </c>
      <c r="N90" s="375"/>
      <c r="O90" s="375"/>
    </row>
    <row r="91" spans="1:15">
      <c r="A91" s="569"/>
      <c r="B91" s="699"/>
      <c r="C91" s="699"/>
      <c r="D91" s="702"/>
      <c r="E91" s="705"/>
      <c r="F91" s="697"/>
      <c r="G91" s="497"/>
      <c r="H91" s="320"/>
      <c r="I91" s="320"/>
      <c r="J91" s="320"/>
      <c r="K91" s="320"/>
      <c r="L91" s="320"/>
      <c r="M91" s="320"/>
    </row>
    <row r="92" spans="1:15">
      <c r="A92" s="569"/>
      <c r="B92" s="699"/>
      <c r="C92" s="699"/>
      <c r="D92" s="702"/>
      <c r="E92" s="705"/>
      <c r="F92" s="697"/>
      <c r="G92" s="497"/>
      <c r="H92" s="320"/>
      <c r="I92" s="320"/>
      <c r="J92" s="320"/>
      <c r="K92" s="320"/>
      <c r="L92" s="320"/>
      <c r="M92" s="320"/>
    </row>
    <row r="93" spans="1:15">
      <c r="A93" s="569"/>
      <c r="B93" s="699"/>
      <c r="C93" s="699"/>
      <c r="D93" s="702"/>
      <c r="E93" s="705"/>
      <c r="F93" s="697"/>
      <c r="G93" s="497"/>
      <c r="H93" s="320"/>
      <c r="I93" s="320"/>
      <c r="J93" s="320"/>
      <c r="K93" s="320"/>
      <c r="L93" s="320"/>
      <c r="M93" s="320"/>
    </row>
    <row r="94" spans="1:15">
      <c r="A94" s="569"/>
      <c r="B94" s="699"/>
      <c r="C94" s="699"/>
      <c r="D94" s="702"/>
      <c r="E94" s="705"/>
      <c r="F94" s="697"/>
      <c r="G94" s="497"/>
      <c r="H94" s="320"/>
      <c r="I94" s="320"/>
      <c r="J94" s="320"/>
      <c r="K94" s="320"/>
      <c r="L94" s="320"/>
      <c r="M94" s="320"/>
    </row>
    <row r="95" spans="1:15">
      <c r="A95" s="569"/>
      <c r="B95" s="699"/>
      <c r="C95" s="699"/>
      <c r="D95" s="702"/>
      <c r="E95" s="705"/>
      <c r="F95" s="697"/>
      <c r="G95" s="497"/>
      <c r="H95" s="320"/>
      <c r="I95" s="320"/>
      <c r="J95" s="320"/>
      <c r="K95" s="320"/>
      <c r="L95" s="320"/>
      <c r="M95" s="320"/>
    </row>
    <row r="96" spans="1:15">
      <c r="A96" s="569"/>
      <c r="B96" s="699"/>
      <c r="C96" s="699"/>
      <c r="D96" s="702"/>
      <c r="E96" s="705"/>
      <c r="F96" s="697"/>
      <c r="G96" s="497"/>
      <c r="H96" s="320"/>
      <c r="I96" s="320"/>
      <c r="J96" s="320"/>
      <c r="K96" s="320"/>
      <c r="L96" s="320"/>
      <c r="M96" s="320"/>
    </row>
    <row r="97" spans="1:13">
      <c r="A97" s="569"/>
      <c r="B97" s="699"/>
      <c r="C97" s="699"/>
      <c r="D97" s="702"/>
      <c r="E97" s="705"/>
      <c r="F97" s="697"/>
      <c r="G97" s="497"/>
      <c r="H97" s="320"/>
      <c r="I97" s="320"/>
      <c r="J97" s="320"/>
      <c r="K97" s="320"/>
      <c r="L97" s="320"/>
      <c r="M97" s="320"/>
    </row>
    <row r="98" spans="1:13">
      <c r="A98" s="569"/>
      <c r="B98" s="699"/>
      <c r="C98" s="699"/>
      <c r="D98" s="702"/>
      <c r="E98" s="705"/>
      <c r="F98" s="697"/>
      <c r="G98" s="497"/>
      <c r="H98" s="320"/>
      <c r="I98" s="320"/>
      <c r="J98" s="320"/>
      <c r="K98" s="320"/>
      <c r="L98" s="320"/>
      <c r="M98" s="320"/>
    </row>
    <row r="99" spans="1:13" ht="15.75" thickBot="1">
      <c r="A99" s="569"/>
      <c r="B99" s="700"/>
      <c r="C99" s="700"/>
      <c r="D99" s="703"/>
      <c r="E99" s="706"/>
      <c r="F99" s="698"/>
      <c r="G99" s="497"/>
      <c r="H99" s="320"/>
      <c r="I99" s="320"/>
      <c r="J99" s="320"/>
      <c r="K99" s="320"/>
      <c r="L99" s="320"/>
      <c r="M99" s="320"/>
    </row>
  </sheetData>
  <mergeCells count="122">
    <mergeCell ref="A1:B2"/>
    <mergeCell ref="C1:J3"/>
    <mergeCell ref="K1:M3"/>
    <mergeCell ref="A4:B4"/>
    <mergeCell ref="C4:V4"/>
    <mergeCell ref="A5:B5"/>
    <mergeCell ref="C5:V5"/>
    <mergeCell ref="A6:B6"/>
    <mergeCell ref="C6:V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C60:C69"/>
    <mergeCell ref="D60:D69"/>
    <mergeCell ref="E60:E69"/>
    <mergeCell ref="F60:F69"/>
    <mergeCell ref="M60:M69"/>
    <mergeCell ref="G60:G69"/>
    <mergeCell ref="H60:H69"/>
    <mergeCell ref="I60:I69"/>
    <mergeCell ref="J60:J69"/>
    <mergeCell ref="K60:K69"/>
    <mergeCell ref="L60:L69"/>
    <mergeCell ref="D50:D59"/>
    <mergeCell ref="E50:E59"/>
    <mergeCell ref="F50:F59"/>
    <mergeCell ref="G50:G59"/>
    <mergeCell ref="L70:L79"/>
    <mergeCell ref="M70:M79"/>
    <mergeCell ref="A80:A89"/>
    <mergeCell ref="B80:B89"/>
    <mergeCell ref="C80:C89"/>
    <mergeCell ref="D80:D89"/>
    <mergeCell ref="E80:E89"/>
    <mergeCell ref="F80:F89"/>
    <mergeCell ref="G80:G89"/>
    <mergeCell ref="A70:A79"/>
    <mergeCell ref="B70:B79"/>
    <mergeCell ref="C70:C79"/>
    <mergeCell ref="D70:D79"/>
    <mergeCell ref="E70:E79"/>
    <mergeCell ref="F70:F79"/>
    <mergeCell ref="G70:G79"/>
    <mergeCell ref="H70:H79"/>
    <mergeCell ref="I70:I79"/>
    <mergeCell ref="A60:A69"/>
    <mergeCell ref="B60:B69"/>
    <mergeCell ref="A90:A99"/>
    <mergeCell ref="B90:B99"/>
    <mergeCell ref="C90:C99"/>
    <mergeCell ref="D90:D99"/>
    <mergeCell ref="E90:E99"/>
    <mergeCell ref="F90:F99"/>
    <mergeCell ref="G90:G99"/>
    <mergeCell ref="J70:J79"/>
    <mergeCell ref="K70:K79"/>
  </mergeCells>
  <conditionalFormatting sqref="A7:B7">
    <cfRule type="containsText" dxfId="206" priority="66" operator="containsText" text="3- Moderado">
      <formula>NOT(ISERROR(SEARCH("3- Moderado",A7)))</formula>
    </cfRule>
    <cfRule type="containsText" dxfId="205" priority="67" operator="containsText" text="6- Moderado">
      <formula>NOT(ISERROR(SEARCH("6- Moderado",A7)))</formula>
    </cfRule>
    <cfRule type="containsText" dxfId="204" priority="68" operator="containsText" text="4- Moderado">
      <formula>NOT(ISERROR(SEARCH("4- Moderado",A7)))</formula>
    </cfRule>
    <cfRule type="containsText" dxfId="203" priority="69" operator="containsText" text="3- Bajo">
      <formula>NOT(ISERROR(SEARCH("3- Bajo",A7)))</formula>
    </cfRule>
    <cfRule type="containsText" dxfId="202" priority="70" operator="containsText" text="4- Bajo">
      <formula>NOT(ISERROR(SEARCH("4- Bajo",A7)))</formula>
    </cfRule>
    <cfRule type="containsText" dxfId="201" priority="71" operator="containsText" text="1- Bajo">
      <formula>NOT(ISERROR(SEARCH("1- Bajo",A7)))</formula>
    </cfRule>
  </conditionalFormatting>
  <conditionalFormatting sqref="A10:E10">
    <cfRule type="containsText" dxfId="200" priority="60" operator="containsText" text="3- Moderado">
      <formula>NOT(ISERROR(SEARCH("3- Moderado",A10)))</formula>
    </cfRule>
    <cfRule type="containsText" dxfId="199" priority="61" operator="containsText" text="6- Moderado">
      <formula>NOT(ISERROR(SEARCH("6- Moderado",A10)))</formula>
    </cfRule>
    <cfRule type="containsText" dxfId="198" priority="62" operator="containsText" text="4- Moderado">
      <formula>NOT(ISERROR(SEARCH("4- Moderado",A10)))</formula>
    </cfRule>
    <cfRule type="containsText" dxfId="197" priority="63" operator="containsText" text="3- Bajo">
      <formula>NOT(ISERROR(SEARCH("3- Bajo",A10)))</formula>
    </cfRule>
    <cfRule type="containsText" dxfId="196" priority="64" operator="containsText" text="4- Bajo">
      <formula>NOT(ISERROR(SEARCH("4- Bajo",A10)))</formula>
    </cfRule>
    <cfRule type="containsText" dxfId="195" priority="65" operator="containsText" text="1- Bajo">
      <formula>NOT(ISERROR(SEARCH("1- Bajo",A10)))</formula>
    </cfRule>
  </conditionalFormatting>
  <conditionalFormatting sqref="A20:E20">
    <cfRule type="containsText" dxfId="194" priority="47" operator="containsText" text="3- Moderado">
      <formula>NOT(ISERROR(SEARCH("3- Moderado",A20)))</formula>
    </cfRule>
    <cfRule type="containsText" dxfId="193" priority="48" operator="containsText" text="6- Moderado">
      <formula>NOT(ISERROR(SEARCH("6- Moderado",A20)))</formula>
    </cfRule>
    <cfRule type="containsText" dxfId="192" priority="49" operator="containsText" text="4- Moderado">
      <formula>NOT(ISERROR(SEARCH("4- Moderado",A20)))</formula>
    </cfRule>
    <cfRule type="containsText" dxfId="191" priority="50" operator="containsText" text="3- Bajo">
      <formula>NOT(ISERROR(SEARCH("3- Bajo",A20)))</formula>
    </cfRule>
    <cfRule type="containsText" dxfId="190" priority="51" operator="containsText" text="4- Bajo">
      <formula>NOT(ISERROR(SEARCH("4- Bajo",A20)))</formula>
    </cfRule>
    <cfRule type="containsText" dxfId="189" priority="52" operator="containsText" text="1- Bajo">
      <formula>NOT(ISERROR(SEARCH("1- Bajo",A20)))</formula>
    </cfRule>
  </conditionalFormatting>
  <conditionalFormatting sqref="A30:E30">
    <cfRule type="containsText" dxfId="188" priority="40" operator="containsText" text="3- Moderado">
      <formula>NOT(ISERROR(SEARCH("3- Moderado",A30)))</formula>
    </cfRule>
    <cfRule type="containsText" dxfId="187" priority="41" operator="containsText" text="6- Moderado">
      <formula>NOT(ISERROR(SEARCH("6- Moderado",A30)))</formula>
    </cfRule>
    <cfRule type="containsText" dxfId="186" priority="42" operator="containsText" text="4- Moderado">
      <formula>NOT(ISERROR(SEARCH("4- Moderado",A30)))</formula>
    </cfRule>
    <cfRule type="containsText" dxfId="185" priority="43" operator="containsText" text="3- Bajo">
      <formula>NOT(ISERROR(SEARCH("3- Bajo",A30)))</formula>
    </cfRule>
    <cfRule type="containsText" dxfId="184" priority="44" operator="containsText" text="4- Bajo">
      <formula>NOT(ISERROR(SEARCH("4- Bajo",A30)))</formula>
    </cfRule>
    <cfRule type="containsText" dxfId="183" priority="45" operator="containsText" text="1- Bajo">
      <formula>NOT(ISERROR(SEARCH("1- Bajo",A30)))</formula>
    </cfRule>
  </conditionalFormatting>
  <conditionalFormatting sqref="A40:E40">
    <cfRule type="containsText" dxfId="182" priority="30" operator="containsText" text="3- Moderado">
      <formula>NOT(ISERROR(SEARCH("3- Moderado",A40)))</formula>
    </cfRule>
    <cfRule type="containsText" dxfId="181" priority="31" operator="containsText" text="6- Moderado">
      <formula>NOT(ISERROR(SEARCH("6- Moderado",A40)))</formula>
    </cfRule>
    <cfRule type="containsText" dxfId="180" priority="32" operator="containsText" text="4- Moderado">
      <formula>NOT(ISERROR(SEARCH("4- Moderado",A40)))</formula>
    </cfRule>
    <cfRule type="containsText" dxfId="179" priority="33" operator="containsText" text="3- Bajo">
      <formula>NOT(ISERROR(SEARCH("3- Bajo",A40)))</formula>
    </cfRule>
    <cfRule type="containsText" dxfId="178" priority="34" operator="containsText" text="4- Bajo">
      <formula>NOT(ISERROR(SEARCH("4- Bajo",A40)))</formula>
    </cfRule>
    <cfRule type="containsText" dxfId="177" priority="35" operator="containsText" text="1- Bajo">
      <formula>NOT(ISERROR(SEARCH("1- Bajo",A40)))</formula>
    </cfRule>
  </conditionalFormatting>
  <conditionalFormatting sqref="A50:E50">
    <cfRule type="containsText" dxfId="176" priority="14" operator="containsText" text="3- Moderado">
      <formula>NOT(ISERROR(SEARCH("3- Moderado",A50)))</formula>
    </cfRule>
    <cfRule type="containsText" dxfId="175" priority="15" operator="containsText" text="6- Moderado">
      <formula>NOT(ISERROR(SEARCH("6- Moderado",A50)))</formula>
    </cfRule>
    <cfRule type="containsText" dxfId="174" priority="16" operator="containsText" text="4- Moderado">
      <formula>NOT(ISERROR(SEARCH("4- Moderado",A50)))</formula>
    </cfRule>
    <cfRule type="containsText" dxfId="173" priority="17" operator="containsText" text="3- Bajo">
      <formula>NOT(ISERROR(SEARCH("3- Bajo",A50)))</formula>
    </cfRule>
    <cfRule type="containsText" dxfId="172" priority="18" operator="containsText" text="4- Bajo">
      <formula>NOT(ISERROR(SEARCH("4- Bajo",A50)))</formula>
    </cfRule>
    <cfRule type="containsText" dxfId="171" priority="19" operator="containsText" text="1- Bajo">
      <formula>NOT(ISERROR(SEARCH("1- Bajo",A50)))</formula>
    </cfRule>
  </conditionalFormatting>
  <conditionalFormatting sqref="A60:E60">
    <cfRule type="containsText" dxfId="170" priority="8" operator="containsText" text="3- Moderado">
      <formula>NOT(ISERROR(SEARCH("3- Moderado",A60)))</formula>
    </cfRule>
    <cfRule type="containsText" dxfId="169" priority="9" operator="containsText" text="6- Moderado">
      <formula>NOT(ISERROR(SEARCH("6- Moderado",A60)))</formula>
    </cfRule>
    <cfRule type="containsText" dxfId="168" priority="10" operator="containsText" text="4- Moderado">
      <formula>NOT(ISERROR(SEARCH("4- Moderado",A60)))</formula>
    </cfRule>
    <cfRule type="containsText" dxfId="167" priority="11" operator="containsText" text="3- Bajo">
      <formula>NOT(ISERROR(SEARCH("3- Bajo",A60)))</formula>
    </cfRule>
    <cfRule type="containsText" dxfId="166" priority="12" operator="containsText" text="4- Bajo">
      <formula>NOT(ISERROR(SEARCH("4- Bajo",A60)))</formula>
    </cfRule>
    <cfRule type="containsText" dxfId="165" priority="13" operator="containsText" text="1- Bajo">
      <formula>NOT(ISERROR(SEARCH("1- Bajo",A60)))</formula>
    </cfRule>
  </conditionalFormatting>
  <conditionalFormatting sqref="A70:E70 B80:E80 B90:E90">
    <cfRule type="containsText" dxfId="164" priority="1" operator="containsText" text="3- Moderado">
      <formula>NOT(ISERROR(SEARCH("3- Moderado",A70)))</formula>
    </cfRule>
    <cfRule type="containsText" dxfId="163" priority="2" operator="containsText" text="6- Moderado">
      <formula>NOT(ISERROR(SEARCH("6- Moderado",A70)))</formula>
    </cfRule>
    <cfRule type="containsText" dxfId="162" priority="3" operator="containsText" text="4- Moderado">
      <formula>NOT(ISERROR(SEARCH("4- Moderado",A70)))</formula>
    </cfRule>
    <cfRule type="containsText" dxfId="161" priority="4" operator="containsText" text="3- Bajo">
      <formula>NOT(ISERROR(SEARCH("3- Bajo",A70)))</formula>
    </cfRule>
    <cfRule type="containsText" dxfId="160" priority="5" operator="containsText" text="4- Bajo">
      <formula>NOT(ISERROR(SEARCH("4- Bajo",A70)))</formula>
    </cfRule>
    <cfRule type="containsText" dxfId="159" priority="6" operator="containsText" text="1- Bajo">
      <formula>NOT(ISERROR(SEARCH("1- Bajo",A70)))</formula>
    </cfRule>
  </conditionalFormatting>
  <conditionalFormatting sqref="C8:F8">
    <cfRule type="containsText" dxfId="158" priority="54" operator="containsText" text="3- Moderado">
      <formula>NOT(ISERROR(SEARCH("3- Moderado",C8)))</formula>
    </cfRule>
    <cfRule type="containsText" dxfId="157" priority="55" operator="containsText" text="6- Moderado">
      <formula>NOT(ISERROR(SEARCH("6- Moderado",C8)))</formula>
    </cfRule>
    <cfRule type="containsText" dxfId="156" priority="56" operator="containsText" text="4- Moderado">
      <formula>NOT(ISERROR(SEARCH("4- Moderado",C8)))</formula>
    </cfRule>
    <cfRule type="containsText" dxfId="155" priority="57" operator="containsText" text="3- Bajo">
      <formula>NOT(ISERROR(SEARCH("3- Bajo",C8)))</formula>
    </cfRule>
    <cfRule type="containsText" dxfId="154" priority="58" operator="containsText" text="4- Bajo">
      <formula>NOT(ISERROR(SEARCH("4- Bajo",C8)))</formula>
    </cfRule>
    <cfRule type="containsText" dxfId="153" priority="59" operator="containsText" text="1- Bajo">
      <formula>NOT(ISERROR(SEARCH("1- Bajo",C8)))</formula>
    </cfRule>
  </conditionalFormatting>
  <conditionalFormatting sqref="D10:D99">
    <cfRule type="containsText" dxfId="152" priority="24" operator="containsText" text="Muy Alta">
      <formula>NOT(ISERROR(SEARCH("Muy Alta",D10)))</formula>
    </cfRule>
    <cfRule type="containsText" dxfId="151" priority="25" operator="containsText" text="Alta">
      <formula>NOT(ISERROR(SEARCH("Alta",D10)))</formula>
    </cfRule>
    <cfRule type="containsText" dxfId="150" priority="26" operator="containsText" text="Baja">
      <formula>NOT(ISERROR(SEARCH("Baja",D10)))</formula>
    </cfRule>
    <cfRule type="containsText" dxfId="149" priority="27" operator="containsText" text="Muy Baja">
      <formula>NOT(ISERROR(SEARCH("Muy Baja",D10)))</formula>
    </cfRule>
    <cfRule type="containsText" dxfId="148" priority="29" operator="containsText" text="Media">
      <formula>NOT(ISERROR(SEARCH("Media",D10)))</formula>
    </cfRule>
  </conditionalFormatting>
  <conditionalFormatting sqref="E10:E99">
    <cfRule type="containsText" dxfId="147" priority="20" operator="containsText" text="Catastrófico">
      <formula>NOT(ISERROR(SEARCH("Catastrófico",E10)))</formula>
    </cfRule>
    <cfRule type="containsText" dxfId="146" priority="21" operator="containsText" text="Mayor">
      <formula>NOT(ISERROR(SEARCH("Mayor",E10)))</formula>
    </cfRule>
    <cfRule type="containsText" dxfId="145" priority="22" operator="containsText" text="Menor">
      <formula>NOT(ISERROR(SEARCH("Menor",E10)))</formula>
    </cfRule>
    <cfRule type="containsText" dxfId="144" priority="23" operator="containsText" text="Leve">
      <formula>NOT(ISERROR(SEARCH("Leve",E10)))</formula>
    </cfRule>
  </conditionalFormatting>
  <conditionalFormatting sqref="E10:F69">
    <cfRule type="containsText" dxfId="143" priority="28" operator="containsText" text="Moderado">
      <formula>NOT(ISERROR(SEARCH("Moderado",E10)))</formula>
    </cfRule>
  </conditionalFormatting>
  <conditionalFormatting sqref="E70:F99">
    <cfRule type="containsText" dxfId="142" priority="7" operator="containsText" text="Moderado">
      <formula>NOT(ISERROR(SEARCH("Moderado",E70)))</formula>
    </cfRule>
  </conditionalFormatting>
  <conditionalFormatting sqref="F10:F19">
    <cfRule type="colorScale" priority="72">
      <colorScale>
        <cfvo type="min"/>
        <cfvo type="max"/>
        <color rgb="FFFF7128"/>
        <color rgb="FFFFEF9C"/>
      </colorScale>
    </cfRule>
  </conditionalFormatting>
  <conditionalFormatting sqref="F10:F99">
    <cfRule type="containsText" dxfId="141" priority="36" operator="containsText" text="Bajo">
      <formula>NOT(ISERROR(SEARCH("Bajo",F10)))</formula>
    </cfRule>
    <cfRule type="containsText" dxfId="140" priority="37" operator="containsText" text="Moderado">
      <formula>NOT(ISERROR(SEARCH("Moderado",F10)))</formula>
    </cfRule>
    <cfRule type="containsText" dxfId="139" priority="38" operator="containsText" text="Alto">
      <formula>NOT(ISERROR(SEARCH("Alto",F10)))</formula>
    </cfRule>
    <cfRule type="containsText" dxfId="138" priority="39" operator="containsText" text="Extremo">
      <formula>NOT(ISERROR(SEARCH("Extremo",F10)))</formula>
    </cfRule>
  </conditionalFormatting>
  <conditionalFormatting sqref="F20:F29">
    <cfRule type="colorScale" priority="53">
      <colorScale>
        <cfvo type="min"/>
        <cfvo type="max"/>
        <color rgb="FFFF7128"/>
        <color rgb="FFFFEF9C"/>
      </colorScale>
    </cfRule>
  </conditionalFormatting>
  <conditionalFormatting sqref="F30:F39">
    <cfRule type="colorScale" priority="46">
      <colorScale>
        <cfvo type="min"/>
        <cfvo type="max"/>
        <color rgb="FFFF7128"/>
        <color rgb="FFFFEF9C"/>
      </colorScale>
    </cfRule>
  </conditionalFormatting>
  <conditionalFormatting sqref="F40:F99">
    <cfRule type="colorScale" priority="7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99"/>
  <sheetViews>
    <sheetView showGridLines="0" topLeftCell="D73" zoomScale="110" zoomScaleNormal="110" workbookViewId="0">
      <selection activeCell="H90" sqref="H90:M9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29"/>
      <c r="B1" s="730"/>
      <c r="C1" s="733"/>
      <c r="D1" s="733"/>
      <c r="E1" s="733"/>
      <c r="F1" s="733"/>
      <c r="G1" s="733"/>
      <c r="H1" s="733"/>
      <c r="I1" s="733"/>
      <c r="J1" s="734"/>
      <c r="K1" s="744" t="s">
        <v>328</v>
      </c>
      <c r="L1" s="744"/>
      <c r="M1" s="74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731"/>
      <c r="B2" s="732"/>
      <c r="C2" s="735"/>
      <c r="D2" s="735"/>
      <c r="E2" s="735"/>
      <c r="F2" s="735"/>
      <c r="G2" s="735"/>
      <c r="H2" s="735"/>
      <c r="I2" s="735"/>
      <c r="J2" s="736"/>
      <c r="K2" s="744"/>
      <c r="L2" s="744"/>
      <c r="M2" s="74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5"/>
      <c r="D3" s="735"/>
      <c r="E3" s="735"/>
      <c r="F3" s="735"/>
      <c r="G3" s="735"/>
      <c r="H3" s="735"/>
      <c r="I3" s="735"/>
      <c r="J3" s="736"/>
      <c r="K3" s="744"/>
      <c r="L3" s="744"/>
      <c r="M3" s="74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32" t="s">
        <v>116</v>
      </c>
      <c r="B4" s="532"/>
      <c r="C4" s="615" t="s">
        <v>481</v>
      </c>
      <c r="D4" s="615"/>
      <c r="E4" s="615"/>
      <c r="F4" s="615"/>
      <c r="G4" s="615"/>
      <c r="H4" s="615"/>
      <c r="I4" s="615"/>
      <c r="J4" s="615"/>
      <c r="K4" s="615"/>
      <c r="L4" s="615"/>
      <c r="M4" s="615"/>
      <c r="N4" s="615"/>
      <c r="O4" s="615"/>
      <c r="P4" s="615"/>
      <c r="Q4" s="615"/>
      <c r="R4" s="615"/>
      <c r="S4" s="615"/>
      <c r="T4" s="615"/>
      <c r="U4" s="615"/>
      <c r="V4" s="61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32" t="s">
        <v>117</v>
      </c>
      <c r="B5" s="532"/>
      <c r="C5" s="614" t="s">
        <v>14</v>
      </c>
      <c r="D5" s="614"/>
      <c r="E5" s="614"/>
      <c r="F5" s="614"/>
      <c r="G5" s="614"/>
      <c r="H5" s="614"/>
      <c r="I5" s="614"/>
      <c r="J5" s="614"/>
      <c r="K5" s="614"/>
      <c r="L5" s="614"/>
      <c r="M5" s="614"/>
      <c r="N5" s="614"/>
      <c r="O5" s="614"/>
      <c r="P5" s="614"/>
      <c r="Q5" s="614"/>
      <c r="R5" s="614"/>
      <c r="S5" s="614"/>
      <c r="T5" s="614"/>
      <c r="U5" s="614"/>
      <c r="V5" s="61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32" t="s">
        <v>118</v>
      </c>
      <c r="B6" s="532"/>
      <c r="C6" s="615" t="s">
        <v>482</v>
      </c>
      <c r="D6" s="615"/>
      <c r="E6" s="615"/>
      <c r="F6" s="615"/>
      <c r="G6" s="615"/>
      <c r="H6" s="615"/>
      <c r="I6" s="615"/>
      <c r="J6" s="615"/>
      <c r="K6" s="615"/>
      <c r="L6" s="615"/>
      <c r="M6" s="615"/>
      <c r="N6" s="615"/>
      <c r="O6" s="615"/>
      <c r="P6" s="615"/>
      <c r="Q6" s="615"/>
      <c r="R6" s="615"/>
      <c r="S6" s="615"/>
      <c r="T6" s="615"/>
      <c r="U6" s="615"/>
      <c r="V6" s="61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6" t="s">
        <v>329</v>
      </c>
      <c r="B7" s="717"/>
      <c r="C7" s="718"/>
      <c r="D7" s="719" t="s">
        <v>330</v>
      </c>
      <c r="E7" s="719"/>
      <c r="F7" s="719"/>
      <c r="G7" s="720" t="s">
        <v>331</v>
      </c>
      <c r="H7" s="724" t="s">
        <v>332</v>
      </c>
      <c r="I7" s="726" t="s">
        <v>333</v>
      </c>
      <c r="J7" s="727"/>
      <c r="K7" s="726" t="s">
        <v>334</v>
      </c>
      <c r="L7" s="727"/>
      <c r="M7" s="728" t="s">
        <v>335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18</v>
      </c>
      <c r="B8" s="34" t="s">
        <v>58</v>
      </c>
      <c r="C8" s="34" t="s">
        <v>60</v>
      </c>
      <c r="D8" s="27" t="s">
        <v>70</v>
      </c>
      <c r="E8" s="27" t="s">
        <v>336</v>
      </c>
      <c r="F8" s="27" t="s">
        <v>337</v>
      </c>
      <c r="G8" s="720"/>
      <c r="H8" s="725"/>
      <c r="I8" s="28" t="s">
        <v>338</v>
      </c>
      <c r="J8" s="28" t="s">
        <v>339</v>
      </c>
      <c r="K8" s="28" t="s">
        <v>340</v>
      </c>
      <c r="L8" s="28" t="s">
        <v>341</v>
      </c>
      <c r="M8" s="7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8"/>
      <c r="B9" s="739"/>
      <c r="C9" s="739"/>
      <c r="D9" s="739"/>
      <c r="E9" s="739"/>
      <c r="F9" s="739"/>
      <c r="G9" s="73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40">
        <v>1</v>
      </c>
      <c r="B10" s="721" t="str">
        <f>'7- Mapa Final'!B10</f>
        <v>Vencimiento de Términos</v>
      </c>
      <c r="C10" s="721" t="str">
        <f>'7- Mapa Final'!C10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722" t="str">
        <f>'7- Mapa Final'!J10</f>
        <v>Muy Baja - 1</v>
      </c>
      <c r="E10" s="723" t="str">
        <f>'7- Mapa Final'!K10</f>
        <v>Menor - 2</v>
      </c>
      <c r="F10" s="742" t="str">
        <f>'7- Mapa Final'!M10</f>
        <v>Bajo - 2</v>
      </c>
      <c r="G10" s="499" t="s">
        <v>285</v>
      </c>
      <c r="H10" s="743" t="s">
        <v>535</v>
      </c>
      <c r="I10" s="748"/>
      <c r="J10" s="748"/>
      <c r="K10" s="750">
        <v>45474</v>
      </c>
      <c r="L10" s="750">
        <v>45565</v>
      </c>
      <c r="M10" s="754" t="s">
        <v>545</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13"/>
      <c r="B11" s="699"/>
      <c r="C11" s="699"/>
      <c r="D11" s="702"/>
      <c r="E11" s="705"/>
      <c r="F11" s="697"/>
      <c r="G11" s="497"/>
      <c r="H11" s="707"/>
      <c r="I11" s="746"/>
      <c r="J11" s="746"/>
      <c r="K11" s="751"/>
      <c r="L11" s="751"/>
      <c r="M11" s="75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13"/>
      <c r="B12" s="699"/>
      <c r="C12" s="699"/>
      <c r="D12" s="702"/>
      <c r="E12" s="705"/>
      <c r="F12" s="697"/>
      <c r="G12" s="497"/>
      <c r="H12" s="707"/>
      <c r="I12" s="746"/>
      <c r="J12" s="746"/>
      <c r="K12" s="751"/>
      <c r="L12" s="751"/>
      <c r="M12" s="75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13"/>
      <c r="B13" s="699"/>
      <c r="C13" s="699"/>
      <c r="D13" s="702"/>
      <c r="E13" s="705"/>
      <c r="F13" s="697"/>
      <c r="G13" s="497"/>
      <c r="H13" s="707"/>
      <c r="I13" s="746"/>
      <c r="J13" s="746"/>
      <c r="K13" s="751"/>
      <c r="L13" s="751"/>
      <c r="M13" s="75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13"/>
      <c r="B14" s="699"/>
      <c r="C14" s="699"/>
      <c r="D14" s="702"/>
      <c r="E14" s="705"/>
      <c r="F14" s="697"/>
      <c r="G14" s="497"/>
      <c r="H14" s="707"/>
      <c r="I14" s="746"/>
      <c r="J14" s="746"/>
      <c r="K14" s="751"/>
      <c r="L14" s="751"/>
      <c r="M14" s="75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13"/>
      <c r="B15" s="699"/>
      <c r="C15" s="699"/>
      <c r="D15" s="702"/>
      <c r="E15" s="705"/>
      <c r="F15" s="697"/>
      <c r="G15" s="497"/>
      <c r="H15" s="707"/>
      <c r="I15" s="746"/>
      <c r="J15" s="746"/>
      <c r="K15" s="751"/>
      <c r="L15" s="751"/>
      <c r="M15" s="75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13"/>
      <c r="B16" s="699"/>
      <c r="C16" s="699"/>
      <c r="D16" s="702"/>
      <c r="E16" s="705"/>
      <c r="F16" s="697"/>
      <c r="G16" s="497"/>
      <c r="H16" s="707"/>
      <c r="I16" s="746"/>
      <c r="J16" s="746"/>
      <c r="K16" s="751"/>
      <c r="L16" s="751"/>
      <c r="M16" s="75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13"/>
      <c r="B17" s="699"/>
      <c r="C17" s="699"/>
      <c r="D17" s="702"/>
      <c r="E17" s="705"/>
      <c r="F17" s="697"/>
      <c r="G17" s="497"/>
      <c r="H17" s="707"/>
      <c r="I17" s="746"/>
      <c r="J17" s="746"/>
      <c r="K17" s="751"/>
      <c r="L17" s="751"/>
      <c r="M17" s="75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13"/>
      <c r="B18" s="699"/>
      <c r="C18" s="699"/>
      <c r="D18" s="702"/>
      <c r="E18" s="705"/>
      <c r="F18" s="697"/>
      <c r="G18" s="497"/>
      <c r="H18" s="707"/>
      <c r="I18" s="746"/>
      <c r="J18" s="746"/>
      <c r="K18" s="751"/>
      <c r="L18" s="751"/>
      <c r="M18" s="75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713"/>
      <c r="B19" s="699"/>
      <c r="C19" s="699"/>
      <c r="D19" s="702"/>
      <c r="E19" s="705"/>
      <c r="F19" s="697"/>
      <c r="G19" s="497"/>
      <c r="H19" s="707"/>
      <c r="I19" s="746"/>
      <c r="J19" s="746"/>
      <c r="K19" s="751"/>
      <c r="L19" s="751"/>
      <c r="M19" s="75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13">
        <v>2</v>
      </c>
      <c r="B20" s="699" t="str">
        <f>'7- Mapa Final'!B20</f>
        <v xml:space="preserve"> Efectuar notificaciones que no cumplan con los requistos</v>
      </c>
      <c r="C20" s="699" t="str">
        <f>'7- Mapa Final'!C20</f>
        <v>No se realizan las  notificaciones , no se erfectuan  oportunamente o no se aplica aplicar la normatividad</v>
      </c>
      <c r="D20" s="701" t="str">
        <f>'7- Mapa Final'!J20</f>
        <v>Muy Baja - 1</v>
      </c>
      <c r="E20" s="704" t="str">
        <f>'7- Mapa Final'!K20</f>
        <v>Menor - 2</v>
      </c>
      <c r="F20" s="697" t="str">
        <f>'7- Mapa Final'!M20</f>
        <v>Bajo - 2</v>
      </c>
      <c r="G20" s="497" t="s">
        <v>289</v>
      </c>
      <c r="H20" s="707" t="s">
        <v>533</v>
      </c>
      <c r="I20" s="746"/>
      <c r="J20" s="746"/>
      <c r="K20" s="750">
        <v>45474</v>
      </c>
      <c r="L20" s="750">
        <v>45565</v>
      </c>
      <c r="M20" s="752" t="s">
        <v>546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13"/>
      <c r="B21" s="699"/>
      <c r="C21" s="699"/>
      <c r="D21" s="702"/>
      <c r="E21" s="705"/>
      <c r="F21" s="697"/>
      <c r="G21" s="497"/>
      <c r="H21" s="707"/>
      <c r="I21" s="746"/>
      <c r="J21" s="746"/>
      <c r="K21" s="751"/>
      <c r="L21" s="751"/>
      <c r="M21" s="75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13"/>
      <c r="B22" s="699"/>
      <c r="C22" s="699"/>
      <c r="D22" s="702"/>
      <c r="E22" s="705"/>
      <c r="F22" s="697"/>
      <c r="G22" s="497"/>
      <c r="H22" s="707"/>
      <c r="I22" s="746"/>
      <c r="J22" s="746"/>
      <c r="K22" s="751"/>
      <c r="L22" s="751"/>
      <c r="M22" s="75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13"/>
      <c r="B23" s="699"/>
      <c r="C23" s="699"/>
      <c r="D23" s="702"/>
      <c r="E23" s="705"/>
      <c r="F23" s="697"/>
      <c r="G23" s="497"/>
      <c r="H23" s="707"/>
      <c r="I23" s="746"/>
      <c r="J23" s="746"/>
      <c r="K23" s="751"/>
      <c r="L23" s="751"/>
      <c r="M23" s="75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13"/>
      <c r="B24" s="699"/>
      <c r="C24" s="699"/>
      <c r="D24" s="702"/>
      <c r="E24" s="705"/>
      <c r="F24" s="697"/>
      <c r="G24" s="497"/>
      <c r="H24" s="707"/>
      <c r="I24" s="746"/>
      <c r="J24" s="746"/>
      <c r="K24" s="751"/>
      <c r="L24" s="751"/>
      <c r="M24" s="75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13"/>
      <c r="B25" s="699"/>
      <c r="C25" s="699"/>
      <c r="D25" s="702"/>
      <c r="E25" s="705"/>
      <c r="F25" s="697"/>
      <c r="G25" s="497"/>
      <c r="H25" s="707"/>
      <c r="I25" s="746"/>
      <c r="J25" s="746"/>
      <c r="K25" s="751"/>
      <c r="L25" s="751"/>
      <c r="M25" s="752"/>
      <c r="N25" s="33"/>
      <c r="O25" s="33"/>
    </row>
    <row r="26" spans="1:169">
      <c r="A26" s="713"/>
      <c r="B26" s="699"/>
      <c r="C26" s="699"/>
      <c r="D26" s="702"/>
      <c r="E26" s="705"/>
      <c r="F26" s="697"/>
      <c r="G26" s="497"/>
      <c r="H26" s="707"/>
      <c r="I26" s="746"/>
      <c r="J26" s="746"/>
      <c r="K26" s="751"/>
      <c r="L26" s="751"/>
      <c r="M26" s="752"/>
      <c r="N26" s="33"/>
      <c r="O26" s="33"/>
    </row>
    <row r="27" spans="1:169">
      <c r="A27" s="713"/>
      <c r="B27" s="699"/>
      <c r="C27" s="699"/>
      <c r="D27" s="702"/>
      <c r="E27" s="705"/>
      <c r="F27" s="697"/>
      <c r="G27" s="497"/>
      <c r="H27" s="707"/>
      <c r="I27" s="746"/>
      <c r="J27" s="746"/>
      <c r="K27" s="751"/>
      <c r="L27" s="751"/>
      <c r="M27" s="752"/>
      <c r="N27" s="33"/>
      <c r="O27" s="33"/>
    </row>
    <row r="28" spans="1:169">
      <c r="A28" s="713"/>
      <c r="B28" s="699"/>
      <c r="C28" s="699"/>
      <c r="D28" s="702"/>
      <c r="E28" s="705"/>
      <c r="F28" s="697"/>
      <c r="G28" s="497"/>
      <c r="H28" s="707"/>
      <c r="I28" s="746"/>
      <c r="J28" s="746"/>
      <c r="K28" s="751"/>
      <c r="L28" s="751"/>
      <c r="M28" s="752"/>
      <c r="N28" s="33"/>
      <c r="O28" s="33"/>
    </row>
    <row r="29" spans="1:169">
      <c r="A29" s="713"/>
      <c r="B29" s="699"/>
      <c r="C29" s="699"/>
      <c r="D29" s="702"/>
      <c r="E29" s="705"/>
      <c r="F29" s="697"/>
      <c r="G29" s="497"/>
      <c r="H29" s="707"/>
      <c r="I29" s="746"/>
      <c r="J29" s="746"/>
      <c r="K29" s="751"/>
      <c r="L29" s="751"/>
      <c r="M29" s="752"/>
      <c r="N29" s="33"/>
      <c r="O29" s="33"/>
    </row>
    <row r="30" spans="1:169" s="25" customFormat="1" ht="12.75">
      <c r="A30" s="713">
        <v>3</v>
      </c>
      <c r="B30" s="699" t="str">
        <f>'7- Mapa Final'!B30</f>
        <v>Inexactitud o inoportunidad en el reparto de procesos</v>
      </c>
      <c r="C30" s="699" t="str">
        <f>'7- Mapa Final'!C30</f>
        <v>Posibilidad de no realizar, no hacerlo  oportunamente, no aplicar la normatividad para realizar el reparto.</v>
      </c>
      <c r="D30" s="701" t="str">
        <f>'7- Mapa Final'!J30</f>
        <v>Muy Baja - 1</v>
      </c>
      <c r="E30" s="704" t="str">
        <f>'7- Mapa Final'!K30</f>
        <v>Menor - 2</v>
      </c>
      <c r="F30" s="697" t="str">
        <f>'7- Mapa Final'!M30</f>
        <v>Bajo - 2</v>
      </c>
      <c r="G30" s="497" t="s">
        <v>231</v>
      </c>
      <c r="H30" s="707" t="s">
        <v>397</v>
      </c>
      <c r="I30" s="746"/>
      <c r="J30" s="746"/>
      <c r="K30" s="751"/>
      <c r="L30" s="751"/>
      <c r="M30" s="752" t="s">
        <v>547</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13"/>
      <c r="B31" s="699"/>
      <c r="C31" s="699"/>
      <c r="D31" s="702"/>
      <c r="E31" s="705"/>
      <c r="F31" s="697"/>
      <c r="G31" s="497"/>
      <c r="H31" s="707"/>
      <c r="I31" s="746"/>
      <c r="J31" s="746"/>
      <c r="K31" s="751"/>
      <c r="L31" s="751"/>
      <c r="M31" s="75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13"/>
      <c r="B32" s="699"/>
      <c r="C32" s="699"/>
      <c r="D32" s="702"/>
      <c r="E32" s="705"/>
      <c r="F32" s="697"/>
      <c r="G32" s="497"/>
      <c r="H32" s="707"/>
      <c r="I32" s="746"/>
      <c r="J32" s="746"/>
      <c r="K32" s="751"/>
      <c r="L32" s="751"/>
      <c r="M32" s="75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13"/>
      <c r="B33" s="699"/>
      <c r="C33" s="699"/>
      <c r="D33" s="702"/>
      <c r="E33" s="705"/>
      <c r="F33" s="697"/>
      <c r="G33" s="497"/>
      <c r="H33" s="707"/>
      <c r="I33" s="746"/>
      <c r="J33" s="746"/>
      <c r="K33" s="751"/>
      <c r="L33" s="751"/>
      <c r="M33" s="75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13"/>
      <c r="B34" s="699"/>
      <c r="C34" s="699"/>
      <c r="D34" s="702"/>
      <c r="E34" s="705"/>
      <c r="F34" s="697"/>
      <c r="G34" s="497"/>
      <c r="H34" s="707"/>
      <c r="I34" s="746"/>
      <c r="J34" s="746"/>
      <c r="K34" s="751"/>
      <c r="L34" s="751"/>
      <c r="M34" s="75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13"/>
      <c r="B35" s="699"/>
      <c r="C35" s="699"/>
      <c r="D35" s="702"/>
      <c r="E35" s="705"/>
      <c r="F35" s="697"/>
      <c r="G35" s="497"/>
      <c r="H35" s="707"/>
      <c r="I35" s="746"/>
      <c r="J35" s="746"/>
      <c r="K35" s="751"/>
      <c r="L35" s="751"/>
      <c r="M35" s="752"/>
      <c r="N35" s="33"/>
      <c r="O35" s="33"/>
    </row>
    <row r="36" spans="1:169">
      <c r="A36" s="713"/>
      <c r="B36" s="699"/>
      <c r="C36" s="699"/>
      <c r="D36" s="702"/>
      <c r="E36" s="705"/>
      <c r="F36" s="697"/>
      <c r="G36" s="497"/>
      <c r="H36" s="707"/>
      <c r="I36" s="746"/>
      <c r="J36" s="746"/>
      <c r="K36" s="751"/>
      <c r="L36" s="751"/>
      <c r="M36" s="752"/>
      <c r="N36" s="33"/>
      <c r="O36" s="33"/>
    </row>
    <row r="37" spans="1:169">
      <c r="A37" s="713"/>
      <c r="B37" s="699"/>
      <c r="C37" s="699"/>
      <c r="D37" s="702"/>
      <c r="E37" s="705"/>
      <c r="F37" s="697"/>
      <c r="G37" s="497"/>
      <c r="H37" s="707"/>
      <c r="I37" s="746"/>
      <c r="J37" s="746"/>
      <c r="K37" s="751"/>
      <c r="L37" s="751"/>
      <c r="M37" s="752"/>
      <c r="N37" s="33"/>
      <c r="O37" s="33"/>
    </row>
    <row r="38" spans="1:169">
      <c r="A38" s="713"/>
      <c r="B38" s="699"/>
      <c r="C38" s="699"/>
      <c r="D38" s="702"/>
      <c r="E38" s="705"/>
      <c r="F38" s="697"/>
      <c r="G38" s="497"/>
      <c r="H38" s="707"/>
      <c r="I38" s="746"/>
      <c r="J38" s="746"/>
      <c r="K38" s="751"/>
      <c r="L38" s="751"/>
      <c r="M38" s="752"/>
      <c r="N38" s="33"/>
      <c r="O38" s="33"/>
    </row>
    <row r="39" spans="1:169" ht="15.75" thickBot="1">
      <c r="A39" s="713"/>
      <c r="B39" s="699"/>
      <c r="C39" s="699"/>
      <c r="D39" s="702"/>
      <c r="E39" s="705"/>
      <c r="F39" s="697"/>
      <c r="G39" s="497"/>
      <c r="H39" s="707"/>
      <c r="I39" s="746"/>
      <c r="J39" s="746"/>
      <c r="K39" s="751"/>
      <c r="L39" s="751"/>
      <c r="M39" s="752"/>
      <c r="N39" s="33"/>
      <c r="O39" s="33"/>
    </row>
    <row r="40" spans="1:169" s="25" customFormat="1" ht="12.75">
      <c r="A40" s="713">
        <v>4</v>
      </c>
      <c r="B40" s="699" t="str">
        <f>'7- Mapa Final'!B40</f>
        <v>Pérdida de documentos</v>
      </c>
      <c r="C40" s="699" t="str">
        <f>'7- Mapa Final'!C40</f>
        <v>Extravío temporal o definitivo de los  documentos de los procesos judiciales</v>
      </c>
      <c r="D40" s="701" t="str">
        <f>'7- Mapa Final'!J40</f>
        <v>Muy Baja - 1</v>
      </c>
      <c r="E40" s="704" t="str">
        <f>'7- Mapa Final'!K40</f>
        <v>Moderado - 3</v>
      </c>
      <c r="F40" s="697" t="str">
        <f>'7- Mapa Final'!M40</f>
        <v>Moderado - 3</v>
      </c>
      <c r="G40" s="497" t="s">
        <v>289</v>
      </c>
      <c r="H40" s="707" t="s">
        <v>544</v>
      </c>
      <c r="I40" s="746"/>
      <c r="J40" s="746"/>
      <c r="K40" s="750">
        <v>45474</v>
      </c>
      <c r="L40" s="750">
        <v>45565</v>
      </c>
      <c r="M40" s="752" t="s">
        <v>548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13"/>
      <c r="B41" s="699"/>
      <c r="C41" s="699"/>
      <c r="D41" s="702"/>
      <c r="E41" s="705"/>
      <c r="F41" s="697"/>
      <c r="G41" s="497"/>
      <c r="H41" s="707"/>
      <c r="I41" s="746"/>
      <c r="J41" s="746"/>
      <c r="K41" s="751"/>
      <c r="L41" s="751"/>
      <c r="M41" s="75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13"/>
      <c r="B42" s="699"/>
      <c r="C42" s="699"/>
      <c r="D42" s="702"/>
      <c r="E42" s="705"/>
      <c r="F42" s="697"/>
      <c r="G42" s="497"/>
      <c r="H42" s="707"/>
      <c r="I42" s="746"/>
      <c r="J42" s="746"/>
      <c r="K42" s="751"/>
      <c r="L42" s="751"/>
      <c r="M42" s="75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13"/>
      <c r="B43" s="699"/>
      <c r="C43" s="699"/>
      <c r="D43" s="702"/>
      <c r="E43" s="705"/>
      <c r="F43" s="697"/>
      <c r="G43" s="497"/>
      <c r="H43" s="707"/>
      <c r="I43" s="746"/>
      <c r="J43" s="746"/>
      <c r="K43" s="751"/>
      <c r="L43" s="751"/>
      <c r="M43" s="75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13"/>
      <c r="B44" s="699"/>
      <c r="C44" s="699"/>
      <c r="D44" s="702"/>
      <c r="E44" s="705"/>
      <c r="F44" s="697"/>
      <c r="G44" s="497"/>
      <c r="H44" s="707"/>
      <c r="I44" s="746"/>
      <c r="J44" s="746"/>
      <c r="K44" s="751"/>
      <c r="L44" s="751"/>
      <c r="M44" s="75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13"/>
      <c r="B45" s="699"/>
      <c r="C45" s="699"/>
      <c r="D45" s="702"/>
      <c r="E45" s="705"/>
      <c r="F45" s="697"/>
      <c r="G45" s="497"/>
      <c r="H45" s="707"/>
      <c r="I45" s="746"/>
      <c r="J45" s="746"/>
      <c r="K45" s="751"/>
      <c r="L45" s="751"/>
      <c r="M45" s="752"/>
      <c r="N45" s="33"/>
      <c r="O45" s="33"/>
    </row>
    <row r="46" spans="1:169">
      <c r="A46" s="713"/>
      <c r="B46" s="699"/>
      <c r="C46" s="699"/>
      <c r="D46" s="702"/>
      <c r="E46" s="705"/>
      <c r="F46" s="697"/>
      <c r="G46" s="497"/>
      <c r="H46" s="707"/>
      <c r="I46" s="746"/>
      <c r="J46" s="746"/>
      <c r="K46" s="751"/>
      <c r="L46" s="751"/>
      <c r="M46" s="752"/>
      <c r="N46" s="33"/>
      <c r="O46" s="33"/>
    </row>
    <row r="47" spans="1:169">
      <c r="A47" s="713"/>
      <c r="B47" s="699"/>
      <c r="C47" s="699"/>
      <c r="D47" s="702"/>
      <c r="E47" s="705"/>
      <c r="F47" s="697"/>
      <c r="G47" s="497"/>
      <c r="H47" s="707"/>
      <c r="I47" s="746"/>
      <c r="J47" s="746"/>
      <c r="K47" s="751"/>
      <c r="L47" s="751"/>
      <c r="M47" s="752"/>
      <c r="N47" s="33"/>
      <c r="O47" s="33"/>
    </row>
    <row r="48" spans="1:169">
      <c r="A48" s="713"/>
      <c r="B48" s="699"/>
      <c r="C48" s="699"/>
      <c r="D48" s="702"/>
      <c r="E48" s="705"/>
      <c r="F48" s="697"/>
      <c r="G48" s="497"/>
      <c r="H48" s="707"/>
      <c r="I48" s="746"/>
      <c r="J48" s="746"/>
      <c r="K48" s="751"/>
      <c r="L48" s="751"/>
      <c r="M48" s="752"/>
      <c r="N48" s="33"/>
      <c r="O48" s="33"/>
    </row>
    <row r="49" spans="1:169" ht="15.75" thickBot="1">
      <c r="A49" s="715"/>
      <c r="B49" s="700"/>
      <c r="C49" s="700"/>
      <c r="D49" s="703"/>
      <c r="E49" s="706"/>
      <c r="F49" s="698"/>
      <c r="G49" s="525"/>
      <c r="H49" s="710"/>
      <c r="I49" s="747"/>
      <c r="J49" s="747"/>
      <c r="K49" s="751"/>
      <c r="L49" s="751"/>
      <c r="M49" s="753"/>
      <c r="N49" s="33"/>
      <c r="O49" s="33"/>
    </row>
    <row r="50" spans="1:169" s="25" customFormat="1" ht="12.75">
      <c r="A50" s="713">
        <v>5</v>
      </c>
      <c r="B50" s="699" t="str">
        <f>'7- Mapa Final'!B50</f>
        <v xml:space="preserve">Recibir , ofrecer, prometer , entregar o aceptar dádivas o beneficios a nombre propio o de terceros para  expedir, alterar,retener , extraviar o entregar  documentos  sin el lleno de requisitos legales </v>
      </c>
      <c r="C50" s="699" t="str">
        <f>'7- Mapa Final'!C50</f>
        <v xml:space="preserve"> Realizar trámites sin el cumplimiento de los requisitos legales  o  con informacion falsa</v>
      </c>
      <c r="D50" s="701" t="str">
        <f>'7- Mapa Final'!J50</f>
        <v>Muy Baja - 1</v>
      </c>
      <c r="E50" s="704" t="str">
        <f>'7- Mapa Final'!K50</f>
        <v>Moderado - 3</v>
      </c>
      <c r="F50" s="697" t="str">
        <f>'7- Mapa Final'!M50</f>
        <v>Moderado - 3</v>
      </c>
      <c r="G50" s="497" t="s">
        <v>285</v>
      </c>
      <c r="H50" s="707" t="s">
        <v>518</v>
      </c>
      <c r="I50" s="746"/>
      <c r="J50" s="746"/>
      <c r="K50" s="750">
        <v>45474</v>
      </c>
      <c r="L50" s="750">
        <v>45565</v>
      </c>
      <c r="M50" s="752" t="s">
        <v>529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13"/>
      <c r="B51" s="699"/>
      <c r="C51" s="699"/>
      <c r="D51" s="702"/>
      <c r="E51" s="705"/>
      <c r="F51" s="697"/>
      <c r="G51" s="497"/>
      <c r="H51" s="707"/>
      <c r="I51" s="746"/>
      <c r="J51" s="746"/>
      <c r="K51" s="751"/>
      <c r="L51" s="751"/>
      <c r="M51" s="75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13"/>
      <c r="B52" s="699"/>
      <c r="C52" s="699"/>
      <c r="D52" s="702"/>
      <c r="E52" s="705"/>
      <c r="F52" s="697"/>
      <c r="G52" s="497"/>
      <c r="H52" s="707"/>
      <c r="I52" s="746"/>
      <c r="J52" s="746"/>
      <c r="K52" s="751"/>
      <c r="L52" s="751"/>
      <c r="M52" s="75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13"/>
      <c r="B53" s="699"/>
      <c r="C53" s="699"/>
      <c r="D53" s="702"/>
      <c r="E53" s="705"/>
      <c r="F53" s="697"/>
      <c r="G53" s="497"/>
      <c r="H53" s="707"/>
      <c r="I53" s="746"/>
      <c r="J53" s="746"/>
      <c r="K53" s="751"/>
      <c r="L53" s="751"/>
      <c r="M53" s="75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13"/>
      <c r="B54" s="699"/>
      <c r="C54" s="699"/>
      <c r="D54" s="702"/>
      <c r="E54" s="705"/>
      <c r="F54" s="697"/>
      <c r="G54" s="497"/>
      <c r="H54" s="707"/>
      <c r="I54" s="746"/>
      <c r="J54" s="746"/>
      <c r="K54" s="751"/>
      <c r="L54" s="751"/>
      <c r="M54" s="75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13"/>
      <c r="B55" s="699"/>
      <c r="C55" s="699"/>
      <c r="D55" s="702"/>
      <c r="E55" s="705"/>
      <c r="F55" s="697"/>
      <c r="G55" s="497"/>
      <c r="H55" s="707"/>
      <c r="I55" s="746"/>
      <c r="J55" s="746"/>
      <c r="K55" s="751"/>
      <c r="L55" s="751"/>
      <c r="M55" s="752"/>
      <c r="N55" s="33"/>
      <c r="O55" s="33"/>
    </row>
    <row r="56" spans="1:169">
      <c r="A56" s="713"/>
      <c r="B56" s="699"/>
      <c r="C56" s="699"/>
      <c r="D56" s="702"/>
      <c r="E56" s="705"/>
      <c r="F56" s="697"/>
      <c r="G56" s="497"/>
      <c r="H56" s="707"/>
      <c r="I56" s="746"/>
      <c r="J56" s="746"/>
      <c r="K56" s="751"/>
      <c r="L56" s="751"/>
      <c r="M56" s="752"/>
      <c r="N56" s="33"/>
      <c r="O56" s="33"/>
    </row>
    <row r="57" spans="1:169">
      <c r="A57" s="713"/>
      <c r="B57" s="699"/>
      <c r="C57" s="699"/>
      <c r="D57" s="702"/>
      <c r="E57" s="705"/>
      <c r="F57" s="697"/>
      <c r="G57" s="497"/>
      <c r="H57" s="707"/>
      <c r="I57" s="746"/>
      <c r="J57" s="746"/>
      <c r="K57" s="751"/>
      <c r="L57" s="751"/>
      <c r="M57" s="752"/>
      <c r="N57" s="33"/>
      <c r="O57" s="33"/>
    </row>
    <row r="58" spans="1:169">
      <c r="A58" s="713"/>
      <c r="B58" s="699"/>
      <c r="C58" s="699"/>
      <c r="D58" s="702"/>
      <c r="E58" s="705"/>
      <c r="F58" s="697"/>
      <c r="G58" s="497"/>
      <c r="H58" s="707"/>
      <c r="I58" s="746"/>
      <c r="J58" s="746"/>
      <c r="K58" s="751"/>
      <c r="L58" s="751"/>
      <c r="M58" s="752"/>
      <c r="N58" s="33"/>
      <c r="O58" s="33"/>
    </row>
    <row r="59" spans="1:169" ht="15.75" thickBot="1">
      <c r="A59" s="715"/>
      <c r="B59" s="700"/>
      <c r="C59" s="700"/>
      <c r="D59" s="703"/>
      <c r="E59" s="706"/>
      <c r="F59" s="698"/>
      <c r="G59" s="525"/>
      <c r="H59" s="710"/>
      <c r="I59" s="747"/>
      <c r="J59" s="747"/>
      <c r="K59" s="751"/>
      <c r="L59" s="751"/>
      <c r="M59" s="753"/>
      <c r="N59" s="33"/>
      <c r="O59" s="33"/>
    </row>
    <row r="60" spans="1:169" s="25" customFormat="1" ht="12.75" customHeight="1">
      <c r="A60" s="713">
        <v>6</v>
      </c>
      <c r="B60" s="699" t="str">
        <f>'7- Mapa Final'!B60</f>
        <v xml:space="preserve">Recibir, ofrecer, prometer, entregar o aceptar dadivas  o beneficios a nombre propio o de terceros para  demorar, retener, alterar o direccionar decisiones judiciales </v>
      </c>
      <c r="C60" s="699" t="str">
        <f>'7- Mapa Final'!C60</f>
        <v xml:space="preserve">Proferir  decisiones judiciales incumpliendo los principios de la administracion de justicia o sin la observancia de los Codigos  Procesales en la materia </v>
      </c>
      <c r="D60" s="701" t="str">
        <f>'7- Mapa Final'!J60</f>
        <v>Muy Baja - 1</v>
      </c>
      <c r="E60" s="704" t="str">
        <f>'7- Mapa Final'!K60</f>
        <v>Moderado - 3</v>
      </c>
      <c r="F60" s="697" t="str">
        <f>'7- Mapa Final'!M60</f>
        <v>Moderado - 3</v>
      </c>
      <c r="G60" s="497" t="s">
        <v>285</v>
      </c>
      <c r="H60" s="707" t="s">
        <v>518</v>
      </c>
      <c r="I60" s="746"/>
      <c r="J60" s="746"/>
      <c r="K60" s="750">
        <v>45474</v>
      </c>
      <c r="L60" s="750">
        <v>45565</v>
      </c>
      <c r="M60" s="752" t="s">
        <v>529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13"/>
      <c r="B61" s="699"/>
      <c r="C61" s="699"/>
      <c r="D61" s="702"/>
      <c r="E61" s="705"/>
      <c r="F61" s="697"/>
      <c r="G61" s="497"/>
      <c r="H61" s="707"/>
      <c r="I61" s="746"/>
      <c r="J61" s="746"/>
      <c r="K61" s="751"/>
      <c r="L61" s="751"/>
      <c r="M61" s="75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13"/>
      <c r="B62" s="699"/>
      <c r="C62" s="699"/>
      <c r="D62" s="702"/>
      <c r="E62" s="705"/>
      <c r="F62" s="697"/>
      <c r="G62" s="497"/>
      <c r="H62" s="707"/>
      <c r="I62" s="746"/>
      <c r="J62" s="746"/>
      <c r="K62" s="751"/>
      <c r="L62" s="751"/>
      <c r="M62" s="75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13"/>
      <c r="B63" s="699"/>
      <c r="C63" s="699"/>
      <c r="D63" s="702"/>
      <c r="E63" s="705"/>
      <c r="F63" s="697"/>
      <c r="G63" s="497"/>
      <c r="H63" s="707"/>
      <c r="I63" s="746"/>
      <c r="J63" s="746"/>
      <c r="K63" s="751"/>
      <c r="L63" s="751"/>
      <c r="M63" s="75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13"/>
      <c r="B64" s="699"/>
      <c r="C64" s="699"/>
      <c r="D64" s="702"/>
      <c r="E64" s="705"/>
      <c r="F64" s="697"/>
      <c r="G64" s="497"/>
      <c r="H64" s="707"/>
      <c r="I64" s="746"/>
      <c r="J64" s="746"/>
      <c r="K64" s="751"/>
      <c r="L64" s="751"/>
      <c r="M64" s="75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13"/>
      <c r="B65" s="699"/>
      <c r="C65" s="699"/>
      <c r="D65" s="702"/>
      <c r="E65" s="705"/>
      <c r="F65" s="697"/>
      <c r="G65" s="497"/>
      <c r="H65" s="707"/>
      <c r="I65" s="746"/>
      <c r="J65" s="746"/>
      <c r="K65" s="751"/>
      <c r="L65" s="751"/>
      <c r="M65" s="752"/>
      <c r="N65" s="33"/>
      <c r="O65" s="33"/>
    </row>
    <row r="66" spans="1:169">
      <c r="A66" s="713"/>
      <c r="B66" s="699"/>
      <c r="C66" s="699"/>
      <c r="D66" s="702"/>
      <c r="E66" s="705"/>
      <c r="F66" s="697"/>
      <c r="G66" s="497"/>
      <c r="H66" s="707"/>
      <c r="I66" s="746"/>
      <c r="J66" s="746"/>
      <c r="K66" s="751"/>
      <c r="L66" s="751"/>
      <c r="M66" s="752"/>
      <c r="N66" s="33"/>
      <c r="O66" s="33"/>
    </row>
    <row r="67" spans="1:169">
      <c r="A67" s="713"/>
      <c r="B67" s="699"/>
      <c r="C67" s="699"/>
      <c r="D67" s="702"/>
      <c r="E67" s="705"/>
      <c r="F67" s="697"/>
      <c r="G67" s="497"/>
      <c r="H67" s="707"/>
      <c r="I67" s="746"/>
      <c r="J67" s="746"/>
      <c r="K67" s="751"/>
      <c r="L67" s="751"/>
      <c r="M67" s="752"/>
      <c r="N67" s="33"/>
      <c r="O67" s="33"/>
    </row>
    <row r="68" spans="1:169">
      <c r="A68" s="713"/>
      <c r="B68" s="699"/>
      <c r="C68" s="699"/>
      <c r="D68" s="702"/>
      <c r="E68" s="705"/>
      <c r="F68" s="697"/>
      <c r="G68" s="497"/>
      <c r="H68" s="707"/>
      <c r="I68" s="746"/>
      <c r="J68" s="746"/>
      <c r="K68" s="751"/>
      <c r="L68" s="751"/>
      <c r="M68" s="752"/>
      <c r="N68" s="33"/>
      <c r="O68" s="33"/>
    </row>
    <row r="69" spans="1:169" ht="15.75" thickBot="1">
      <c r="A69" s="715"/>
      <c r="B69" s="700"/>
      <c r="C69" s="700"/>
      <c r="D69" s="703"/>
      <c r="E69" s="706"/>
      <c r="F69" s="698"/>
      <c r="G69" s="525"/>
      <c r="H69" s="710"/>
      <c r="I69" s="747"/>
      <c r="J69" s="747"/>
      <c r="K69" s="751"/>
      <c r="L69" s="751"/>
      <c r="M69" s="753"/>
      <c r="N69" s="33"/>
      <c r="O69" s="33"/>
    </row>
    <row r="70" spans="1:169" s="25" customFormat="1" ht="12.75">
      <c r="A70" s="713">
        <v>7</v>
      </c>
      <c r="B70" s="699" t="str">
        <f>'7- Mapa Final'!B70</f>
        <v>Corrupción</v>
      </c>
      <c r="C70" s="699" t="str">
        <f>'7- Mapa Final'!C70</f>
        <v>Posibilidad de actos indebidos de los servidores judiciales debido a la carencia de transparencia, ética y valores</v>
      </c>
      <c r="D70" s="701" t="str">
        <f>'7- Mapa Final'!J70</f>
        <v>Muy Baja - 1</v>
      </c>
      <c r="E70" s="704" t="str">
        <f>'7- Mapa Final'!K70</f>
        <v>Moderado - 3</v>
      </c>
      <c r="F70" s="697" t="str">
        <f>'7- Mapa Final'!M70</f>
        <v>Moderado - 3</v>
      </c>
      <c r="G70" s="497" t="s">
        <v>285</v>
      </c>
      <c r="H70" s="707" t="s">
        <v>518</v>
      </c>
      <c r="I70" s="746"/>
      <c r="J70" s="746"/>
      <c r="K70" s="750">
        <v>45474</v>
      </c>
      <c r="L70" s="750">
        <v>45565</v>
      </c>
      <c r="M70" s="752" t="s">
        <v>530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13"/>
      <c r="B71" s="699"/>
      <c r="C71" s="699"/>
      <c r="D71" s="702"/>
      <c r="E71" s="705"/>
      <c r="F71" s="697"/>
      <c r="G71" s="497"/>
      <c r="H71" s="707"/>
      <c r="I71" s="746"/>
      <c r="J71" s="746"/>
      <c r="K71" s="751"/>
      <c r="L71" s="751"/>
      <c r="M71" s="75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13"/>
      <c r="B72" s="699"/>
      <c r="C72" s="699"/>
      <c r="D72" s="702"/>
      <c r="E72" s="705"/>
      <c r="F72" s="697"/>
      <c r="G72" s="497"/>
      <c r="H72" s="707"/>
      <c r="I72" s="746"/>
      <c r="J72" s="746"/>
      <c r="K72" s="751"/>
      <c r="L72" s="751"/>
      <c r="M72" s="75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13"/>
      <c r="B73" s="699"/>
      <c r="C73" s="699"/>
      <c r="D73" s="702"/>
      <c r="E73" s="705"/>
      <c r="F73" s="697"/>
      <c r="G73" s="497"/>
      <c r="H73" s="707"/>
      <c r="I73" s="746"/>
      <c r="J73" s="746"/>
      <c r="K73" s="751"/>
      <c r="L73" s="751"/>
      <c r="M73" s="75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13"/>
      <c r="B74" s="699"/>
      <c r="C74" s="699"/>
      <c r="D74" s="702"/>
      <c r="E74" s="705"/>
      <c r="F74" s="697"/>
      <c r="G74" s="497"/>
      <c r="H74" s="707"/>
      <c r="I74" s="746"/>
      <c r="J74" s="746"/>
      <c r="K74" s="751"/>
      <c r="L74" s="751"/>
      <c r="M74" s="75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13"/>
      <c r="B75" s="699"/>
      <c r="C75" s="699"/>
      <c r="D75" s="702"/>
      <c r="E75" s="705"/>
      <c r="F75" s="697"/>
      <c r="G75" s="497"/>
      <c r="H75" s="707"/>
      <c r="I75" s="746"/>
      <c r="J75" s="746"/>
      <c r="K75" s="751"/>
      <c r="L75" s="751"/>
      <c r="M75" s="752"/>
      <c r="N75" s="33"/>
      <c r="O75" s="33"/>
    </row>
    <row r="76" spans="1:169">
      <c r="A76" s="713"/>
      <c r="B76" s="699"/>
      <c r="C76" s="699"/>
      <c r="D76" s="702"/>
      <c r="E76" s="705"/>
      <c r="F76" s="697"/>
      <c r="G76" s="497"/>
      <c r="H76" s="707"/>
      <c r="I76" s="746"/>
      <c r="J76" s="746"/>
      <c r="K76" s="751"/>
      <c r="L76" s="751"/>
      <c r="M76" s="752"/>
      <c r="N76" s="33"/>
      <c r="O76" s="33"/>
    </row>
    <row r="77" spans="1:169">
      <c r="A77" s="713"/>
      <c r="B77" s="699"/>
      <c r="C77" s="699"/>
      <c r="D77" s="702"/>
      <c r="E77" s="705"/>
      <c r="F77" s="697"/>
      <c r="G77" s="497"/>
      <c r="H77" s="707"/>
      <c r="I77" s="746"/>
      <c r="J77" s="746"/>
      <c r="K77" s="751"/>
      <c r="L77" s="751"/>
      <c r="M77" s="752"/>
      <c r="N77" s="33"/>
      <c r="O77" s="33"/>
    </row>
    <row r="78" spans="1:169">
      <c r="A78" s="713"/>
      <c r="B78" s="699"/>
      <c r="C78" s="699"/>
      <c r="D78" s="702"/>
      <c r="E78" s="705"/>
      <c r="F78" s="697"/>
      <c r="G78" s="497"/>
      <c r="H78" s="707"/>
      <c r="I78" s="746"/>
      <c r="J78" s="746"/>
      <c r="K78" s="751"/>
      <c r="L78" s="751"/>
      <c r="M78" s="752"/>
      <c r="N78" s="33"/>
      <c r="O78" s="33"/>
    </row>
    <row r="79" spans="1:169" ht="15.75" thickBot="1">
      <c r="A79" s="715"/>
      <c r="B79" s="700"/>
      <c r="C79" s="700"/>
      <c r="D79" s="703"/>
      <c r="E79" s="706"/>
      <c r="F79" s="698"/>
      <c r="G79" s="527"/>
      <c r="H79" s="710"/>
      <c r="I79" s="749"/>
      <c r="J79" s="749"/>
      <c r="K79" s="751"/>
      <c r="L79" s="751"/>
      <c r="M79" s="753"/>
      <c r="N79" s="33"/>
      <c r="O79" s="33"/>
    </row>
    <row r="80" spans="1:169">
      <c r="A80" s="745">
        <v>8</v>
      </c>
      <c r="B80" s="699" t="str">
        <f>'7- Mapa Final'!B80</f>
        <v>Interrupción o demora en el servicio público de administrar justicia</v>
      </c>
      <c r="C80" s="699" t="str">
        <f>'7- Mapa Final'!C80</f>
        <v>Posibilidad de afectación en la prestación del servicio de justicia debido a un suceso de fuerza mayor que imposibilita la gestión judicial</v>
      </c>
      <c r="D80" s="701" t="str">
        <f>'7- Mapa Final'!J80</f>
        <v>Muy Baja - 1</v>
      </c>
      <c r="E80" s="704" t="str">
        <f>'7- Mapa Final'!K80</f>
        <v>Moderado - 3</v>
      </c>
      <c r="F80" s="697" t="str">
        <f>'7- Mapa Final'!M80</f>
        <v>Moderado - 3</v>
      </c>
      <c r="G80" s="497" t="s">
        <v>231</v>
      </c>
      <c r="H80" s="373" t="s">
        <v>397</v>
      </c>
      <c r="I80" s="320"/>
      <c r="J80" s="320"/>
      <c r="K80" s="378"/>
      <c r="L80" s="378"/>
      <c r="M80" s="378"/>
    </row>
    <row r="81" spans="1:13">
      <c r="A81" s="569"/>
      <c r="B81" s="699"/>
      <c r="C81" s="699"/>
      <c r="D81" s="702"/>
      <c r="E81" s="705"/>
      <c r="F81" s="697"/>
      <c r="G81" s="497"/>
      <c r="H81" s="373"/>
      <c r="I81" s="320"/>
      <c r="J81" s="320"/>
      <c r="K81" s="378"/>
      <c r="L81" s="378"/>
      <c r="M81" s="378"/>
    </row>
    <row r="82" spans="1:13">
      <c r="A82" s="569"/>
      <c r="B82" s="699"/>
      <c r="C82" s="699"/>
      <c r="D82" s="702"/>
      <c r="E82" s="705"/>
      <c r="F82" s="697"/>
      <c r="G82" s="497"/>
      <c r="H82" s="373"/>
      <c r="I82" s="320"/>
      <c r="J82" s="320"/>
      <c r="K82" s="378"/>
      <c r="L82" s="378"/>
      <c r="M82" s="378"/>
    </row>
    <row r="83" spans="1:13">
      <c r="A83" s="569"/>
      <c r="B83" s="699"/>
      <c r="C83" s="699"/>
      <c r="D83" s="702"/>
      <c r="E83" s="705"/>
      <c r="F83" s="697"/>
      <c r="G83" s="497"/>
      <c r="H83" s="373"/>
      <c r="I83" s="320"/>
      <c r="J83" s="320"/>
      <c r="K83" s="378"/>
      <c r="L83" s="378"/>
      <c r="M83" s="378"/>
    </row>
    <row r="84" spans="1:13">
      <c r="A84" s="569"/>
      <c r="B84" s="699"/>
      <c r="C84" s="699"/>
      <c r="D84" s="702"/>
      <c r="E84" s="705"/>
      <c r="F84" s="697"/>
      <c r="G84" s="497"/>
      <c r="H84" s="373"/>
      <c r="I84" s="320"/>
      <c r="J84" s="320"/>
      <c r="K84" s="378"/>
      <c r="L84" s="378"/>
      <c r="M84" s="378"/>
    </row>
    <row r="85" spans="1:13">
      <c r="A85" s="569"/>
      <c r="B85" s="699"/>
      <c r="C85" s="699"/>
      <c r="D85" s="702"/>
      <c r="E85" s="705"/>
      <c r="F85" s="697"/>
      <c r="G85" s="497"/>
      <c r="H85" s="373"/>
      <c r="I85" s="320"/>
      <c r="J85" s="320"/>
      <c r="K85" s="378"/>
      <c r="L85" s="378"/>
      <c r="M85" s="378"/>
    </row>
    <row r="86" spans="1:13">
      <c r="A86" s="569"/>
      <c r="B86" s="699"/>
      <c r="C86" s="699"/>
      <c r="D86" s="702"/>
      <c r="E86" s="705"/>
      <c r="F86" s="697"/>
      <c r="G86" s="497"/>
      <c r="H86" s="373"/>
      <c r="I86" s="320"/>
      <c r="J86" s="320"/>
      <c r="K86" s="378"/>
      <c r="L86" s="378"/>
      <c r="M86" s="378"/>
    </row>
    <row r="87" spans="1:13">
      <c r="A87" s="569"/>
      <c r="B87" s="699"/>
      <c r="C87" s="699"/>
      <c r="D87" s="702"/>
      <c r="E87" s="705"/>
      <c r="F87" s="697"/>
      <c r="G87" s="497"/>
      <c r="H87" s="373"/>
      <c r="I87" s="320"/>
      <c r="J87" s="320"/>
      <c r="K87" s="378"/>
      <c r="L87" s="378"/>
      <c r="M87" s="378"/>
    </row>
    <row r="88" spans="1:13">
      <c r="A88" s="569"/>
      <c r="B88" s="699"/>
      <c r="C88" s="699"/>
      <c r="D88" s="702"/>
      <c r="E88" s="705"/>
      <c r="F88" s="697"/>
      <c r="G88" s="497"/>
      <c r="H88" s="373"/>
      <c r="I88" s="320"/>
      <c r="J88" s="320"/>
      <c r="K88" s="378"/>
      <c r="L88" s="378"/>
      <c r="M88" s="378"/>
    </row>
    <row r="89" spans="1:13" ht="15.75" thickBot="1">
      <c r="A89" s="569"/>
      <c r="B89" s="700"/>
      <c r="C89" s="700"/>
      <c r="D89" s="703"/>
      <c r="E89" s="706"/>
      <c r="F89" s="698"/>
      <c r="G89" s="497"/>
      <c r="H89" s="373"/>
      <c r="I89" s="320"/>
      <c r="J89" s="320"/>
      <c r="K89" s="378"/>
      <c r="L89" s="378"/>
      <c r="M89" s="378"/>
    </row>
    <row r="90" spans="1:13" ht="60">
      <c r="A90" s="569">
        <v>9</v>
      </c>
      <c r="B90" s="699" t="str">
        <f>'7- Mapa Final'!B90</f>
        <v>Falla en la seguridad informática</v>
      </c>
      <c r="C90" s="699" t="str">
        <f>'7- Mapa Final'!C90</f>
        <v>Posibilidad de afectación en la prestación del servicio ante la imposibilidad de acceso o pérdidas de las herramientas tecnológicas de trabajo y/o su contenido</v>
      </c>
      <c r="D90" s="701" t="str">
        <f>'7- Mapa Final'!J90</f>
        <v>Muy Baja - 1</v>
      </c>
      <c r="E90" s="704" t="str">
        <f>'7- Mapa Final'!K90</f>
        <v>Moderado - 3</v>
      </c>
      <c r="F90" s="697" t="str">
        <f>'7- Mapa Final'!M90</f>
        <v>Moderado - 3</v>
      </c>
      <c r="G90" s="497" t="s">
        <v>285</v>
      </c>
      <c r="H90" s="373" t="s">
        <v>539</v>
      </c>
      <c r="I90" s="320"/>
      <c r="J90" s="320"/>
      <c r="K90" s="379">
        <v>45474</v>
      </c>
      <c r="L90" s="379">
        <v>45565</v>
      </c>
      <c r="M90" s="376" t="s">
        <v>540</v>
      </c>
    </row>
    <row r="91" spans="1:13">
      <c r="A91" s="569"/>
      <c r="B91" s="699"/>
      <c r="C91" s="699"/>
      <c r="D91" s="702"/>
      <c r="E91" s="705"/>
      <c r="F91" s="697"/>
      <c r="G91" s="497"/>
      <c r="H91" s="373"/>
      <c r="I91" s="320"/>
      <c r="J91" s="320"/>
      <c r="K91" s="376"/>
      <c r="L91" s="376"/>
      <c r="M91" s="376"/>
    </row>
    <row r="92" spans="1:13">
      <c r="A92" s="569"/>
      <c r="B92" s="699"/>
      <c r="C92" s="699"/>
      <c r="D92" s="702"/>
      <c r="E92" s="705"/>
      <c r="F92" s="697"/>
      <c r="G92" s="497"/>
      <c r="H92" s="373"/>
      <c r="I92" s="320"/>
      <c r="J92" s="320"/>
      <c r="K92" s="376"/>
      <c r="L92" s="376"/>
      <c r="M92" s="376"/>
    </row>
    <row r="93" spans="1:13">
      <c r="A93" s="569"/>
      <c r="B93" s="699"/>
      <c r="C93" s="699"/>
      <c r="D93" s="702"/>
      <c r="E93" s="705"/>
      <c r="F93" s="697"/>
      <c r="G93" s="497"/>
      <c r="H93" s="373"/>
      <c r="I93" s="320"/>
      <c r="J93" s="320"/>
      <c r="K93" s="376"/>
      <c r="L93" s="376"/>
      <c r="M93" s="376"/>
    </row>
    <row r="94" spans="1:13">
      <c r="A94" s="569"/>
      <c r="B94" s="699"/>
      <c r="C94" s="699"/>
      <c r="D94" s="702"/>
      <c r="E94" s="705"/>
      <c r="F94" s="697"/>
      <c r="G94" s="497"/>
      <c r="H94" s="373"/>
      <c r="I94" s="320"/>
      <c r="J94" s="320"/>
      <c r="K94" s="376"/>
      <c r="L94" s="376"/>
      <c r="M94" s="376"/>
    </row>
    <row r="95" spans="1:13">
      <c r="A95" s="569"/>
      <c r="B95" s="699"/>
      <c r="C95" s="699"/>
      <c r="D95" s="702"/>
      <c r="E95" s="705"/>
      <c r="F95" s="697"/>
      <c r="G95" s="497"/>
      <c r="H95" s="373"/>
      <c r="I95" s="320"/>
      <c r="J95" s="320"/>
      <c r="K95" s="376"/>
      <c r="L95" s="376"/>
      <c r="M95" s="376"/>
    </row>
    <row r="96" spans="1:13">
      <c r="A96" s="569"/>
      <c r="B96" s="699"/>
      <c r="C96" s="699"/>
      <c r="D96" s="702"/>
      <c r="E96" s="705"/>
      <c r="F96" s="697"/>
      <c r="G96" s="497"/>
      <c r="H96" s="373"/>
      <c r="I96" s="320"/>
      <c r="J96" s="320"/>
      <c r="K96" s="376"/>
      <c r="L96" s="376"/>
      <c r="M96" s="376"/>
    </row>
    <row r="97" spans="1:13">
      <c r="A97" s="569"/>
      <c r="B97" s="699"/>
      <c r="C97" s="699"/>
      <c r="D97" s="702"/>
      <c r="E97" s="705"/>
      <c r="F97" s="697"/>
      <c r="G97" s="497"/>
      <c r="H97" s="373"/>
      <c r="I97" s="320"/>
      <c r="J97" s="320"/>
      <c r="K97" s="376"/>
      <c r="L97" s="376"/>
      <c r="M97" s="376"/>
    </row>
    <row r="98" spans="1:13">
      <c r="A98" s="569"/>
      <c r="B98" s="699"/>
      <c r="C98" s="699"/>
      <c r="D98" s="702"/>
      <c r="E98" s="705"/>
      <c r="F98" s="697"/>
      <c r="G98" s="497"/>
      <c r="H98" s="373"/>
      <c r="I98" s="320"/>
      <c r="J98" s="320"/>
      <c r="K98" s="376"/>
      <c r="L98" s="376"/>
      <c r="M98" s="376"/>
    </row>
    <row r="99" spans="1:13" ht="15.75" thickBot="1">
      <c r="A99" s="569"/>
      <c r="B99" s="700"/>
      <c r="C99" s="700"/>
      <c r="D99" s="703"/>
      <c r="E99" s="706"/>
      <c r="F99" s="698"/>
      <c r="G99" s="497"/>
      <c r="H99" s="373"/>
      <c r="I99" s="320"/>
      <c r="J99" s="320"/>
      <c r="K99" s="376"/>
      <c r="L99" s="376"/>
      <c r="M99" s="376"/>
    </row>
  </sheetData>
  <mergeCells count="122">
    <mergeCell ref="A1:B2"/>
    <mergeCell ref="C1:J3"/>
    <mergeCell ref="K1:M3"/>
    <mergeCell ref="A4:B4"/>
    <mergeCell ref="C4:V4"/>
    <mergeCell ref="A5:B5"/>
    <mergeCell ref="C5:V5"/>
    <mergeCell ref="A6:B6"/>
    <mergeCell ref="C6:V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C60:C69"/>
    <mergeCell ref="D60:D69"/>
    <mergeCell ref="E60:E69"/>
    <mergeCell ref="F60:F69"/>
    <mergeCell ref="M60:M69"/>
    <mergeCell ref="G60:G69"/>
    <mergeCell ref="H60:H69"/>
    <mergeCell ref="I60:I69"/>
    <mergeCell ref="J60:J69"/>
    <mergeCell ref="K60:K69"/>
    <mergeCell ref="L60:L69"/>
    <mergeCell ref="D50:D59"/>
    <mergeCell ref="E50:E59"/>
    <mergeCell ref="F50:F59"/>
    <mergeCell ref="G50:G59"/>
    <mergeCell ref="L70:L79"/>
    <mergeCell ref="M70:M79"/>
    <mergeCell ref="A80:A89"/>
    <mergeCell ref="B80:B89"/>
    <mergeCell ref="C80:C89"/>
    <mergeCell ref="D80:D89"/>
    <mergeCell ref="E80:E89"/>
    <mergeCell ref="F80:F89"/>
    <mergeCell ref="G80:G89"/>
    <mergeCell ref="A70:A79"/>
    <mergeCell ref="B70:B79"/>
    <mergeCell ref="C70:C79"/>
    <mergeCell ref="D70:D79"/>
    <mergeCell ref="E70:E79"/>
    <mergeCell ref="F70:F79"/>
    <mergeCell ref="G70:G79"/>
    <mergeCell ref="H70:H79"/>
    <mergeCell ref="I70:I79"/>
    <mergeCell ref="A60:A69"/>
    <mergeCell ref="B60:B69"/>
    <mergeCell ref="A90:A99"/>
    <mergeCell ref="B90:B99"/>
    <mergeCell ref="C90:C99"/>
    <mergeCell ref="D90:D99"/>
    <mergeCell ref="E90:E99"/>
    <mergeCell ref="F90:F99"/>
    <mergeCell ref="G90:G99"/>
    <mergeCell ref="J70:J79"/>
    <mergeCell ref="K70:K79"/>
  </mergeCells>
  <conditionalFormatting sqref="A7:B7">
    <cfRule type="containsText" dxfId="137" priority="66" operator="containsText" text="3- Moderado">
      <formula>NOT(ISERROR(SEARCH("3- Moderado",A7)))</formula>
    </cfRule>
    <cfRule type="containsText" dxfId="136" priority="67" operator="containsText" text="6- Moderado">
      <formula>NOT(ISERROR(SEARCH("6- Moderado",A7)))</formula>
    </cfRule>
    <cfRule type="containsText" dxfId="135" priority="68" operator="containsText" text="4- Moderado">
      <formula>NOT(ISERROR(SEARCH("4- Moderado",A7)))</formula>
    </cfRule>
    <cfRule type="containsText" dxfId="134" priority="69" operator="containsText" text="3- Bajo">
      <formula>NOT(ISERROR(SEARCH("3- Bajo",A7)))</formula>
    </cfRule>
    <cfRule type="containsText" dxfId="133" priority="70" operator="containsText" text="4- Bajo">
      <formula>NOT(ISERROR(SEARCH("4- Bajo",A7)))</formula>
    </cfRule>
    <cfRule type="containsText" dxfId="132" priority="71" operator="containsText" text="1- Bajo">
      <formula>NOT(ISERROR(SEARCH("1- Bajo",A7)))</formula>
    </cfRule>
  </conditionalFormatting>
  <conditionalFormatting sqref="A10:E10">
    <cfRule type="containsText" dxfId="131" priority="60" operator="containsText" text="3- Moderado">
      <formula>NOT(ISERROR(SEARCH("3- Moderado",A10)))</formula>
    </cfRule>
    <cfRule type="containsText" dxfId="130" priority="61" operator="containsText" text="6- Moderado">
      <formula>NOT(ISERROR(SEARCH("6- Moderado",A10)))</formula>
    </cfRule>
    <cfRule type="containsText" dxfId="129" priority="62" operator="containsText" text="4- Moderado">
      <formula>NOT(ISERROR(SEARCH("4- Moderado",A10)))</formula>
    </cfRule>
    <cfRule type="containsText" dxfId="128" priority="63" operator="containsText" text="3- Bajo">
      <formula>NOT(ISERROR(SEARCH("3- Bajo",A10)))</formula>
    </cfRule>
    <cfRule type="containsText" dxfId="127" priority="64" operator="containsText" text="4- Bajo">
      <formula>NOT(ISERROR(SEARCH("4- Bajo",A10)))</formula>
    </cfRule>
    <cfRule type="containsText" dxfId="126" priority="65" operator="containsText" text="1- Bajo">
      <formula>NOT(ISERROR(SEARCH("1- Bajo",A10)))</formula>
    </cfRule>
  </conditionalFormatting>
  <conditionalFormatting sqref="A20:E20">
    <cfRule type="containsText" dxfId="125" priority="47" operator="containsText" text="3- Moderado">
      <formula>NOT(ISERROR(SEARCH("3- Moderado",A20)))</formula>
    </cfRule>
    <cfRule type="containsText" dxfId="124" priority="48" operator="containsText" text="6- Moderado">
      <formula>NOT(ISERROR(SEARCH("6- Moderado",A20)))</formula>
    </cfRule>
    <cfRule type="containsText" dxfId="123" priority="49" operator="containsText" text="4- Moderado">
      <formula>NOT(ISERROR(SEARCH("4- Moderado",A20)))</formula>
    </cfRule>
    <cfRule type="containsText" dxfId="122" priority="50" operator="containsText" text="3- Bajo">
      <formula>NOT(ISERROR(SEARCH("3- Bajo",A20)))</formula>
    </cfRule>
    <cfRule type="containsText" dxfId="121" priority="51" operator="containsText" text="4- Bajo">
      <formula>NOT(ISERROR(SEARCH("4- Bajo",A20)))</formula>
    </cfRule>
    <cfRule type="containsText" dxfId="120" priority="52" operator="containsText" text="1- Bajo">
      <formula>NOT(ISERROR(SEARCH("1- Bajo",A20)))</formula>
    </cfRule>
  </conditionalFormatting>
  <conditionalFormatting sqref="A30:E30">
    <cfRule type="containsText" dxfId="119" priority="40" operator="containsText" text="3- Moderado">
      <formula>NOT(ISERROR(SEARCH("3- Moderado",A30)))</formula>
    </cfRule>
    <cfRule type="containsText" dxfId="118" priority="41" operator="containsText" text="6- Moderado">
      <formula>NOT(ISERROR(SEARCH("6- Moderado",A30)))</formula>
    </cfRule>
    <cfRule type="containsText" dxfId="117" priority="42" operator="containsText" text="4- Moderado">
      <formula>NOT(ISERROR(SEARCH("4- Moderado",A30)))</formula>
    </cfRule>
    <cfRule type="containsText" dxfId="116" priority="43" operator="containsText" text="3- Bajo">
      <formula>NOT(ISERROR(SEARCH("3- Bajo",A30)))</formula>
    </cfRule>
    <cfRule type="containsText" dxfId="115" priority="44" operator="containsText" text="4- Bajo">
      <formula>NOT(ISERROR(SEARCH("4- Bajo",A30)))</formula>
    </cfRule>
    <cfRule type="containsText" dxfId="114" priority="45" operator="containsText" text="1- Bajo">
      <formula>NOT(ISERROR(SEARCH("1- Bajo",A30)))</formula>
    </cfRule>
  </conditionalFormatting>
  <conditionalFormatting sqref="A40:E40">
    <cfRule type="containsText" dxfId="113" priority="30" operator="containsText" text="3- Moderado">
      <formula>NOT(ISERROR(SEARCH("3- Moderado",A40)))</formula>
    </cfRule>
    <cfRule type="containsText" dxfId="112" priority="31" operator="containsText" text="6- Moderado">
      <formula>NOT(ISERROR(SEARCH("6- Moderado",A40)))</formula>
    </cfRule>
    <cfRule type="containsText" dxfId="111" priority="32" operator="containsText" text="4- Moderado">
      <formula>NOT(ISERROR(SEARCH("4- Moderado",A40)))</formula>
    </cfRule>
    <cfRule type="containsText" dxfId="110" priority="33" operator="containsText" text="3- Bajo">
      <formula>NOT(ISERROR(SEARCH("3- Bajo",A40)))</formula>
    </cfRule>
    <cfRule type="containsText" dxfId="109" priority="34" operator="containsText" text="4- Bajo">
      <formula>NOT(ISERROR(SEARCH("4- Bajo",A40)))</formula>
    </cfRule>
    <cfRule type="containsText" dxfId="108" priority="35" operator="containsText" text="1- Bajo">
      <formula>NOT(ISERROR(SEARCH("1- Bajo",A40)))</formula>
    </cfRule>
  </conditionalFormatting>
  <conditionalFormatting sqref="A50:E50">
    <cfRule type="containsText" dxfId="107" priority="14" operator="containsText" text="3- Moderado">
      <formula>NOT(ISERROR(SEARCH("3- Moderado",A50)))</formula>
    </cfRule>
    <cfRule type="containsText" dxfId="106" priority="15" operator="containsText" text="6- Moderado">
      <formula>NOT(ISERROR(SEARCH("6- Moderado",A50)))</formula>
    </cfRule>
    <cfRule type="containsText" dxfId="105" priority="16" operator="containsText" text="4- Moderado">
      <formula>NOT(ISERROR(SEARCH("4- Moderado",A50)))</formula>
    </cfRule>
    <cfRule type="containsText" dxfId="104" priority="17" operator="containsText" text="3- Bajo">
      <formula>NOT(ISERROR(SEARCH("3- Bajo",A50)))</formula>
    </cfRule>
    <cfRule type="containsText" dxfId="103" priority="18" operator="containsText" text="4- Bajo">
      <formula>NOT(ISERROR(SEARCH("4- Bajo",A50)))</formula>
    </cfRule>
    <cfRule type="containsText" dxfId="102" priority="19" operator="containsText" text="1- Bajo">
      <formula>NOT(ISERROR(SEARCH("1- Bajo",A50)))</formula>
    </cfRule>
  </conditionalFormatting>
  <conditionalFormatting sqref="A60:E60">
    <cfRule type="containsText" dxfId="101" priority="8" operator="containsText" text="3- Moderado">
      <formula>NOT(ISERROR(SEARCH("3- Moderado",A60)))</formula>
    </cfRule>
    <cfRule type="containsText" dxfId="100" priority="9" operator="containsText" text="6- Moderado">
      <formula>NOT(ISERROR(SEARCH("6- Moderado",A60)))</formula>
    </cfRule>
    <cfRule type="containsText" dxfId="99" priority="10" operator="containsText" text="4- Moderado">
      <formula>NOT(ISERROR(SEARCH("4- Moderado",A60)))</formula>
    </cfRule>
    <cfRule type="containsText" dxfId="98" priority="11" operator="containsText" text="3- Bajo">
      <formula>NOT(ISERROR(SEARCH("3- Bajo",A60)))</formula>
    </cfRule>
    <cfRule type="containsText" dxfId="97" priority="12" operator="containsText" text="4- Bajo">
      <formula>NOT(ISERROR(SEARCH("4- Bajo",A60)))</formula>
    </cfRule>
    <cfRule type="containsText" dxfId="96" priority="13" operator="containsText" text="1- Bajo">
      <formula>NOT(ISERROR(SEARCH("1- Bajo",A60)))</formula>
    </cfRule>
  </conditionalFormatting>
  <conditionalFormatting sqref="A70:E70 B80:E80 B90:E90">
    <cfRule type="containsText" dxfId="95" priority="1" operator="containsText" text="3- Moderado">
      <formula>NOT(ISERROR(SEARCH("3- Moderado",A70)))</formula>
    </cfRule>
    <cfRule type="containsText" dxfId="94" priority="2" operator="containsText" text="6- Moderado">
      <formula>NOT(ISERROR(SEARCH("6- Moderado",A70)))</formula>
    </cfRule>
    <cfRule type="containsText" dxfId="93" priority="3" operator="containsText" text="4- Moderado">
      <formula>NOT(ISERROR(SEARCH("4- Moderado",A70)))</formula>
    </cfRule>
    <cfRule type="containsText" dxfId="92" priority="4" operator="containsText" text="3- Bajo">
      <formula>NOT(ISERROR(SEARCH("3- Bajo",A70)))</formula>
    </cfRule>
    <cfRule type="containsText" dxfId="91" priority="5" operator="containsText" text="4- Bajo">
      <formula>NOT(ISERROR(SEARCH("4- Bajo",A70)))</formula>
    </cfRule>
    <cfRule type="containsText" dxfId="90" priority="6" operator="containsText" text="1- Bajo">
      <formula>NOT(ISERROR(SEARCH("1- Bajo",A70)))</formula>
    </cfRule>
  </conditionalFormatting>
  <conditionalFormatting sqref="C8:F8">
    <cfRule type="containsText" dxfId="89" priority="54" operator="containsText" text="3- Moderado">
      <formula>NOT(ISERROR(SEARCH("3- Moderado",C8)))</formula>
    </cfRule>
    <cfRule type="containsText" dxfId="88" priority="55" operator="containsText" text="6- Moderado">
      <formula>NOT(ISERROR(SEARCH("6- Moderado",C8)))</formula>
    </cfRule>
    <cfRule type="containsText" dxfId="87" priority="56" operator="containsText" text="4- Moderado">
      <formula>NOT(ISERROR(SEARCH("4- Moderado",C8)))</formula>
    </cfRule>
    <cfRule type="containsText" dxfId="86" priority="57" operator="containsText" text="3- Bajo">
      <formula>NOT(ISERROR(SEARCH("3- Bajo",C8)))</formula>
    </cfRule>
    <cfRule type="containsText" dxfId="85" priority="58" operator="containsText" text="4- Bajo">
      <formula>NOT(ISERROR(SEARCH("4- Bajo",C8)))</formula>
    </cfRule>
    <cfRule type="containsText" dxfId="84" priority="59" operator="containsText" text="1- Bajo">
      <formula>NOT(ISERROR(SEARCH("1- Bajo",C8)))</formula>
    </cfRule>
  </conditionalFormatting>
  <conditionalFormatting sqref="D10:D99">
    <cfRule type="containsText" dxfId="83" priority="24" operator="containsText" text="Muy Alta">
      <formula>NOT(ISERROR(SEARCH("Muy Alta",D10)))</formula>
    </cfRule>
    <cfRule type="containsText" dxfId="82" priority="25" operator="containsText" text="Alta">
      <formula>NOT(ISERROR(SEARCH("Alta",D10)))</formula>
    </cfRule>
    <cfRule type="containsText" dxfId="81" priority="26" operator="containsText" text="Baja">
      <formula>NOT(ISERROR(SEARCH("Baja",D10)))</formula>
    </cfRule>
    <cfRule type="containsText" dxfId="80" priority="27" operator="containsText" text="Muy Baja">
      <formula>NOT(ISERROR(SEARCH("Muy Baja",D10)))</formula>
    </cfRule>
    <cfRule type="containsText" dxfId="79" priority="29" operator="containsText" text="Media">
      <formula>NOT(ISERROR(SEARCH("Media",D10)))</formula>
    </cfRule>
  </conditionalFormatting>
  <conditionalFormatting sqref="E10:E99">
    <cfRule type="containsText" dxfId="78" priority="20" operator="containsText" text="Catastrófico">
      <formula>NOT(ISERROR(SEARCH("Catastrófico",E10)))</formula>
    </cfRule>
    <cfRule type="containsText" dxfId="77" priority="21" operator="containsText" text="Mayor">
      <formula>NOT(ISERROR(SEARCH("Mayor",E10)))</formula>
    </cfRule>
    <cfRule type="containsText" dxfId="76" priority="22" operator="containsText" text="Menor">
      <formula>NOT(ISERROR(SEARCH("Menor",E10)))</formula>
    </cfRule>
    <cfRule type="containsText" dxfId="75" priority="23" operator="containsText" text="Leve">
      <formula>NOT(ISERROR(SEARCH("Leve",E10)))</formula>
    </cfRule>
  </conditionalFormatting>
  <conditionalFormatting sqref="E10:F69">
    <cfRule type="containsText" dxfId="74" priority="28" operator="containsText" text="Moderado">
      <formula>NOT(ISERROR(SEARCH("Moderado",E10)))</formula>
    </cfRule>
  </conditionalFormatting>
  <conditionalFormatting sqref="E70:F99">
    <cfRule type="containsText" dxfId="73" priority="7" operator="containsText" text="Moderado">
      <formula>NOT(ISERROR(SEARCH("Moderado",E70)))</formula>
    </cfRule>
  </conditionalFormatting>
  <conditionalFormatting sqref="F10:F19">
    <cfRule type="colorScale" priority="72">
      <colorScale>
        <cfvo type="min"/>
        <cfvo type="max"/>
        <color rgb="FFFF7128"/>
        <color rgb="FFFFEF9C"/>
      </colorScale>
    </cfRule>
  </conditionalFormatting>
  <conditionalFormatting sqref="F10:F99">
    <cfRule type="containsText" dxfId="72" priority="36" operator="containsText" text="Bajo">
      <formula>NOT(ISERROR(SEARCH("Bajo",F10)))</formula>
    </cfRule>
    <cfRule type="containsText" dxfId="71" priority="37" operator="containsText" text="Moderado">
      <formula>NOT(ISERROR(SEARCH("Moderado",F10)))</formula>
    </cfRule>
    <cfRule type="containsText" dxfId="70" priority="38" operator="containsText" text="Alto">
      <formula>NOT(ISERROR(SEARCH("Alto",F10)))</formula>
    </cfRule>
    <cfRule type="containsText" dxfId="69" priority="39" operator="containsText" text="Extremo">
      <formula>NOT(ISERROR(SEARCH("Extremo",F10)))</formula>
    </cfRule>
  </conditionalFormatting>
  <conditionalFormatting sqref="F20:F29">
    <cfRule type="colorScale" priority="53">
      <colorScale>
        <cfvo type="min"/>
        <cfvo type="max"/>
        <color rgb="FFFF7128"/>
        <color rgb="FFFFEF9C"/>
      </colorScale>
    </cfRule>
  </conditionalFormatting>
  <conditionalFormatting sqref="F30:F39">
    <cfRule type="colorScale" priority="46">
      <colorScale>
        <cfvo type="min"/>
        <cfvo type="max"/>
        <color rgb="FFFF7128"/>
        <color rgb="FFFFEF9C"/>
      </colorScale>
    </cfRule>
  </conditionalFormatting>
  <conditionalFormatting sqref="F40:F99">
    <cfRule type="colorScale" priority="7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99"/>
  <sheetViews>
    <sheetView showGridLines="0" tabSelected="1" topLeftCell="D1" zoomScale="115" zoomScaleNormal="115" workbookViewId="0">
      <selection activeCell="M40" sqref="M40:M4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29"/>
      <c r="B1" s="730"/>
      <c r="C1" s="733"/>
      <c r="D1" s="733"/>
      <c r="E1" s="733"/>
      <c r="F1" s="733"/>
      <c r="G1" s="733"/>
      <c r="H1" s="733"/>
      <c r="I1" s="733"/>
      <c r="J1" s="734"/>
      <c r="K1" s="744" t="s">
        <v>328</v>
      </c>
      <c r="L1" s="744"/>
      <c r="M1" s="74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731"/>
      <c r="B2" s="732"/>
      <c r="C2" s="735"/>
      <c r="D2" s="735"/>
      <c r="E2" s="735"/>
      <c r="F2" s="735"/>
      <c r="G2" s="735"/>
      <c r="H2" s="735"/>
      <c r="I2" s="735"/>
      <c r="J2" s="736"/>
      <c r="K2" s="744"/>
      <c r="L2" s="744"/>
      <c r="M2" s="74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5"/>
      <c r="D3" s="735"/>
      <c r="E3" s="735"/>
      <c r="F3" s="735"/>
      <c r="G3" s="735"/>
      <c r="H3" s="735"/>
      <c r="I3" s="735"/>
      <c r="J3" s="736"/>
      <c r="K3" s="744"/>
      <c r="L3" s="744"/>
      <c r="M3" s="74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32" t="s">
        <v>116</v>
      </c>
      <c r="B4" s="532"/>
      <c r="C4" s="615" t="s">
        <v>481</v>
      </c>
      <c r="D4" s="615"/>
      <c r="E4" s="615"/>
      <c r="F4" s="615"/>
      <c r="G4" s="615"/>
      <c r="H4" s="615"/>
      <c r="I4" s="615"/>
      <c r="J4" s="615"/>
      <c r="K4" s="615"/>
      <c r="L4" s="615"/>
      <c r="M4" s="615"/>
      <c r="N4" s="615"/>
      <c r="O4" s="615"/>
      <c r="P4" s="615"/>
      <c r="Q4" s="615"/>
      <c r="R4" s="615"/>
      <c r="S4" s="615"/>
      <c r="T4" s="615"/>
      <c r="U4" s="615"/>
      <c r="V4" s="61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32" t="s">
        <v>117</v>
      </c>
      <c r="B5" s="532"/>
      <c r="C5" s="614" t="s">
        <v>14</v>
      </c>
      <c r="D5" s="614"/>
      <c r="E5" s="614"/>
      <c r="F5" s="614"/>
      <c r="G5" s="614"/>
      <c r="H5" s="614"/>
      <c r="I5" s="614"/>
      <c r="J5" s="614"/>
      <c r="K5" s="614"/>
      <c r="L5" s="614"/>
      <c r="M5" s="614"/>
      <c r="N5" s="614"/>
      <c r="O5" s="614"/>
      <c r="P5" s="614"/>
      <c r="Q5" s="614"/>
      <c r="R5" s="614"/>
      <c r="S5" s="614"/>
      <c r="T5" s="614"/>
      <c r="U5" s="614"/>
      <c r="V5" s="61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32" t="s">
        <v>118</v>
      </c>
      <c r="B6" s="532"/>
      <c r="C6" s="615" t="s">
        <v>482</v>
      </c>
      <c r="D6" s="615"/>
      <c r="E6" s="615"/>
      <c r="F6" s="615"/>
      <c r="G6" s="615"/>
      <c r="H6" s="615"/>
      <c r="I6" s="615"/>
      <c r="J6" s="615"/>
      <c r="K6" s="615"/>
      <c r="L6" s="615"/>
      <c r="M6" s="615"/>
      <c r="N6" s="615"/>
      <c r="O6" s="615"/>
      <c r="P6" s="615"/>
      <c r="Q6" s="615"/>
      <c r="R6" s="615"/>
      <c r="S6" s="615"/>
      <c r="T6" s="615"/>
      <c r="U6" s="615"/>
      <c r="V6" s="61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6" t="s">
        <v>329</v>
      </c>
      <c r="B7" s="717"/>
      <c r="C7" s="718"/>
      <c r="D7" s="719" t="s">
        <v>330</v>
      </c>
      <c r="E7" s="719"/>
      <c r="F7" s="719"/>
      <c r="G7" s="720" t="s">
        <v>331</v>
      </c>
      <c r="H7" s="724" t="s">
        <v>332</v>
      </c>
      <c r="I7" s="726" t="s">
        <v>333</v>
      </c>
      <c r="J7" s="727"/>
      <c r="K7" s="726" t="s">
        <v>334</v>
      </c>
      <c r="L7" s="727"/>
      <c r="M7" s="728" t="s">
        <v>335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18</v>
      </c>
      <c r="B8" s="34" t="s">
        <v>58</v>
      </c>
      <c r="C8" s="34" t="s">
        <v>60</v>
      </c>
      <c r="D8" s="27" t="s">
        <v>70</v>
      </c>
      <c r="E8" s="27" t="s">
        <v>336</v>
      </c>
      <c r="F8" s="27" t="s">
        <v>337</v>
      </c>
      <c r="G8" s="720"/>
      <c r="H8" s="725"/>
      <c r="I8" s="28" t="s">
        <v>338</v>
      </c>
      <c r="J8" s="28" t="s">
        <v>339</v>
      </c>
      <c r="K8" s="28" t="s">
        <v>340</v>
      </c>
      <c r="L8" s="28" t="s">
        <v>341</v>
      </c>
      <c r="M8" s="7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8"/>
      <c r="B9" s="739"/>
      <c r="C9" s="739"/>
      <c r="D9" s="739"/>
      <c r="E9" s="739"/>
      <c r="F9" s="739"/>
      <c r="G9" s="73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40">
        <v>1</v>
      </c>
      <c r="B10" s="721" t="str">
        <f>'7- Mapa Final'!B10</f>
        <v>Vencimiento de Términos</v>
      </c>
      <c r="C10" s="721" t="str">
        <f>'7- Mapa Final'!C10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722" t="str">
        <f>'7- Mapa Final'!J10</f>
        <v>Muy Baja - 1</v>
      </c>
      <c r="E10" s="723" t="str">
        <f>'7- Mapa Final'!K10</f>
        <v>Menor - 2</v>
      </c>
      <c r="F10" s="742" t="str">
        <f>'7- Mapa Final'!M10</f>
        <v>Bajo - 2</v>
      </c>
      <c r="G10" s="499" t="s">
        <v>285</v>
      </c>
      <c r="H10" s="743" t="s">
        <v>535</v>
      </c>
      <c r="I10" s="748"/>
      <c r="J10" s="748"/>
      <c r="K10" s="755">
        <v>45566</v>
      </c>
      <c r="L10" s="755">
        <v>45657</v>
      </c>
      <c r="M10" s="754" t="s">
        <v>549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13"/>
      <c r="B11" s="699"/>
      <c r="C11" s="699"/>
      <c r="D11" s="702"/>
      <c r="E11" s="705"/>
      <c r="F11" s="697"/>
      <c r="G11" s="497"/>
      <c r="H11" s="707"/>
      <c r="I11" s="746"/>
      <c r="J11" s="746"/>
      <c r="K11" s="746"/>
      <c r="L11" s="746"/>
      <c r="M11" s="75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13"/>
      <c r="B12" s="699"/>
      <c r="C12" s="699"/>
      <c r="D12" s="702"/>
      <c r="E12" s="705"/>
      <c r="F12" s="697"/>
      <c r="G12" s="497"/>
      <c r="H12" s="707"/>
      <c r="I12" s="746"/>
      <c r="J12" s="746"/>
      <c r="K12" s="746"/>
      <c r="L12" s="746"/>
      <c r="M12" s="75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13"/>
      <c r="B13" s="699"/>
      <c r="C13" s="699"/>
      <c r="D13" s="702"/>
      <c r="E13" s="705"/>
      <c r="F13" s="697"/>
      <c r="G13" s="497"/>
      <c r="H13" s="707"/>
      <c r="I13" s="746"/>
      <c r="J13" s="746"/>
      <c r="K13" s="746"/>
      <c r="L13" s="746"/>
      <c r="M13" s="75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13"/>
      <c r="B14" s="699"/>
      <c r="C14" s="699"/>
      <c r="D14" s="702"/>
      <c r="E14" s="705"/>
      <c r="F14" s="697"/>
      <c r="G14" s="497"/>
      <c r="H14" s="707"/>
      <c r="I14" s="746"/>
      <c r="J14" s="746"/>
      <c r="K14" s="746"/>
      <c r="L14" s="746"/>
      <c r="M14" s="75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13"/>
      <c r="B15" s="699"/>
      <c r="C15" s="699"/>
      <c r="D15" s="702"/>
      <c r="E15" s="705"/>
      <c r="F15" s="697"/>
      <c r="G15" s="497"/>
      <c r="H15" s="707"/>
      <c r="I15" s="746"/>
      <c r="J15" s="746"/>
      <c r="K15" s="746"/>
      <c r="L15" s="746"/>
      <c r="M15" s="75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13"/>
      <c r="B16" s="699"/>
      <c r="C16" s="699"/>
      <c r="D16" s="702"/>
      <c r="E16" s="705"/>
      <c r="F16" s="697"/>
      <c r="G16" s="497"/>
      <c r="H16" s="707"/>
      <c r="I16" s="746"/>
      <c r="J16" s="746"/>
      <c r="K16" s="746"/>
      <c r="L16" s="746"/>
      <c r="M16" s="75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13"/>
      <c r="B17" s="699"/>
      <c r="C17" s="699"/>
      <c r="D17" s="702"/>
      <c r="E17" s="705"/>
      <c r="F17" s="697"/>
      <c r="G17" s="497"/>
      <c r="H17" s="707"/>
      <c r="I17" s="746"/>
      <c r="J17" s="746"/>
      <c r="K17" s="746"/>
      <c r="L17" s="746"/>
      <c r="M17" s="75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13"/>
      <c r="B18" s="699"/>
      <c r="C18" s="699"/>
      <c r="D18" s="702"/>
      <c r="E18" s="705"/>
      <c r="F18" s="697"/>
      <c r="G18" s="497"/>
      <c r="H18" s="707"/>
      <c r="I18" s="746"/>
      <c r="J18" s="746"/>
      <c r="K18" s="746"/>
      <c r="L18" s="746"/>
      <c r="M18" s="75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713"/>
      <c r="B19" s="699"/>
      <c r="C19" s="699"/>
      <c r="D19" s="702"/>
      <c r="E19" s="705"/>
      <c r="F19" s="697"/>
      <c r="G19" s="497"/>
      <c r="H19" s="707"/>
      <c r="I19" s="746"/>
      <c r="J19" s="746"/>
      <c r="K19" s="746"/>
      <c r="L19" s="746"/>
      <c r="M19" s="75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13">
        <v>2</v>
      </c>
      <c r="B20" s="699" t="str">
        <f>'7- Mapa Final'!B20</f>
        <v xml:space="preserve"> Efectuar notificaciones que no cumplan con los requistos</v>
      </c>
      <c r="C20" s="699" t="str">
        <f>'7- Mapa Final'!C20</f>
        <v>No se realizan las  notificaciones , no se erfectuan  oportunamente o no se aplica aplicar la normatividad</v>
      </c>
      <c r="D20" s="701" t="str">
        <f>'7- Mapa Final'!J20</f>
        <v>Muy Baja - 1</v>
      </c>
      <c r="E20" s="704" t="str">
        <f>'7- Mapa Final'!K20</f>
        <v>Menor - 2</v>
      </c>
      <c r="F20" s="697" t="str">
        <f>'7- Mapa Final'!M20</f>
        <v>Bajo - 2</v>
      </c>
      <c r="G20" s="497" t="s">
        <v>285</v>
      </c>
      <c r="H20" s="707" t="s">
        <v>533</v>
      </c>
      <c r="I20" s="746"/>
      <c r="J20" s="746"/>
      <c r="K20" s="755">
        <v>45566</v>
      </c>
      <c r="L20" s="755">
        <v>45657</v>
      </c>
      <c r="M20" s="756" t="s">
        <v>550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13"/>
      <c r="B21" s="699"/>
      <c r="C21" s="699"/>
      <c r="D21" s="702"/>
      <c r="E21" s="705"/>
      <c r="F21" s="697"/>
      <c r="G21" s="497"/>
      <c r="H21" s="707"/>
      <c r="I21" s="746"/>
      <c r="J21" s="746"/>
      <c r="K21" s="746"/>
      <c r="L21" s="746"/>
      <c r="M21" s="75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13"/>
      <c r="B22" s="699"/>
      <c r="C22" s="699"/>
      <c r="D22" s="702"/>
      <c r="E22" s="705"/>
      <c r="F22" s="697"/>
      <c r="G22" s="497"/>
      <c r="H22" s="707"/>
      <c r="I22" s="746"/>
      <c r="J22" s="746"/>
      <c r="K22" s="746"/>
      <c r="L22" s="746"/>
      <c r="M22" s="75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13"/>
      <c r="B23" s="699"/>
      <c r="C23" s="699"/>
      <c r="D23" s="702"/>
      <c r="E23" s="705"/>
      <c r="F23" s="697"/>
      <c r="G23" s="497"/>
      <c r="H23" s="707"/>
      <c r="I23" s="746"/>
      <c r="J23" s="746"/>
      <c r="K23" s="746"/>
      <c r="L23" s="746"/>
      <c r="M23" s="75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13"/>
      <c r="B24" s="699"/>
      <c r="C24" s="699"/>
      <c r="D24" s="702"/>
      <c r="E24" s="705"/>
      <c r="F24" s="697"/>
      <c r="G24" s="497"/>
      <c r="H24" s="707"/>
      <c r="I24" s="746"/>
      <c r="J24" s="746"/>
      <c r="K24" s="746"/>
      <c r="L24" s="746"/>
      <c r="M24" s="75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13"/>
      <c r="B25" s="699"/>
      <c r="C25" s="699"/>
      <c r="D25" s="702"/>
      <c r="E25" s="705"/>
      <c r="F25" s="697"/>
      <c r="G25" s="497"/>
      <c r="H25" s="707"/>
      <c r="I25" s="746"/>
      <c r="J25" s="746"/>
      <c r="K25" s="746"/>
      <c r="L25" s="746"/>
      <c r="M25" s="756"/>
      <c r="N25" s="33"/>
      <c r="O25" s="33"/>
    </row>
    <row r="26" spans="1:169">
      <c r="A26" s="713"/>
      <c r="B26" s="699"/>
      <c r="C26" s="699"/>
      <c r="D26" s="702"/>
      <c r="E26" s="705"/>
      <c r="F26" s="697"/>
      <c r="G26" s="497"/>
      <c r="H26" s="707"/>
      <c r="I26" s="746"/>
      <c r="J26" s="746"/>
      <c r="K26" s="746"/>
      <c r="L26" s="746"/>
      <c r="M26" s="756"/>
      <c r="N26" s="33"/>
      <c r="O26" s="33"/>
    </row>
    <row r="27" spans="1:169">
      <c r="A27" s="713"/>
      <c r="B27" s="699"/>
      <c r="C27" s="699"/>
      <c r="D27" s="702"/>
      <c r="E27" s="705"/>
      <c r="F27" s="697"/>
      <c r="G27" s="497"/>
      <c r="H27" s="707"/>
      <c r="I27" s="746"/>
      <c r="J27" s="746"/>
      <c r="K27" s="746"/>
      <c r="L27" s="746"/>
      <c r="M27" s="756"/>
      <c r="N27" s="33"/>
      <c r="O27" s="33"/>
    </row>
    <row r="28" spans="1:169">
      <c r="A28" s="713"/>
      <c r="B28" s="699"/>
      <c r="C28" s="699"/>
      <c r="D28" s="702"/>
      <c r="E28" s="705"/>
      <c r="F28" s="697"/>
      <c r="G28" s="497"/>
      <c r="H28" s="707"/>
      <c r="I28" s="746"/>
      <c r="J28" s="746"/>
      <c r="K28" s="746"/>
      <c r="L28" s="746"/>
      <c r="M28" s="756"/>
      <c r="N28" s="33"/>
      <c r="O28" s="33"/>
    </row>
    <row r="29" spans="1:169" ht="15.75" thickBot="1">
      <c r="A29" s="713"/>
      <c r="B29" s="699"/>
      <c r="C29" s="699"/>
      <c r="D29" s="702"/>
      <c r="E29" s="705"/>
      <c r="F29" s="697"/>
      <c r="G29" s="497"/>
      <c r="H29" s="707"/>
      <c r="I29" s="746"/>
      <c r="J29" s="746"/>
      <c r="K29" s="746"/>
      <c r="L29" s="746"/>
      <c r="M29" s="756"/>
      <c r="N29" s="33"/>
      <c r="O29" s="33"/>
    </row>
    <row r="30" spans="1:169" s="25" customFormat="1" ht="12.75" customHeight="1">
      <c r="A30" s="713">
        <v>3</v>
      </c>
      <c r="B30" s="699" t="str">
        <f>'7- Mapa Final'!B30</f>
        <v>Inexactitud o inoportunidad en el reparto de procesos</v>
      </c>
      <c r="C30" s="699" t="str">
        <f>'7- Mapa Final'!C30</f>
        <v>Posibilidad de no realizar, no hacerlo  oportunamente, no aplicar la normatividad para realizar el reparto.</v>
      </c>
      <c r="D30" s="701" t="str">
        <f>'7- Mapa Final'!J30</f>
        <v>Muy Baja - 1</v>
      </c>
      <c r="E30" s="704" t="str">
        <f>'7- Mapa Final'!K30</f>
        <v>Menor - 2</v>
      </c>
      <c r="F30" s="697" t="str">
        <f>'7- Mapa Final'!M30</f>
        <v>Bajo - 2</v>
      </c>
      <c r="G30" s="497" t="s">
        <v>231</v>
      </c>
      <c r="H30" s="707" t="s">
        <v>397</v>
      </c>
      <c r="I30" s="746"/>
      <c r="J30" s="746"/>
      <c r="K30" s="755">
        <v>45566</v>
      </c>
      <c r="L30" s="755">
        <v>45657</v>
      </c>
      <c r="M30" s="752" t="s">
        <v>547</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13"/>
      <c r="B31" s="699"/>
      <c r="C31" s="699"/>
      <c r="D31" s="702"/>
      <c r="E31" s="705"/>
      <c r="F31" s="697"/>
      <c r="G31" s="497"/>
      <c r="H31" s="707"/>
      <c r="I31" s="746"/>
      <c r="J31" s="746"/>
      <c r="K31" s="746"/>
      <c r="L31" s="746"/>
      <c r="M31" s="75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13"/>
      <c r="B32" s="699"/>
      <c r="C32" s="699"/>
      <c r="D32" s="702"/>
      <c r="E32" s="705"/>
      <c r="F32" s="697"/>
      <c r="G32" s="497"/>
      <c r="H32" s="707"/>
      <c r="I32" s="746"/>
      <c r="J32" s="746"/>
      <c r="K32" s="746"/>
      <c r="L32" s="746"/>
      <c r="M32" s="75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13"/>
      <c r="B33" s="699"/>
      <c r="C33" s="699"/>
      <c r="D33" s="702"/>
      <c r="E33" s="705"/>
      <c r="F33" s="697"/>
      <c r="G33" s="497"/>
      <c r="H33" s="707"/>
      <c r="I33" s="746"/>
      <c r="J33" s="746"/>
      <c r="K33" s="746"/>
      <c r="L33" s="746"/>
      <c r="M33" s="75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13"/>
      <c r="B34" s="699"/>
      <c r="C34" s="699"/>
      <c r="D34" s="702"/>
      <c r="E34" s="705"/>
      <c r="F34" s="697"/>
      <c r="G34" s="497"/>
      <c r="H34" s="707"/>
      <c r="I34" s="746"/>
      <c r="J34" s="746"/>
      <c r="K34" s="746"/>
      <c r="L34" s="746"/>
      <c r="M34" s="75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13"/>
      <c r="B35" s="699"/>
      <c r="C35" s="699"/>
      <c r="D35" s="702"/>
      <c r="E35" s="705"/>
      <c r="F35" s="697"/>
      <c r="G35" s="497"/>
      <c r="H35" s="707"/>
      <c r="I35" s="746"/>
      <c r="J35" s="746"/>
      <c r="K35" s="746"/>
      <c r="L35" s="746"/>
      <c r="M35" s="752"/>
      <c r="N35" s="33"/>
      <c r="O35" s="33"/>
    </row>
    <row r="36" spans="1:169">
      <c r="A36" s="713"/>
      <c r="B36" s="699"/>
      <c r="C36" s="699"/>
      <c r="D36" s="702"/>
      <c r="E36" s="705"/>
      <c r="F36" s="697"/>
      <c r="G36" s="497"/>
      <c r="H36" s="707"/>
      <c r="I36" s="746"/>
      <c r="J36" s="746"/>
      <c r="K36" s="746"/>
      <c r="L36" s="746"/>
      <c r="M36" s="752"/>
      <c r="N36" s="33"/>
      <c r="O36" s="33"/>
    </row>
    <row r="37" spans="1:169">
      <c r="A37" s="713"/>
      <c r="B37" s="699"/>
      <c r="C37" s="699"/>
      <c r="D37" s="702"/>
      <c r="E37" s="705"/>
      <c r="F37" s="697"/>
      <c r="G37" s="497"/>
      <c r="H37" s="707"/>
      <c r="I37" s="746"/>
      <c r="J37" s="746"/>
      <c r="K37" s="746"/>
      <c r="L37" s="746"/>
      <c r="M37" s="752"/>
      <c r="N37" s="33"/>
      <c r="O37" s="33"/>
    </row>
    <row r="38" spans="1:169">
      <c r="A38" s="713"/>
      <c r="B38" s="699"/>
      <c r="C38" s="699"/>
      <c r="D38" s="702"/>
      <c r="E38" s="705"/>
      <c r="F38" s="697"/>
      <c r="G38" s="497"/>
      <c r="H38" s="707"/>
      <c r="I38" s="746"/>
      <c r="J38" s="746"/>
      <c r="K38" s="746"/>
      <c r="L38" s="746"/>
      <c r="M38" s="752"/>
      <c r="N38" s="33"/>
      <c r="O38" s="33"/>
    </row>
    <row r="39" spans="1:169" ht="15.75" thickBot="1">
      <c r="A39" s="713"/>
      <c r="B39" s="699"/>
      <c r="C39" s="699"/>
      <c r="D39" s="702"/>
      <c r="E39" s="705"/>
      <c r="F39" s="697"/>
      <c r="G39" s="497"/>
      <c r="H39" s="707"/>
      <c r="I39" s="746"/>
      <c r="J39" s="746"/>
      <c r="K39" s="746"/>
      <c r="L39" s="746"/>
      <c r="M39" s="752"/>
      <c r="N39" s="33"/>
      <c r="O39" s="33"/>
    </row>
    <row r="40" spans="1:169" s="25" customFormat="1" ht="12.75">
      <c r="A40" s="713">
        <v>4</v>
      </c>
      <c r="B40" s="699" t="str">
        <f>'7- Mapa Final'!B40</f>
        <v>Pérdida de documentos</v>
      </c>
      <c r="C40" s="699" t="str">
        <f>'7- Mapa Final'!C40</f>
        <v>Extravío temporal o definitivo de los  documentos de los procesos judiciales</v>
      </c>
      <c r="D40" s="701" t="str">
        <f>'7- Mapa Final'!J40</f>
        <v>Muy Baja - 1</v>
      </c>
      <c r="E40" s="704" t="str">
        <f>'7- Mapa Final'!K40</f>
        <v>Moderado - 3</v>
      </c>
      <c r="F40" s="697" t="str">
        <f>'7- Mapa Final'!M40</f>
        <v>Moderado - 3</v>
      </c>
      <c r="G40" s="497" t="s">
        <v>285</v>
      </c>
      <c r="H40" s="707" t="s">
        <v>544</v>
      </c>
      <c r="I40" s="746"/>
      <c r="J40" s="746"/>
      <c r="K40" s="755">
        <v>45566</v>
      </c>
      <c r="L40" s="755">
        <v>45657</v>
      </c>
      <c r="M40" s="757" t="s">
        <v>551</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13"/>
      <c r="B41" s="699"/>
      <c r="C41" s="699"/>
      <c r="D41" s="702"/>
      <c r="E41" s="705"/>
      <c r="F41" s="697"/>
      <c r="G41" s="497"/>
      <c r="H41" s="707"/>
      <c r="I41" s="746"/>
      <c r="J41" s="746"/>
      <c r="K41" s="746"/>
      <c r="L41" s="746"/>
      <c r="M41" s="75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13"/>
      <c r="B42" s="699"/>
      <c r="C42" s="699"/>
      <c r="D42" s="702"/>
      <c r="E42" s="705"/>
      <c r="F42" s="697"/>
      <c r="G42" s="497"/>
      <c r="H42" s="707"/>
      <c r="I42" s="746"/>
      <c r="J42" s="746"/>
      <c r="K42" s="746"/>
      <c r="L42" s="746"/>
      <c r="M42" s="75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13"/>
      <c r="B43" s="699"/>
      <c r="C43" s="699"/>
      <c r="D43" s="702"/>
      <c r="E43" s="705"/>
      <c r="F43" s="697"/>
      <c r="G43" s="497"/>
      <c r="H43" s="707"/>
      <c r="I43" s="746"/>
      <c r="J43" s="746"/>
      <c r="K43" s="746"/>
      <c r="L43" s="746"/>
      <c r="M43" s="75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13"/>
      <c r="B44" s="699"/>
      <c r="C44" s="699"/>
      <c r="D44" s="702"/>
      <c r="E44" s="705"/>
      <c r="F44" s="697"/>
      <c r="G44" s="497"/>
      <c r="H44" s="707"/>
      <c r="I44" s="746"/>
      <c r="J44" s="746"/>
      <c r="K44" s="746"/>
      <c r="L44" s="746"/>
      <c r="M44" s="75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13"/>
      <c r="B45" s="699"/>
      <c r="C45" s="699"/>
      <c r="D45" s="702"/>
      <c r="E45" s="705"/>
      <c r="F45" s="697"/>
      <c r="G45" s="497"/>
      <c r="H45" s="707"/>
      <c r="I45" s="746"/>
      <c r="J45" s="746"/>
      <c r="K45" s="746"/>
      <c r="L45" s="746"/>
      <c r="M45" s="757"/>
      <c r="N45" s="33"/>
      <c r="O45" s="33"/>
    </row>
    <row r="46" spans="1:169">
      <c r="A46" s="713"/>
      <c r="B46" s="699"/>
      <c r="C46" s="699"/>
      <c r="D46" s="702"/>
      <c r="E46" s="705"/>
      <c r="F46" s="697"/>
      <c r="G46" s="497"/>
      <c r="H46" s="707"/>
      <c r="I46" s="746"/>
      <c r="J46" s="746"/>
      <c r="K46" s="746"/>
      <c r="L46" s="746"/>
      <c r="M46" s="757"/>
      <c r="N46" s="33"/>
      <c r="O46" s="33"/>
    </row>
    <row r="47" spans="1:169">
      <c r="A47" s="713"/>
      <c r="B47" s="699"/>
      <c r="C47" s="699"/>
      <c r="D47" s="702"/>
      <c r="E47" s="705"/>
      <c r="F47" s="697"/>
      <c r="G47" s="497"/>
      <c r="H47" s="707"/>
      <c r="I47" s="746"/>
      <c r="J47" s="746"/>
      <c r="K47" s="746"/>
      <c r="L47" s="746"/>
      <c r="M47" s="757"/>
      <c r="N47" s="33"/>
      <c r="O47" s="33"/>
    </row>
    <row r="48" spans="1:169">
      <c r="A48" s="713"/>
      <c r="B48" s="699"/>
      <c r="C48" s="699"/>
      <c r="D48" s="702"/>
      <c r="E48" s="705"/>
      <c r="F48" s="697"/>
      <c r="G48" s="497"/>
      <c r="H48" s="707"/>
      <c r="I48" s="746"/>
      <c r="J48" s="746"/>
      <c r="K48" s="746"/>
      <c r="L48" s="746"/>
      <c r="M48" s="757"/>
      <c r="N48" s="33"/>
      <c r="O48" s="33"/>
    </row>
    <row r="49" spans="1:169" ht="15.75" thickBot="1">
      <c r="A49" s="715"/>
      <c r="B49" s="700"/>
      <c r="C49" s="700"/>
      <c r="D49" s="703"/>
      <c r="E49" s="706"/>
      <c r="F49" s="698"/>
      <c r="G49" s="525"/>
      <c r="H49" s="710"/>
      <c r="I49" s="747"/>
      <c r="J49" s="747"/>
      <c r="K49" s="746"/>
      <c r="L49" s="746"/>
      <c r="M49" s="758"/>
      <c r="N49" s="33"/>
      <c r="O49" s="33"/>
    </row>
    <row r="50" spans="1:169" s="25" customFormat="1" ht="12.75">
      <c r="A50" s="713">
        <v>5</v>
      </c>
      <c r="B50" s="699" t="str">
        <f>'7- Mapa Final'!B50</f>
        <v xml:space="preserve">Recibir , ofrecer, prometer , entregar o aceptar dádivas o beneficios a nombre propio o de terceros para  expedir, alterar,retener , extraviar o entregar  documentos  sin el lleno de requisitos legales </v>
      </c>
      <c r="C50" s="699" t="str">
        <f>'7- Mapa Final'!C50</f>
        <v xml:space="preserve"> Realizar trámites sin el cumplimiento de los requisitos legales  o  con informacion falsa</v>
      </c>
      <c r="D50" s="701" t="str">
        <f>'7- Mapa Final'!J50</f>
        <v>Muy Baja - 1</v>
      </c>
      <c r="E50" s="704" t="str">
        <f>'7- Mapa Final'!K50</f>
        <v>Moderado - 3</v>
      </c>
      <c r="F50" s="697" t="str">
        <f>'7- Mapa Final'!M50</f>
        <v>Moderado - 3</v>
      </c>
      <c r="G50" s="497" t="s">
        <v>285</v>
      </c>
      <c r="H50" s="707" t="s">
        <v>518</v>
      </c>
      <c r="I50" s="746"/>
      <c r="J50" s="746"/>
      <c r="K50" s="755">
        <v>45566</v>
      </c>
      <c r="L50" s="755">
        <v>45657</v>
      </c>
      <c r="M50" s="752" t="s">
        <v>529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13"/>
      <c r="B51" s="699"/>
      <c r="C51" s="699"/>
      <c r="D51" s="702"/>
      <c r="E51" s="705"/>
      <c r="F51" s="697"/>
      <c r="G51" s="497"/>
      <c r="H51" s="707"/>
      <c r="I51" s="746"/>
      <c r="J51" s="746"/>
      <c r="K51" s="746"/>
      <c r="L51" s="746"/>
      <c r="M51" s="75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13"/>
      <c r="B52" s="699"/>
      <c r="C52" s="699"/>
      <c r="D52" s="702"/>
      <c r="E52" s="705"/>
      <c r="F52" s="697"/>
      <c r="G52" s="497"/>
      <c r="H52" s="707"/>
      <c r="I52" s="746"/>
      <c r="J52" s="746"/>
      <c r="K52" s="746"/>
      <c r="L52" s="746"/>
      <c r="M52" s="75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13"/>
      <c r="B53" s="699"/>
      <c r="C53" s="699"/>
      <c r="D53" s="702"/>
      <c r="E53" s="705"/>
      <c r="F53" s="697"/>
      <c r="G53" s="497"/>
      <c r="H53" s="707"/>
      <c r="I53" s="746"/>
      <c r="J53" s="746"/>
      <c r="K53" s="746"/>
      <c r="L53" s="746"/>
      <c r="M53" s="75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13"/>
      <c r="B54" s="699"/>
      <c r="C54" s="699"/>
      <c r="D54" s="702"/>
      <c r="E54" s="705"/>
      <c r="F54" s="697"/>
      <c r="G54" s="497"/>
      <c r="H54" s="707"/>
      <c r="I54" s="746"/>
      <c r="J54" s="746"/>
      <c r="K54" s="746"/>
      <c r="L54" s="746"/>
      <c r="M54" s="75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13"/>
      <c r="B55" s="699"/>
      <c r="C55" s="699"/>
      <c r="D55" s="702"/>
      <c r="E55" s="705"/>
      <c r="F55" s="697"/>
      <c r="G55" s="497"/>
      <c r="H55" s="707"/>
      <c r="I55" s="746"/>
      <c r="J55" s="746"/>
      <c r="K55" s="746"/>
      <c r="L55" s="746"/>
      <c r="M55" s="752"/>
      <c r="N55" s="33"/>
      <c r="O55" s="33"/>
    </row>
    <row r="56" spans="1:169">
      <c r="A56" s="713"/>
      <c r="B56" s="699"/>
      <c r="C56" s="699"/>
      <c r="D56" s="702"/>
      <c r="E56" s="705"/>
      <c r="F56" s="697"/>
      <c r="G56" s="497"/>
      <c r="H56" s="707"/>
      <c r="I56" s="746"/>
      <c r="J56" s="746"/>
      <c r="K56" s="746"/>
      <c r="L56" s="746"/>
      <c r="M56" s="752"/>
      <c r="N56" s="33"/>
      <c r="O56" s="33"/>
    </row>
    <row r="57" spans="1:169">
      <c r="A57" s="713"/>
      <c r="B57" s="699"/>
      <c r="C57" s="699"/>
      <c r="D57" s="702"/>
      <c r="E57" s="705"/>
      <c r="F57" s="697"/>
      <c r="G57" s="497"/>
      <c r="H57" s="707"/>
      <c r="I57" s="746"/>
      <c r="J57" s="746"/>
      <c r="K57" s="746"/>
      <c r="L57" s="746"/>
      <c r="M57" s="752"/>
      <c r="N57" s="33"/>
      <c r="O57" s="33"/>
    </row>
    <row r="58" spans="1:169">
      <c r="A58" s="713"/>
      <c r="B58" s="699"/>
      <c r="C58" s="699"/>
      <c r="D58" s="702"/>
      <c r="E58" s="705"/>
      <c r="F58" s="697"/>
      <c r="G58" s="497"/>
      <c r="H58" s="707"/>
      <c r="I58" s="746"/>
      <c r="J58" s="746"/>
      <c r="K58" s="746"/>
      <c r="L58" s="746"/>
      <c r="M58" s="752"/>
      <c r="N58" s="33"/>
      <c r="O58" s="33"/>
    </row>
    <row r="59" spans="1:169" ht="15.75" thickBot="1">
      <c r="A59" s="715"/>
      <c r="B59" s="700"/>
      <c r="C59" s="700"/>
      <c r="D59" s="703"/>
      <c r="E59" s="706"/>
      <c r="F59" s="698"/>
      <c r="G59" s="525"/>
      <c r="H59" s="710"/>
      <c r="I59" s="747"/>
      <c r="J59" s="747"/>
      <c r="K59" s="746"/>
      <c r="L59" s="746"/>
      <c r="M59" s="753"/>
      <c r="N59" s="33"/>
      <c r="O59" s="33"/>
    </row>
    <row r="60" spans="1:169" s="25" customFormat="1" ht="12.75" customHeight="1">
      <c r="A60" s="713">
        <v>6</v>
      </c>
      <c r="B60" s="699" t="str">
        <f>'7- Mapa Final'!B60</f>
        <v xml:space="preserve">Recibir, ofrecer, prometer, entregar o aceptar dadivas  o beneficios a nombre propio o de terceros para  demorar, retener, alterar o direccionar decisiones judiciales </v>
      </c>
      <c r="C60" s="699" t="str">
        <f>'7- Mapa Final'!C60</f>
        <v xml:space="preserve">Proferir  decisiones judiciales incumpliendo los principios de la administracion de justicia o sin la observancia de los Codigos  Procesales en la materia </v>
      </c>
      <c r="D60" s="701" t="str">
        <f>'7- Mapa Final'!J60</f>
        <v>Muy Baja - 1</v>
      </c>
      <c r="E60" s="704" t="str">
        <f>'7- Mapa Final'!K60</f>
        <v>Moderado - 3</v>
      </c>
      <c r="F60" s="697" t="str">
        <f>'7- Mapa Final'!M60</f>
        <v>Moderado - 3</v>
      </c>
      <c r="G60" s="497" t="s">
        <v>285</v>
      </c>
      <c r="H60" s="707" t="s">
        <v>518</v>
      </c>
      <c r="I60" s="746"/>
      <c r="J60" s="746"/>
      <c r="K60" s="755">
        <v>45566</v>
      </c>
      <c r="L60" s="755">
        <v>45657</v>
      </c>
      <c r="M60" s="752" t="s">
        <v>529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13"/>
      <c r="B61" s="699"/>
      <c r="C61" s="699"/>
      <c r="D61" s="702"/>
      <c r="E61" s="705"/>
      <c r="F61" s="697"/>
      <c r="G61" s="497"/>
      <c r="H61" s="707"/>
      <c r="I61" s="746"/>
      <c r="J61" s="746"/>
      <c r="K61" s="746"/>
      <c r="L61" s="746"/>
      <c r="M61" s="75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13"/>
      <c r="B62" s="699"/>
      <c r="C62" s="699"/>
      <c r="D62" s="702"/>
      <c r="E62" s="705"/>
      <c r="F62" s="697"/>
      <c r="G62" s="497"/>
      <c r="H62" s="707"/>
      <c r="I62" s="746"/>
      <c r="J62" s="746"/>
      <c r="K62" s="746"/>
      <c r="L62" s="746"/>
      <c r="M62" s="75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13"/>
      <c r="B63" s="699"/>
      <c r="C63" s="699"/>
      <c r="D63" s="702"/>
      <c r="E63" s="705"/>
      <c r="F63" s="697"/>
      <c r="G63" s="497"/>
      <c r="H63" s="707"/>
      <c r="I63" s="746"/>
      <c r="J63" s="746"/>
      <c r="K63" s="746"/>
      <c r="L63" s="746"/>
      <c r="M63" s="75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13"/>
      <c r="B64" s="699"/>
      <c r="C64" s="699"/>
      <c r="D64" s="702"/>
      <c r="E64" s="705"/>
      <c r="F64" s="697"/>
      <c r="G64" s="497"/>
      <c r="H64" s="707"/>
      <c r="I64" s="746"/>
      <c r="J64" s="746"/>
      <c r="K64" s="746"/>
      <c r="L64" s="746"/>
      <c r="M64" s="75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13"/>
      <c r="B65" s="699"/>
      <c r="C65" s="699"/>
      <c r="D65" s="702"/>
      <c r="E65" s="705"/>
      <c r="F65" s="697"/>
      <c r="G65" s="497"/>
      <c r="H65" s="707"/>
      <c r="I65" s="746"/>
      <c r="J65" s="746"/>
      <c r="K65" s="746"/>
      <c r="L65" s="746"/>
      <c r="M65" s="752"/>
      <c r="N65" s="33"/>
      <c r="O65" s="33"/>
    </row>
    <row r="66" spans="1:169">
      <c r="A66" s="713"/>
      <c r="B66" s="699"/>
      <c r="C66" s="699"/>
      <c r="D66" s="702"/>
      <c r="E66" s="705"/>
      <c r="F66" s="697"/>
      <c r="G66" s="497"/>
      <c r="H66" s="707"/>
      <c r="I66" s="746"/>
      <c r="J66" s="746"/>
      <c r="K66" s="746"/>
      <c r="L66" s="746"/>
      <c r="M66" s="752"/>
      <c r="N66" s="33"/>
      <c r="O66" s="33"/>
    </row>
    <row r="67" spans="1:169">
      <c r="A67" s="713"/>
      <c r="B67" s="699"/>
      <c r="C67" s="699"/>
      <c r="D67" s="702"/>
      <c r="E67" s="705"/>
      <c r="F67" s="697"/>
      <c r="G67" s="497"/>
      <c r="H67" s="707"/>
      <c r="I67" s="746"/>
      <c r="J67" s="746"/>
      <c r="K67" s="746"/>
      <c r="L67" s="746"/>
      <c r="M67" s="752"/>
      <c r="N67" s="33"/>
      <c r="O67" s="33"/>
    </row>
    <row r="68" spans="1:169">
      <c r="A68" s="713"/>
      <c r="B68" s="699"/>
      <c r="C68" s="699"/>
      <c r="D68" s="702"/>
      <c r="E68" s="705"/>
      <c r="F68" s="697"/>
      <c r="G68" s="497"/>
      <c r="H68" s="707"/>
      <c r="I68" s="746"/>
      <c r="J68" s="746"/>
      <c r="K68" s="746"/>
      <c r="L68" s="746"/>
      <c r="M68" s="752"/>
      <c r="N68" s="33"/>
      <c r="O68" s="33"/>
    </row>
    <row r="69" spans="1:169" ht="15.75" thickBot="1">
      <c r="A69" s="715"/>
      <c r="B69" s="700"/>
      <c r="C69" s="700"/>
      <c r="D69" s="703"/>
      <c r="E69" s="706"/>
      <c r="F69" s="698"/>
      <c r="G69" s="525"/>
      <c r="H69" s="710"/>
      <c r="I69" s="747"/>
      <c r="J69" s="747"/>
      <c r="K69" s="746"/>
      <c r="L69" s="746"/>
      <c r="M69" s="753"/>
      <c r="N69" s="33"/>
      <c r="O69" s="33"/>
    </row>
    <row r="70" spans="1:169" s="25" customFormat="1" ht="12.75">
      <c r="A70" s="713">
        <v>7</v>
      </c>
      <c r="B70" s="699" t="str">
        <f>'7- Mapa Final'!B70</f>
        <v>Corrupción</v>
      </c>
      <c r="C70" s="699" t="str">
        <f>'7- Mapa Final'!C70</f>
        <v>Posibilidad de actos indebidos de los servidores judiciales debido a la carencia de transparencia, ética y valores</v>
      </c>
      <c r="D70" s="701" t="str">
        <f>'7- Mapa Final'!J70</f>
        <v>Muy Baja - 1</v>
      </c>
      <c r="E70" s="704" t="str">
        <f>'7- Mapa Final'!K70</f>
        <v>Moderado - 3</v>
      </c>
      <c r="F70" s="697" t="str">
        <f>'7- Mapa Final'!M70</f>
        <v>Moderado - 3</v>
      </c>
      <c r="G70" s="497" t="s">
        <v>285</v>
      </c>
      <c r="H70" s="707" t="s">
        <v>518</v>
      </c>
      <c r="I70" s="746"/>
      <c r="J70" s="746"/>
      <c r="K70" s="755">
        <v>45566</v>
      </c>
      <c r="L70" s="755">
        <v>45657</v>
      </c>
      <c r="M70" s="752" t="s">
        <v>530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13"/>
      <c r="B71" s="699"/>
      <c r="C71" s="699"/>
      <c r="D71" s="702"/>
      <c r="E71" s="705"/>
      <c r="F71" s="697"/>
      <c r="G71" s="497"/>
      <c r="H71" s="707"/>
      <c r="I71" s="746"/>
      <c r="J71" s="746"/>
      <c r="K71" s="746"/>
      <c r="L71" s="746"/>
      <c r="M71" s="75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13"/>
      <c r="B72" s="699"/>
      <c r="C72" s="699"/>
      <c r="D72" s="702"/>
      <c r="E72" s="705"/>
      <c r="F72" s="697"/>
      <c r="G72" s="497"/>
      <c r="H72" s="707"/>
      <c r="I72" s="746"/>
      <c r="J72" s="746"/>
      <c r="K72" s="746"/>
      <c r="L72" s="746"/>
      <c r="M72" s="75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13"/>
      <c r="B73" s="699"/>
      <c r="C73" s="699"/>
      <c r="D73" s="702"/>
      <c r="E73" s="705"/>
      <c r="F73" s="697"/>
      <c r="G73" s="497"/>
      <c r="H73" s="707"/>
      <c r="I73" s="746"/>
      <c r="J73" s="746"/>
      <c r="K73" s="746"/>
      <c r="L73" s="746"/>
      <c r="M73" s="75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13"/>
      <c r="B74" s="699"/>
      <c r="C74" s="699"/>
      <c r="D74" s="702"/>
      <c r="E74" s="705"/>
      <c r="F74" s="697"/>
      <c r="G74" s="497"/>
      <c r="H74" s="707"/>
      <c r="I74" s="746"/>
      <c r="J74" s="746"/>
      <c r="K74" s="746"/>
      <c r="L74" s="746"/>
      <c r="M74" s="75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13"/>
      <c r="B75" s="699"/>
      <c r="C75" s="699"/>
      <c r="D75" s="702"/>
      <c r="E75" s="705"/>
      <c r="F75" s="697"/>
      <c r="G75" s="497"/>
      <c r="H75" s="707"/>
      <c r="I75" s="746"/>
      <c r="J75" s="746"/>
      <c r="K75" s="746"/>
      <c r="L75" s="746"/>
      <c r="M75" s="752"/>
      <c r="N75" s="33"/>
      <c r="O75" s="33"/>
    </row>
    <row r="76" spans="1:169">
      <c r="A76" s="713"/>
      <c r="B76" s="699"/>
      <c r="C76" s="699"/>
      <c r="D76" s="702"/>
      <c r="E76" s="705"/>
      <c r="F76" s="697"/>
      <c r="G76" s="497"/>
      <c r="H76" s="707"/>
      <c r="I76" s="746"/>
      <c r="J76" s="746"/>
      <c r="K76" s="746"/>
      <c r="L76" s="746"/>
      <c r="M76" s="752"/>
      <c r="N76" s="33"/>
      <c r="O76" s="33"/>
    </row>
    <row r="77" spans="1:169">
      <c r="A77" s="713"/>
      <c r="B77" s="699"/>
      <c r="C77" s="699"/>
      <c r="D77" s="702"/>
      <c r="E77" s="705"/>
      <c r="F77" s="697"/>
      <c r="G77" s="497"/>
      <c r="H77" s="707"/>
      <c r="I77" s="746"/>
      <c r="J77" s="746"/>
      <c r="K77" s="746"/>
      <c r="L77" s="746"/>
      <c r="M77" s="752"/>
      <c r="N77" s="33"/>
      <c r="O77" s="33"/>
    </row>
    <row r="78" spans="1:169">
      <c r="A78" s="713"/>
      <c r="B78" s="699"/>
      <c r="C78" s="699"/>
      <c r="D78" s="702"/>
      <c r="E78" s="705"/>
      <c r="F78" s="697"/>
      <c r="G78" s="497"/>
      <c r="H78" s="707"/>
      <c r="I78" s="746"/>
      <c r="J78" s="746"/>
      <c r="K78" s="746"/>
      <c r="L78" s="746"/>
      <c r="M78" s="752"/>
      <c r="N78" s="33"/>
      <c r="O78" s="33"/>
    </row>
    <row r="79" spans="1:169" ht="15.75" thickBot="1">
      <c r="A79" s="715"/>
      <c r="B79" s="700"/>
      <c r="C79" s="700"/>
      <c r="D79" s="703"/>
      <c r="E79" s="706"/>
      <c r="F79" s="698"/>
      <c r="G79" s="527"/>
      <c r="H79" s="710"/>
      <c r="I79" s="749"/>
      <c r="J79" s="749"/>
      <c r="K79" s="746"/>
      <c r="L79" s="746"/>
      <c r="M79" s="753"/>
      <c r="N79" s="33"/>
      <c r="O79" s="33"/>
    </row>
    <row r="80" spans="1:169">
      <c r="A80" s="745">
        <v>8</v>
      </c>
      <c r="B80" s="699" t="str">
        <f>'7- Mapa Final'!B80</f>
        <v>Interrupción o demora en el servicio público de administrar justicia</v>
      </c>
      <c r="C80" s="699" t="str">
        <f>'7- Mapa Final'!C80</f>
        <v>Posibilidad de afectación en la prestación del servicio de justicia debido a un suceso de fuerza mayor que imposibilita la gestión judicial</v>
      </c>
      <c r="D80" s="701" t="str">
        <f>'7- Mapa Final'!J80</f>
        <v>Muy Baja - 1</v>
      </c>
      <c r="E80" s="704" t="str">
        <f>'7- Mapa Final'!K80</f>
        <v>Moderado - 3</v>
      </c>
      <c r="F80" s="697" t="str">
        <f>'7- Mapa Final'!M80</f>
        <v>Moderado - 3</v>
      </c>
      <c r="G80" s="497" t="s">
        <v>231</v>
      </c>
      <c r="H80" s="320" t="s">
        <v>397</v>
      </c>
      <c r="I80" s="320"/>
      <c r="J80" s="320"/>
      <c r="K80" s="320"/>
      <c r="L80" s="320"/>
      <c r="M80" s="320"/>
    </row>
    <row r="81" spans="1:13">
      <c r="A81" s="569"/>
      <c r="B81" s="699"/>
      <c r="C81" s="699"/>
      <c r="D81" s="702"/>
      <c r="E81" s="705"/>
      <c r="F81" s="697"/>
      <c r="G81" s="497"/>
      <c r="H81" s="320"/>
      <c r="I81" s="320"/>
      <c r="J81" s="320"/>
      <c r="K81" s="320"/>
      <c r="L81" s="320"/>
      <c r="M81" s="320"/>
    </row>
    <row r="82" spans="1:13">
      <c r="A82" s="569"/>
      <c r="B82" s="699"/>
      <c r="C82" s="699"/>
      <c r="D82" s="702"/>
      <c r="E82" s="705"/>
      <c r="F82" s="697"/>
      <c r="G82" s="497"/>
      <c r="H82" s="320"/>
      <c r="I82" s="320"/>
      <c r="J82" s="320"/>
      <c r="K82" s="320"/>
      <c r="L82" s="320"/>
      <c r="M82" s="320"/>
    </row>
    <row r="83" spans="1:13">
      <c r="A83" s="569"/>
      <c r="B83" s="699"/>
      <c r="C83" s="699"/>
      <c r="D83" s="702"/>
      <c r="E83" s="705"/>
      <c r="F83" s="697"/>
      <c r="G83" s="497"/>
      <c r="H83" s="320"/>
      <c r="I83" s="320"/>
      <c r="J83" s="320"/>
      <c r="K83" s="320"/>
      <c r="L83" s="320"/>
      <c r="M83" s="320"/>
    </row>
    <row r="84" spans="1:13">
      <c r="A84" s="569"/>
      <c r="B84" s="699"/>
      <c r="C84" s="699"/>
      <c r="D84" s="702"/>
      <c r="E84" s="705"/>
      <c r="F84" s="697"/>
      <c r="G84" s="497"/>
      <c r="H84" s="320"/>
      <c r="I84" s="320"/>
      <c r="J84" s="320"/>
      <c r="K84" s="320"/>
      <c r="L84" s="320"/>
      <c r="M84" s="320"/>
    </row>
    <row r="85" spans="1:13">
      <c r="A85" s="569"/>
      <c r="B85" s="699"/>
      <c r="C85" s="699"/>
      <c r="D85" s="702"/>
      <c r="E85" s="705"/>
      <c r="F85" s="697"/>
      <c r="G85" s="497"/>
      <c r="H85" s="320"/>
      <c r="I85" s="320"/>
      <c r="J85" s="320"/>
      <c r="K85" s="320"/>
      <c r="L85" s="320"/>
      <c r="M85" s="320"/>
    </row>
    <row r="86" spans="1:13">
      <c r="A86" s="569"/>
      <c r="B86" s="699"/>
      <c r="C86" s="699"/>
      <c r="D86" s="702"/>
      <c r="E86" s="705"/>
      <c r="F86" s="697"/>
      <c r="G86" s="497"/>
      <c r="H86" s="320"/>
      <c r="I86" s="320"/>
      <c r="J86" s="320"/>
      <c r="K86" s="320"/>
      <c r="L86" s="320"/>
      <c r="M86" s="320"/>
    </row>
    <row r="87" spans="1:13">
      <c r="A87" s="569"/>
      <c r="B87" s="699"/>
      <c r="C87" s="699"/>
      <c r="D87" s="702"/>
      <c r="E87" s="705"/>
      <c r="F87" s="697"/>
      <c r="G87" s="497"/>
      <c r="H87" s="320"/>
      <c r="I87" s="320"/>
      <c r="J87" s="320"/>
      <c r="K87" s="320"/>
      <c r="L87" s="320"/>
      <c r="M87" s="320"/>
    </row>
    <row r="88" spans="1:13">
      <c r="A88" s="569"/>
      <c r="B88" s="699"/>
      <c r="C88" s="699"/>
      <c r="D88" s="702"/>
      <c r="E88" s="705"/>
      <c r="F88" s="697"/>
      <c r="G88" s="497"/>
      <c r="H88" s="320"/>
      <c r="I88" s="320"/>
      <c r="J88" s="320"/>
      <c r="K88" s="320"/>
      <c r="L88" s="320"/>
      <c r="M88" s="320"/>
    </row>
    <row r="89" spans="1:13" ht="15.75" thickBot="1">
      <c r="A89" s="569"/>
      <c r="B89" s="700"/>
      <c r="C89" s="700"/>
      <c r="D89" s="703"/>
      <c r="E89" s="706"/>
      <c r="F89" s="698"/>
      <c r="G89" s="497"/>
      <c r="H89" s="320"/>
      <c r="I89" s="320"/>
      <c r="J89" s="320"/>
      <c r="K89" s="320"/>
      <c r="L89" s="320"/>
      <c r="M89" s="320"/>
    </row>
    <row r="90" spans="1:13" ht="60">
      <c r="A90" s="569">
        <v>9</v>
      </c>
      <c r="B90" s="699" t="str">
        <f>'7- Mapa Final'!B90</f>
        <v>Falla en la seguridad informática</v>
      </c>
      <c r="C90" s="699" t="str">
        <f>'7- Mapa Final'!C90</f>
        <v>Posibilidad de afectación en la prestación del servicio ante la imposibilidad de acceso o pérdidas de las herramientas tecnológicas de trabajo y/o su contenido</v>
      </c>
      <c r="D90" s="701" t="str">
        <f>'7- Mapa Final'!J90</f>
        <v>Muy Baja - 1</v>
      </c>
      <c r="E90" s="704" t="str">
        <f>'7- Mapa Final'!K90</f>
        <v>Moderado - 3</v>
      </c>
      <c r="F90" s="697" t="str">
        <f>'7- Mapa Final'!M90</f>
        <v>Moderado - 3</v>
      </c>
      <c r="G90" s="497" t="s">
        <v>285</v>
      </c>
      <c r="H90" s="373" t="s">
        <v>539</v>
      </c>
      <c r="I90" s="320"/>
      <c r="J90" s="320"/>
      <c r="K90" s="379">
        <v>45566</v>
      </c>
      <c r="L90" s="379">
        <v>45657</v>
      </c>
      <c r="M90" s="377" t="s">
        <v>540</v>
      </c>
    </row>
    <row r="91" spans="1:13">
      <c r="A91" s="569"/>
      <c r="B91" s="699"/>
      <c r="C91" s="699"/>
      <c r="D91" s="702"/>
      <c r="E91" s="705"/>
      <c r="F91" s="697"/>
      <c r="G91" s="497"/>
      <c r="H91" s="320"/>
      <c r="I91" s="320"/>
      <c r="J91" s="320"/>
      <c r="K91" s="320"/>
      <c r="L91" s="320"/>
      <c r="M91" s="320"/>
    </row>
    <row r="92" spans="1:13">
      <c r="A92" s="569"/>
      <c r="B92" s="699"/>
      <c r="C92" s="699"/>
      <c r="D92" s="702"/>
      <c r="E92" s="705"/>
      <c r="F92" s="697"/>
      <c r="G92" s="497"/>
      <c r="H92" s="320"/>
      <c r="I92" s="320"/>
      <c r="J92" s="320"/>
      <c r="K92" s="320"/>
      <c r="L92" s="320"/>
      <c r="M92" s="320"/>
    </row>
    <row r="93" spans="1:13">
      <c r="A93" s="569"/>
      <c r="B93" s="699"/>
      <c r="C93" s="699"/>
      <c r="D93" s="702"/>
      <c r="E93" s="705"/>
      <c r="F93" s="697"/>
      <c r="G93" s="497"/>
      <c r="H93" s="320"/>
      <c r="I93" s="320"/>
      <c r="J93" s="320"/>
      <c r="K93" s="320"/>
      <c r="L93" s="320"/>
      <c r="M93" s="320"/>
    </row>
    <row r="94" spans="1:13">
      <c r="A94" s="569"/>
      <c r="B94" s="699"/>
      <c r="C94" s="699"/>
      <c r="D94" s="702"/>
      <c r="E94" s="705"/>
      <c r="F94" s="697"/>
      <c r="G94" s="497"/>
      <c r="H94" s="320"/>
      <c r="I94" s="320"/>
      <c r="J94" s="320"/>
      <c r="K94" s="320"/>
      <c r="L94" s="320"/>
      <c r="M94" s="320"/>
    </row>
    <row r="95" spans="1:13">
      <c r="A95" s="569"/>
      <c r="B95" s="699"/>
      <c r="C95" s="699"/>
      <c r="D95" s="702"/>
      <c r="E95" s="705"/>
      <c r="F95" s="697"/>
      <c r="G95" s="497"/>
      <c r="H95" s="320"/>
      <c r="I95" s="320"/>
      <c r="J95" s="320"/>
      <c r="K95" s="320"/>
      <c r="L95" s="320"/>
      <c r="M95" s="320"/>
    </row>
    <row r="96" spans="1:13">
      <c r="A96" s="569"/>
      <c r="B96" s="699"/>
      <c r="C96" s="699"/>
      <c r="D96" s="702"/>
      <c r="E96" s="705"/>
      <c r="F96" s="697"/>
      <c r="G96" s="497"/>
      <c r="H96" s="320"/>
      <c r="I96" s="320"/>
      <c r="J96" s="320"/>
      <c r="K96" s="320"/>
      <c r="L96" s="320"/>
      <c r="M96" s="320"/>
    </row>
    <row r="97" spans="1:13">
      <c r="A97" s="569"/>
      <c r="B97" s="699"/>
      <c r="C97" s="699"/>
      <c r="D97" s="702"/>
      <c r="E97" s="705"/>
      <c r="F97" s="697"/>
      <c r="G97" s="497"/>
      <c r="H97" s="320"/>
      <c r="I97" s="320"/>
      <c r="J97" s="320"/>
      <c r="K97" s="320"/>
      <c r="L97" s="320"/>
      <c r="M97" s="320"/>
    </row>
    <row r="98" spans="1:13">
      <c r="A98" s="569"/>
      <c r="B98" s="699"/>
      <c r="C98" s="699"/>
      <c r="D98" s="702"/>
      <c r="E98" s="705"/>
      <c r="F98" s="697"/>
      <c r="G98" s="497"/>
      <c r="H98" s="320"/>
      <c r="I98" s="320"/>
      <c r="J98" s="320"/>
      <c r="K98" s="320"/>
      <c r="L98" s="320"/>
      <c r="M98" s="320"/>
    </row>
    <row r="99" spans="1:13" ht="15.75" thickBot="1">
      <c r="A99" s="569"/>
      <c r="B99" s="700"/>
      <c r="C99" s="700"/>
      <c r="D99" s="703"/>
      <c r="E99" s="706"/>
      <c r="F99" s="698"/>
      <c r="G99" s="497"/>
      <c r="H99" s="320"/>
      <c r="I99" s="320"/>
      <c r="J99" s="320"/>
      <c r="K99" s="320"/>
      <c r="L99" s="320"/>
      <c r="M99" s="320"/>
    </row>
  </sheetData>
  <mergeCells count="122">
    <mergeCell ref="A1:B2"/>
    <mergeCell ref="C1:J3"/>
    <mergeCell ref="K1:M3"/>
    <mergeCell ref="A4:B4"/>
    <mergeCell ref="C4:V4"/>
    <mergeCell ref="A5:B5"/>
    <mergeCell ref="C5:V5"/>
    <mergeCell ref="A6:B6"/>
    <mergeCell ref="C6:V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C60:C69"/>
    <mergeCell ref="D60:D69"/>
    <mergeCell ref="E60:E69"/>
    <mergeCell ref="F60:F69"/>
    <mergeCell ref="M60:M69"/>
    <mergeCell ref="G60:G69"/>
    <mergeCell ref="H60:H69"/>
    <mergeCell ref="I60:I69"/>
    <mergeCell ref="J60:J69"/>
    <mergeCell ref="K60:K69"/>
    <mergeCell ref="L60:L69"/>
    <mergeCell ref="D50:D59"/>
    <mergeCell ref="E50:E59"/>
    <mergeCell ref="F50:F59"/>
    <mergeCell ref="G50:G59"/>
    <mergeCell ref="L70:L79"/>
    <mergeCell ref="M70:M79"/>
    <mergeCell ref="A80:A89"/>
    <mergeCell ref="B80:B89"/>
    <mergeCell ref="C80:C89"/>
    <mergeCell ref="D80:D89"/>
    <mergeCell ref="E80:E89"/>
    <mergeCell ref="F80:F89"/>
    <mergeCell ref="G80:G89"/>
    <mergeCell ref="A70:A79"/>
    <mergeCell ref="B70:B79"/>
    <mergeCell ref="C70:C79"/>
    <mergeCell ref="D70:D79"/>
    <mergeCell ref="E70:E79"/>
    <mergeCell ref="F70:F79"/>
    <mergeCell ref="G70:G79"/>
    <mergeCell ref="H70:H79"/>
    <mergeCell ref="I70:I79"/>
    <mergeCell ref="A60:A69"/>
    <mergeCell ref="B60:B69"/>
    <mergeCell ref="A90:A99"/>
    <mergeCell ref="B90:B99"/>
    <mergeCell ref="C90:C99"/>
    <mergeCell ref="D90:D99"/>
    <mergeCell ref="E90:E99"/>
    <mergeCell ref="F90:F99"/>
    <mergeCell ref="G90:G99"/>
    <mergeCell ref="J70:J79"/>
    <mergeCell ref="K70:K79"/>
  </mergeCells>
  <conditionalFormatting sqref="A7:B7">
    <cfRule type="containsText" dxfId="68" priority="66" operator="containsText" text="3- Moderado">
      <formula>NOT(ISERROR(SEARCH("3- Moderado",A7)))</formula>
    </cfRule>
    <cfRule type="containsText" dxfId="67" priority="67" operator="containsText" text="6- Moderado">
      <formula>NOT(ISERROR(SEARCH("6- Moderado",A7)))</formula>
    </cfRule>
    <cfRule type="containsText" dxfId="66" priority="68" operator="containsText" text="4- Moderado">
      <formula>NOT(ISERROR(SEARCH("4- Moderado",A7)))</formula>
    </cfRule>
    <cfRule type="containsText" dxfId="65" priority="69" operator="containsText" text="3- Bajo">
      <formula>NOT(ISERROR(SEARCH("3- Bajo",A7)))</formula>
    </cfRule>
    <cfRule type="containsText" dxfId="64" priority="70" operator="containsText" text="4- Bajo">
      <formula>NOT(ISERROR(SEARCH("4- Bajo",A7)))</formula>
    </cfRule>
    <cfRule type="containsText" dxfId="63" priority="71" operator="containsText" text="1- Bajo">
      <formula>NOT(ISERROR(SEARCH("1- Bajo",A7)))</formula>
    </cfRule>
  </conditionalFormatting>
  <conditionalFormatting sqref="A10:E10">
    <cfRule type="containsText" dxfId="62" priority="60" operator="containsText" text="3- Moderado">
      <formula>NOT(ISERROR(SEARCH("3- Moderado",A10)))</formula>
    </cfRule>
    <cfRule type="containsText" dxfId="61" priority="61" operator="containsText" text="6- Moderado">
      <formula>NOT(ISERROR(SEARCH("6- Moderado",A10)))</formula>
    </cfRule>
    <cfRule type="containsText" dxfId="60" priority="62" operator="containsText" text="4- Moderado">
      <formula>NOT(ISERROR(SEARCH("4- Moderado",A10)))</formula>
    </cfRule>
    <cfRule type="containsText" dxfId="59" priority="63" operator="containsText" text="3- Bajo">
      <formula>NOT(ISERROR(SEARCH("3- Bajo",A10)))</formula>
    </cfRule>
    <cfRule type="containsText" dxfId="58" priority="64" operator="containsText" text="4- Bajo">
      <formula>NOT(ISERROR(SEARCH("4- Bajo",A10)))</formula>
    </cfRule>
    <cfRule type="containsText" dxfId="57" priority="65" operator="containsText" text="1- Bajo">
      <formula>NOT(ISERROR(SEARCH("1- Bajo",A10)))</formula>
    </cfRule>
  </conditionalFormatting>
  <conditionalFormatting sqref="A20:E20">
    <cfRule type="containsText" dxfId="56" priority="47" operator="containsText" text="3- Moderado">
      <formula>NOT(ISERROR(SEARCH("3- Moderado",A20)))</formula>
    </cfRule>
    <cfRule type="containsText" dxfId="55" priority="48" operator="containsText" text="6- Moderado">
      <formula>NOT(ISERROR(SEARCH("6- Moderado",A20)))</formula>
    </cfRule>
    <cfRule type="containsText" dxfId="54" priority="49" operator="containsText" text="4- Moderado">
      <formula>NOT(ISERROR(SEARCH("4- Moderado",A20)))</formula>
    </cfRule>
    <cfRule type="containsText" dxfId="53" priority="50" operator="containsText" text="3- Bajo">
      <formula>NOT(ISERROR(SEARCH("3- Bajo",A20)))</formula>
    </cfRule>
    <cfRule type="containsText" dxfId="52" priority="51" operator="containsText" text="4- Bajo">
      <formula>NOT(ISERROR(SEARCH("4- Bajo",A20)))</formula>
    </cfRule>
    <cfRule type="containsText" dxfId="51" priority="52" operator="containsText" text="1- Bajo">
      <formula>NOT(ISERROR(SEARCH("1- Bajo",A20)))</formula>
    </cfRule>
  </conditionalFormatting>
  <conditionalFormatting sqref="A30:E30">
    <cfRule type="containsText" dxfId="50" priority="40" operator="containsText" text="3- Moderado">
      <formula>NOT(ISERROR(SEARCH("3- Moderado",A30)))</formula>
    </cfRule>
    <cfRule type="containsText" dxfId="49" priority="41" operator="containsText" text="6- Moderado">
      <formula>NOT(ISERROR(SEARCH("6- Moderado",A30)))</formula>
    </cfRule>
    <cfRule type="containsText" dxfId="48" priority="42" operator="containsText" text="4- Moderado">
      <formula>NOT(ISERROR(SEARCH("4- Moderado",A30)))</formula>
    </cfRule>
    <cfRule type="containsText" dxfId="47" priority="43" operator="containsText" text="3- Bajo">
      <formula>NOT(ISERROR(SEARCH("3- Bajo",A30)))</formula>
    </cfRule>
    <cfRule type="containsText" dxfId="46" priority="44" operator="containsText" text="4- Bajo">
      <formula>NOT(ISERROR(SEARCH("4- Bajo",A30)))</formula>
    </cfRule>
    <cfRule type="containsText" dxfId="45" priority="45" operator="containsText" text="1- Bajo">
      <formula>NOT(ISERROR(SEARCH("1- Bajo",A30)))</formula>
    </cfRule>
  </conditionalFormatting>
  <conditionalFormatting sqref="A40:E40">
    <cfRule type="containsText" dxfId="44" priority="30" operator="containsText" text="3- Moderado">
      <formula>NOT(ISERROR(SEARCH("3- Moderado",A40)))</formula>
    </cfRule>
    <cfRule type="containsText" dxfId="43" priority="31" operator="containsText" text="6- Moderado">
      <formula>NOT(ISERROR(SEARCH("6- Moderado",A40)))</formula>
    </cfRule>
    <cfRule type="containsText" dxfId="42" priority="32" operator="containsText" text="4- Moderado">
      <formula>NOT(ISERROR(SEARCH("4- Moderado",A40)))</formula>
    </cfRule>
    <cfRule type="containsText" dxfId="41" priority="33" operator="containsText" text="3- Bajo">
      <formula>NOT(ISERROR(SEARCH("3- Bajo",A40)))</formula>
    </cfRule>
    <cfRule type="containsText" dxfId="40" priority="34" operator="containsText" text="4- Bajo">
      <formula>NOT(ISERROR(SEARCH("4- Bajo",A40)))</formula>
    </cfRule>
    <cfRule type="containsText" dxfId="39" priority="35" operator="containsText" text="1- Bajo">
      <formula>NOT(ISERROR(SEARCH("1- Bajo",A40)))</formula>
    </cfRule>
  </conditionalFormatting>
  <conditionalFormatting sqref="A50:E50">
    <cfRule type="containsText" dxfId="38" priority="14" operator="containsText" text="3- Moderado">
      <formula>NOT(ISERROR(SEARCH("3- Moderado",A50)))</formula>
    </cfRule>
    <cfRule type="containsText" dxfId="37" priority="15" operator="containsText" text="6- Moderado">
      <formula>NOT(ISERROR(SEARCH("6- Moderado",A50)))</formula>
    </cfRule>
    <cfRule type="containsText" dxfId="36" priority="16" operator="containsText" text="4- Moderado">
      <formula>NOT(ISERROR(SEARCH("4- Moderado",A50)))</formula>
    </cfRule>
    <cfRule type="containsText" dxfId="35" priority="17" operator="containsText" text="3- Bajo">
      <formula>NOT(ISERROR(SEARCH("3- Bajo",A50)))</formula>
    </cfRule>
    <cfRule type="containsText" dxfId="34" priority="18" operator="containsText" text="4- Bajo">
      <formula>NOT(ISERROR(SEARCH("4- Bajo",A50)))</formula>
    </cfRule>
    <cfRule type="containsText" dxfId="33" priority="19" operator="containsText" text="1- Bajo">
      <formula>NOT(ISERROR(SEARCH("1- Bajo",A50)))</formula>
    </cfRule>
  </conditionalFormatting>
  <conditionalFormatting sqref="A60:E60">
    <cfRule type="containsText" dxfId="32" priority="8" operator="containsText" text="3- Moderado">
      <formula>NOT(ISERROR(SEARCH("3- Moderado",A60)))</formula>
    </cfRule>
    <cfRule type="containsText" dxfId="31" priority="9" operator="containsText" text="6- Moderado">
      <formula>NOT(ISERROR(SEARCH("6- Moderado",A60)))</formula>
    </cfRule>
    <cfRule type="containsText" dxfId="30" priority="10" operator="containsText" text="4- Moderado">
      <formula>NOT(ISERROR(SEARCH("4- Moderado",A60)))</formula>
    </cfRule>
    <cfRule type="containsText" dxfId="29" priority="11" operator="containsText" text="3- Bajo">
      <formula>NOT(ISERROR(SEARCH("3- Bajo",A60)))</formula>
    </cfRule>
    <cfRule type="containsText" dxfId="28" priority="12" operator="containsText" text="4- Bajo">
      <formula>NOT(ISERROR(SEARCH("4- Bajo",A60)))</formula>
    </cfRule>
    <cfRule type="containsText" dxfId="27" priority="13" operator="containsText" text="1- Bajo">
      <formula>NOT(ISERROR(SEARCH("1- Bajo",A60)))</formula>
    </cfRule>
  </conditionalFormatting>
  <conditionalFormatting sqref="A70:E70 B80:E80 B90:E90">
    <cfRule type="containsText" dxfId="26" priority="1" operator="containsText" text="3- Moderado">
      <formula>NOT(ISERROR(SEARCH("3- Moderado",A70)))</formula>
    </cfRule>
    <cfRule type="containsText" dxfId="25" priority="2" operator="containsText" text="6- Moderado">
      <formula>NOT(ISERROR(SEARCH("6- Moderado",A70)))</formula>
    </cfRule>
    <cfRule type="containsText" dxfId="24" priority="3" operator="containsText" text="4- Moderado">
      <formula>NOT(ISERROR(SEARCH("4- Moderado",A70)))</formula>
    </cfRule>
    <cfRule type="containsText" dxfId="23" priority="4" operator="containsText" text="3- Bajo">
      <formula>NOT(ISERROR(SEARCH("3- Bajo",A70)))</formula>
    </cfRule>
    <cfRule type="containsText" dxfId="22" priority="5" operator="containsText" text="4- Bajo">
      <formula>NOT(ISERROR(SEARCH("4- Bajo",A70)))</formula>
    </cfRule>
    <cfRule type="containsText" dxfId="21" priority="6" operator="containsText" text="1- Bajo">
      <formula>NOT(ISERROR(SEARCH("1- Bajo",A70)))</formula>
    </cfRule>
  </conditionalFormatting>
  <conditionalFormatting sqref="C8:F8">
    <cfRule type="containsText" dxfId="20" priority="54" operator="containsText" text="3- Moderado">
      <formula>NOT(ISERROR(SEARCH("3- Moderado",C8)))</formula>
    </cfRule>
    <cfRule type="containsText" dxfId="19" priority="55" operator="containsText" text="6- Moderado">
      <formula>NOT(ISERROR(SEARCH("6- Moderado",C8)))</formula>
    </cfRule>
    <cfRule type="containsText" dxfId="18" priority="56" operator="containsText" text="4- Moderado">
      <formula>NOT(ISERROR(SEARCH("4- Moderado",C8)))</formula>
    </cfRule>
    <cfRule type="containsText" dxfId="17" priority="57" operator="containsText" text="3- Bajo">
      <formula>NOT(ISERROR(SEARCH("3- Bajo",C8)))</formula>
    </cfRule>
    <cfRule type="containsText" dxfId="16" priority="58" operator="containsText" text="4- Bajo">
      <formula>NOT(ISERROR(SEARCH("4- Bajo",C8)))</formula>
    </cfRule>
    <cfRule type="containsText" dxfId="15" priority="59" operator="containsText" text="1- Bajo">
      <formula>NOT(ISERROR(SEARCH("1- Bajo",C8)))</formula>
    </cfRule>
  </conditionalFormatting>
  <conditionalFormatting sqref="D10:D99">
    <cfRule type="containsText" dxfId="14" priority="24" operator="containsText" text="Muy Alta">
      <formula>NOT(ISERROR(SEARCH("Muy Alta",D10)))</formula>
    </cfRule>
    <cfRule type="containsText" dxfId="13" priority="25" operator="containsText" text="Alta">
      <formula>NOT(ISERROR(SEARCH("Alta",D10)))</formula>
    </cfRule>
    <cfRule type="containsText" dxfId="12" priority="26" operator="containsText" text="Baja">
      <formula>NOT(ISERROR(SEARCH("Baja",D10)))</formula>
    </cfRule>
    <cfRule type="containsText" dxfId="11" priority="27" operator="containsText" text="Muy Baja">
      <formula>NOT(ISERROR(SEARCH("Muy Baja",D10)))</formula>
    </cfRule>
    <cfRule type="containsText" dxfId="10" priority="29" operator="containsText" text="Media">
      <formula>NOT(ISERROR(SEARCH("Media",D10)))</formula>
    </cfRule>
  </conditionalFormatting>
  <conditionalFormatting sqref="E10:E99">
    <cfRule type="containsText" dxfId="9" priority="20" operator="containsText" text="Catastrófico">
      <formula>NOT(ISERROR(SEARCH("Catastrófico",E10)))</formula>
    </cfRule>
    <cfRule type="containsText" dxfId="8" priority="21" operator="containsText" text="Mayor">
      <formula>NOT(ISERROR(SEARCH("Mayor",E10)))</formula>
    </cfRule>
    <cfRule type="containsText" dxfId="7" priority="22" operator="containsText" text="Menor">
      <formula>NOT(ISERROR(SEARCH("Menor",E10)))</formula>
    </cfRule>
    <cfRule type="containsText" dxfId="6" priority="23" operator="containsText" text="Leve">
      <formula>NOT(ISERROR(SEARCH("Leve",E10)))</formula>
    </cfRule>
  </conditionalFormatting>
  <conditionalFormatting sqref="E10:F69">
    <cfRule type="containsText" dxfId="5" priority="28" operator="containsText" text="Moderado">
      <formula>NOT(ISERROR(SEARCH("Moderado",E10)))</formula>
    </cfRule>
  </conditionalFormatting>
  <conditionalFormatting sqref="E70:F99">
    <cfRule type="containsText" dxfId="4" priority="7" operator="containsText" text="Moderado">
      <formula>NOT(ISERROR(SEARCH("Moderado",E70)))</formula>
    </cfRule>
  </conditionalFormatting>
  <conditionalFormatting sqref="F10:F19">
    <cfRule type="colorScale" priority="72">
      <colorScale>
        <cfvo type="min"/>
        <cfvo type="max"/>
        <color rgb="FFFF7128"/>
        <color rgb="FFFFEF9C"/>
      </colorScale>
    </cfRule>
  </conditionalFormatting>
  <conditionalFormatting sqref="F10:F99">
    <cfRule type="containsText" dxfId="3" priority="36" operator="containsText" text="Bajo">
      <formula>NOT(ISERROR(SEARCH("Bajo",F10)))</formula>
    </cfRule>
    <cfRule type="containsText" dxfId="2" priority="37" operator="containsText" text="Moderado">
      <formula>NOT(ISERROR(SEARCH("Moderado",F10)))</formula>
    </cfRule>
    <cfRule type="containsText" dxfId="1" priority="38" operator="containsText" text="Alto">
      <formula>NOT(ISERROR(SEARCH("Alto",F10)))</formula>
    </cfRule>
    <cfRule type="containsText" dxfId="0" priority="39" operator="containsText" text="Extremo">
      <formula>NOT(ISERROR(SEARCH("Extremo",F10)))</formula>
    </cfRule>
  </conditionalFormatting>
  <conditionalFormatting sqref="F20:F29">
    <cfRule type="colorScale" priority="53">
      <colorScale>
        <cfvo type="min"/>
        <cfvo type="max"/>
        <color rgb="FFFF7128"/>
        <color rgb="FFFFEF9C"/>
      </colorScale>
    </cfRule>
  </conditionalFormatting>
  <conditionalFormatting sqref="F30:F39">
    <cfRule type="colorScale" priority="46">
      <colorScale>
        <cfvo type="min"/>
        <cfvo type="max"/>
        <color rgb="FFFF7128"/>
        <color rgb="FFFFEF9C"/>
      </colorScale>
    </cfRule>
  </conditionalFormatting>
  <conditionalFormatting sqref="F40:F99">
    <cfRule type="colorScale" priority="7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1602CCAA3B334FB89978CD5A836176" ma:contentTypeVersion="16" ma:contentTypeDescription="Crear nuevo documento." ma:contentTypeScope="" ma:versionID="6e10278526a377b026fbcdcc7f12e088">
  <xsd:schema xmlns:xsd="http://www.w3.org/2001/XMLSchema" xmlns:xs="http://www.w3.org/2001/XMLSchema" xmlns:p="http://schemas.microsoft.com/office/2006/metadata/properties" xmlns:ns3="029e6b2a-6b8a-42b5-a7c3-0fba89a929b9" xmlns:ns4="a5af5cce-f724-4de8-8886-b81d6c749adc" targetNamespace="http://schemas.microsoft.com/office/2006/metadata/properties" ma:root="true" ma:fieldsID="baf941274f319e1c389c8a4e7f83ce36" ns3:_="" ns4:_="">
    <xsd:import namespace="029e6b2a-6b8a-42b5-a7c3-0fba89a929b9"/>
    <xsd:import namespace="a5af5cce-f724-4de8-8886-b81d6c749ad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9e6b2a-6b8a-42b5-a7c3-0fba89a92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af5cce-f724-4de8-8886-b81d6c749ad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29e6b2a-6b8a-42b5-a7c3-0fba89a929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BE8AA1-96B0-42FE-B760-BBBB3C4B1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9e6b2a-6b8a-42b5-a7c3-0fba89a929b9"/>
    <ds:schemaRef ds:uri="a5af5cce-f724-4de8-8886-b81d6c749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541654-CA58-453C-AE28-5DF61635D73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9e6b2a-6b8a-42b5-a7c3-0fba89a929b9"/>
    <ds:schemaRef ds:uri="a5af5cce-f724-4de8-8886-b81d6c749adc"/>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74940F7-9DED-4929-8BC3-4678D637A5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2- Análisis de Contexto </vt:lpstr>
      <vt:lpstr>3- Estrategias </vt:lpstr>
      <vt:lpstr>Conceptos 37001 </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CSJ</cp:lastModifiedBy>
  <cp:revision/>
  <dcterms:created xsi:type="dcterms:W3CDTF">2021-04-16T16:11:31Z</dcterms:created>
  <dcterms:modified xsi:type="dcterms:W3CDTF">2025-02-19T19:28:16Z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0x0101007B1602CCAA3B334FB89978CD5A836176</vt:lpwstr>
  </property>
  <property fmtid="{D5CDD505-2E9C-101B-9397-08002B2CF9AE}" pid="3" name="MediaServiceImageTags">
    <vt:lpwstr/>
  </property>
</Properties>
</file>