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C:\Users\Usuario\Desktop\NTC ISO 37001\Riesgos\Riesgos Finales 2023\"/>
    </mc:Choice>
  </mc:AlternateContent>
  <xr:revisionPtr revIDLastSave="0" documentId="8_{EFCC0EBE-C27F-45CE-A4F3-535D91115382}" xr6:coauthVersionLast="47" xr6:coauthVersionMax="47" xr10:uidLastSave="{00000000-0000-0000-0000-000000000000}"/>
  <bookViews>
    <workbookView xWindow="-120" yWindow="-120" windowWidth="20730" windowHeight="11040" activeTab="4"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Riesgos'!$A$1:$N$39</definedName>
    <definedName name="_xlnm.Print_Area" localSheetId="3">'4. Valoración Controles'!$A$1:$V$18</definedName>
    <definedName name="_xlnm.Print_Area" localSheetId="4">'5. Mapa Final'!$A$1:$N$39</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8" l="1"/>
  <c r="B40" i="29"/>
  <c r="E49" i="29"/>
  <c r="E48" i="29"/>
  <c r="E47" i="29"/>
  <c r="E46" i="29"/>
  <c r="E45" i="29"/>
  <c r="E44" i="29"/>
  <c r="E43" i="29"/>
  <c r="E42" i="29"/>
  <c r="E41" i="29"/>
  <c r="L40" i="29"/>
  <c r="E40" i="29"/>
  <c r="C40" i="29"/>
  <c r="L10" i="28"/>
  <c r="R21" i="28"/>
  <c r="L21" i="28"/>
  <c r="J21" i="28"/>
  <c r="C21" i="28"/>
  <c r="J20" i="28"/>
  <c r="C20" i="28"/>
  <c r="R19" i="28"/>
  <c r="L19" i="28"/>
  <c r="J19" i="28"/>
  <c r="K19" i="28" s="1"/>
  <c r="C19" i="28"/>
  <c r="B19" i="28"/>
  <c r="A19" i="28"/>
  <c r="L48" i="27"/>
  <c r="K48" i="27" s="1"/>
  <c r="L46" i="27"/>
  <c r="K46" i="27" s="1"/>
  <c r="L44" i="27"/>
  <c r="K44" i="27" s="1"/>
  <c r="L42" i="27"/>
  <c r="K42" i="27" s="1"/>
  <c r="L40" i="27"/>
  <c r="G40" i="27"/>
  <c r="H40" i="27" s="1"/>
  <c r="F40" i="29" s="1"/>
  <c r="M40" i="27" l="1"/>
  <c r="T19" i="28"/>
  <c r="J40" i="29" s="1"/>
  <c r="S19" i="28"/>
  <c r="K40" i="27"/>
  <c r="G30" i="27"/>
  <c r="H30" i="27" s="1"/>
  <c r="L30" i="27"/>
  <c r="K30" i="27" s="1"/>
  <c r="L32" i="27"/>
  <c r="K32" i="27" s="1"/>
  <c r="L34" i="27"/>
  <c r="K34" i="27" s="1"/>
  <c r="L36" i="27"/>
  <c r="K36" i="27" s="1"/>
  <c r="L38" i="27"/>
  <c r="K38" i="27" s="1"/>
  <c r="B13" i="28"/>
  <c r="B10" i="28"/>
  <c r="N40" i="27" l="1"/>
  <c r="H40" i="29" s="1"/>
  <c r="G40" i="29"/>
  <c r="O40" i="27"/>
  <c r="U19" i="28"/>
  <c r="M30" i="27"/>
  <c r="N30" i="27" s="1"/>
  <c r="L13" i="28"/>
  <c r="L15" i="28"/>
  <c r="L16" i="28"/>
  <c r="L18" i="28"/>
  <c r="L12" i="28"/>
  <c r="C20" i="29"/>
  <c r="C30" i="29"/>
  <c r="C10" i="29"/>
  <c r="V19" i="28" l="1"/>
  <c r="M40" i="29" s="1"/>
  <c r="K40" i="29"/>
  <c r="O30" i="27"/>
  <c r="C13" i="28"/>
  <c r="C14" i="28"/>
  <c r="C15" i="28"/>
  <c r="C16" i="28"/>
  <c r="C17" i="28"/>
  <c r="C18" i="28"/>
  <c r="A13" i="28"/>
  <c r="A16" i="28"/>
  <c r="B16" i="28"/>
  <c r="C11" i="28"/>
  <c r="C12" i="28"/>
  <c r="A10" i="28"/>
  <c r="I27" i="5" a="1"/>
  <c r="I27" i="5" s="1"/>
  <c r="L18" i="27" l="1"/>
  <c r="L12" i="27"/>
  <c r="L14" i="27"/>
  <c r="L16" i="27"/>
  <c r="L10" i="27"/>
  <c r="I21" i="5"/>
  <c r="I22" i="5"/>
  <c r="C30" i="32" l="1"/>
  <c r="C20" i="32"/>
  <c r="C10" i="32"/>
  <c r="C30" i="31"/>
  <c r="C20" i="31"/>
  <c r="C10" i="31"/>
  <c r="C100" i="30"/>
  <c r="C90" i="30"/>
  <c r="C80" i="30"/>
  <c r="C70" i="30"/>
  <c r="C60" i="30"/>
  <c r="C50" i="30"/>
  <c r="C40" i="30"/>
  <c r="C30" i="30"/>
  <c r="C20" i="30"/>
  <c r="C10" i="30"/>
  <c r="C30" i="18"/>
  <c r="C20" i="18"/>
  <c r="C10" i="18"/>
  <c r="K12" i="27"/>
  <c r="K14" i="27"/>
  <c r="K16" i="27"/>
  <c r="K18" i="27"/>
  <c r="L20" i="27"/>
  <c r="K20" i="27" s="1"/>
  <c r="L22" i="27"/>
  <c r="K22" i="27" s="1"/>
  <c r="L24" i="27"/>
  <c r="K24" i="27" s="1"/>
  <c r="L26" i="27"/>
  <c r="K26" i="27" s="1"/>
  <c r="L28" i="27"/>
  <c r="K28" i="27" s="1"/>
  <c r="K10" i="27"/>
  <c r="M20" i="27" l="1"/>
  <c r="G20" i="29" s="1"/>
  <c r="M10" i="27"/>
  <c r="G30" i="29" l="1"/>
  <c r="G10" i="29"/>
  <c r="L20" i="29"/>
  <c r="L3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A30" i="29"/>
  <c r="B30" i="29"/>
  <c r="A20" i="29"/>
  <c r="B20" i="29"/>
  <c r="R13" i="28"/>
  <c r="R16" i="28"/>
  <c r="R18" i="28"/>
  <c r="J13" i="28"/>
  <c r="J14" i="28"/>
  <c r="J15" i="28"/>
  <c r="J16" i="28"/>
  <c r="J17" i="28"/>
  <c r="J18" i="28"/>
  <c r="R12" i="28"/>
  <c r="R10" i="28"/>
  <c r="J11" i="28"/>
  <c r="J12" i="28"/>
  <c r="J10" i="28"/>
  <c r="S10" i="28" l="1"/>
  <c r="U10" i="28" s="1"/>
  <c r="B90" i="30"/>
  <c r="B70" i="30"/>
  <c r="A90" i="30"/>
  <c r="A70" i="30"/>
  <c r="A50" i="30"/>
  <c r="B100" i="30"/>
  <c r="B80" i="30"/>
  <c r="B60" i="30"/>
  <c r="B40" i="30"/>
  <c r="A100" i="30"/>
  <c r="A80" i="30"/>
  <c r="A60" i="30"/>
  <c r="A40" i="30"/>
  <c r="B50" i="30"/>
  <c r="B20" i="32"/>
  <c r="B20" i="31"/>
  <c r="B20" i="30"/>
  <c r="B20" i="18"/>
  <c r="A20" i="32"/>
  <c r="A20" i="18"/>
  <c r="A20" i="31"/>
  <c r="A20" i="30"/>
  <c r="A30" i="31"/>
  <c r="A30" i="30"/>
  <c r="A30" i="18"/>
  <c r="A30" i="32"/>
  <c r="B30" i="32"/>
  <c r="B30" i="31"/>
  <c r="B30" i="30"/>
  <c r="B30" i="18"/>
  <c r="K10" i="28"/>
  <c r="S13" i="28"/>
  <c r="U13" i="28" s="1"/>
  <c r="K16" i="28"/>
  <c r="S16" i="28"/>
  <c r="U16" i="28" s="1"/>
  <c r="K13" i="28"/>
  <c r="G10" i="27" l="1"/>
  <c r="H10" i="27" s="1"/>
  <c r="T10" i="28" s="1"/>
  <c r="G20" i="27"/>
  <c r="H20" i="27" s="1"/>
  <c r="N20" i="27" s="1"/>
  <c r="H20" i="29" s="1"/>
  <c r="H30" i="29"/>
  <c r="T13" i="28" l="1"/>
  <c r="V13" i="28" s="1"/>
  <c r="M20" i="29" s="1"/>
  <c r="T16" i="28"/>
  <c r="V16" i="28" s="1"/>
  <c r="M30" i="29" s="1"/>
  <c r="O10" i="27"/>
  <c r="N10" i="27"/>
  <c r="H10" i="29" s="1"/>
  <c r="V10" i="28"/>
  <c r="M10" i="29" s="1"/>
  <c r="O20" i="27"/>
  <c r="F30" i="29"/>
  <c r="F20" i="29"/>
  <c r="E10" i="29"/>
  <c r="B10" i="29"/>
  <c r="A10" i="29"/>
  <c r="F100" i="30" l="1"/>
  <c r="F60" i="30"/>
  <c r="F90" i="30"/>
  <c r="F70" i="30"/>
  <c r="F40" i="30"/>
  <c r="F80" i="30"/>
  <c r="F50" i="30"/>
  <c r="B10" i="32"/>
  <c r="B10" i="31"/>
  <c r="B10" i="30"/>
  <c r="B10" i="18"/>
  <c r="F10" i="18"/>
  <c r="F10" i="32"/>
  <c r="F10" i="31"/>
  <c r="F10" i="30"/>
  <c r="F30" i="18"/>
  <c r="F30" i="32"/>
  <c r="F30" i="31"/>
  <c r="F30" i="30"/>
  <c r="A10" i="32"/>
  <c r="A10" i="31"/>
  <c r="A10" i="30"/>
  <c r="A10" i="18"/>
  <c r="F20" i="18"/>
  <c r="F20" i="32"/>
  <c r="F20" i="31"/>
  <c r="F20" i="30"/>
  <c r="J30" i="29"/>
  <c r="J20" i="29"/>
  <c r="D40" i="30" l="1"/>
  <c r="D80" i="30"/>
  <c r="D60" i="30"/>
  <c r="D90" i="30"/>
  <c r="D70" i="30"/>
  <c r="D100" i="30"/>
  <c r="D20" i="32"/>
  <c r="D20" i="31"/>
  <c r="D20" i="30"/>
  <c r="D20" i="18"/>
  <c r="D30" i="32"/>
  <c r="D30" i="18"/>
  <c r="D30" i="31"/>
  <c r="D30" i="30"/>
  <c r="L10" i="29"/>
  <c r="D50" i="30" l="1"/>
  <c r="K10" i="29"/>
  <c r="E100" i="30" l="1"/>
  <c r="E90" i="30"/>
  <c r="E80" i="30"/>
  <c r="E10" i="18"/>
  <c r="E10" i="32"/>
  <c r="E10" i="31"/>
  <c r="E10" i="30"/>
  <c r="E70" i="30"/>
  <c r="K30" i="29"/>
  <c r="K20" i="29"/>
  <c r="E40" i="30" l="1"/>
  <c r="E50" i="30"/>
  <c r="E60" i="30"/>
  <c r="E20" i="32"/>
  <c r="E20" i="31"/>
  <c r="E20" i="30"/>
  <c r="E20" i="18"/>
  <c r="E30" i="18"/>
  <c r="E30" i="32"/>
  <c r="E30" i="31"/>
  <c r="E30" i="30"/>
  <c r="F10" i="29"/>
  <c r="J10" i="29" l="1"/>
  <c r="D10" i="18" l="1"/>
  <c r="D10" i="32"/>
  <c r="D10" i="31"/>
  <c r="D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<sst xmlns="http://schemas.openxmlformats.org/spreadsheetml/2006/main" count="600" uniqueCount="290">
  <si>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</si>
  <si>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</si>
  <si>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</si>
  <si>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</si>
  <si>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</si>
  <si>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</si>
  <si>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</si>
  <si>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</si>
  <si>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</si>
  <si>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</si>
  <si>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</si>
  <si>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</si>
  <si>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</si>
  <si>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</si>
  <si>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</si>
  <si>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</si>
  <si>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</si>
  <si>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</si>
  <si>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</si>
  <si>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</si>
  <si>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</si>
  <si>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</si>
  <si>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</si>
  <si>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</si>
  <si>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</si>
  <si>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</si>
  <si>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</si>
  <si>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</si>
  <si>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</si>
  <si>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</si>
  <si>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</si>
  <si>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</si>
  <si>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</si>
  <si>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</si>
  <si>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</si>
  <si>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</si>
  <si>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</si>
  <si>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</si>
  <si>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</si>
  <si>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</si>
  <si>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</si>
  <si>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</si>
  <si>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</si>
  <si>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</si>
  <si>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</si>
  <si>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</si>
  <si>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</si>
  <si>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</si>
  <si>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</si>
  <si>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</si>
  <si>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</si>
  <si>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</si>
  <si>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</si>
  <si>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</si>
  <si>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</si>
  <si>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</si>
  <si>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</si>
  <si>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</si>
  <si>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</si>
  <si>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</si>
  <si>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</si>
  <si>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</si>
  <si>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</si>
  <si>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</si>
  <si>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</si>
  <si>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</si>
  <si>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</si>
  <si>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</si>
  <si>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</si>
  <si>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</si>
  <si>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</si>
  <si>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</si>
  <si>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</si>
  <si>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</si>
  <si>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</si>
  <si>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</si>
  <si>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</si>
  <si>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</si>
  <si>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</si>
  <si>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</si>
  <si>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</si>
  <si>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</si>
  <si>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</si>
  <si>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</si>
  <si>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</si>
  <si>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</si>
  <si>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</si>
  <si>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</si>
  <si>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</si>
  <si>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</si>
  <si>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</si>
  <si>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</si>
  <si>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</si>
  <si>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</si>
  <si>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</si>
  <si>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</si>
  <si>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</si>
  <si>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</si>
  <si>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</si>
  <si>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</si>
  <si>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</si>
  <si>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</si>
  <si>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</si>
  <si>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</si>
  <si>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</si>
  <si>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</si>
  <si>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</si>
  <si>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</si>
  <si>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</si>
  <si>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</si>
  <si>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</si>
  <si>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</si>
  <si>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</si>
  <si>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</si>
  <si>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</si>
  <si>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</si>
  <si>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</si>
  <si>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</si>
  <si>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</si>
  <si>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</si>
  <si>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</si>
  <si>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</si>
  <si>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</si>
  <si>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</si>
  <si>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</si>
  <si>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</si>
  <si>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</si>
  <si>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</si>
  <si>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</si>
  <si>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</si>
  <si>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</si>
  <si>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</si>
  <si>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</si>
  <si>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</si>
  <si>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</si>
  <si>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</si>
  <si>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</si>
  <si>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</si>
  <si>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</si>
  <si>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</si>
  <si>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</si>
  <si>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</si>
  <si>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</si>
  <si>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</si>
  <si>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</si>
  <si>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</si>
  <si>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</si>
  <si>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</si>
  <si>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</si>
  <si>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</si>
  <si>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</si>
  <si>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</si>
  <si>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</si>
  <si>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</si>
  <si>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</si>
  <si>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</si>
  <si>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</si>
  <si>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</si>
  <si>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</si>
  <si>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</si>
  <si>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</si>
  <si>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</si>
  <si>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</si>
  <si>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</si>
  <si>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</si>
  <si>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</si>
  <si>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</si>
  <si>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</si>
  <si>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</si>
  <si>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</si>
  <si>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</si>
  <si>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</si>
  <si>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</si>
  <si>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</si>
  <si>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</si>
  <si>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</si>
  <si>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</si>
  <si>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</si>
  <si>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</si>
  <si>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</si>
  <si>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</si>
  <si>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</si>
  <si>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</si>
  <si>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</si>
  <si>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</si>
  <si>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</si>
  <si>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</si>
  <si>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</si>
  <si>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</si>
  <si>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</si>
  <si>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</si>
  <si>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</si>
  <si>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</si>
  <si>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</si>
  <si>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</si>
  <si>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</si>
  <si>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</si>
  <si>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Describir el riesgo  de forma mas amplia para mayor comprensión </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</si>
  <si>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</si>
  <si>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</si>
  <si>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</si>
  <si>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Diligenciar  el número de veces que se  materializo el riesgo, en el año anterior.   Si no hay  estadísticas coloque cero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</si>
  <si>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</si>
  <si>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</si>
  <si>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</si>
  <si>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</si>
  <si>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</si>
  <si>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</si>
  <si>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</si>
  <si>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</si>
  <si>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</si>
  <si>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</si>
  <si>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</si>
  <si>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</si>
  <si>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</si>
  <si>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</si>
  <si>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2. Falta de ética de terceros interesados  (Debilidades principios y valores)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</si>
  <si>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</si>
  <si>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</si>
  <si>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</si>
  <si>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</si>
  <si>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</si>
  <si>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</si>
  <si>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</si>
  <si>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</si>
  <si>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</si>
  <si>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</si>
  <si>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</si>
  <si>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</si>
  <si>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</si>
  <si>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</si>
  <si>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</si>
  <si>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</si>
  <si>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</si>
  <si>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</si>
  <si>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</si>
  <si>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</si>
  <si>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</si>
  <si>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</si>
  <si>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</si>
  <si>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</si>
  <si>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</si>
  <si>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</si>
  <si>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</si>
  <si>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</si>
  <si>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</si>
  <si>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</si>
  <si>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</si>
  <si>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</si>
  <si>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</si>
  <si>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</si>
  <si>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</si>
  <si>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</si>
  <si>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</si>
  <si>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</si>
  <si>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</si>
  <si>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</si>
  <si>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</si>
  <si>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</si>
  <si>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</si>
  <si>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</si>
  <si>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</si>
  <si>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</si>
  <si>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</si>
  <si>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</si>
  <si>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Compras públicas</t>
  </si>
  <si>
    <t>En cada proceso</t>
  </si>
  <si>
    <t xml:space="preserve">Afectar la garantía de cumplimiento </t>
  </si>
  <si>
    <t>3. Debilidades en los controles de los procedimientos de estructuración de los procesos de contratación</t>
  </si>
  <si>
    <t>Cuando  se direccionan los requisitos habilitanes y técnicos para favorecer  indebidamente ciertos proponentes (pliegos sastre).</t>
  </si>
  <si>
    <t>Proyección conjunta en la estructuración de los procesos de contratación competitivos (según el Manual de Contratación)
Revisión y aprobación en escala de cada actividad. (Equipo estructurador que proyecta,  Director Administrativo revisa, Director Unidad de Compras Públicas aprueba, Junta de Contratación recomienda, Asesor del Despacho aprueba, Director Ejecutivo aprueba, si aplica)
Publicación de los procesos de contratación y las condiciones contractuales en el SECOP II para control ciudadano, veedurías y organos de control</t>
  </si>
  <si>
    <t>Acciones de respuesta ante noticias que afectan la imagen de la entidad</t>
  </si>
  <si>
    <t>3. Debilidades en los controles de los procedimientos de gestión contractual</t>
  </si>
  <si>
    <t xml:space="preserve">Cuando se solicita y/o se otorga el visto bueno jurídico para la adición de un contrato de forma indebida en beneficio  propio y/o de terceros </t>
  </si>
  <si>
    <t xml:space="preserve">
Revisión y aprobación en escala del visto bueno jurídico y la modificación (adición) contractual (Profesional que proyecta,  Director Administrativo revisa, Director Unidad de Compras Públicas aprueba, Junta de Contratación recomienda, Asesor del Despacho aprueba, Director Ejecutivo aprueba, si aplica)</t>
  </si>
  <si>
    <t>Ofrecer, prometer y entregar, aceptar o solicitar adiciones  de  contratos incurriendo en sobrecostos, durante la ejecución contractual, de forma indebida para obtener beneficio propio y/o de terceros</t>
  </si>
  <si>
    <t>Ofrecer, prometer y entregar, aceptar o solicitar una ventaja indebida  para influir o direccionar  la formulación de   requisitos habiliantes o técnicos  para satisfacer un interés personal, de manera directa o indirecta o por interpuesta persona.</t>
  </si>
  <si>
    <t xml:space="preserve">Ofrecer, prometer y entregar, aceptar o solicitar una dádiva en beneficio propio o de un tercero para evitar ser objeto de sanción contractual </t>
  </si>
  <si>
    <t xml:space="preserve">Cuando se abstiene de imponer una sanción contractual, cuando jurídicamente es procedente, con ocasión de una  dádiva en beneficio propio o de un tercero </t>
  </si>
  <si>
    <t>3. Debilidades en los controles de los procedimientos sancionatorio contractual</t>
  </si>
  <si>
    <t xml:space="preserve">
Revisión y aprobación en escala de la resolución que decide el trámite administrativo contractual de incumplimiento (Profesional que proyecta,  Director Administrativo revisa, Director Unidad de Compras Públicas aprueba)</t>
  </si>
  <si>
    <t>1.Realización de programas de formación, capacitación y sensibilización en temas de Probidad y ética de lo público</t>
  </si>
  <si>
    <t>Ofrecer, prometer y entregar, aceptar o solicitar una ventaja indebida  para influir o direccionar el cumplimiento de una evaluación de la oferta para satisfacer un interés personal, de manera directa o indirecta o por interpuesta persona.</t>
  </si>
  <si>
    <t>Cuando  se direccionan las evaluaciones para favorecer  indebidamente ciertos proponentes</t>
  </si>
  <si>
    <t xml:space="preserve">3. Debilidades en los controles de los procedimientos de estructuración y evaluación </t>
  </si>
  <si>
    <t>Control cruzado de la evaluación. 
Presentación a   Director Administrativo, Director Unidad de Compras Públicas y Junta de Contratación de la evaluación.
Publicación de la evaluación de los procesos de contratación y las condiciones contractuales en el SECOP II para control ciudadano, veedurías y organos de control</t>
  </si>
  <si>
    <t>Gestionar las actividades de compra publica encaminadas a la adquisicion de bienes, obras y servicios requeridos por la Rama Judicial para garantizar una óptima gestión en cada vigencia, dando cumplimiento al Plan Anual de Adquisiciones, en el marco del sistema de gestión de la calidad, medio ambiente y seguridad y salud en el trabajo y Antisobormo</t>
  </si>
  <si>
    <t>Obtener los bienes, obras y servicios requeridos por el Consejo Superior de la Judicatura para satisfacer las necesidades de los órganos de la Rama Judicial, en el marco del Sistema de Compra Pública y del Sistema Integrado de Gestión y Control de  Calidad y Medio Ambiente y Antisoborno</t>
  </si>
  <si>
    <t xml:space="preserve">Socialización constante  del SGAS del CSJ </t>
  </si>
  <si>
    <t xml:space="preserve">Socialización constante del SGAS del CSJ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</si>
</sst>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10"/>
      <color theme="8"/>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n">
        <color indexed="64"/>
      </left>
      <right style="thin">
        <color indexed="64"/>
      </right>
      <top style="thick">
        <color theme="0"/>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right style="thin">
        <color theme="1"/>
      </right>
      <top style="thin">
        <color theme="1"/>
      </top>
      <bottom style="thin">
        <color theme="1"/>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cellStyleXfs>
  <cellXfs count="371">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7" xfId="0" applyFont="1" applyFill="1" applyBorder="1" applyAlignment="1" applyProtection="1">
      <alignment horizontal="center" vertical="center" textRotation="90"/>
      <protection locked="0"/>
    </xf>
    <xf numFmtId="0" fontId="37" fillId="4" borderId="47"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7" xfId="0" applyFont="1" applyFill="1" applyBorder="1" applyAlignment="1" applyProtection="1">
      <alignment vertical="center" wrapText="1"/>
      <protection locked="0"/>
    </xf>
    <xf numFmtId="0" fontId="36" fillId="4" borderId="47"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6" xfId="0" applyFont="1" applyFill="1" applyBorder="1" applyAlignment="1">
      <alignment vertical="center"/>
    </xf>
    <xf numFmtId="0" fontId="28" fillId="4" borderId="45" xfId="0" applyFont="1" applyFill="1" applyBorder="1" applyAlignment="1">
      <alignment vertical="center"/>
    </xf>
    <xf numFmtId="0" fontId="1" fillId="3" borderId="43" xfId="0" applyFont="1" applyFill="1" applyBorder="1" applyAlignment="1">
      <alignment horizontal="center" vertical="center"/>
    </xf>
    <xf numFmtId="4" fontId="0" fillId="0" borderId="34" xfId="0" applyNumberFormat="1" applyBorder="1" applyAlignment="1">
      <alignment vertical="center" wrapText="1"/>
    </xf>
    <xf numFmtId="0" fontId="28" fillId="4" borderId="69" xfId="0" applyFont="1" applyFill="1" applyBorder="1" applyAlignment="1">
      <alignment vertical="center"/>
    </xf>
    <xf numFmtId="0" fontId="0" fillId="0" borderId="40" xfId="0" applyBorder="1" applyAlignment="1">
      <alignment horizontal="center" vertical="center" wrapText="1"/>
    </xf>
    <xf numFmtId="0" fontId="26" fillId="0" borderId="39" xfId="0" applyFont="1" applyBorder="1" applyAlignment="1" applyProtection="1">
      <alignment horizontal="left" vertical="top" wrapText="1"/>
      <protection locked="0"/>
    </xf>
    <xf numFmtId="0" fontId="26" fillId="0" borderId="69" xfId="0" applyFont="1" applyBorder="1" applyAlignment="1" applyProtection="1">
      <alignment horizontal="lef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7" xfId="0" applyFont="1" applyFill="1" applyBorder="1" applyAlignment="1">
      <alignment horizontal="center" vertical="center" textRotation="90" wrapText="1"/>
    </xf>
    <xf numFmtId="0" fontId="4" fillId="4" borderId="48" xfId="0" applyFont="1" applyFill="1" applyBorder="1" applyAlignment="1">
      <alignment horizontal="center" vertical="center" textRotation="90" wrapText="1"/>
    </xf>
    <xf numFmtId="0" fontId="4" fillId="4" borderId="50" xfId="0" applyFont="1" applyFill="1" applyBorder="1" applyAlignment="1">
      <alignment horizontal="center" vertical="center"/>
    </xf>
    <xf numFmtId="0" fontId="4" fillId="4" borderId="68" xfId="0" applyFont="1" applyFill="1" applyBorder="1" applyAlignment="1">
      <alignment vertical="center"/>
    </xf>
    <xf numFmtId="0" fontId="4" fillId="4" borderId="65" xfId="0" applyFont="1" applyFill="1" applyBorder="1" applyAlignment="1">
      <alignment vertical="center"/>
    </xf>
    <xf numFmtId="0" fontId="4" fillId="4" borderId="64"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2"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6"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7" xfId="0" applyFont="1" applyFill="1" applyBorder="1" applyAlignment="1">
      <alignment horizontal="center" vertical="center" textRotation="90"/>
    </xf>
    <xf numFmtId="0" fontId="4" fillId="4" borderId="82"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2" xfId="0" applyFont="1" applyFill="1" applyBorder="1" applyAlignment="1">
      <alignment horizontal="center" vertical="center"/>
    </xf>
    <xf numFmtId="0" fontId="4" fillId="4" borderId="47" xfId="0" applyFont="1" applyFill="1" applyBorder="1" applyAlignment="1">
      <alignment horizontal="center" vertical="center" wrapText="1"/>
    </xf>
    <xf numFmtId="0" fontId="4" fillId="4" borderId="84"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1"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7" xfId="0" applyFill="1" applyBorder="1"/>
    <xf numFmtId="0" fontId="4" fillId="4" borderId="86" xfId="0" applyFont="1" applyFill="1" applyBorder="1" applyAlignment="1">
      <alignment horizontal="center" vertical="center" wrapText="1"/>
    </xf>
    <xf numFmtId="0" fontId="9" fillId="3" borderId="41"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2" xfId="0" applyFont="1" applyFill="1" applyBorder="1" applyAlignment="1">
      <alignment horizontal="center" vertical="center"/>
    </xf>
    <xf numFmtId="0" fontId="4" fillId="3" borderId="8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26" fillId="0" borderId="92" xfId="0" applyFont="1" applyBorder="1" applyAlignment="1" applyProtection="1">
      <alignment vertical="top" wrapText="1"/>
      <protection locked="0"/>
    </xf>
    <xf numFmtId="0" fontId="45" fillId="6" borderId="0" xfId="0" applyFont="1" applyFill="1" applyAlignment="1">
      <alignment vertical="center" wrapText="1" readingOrder="1"/>
    </xf>
    <xf numFmtId="0" fontId="49" fillId="0" borderId="43" xfId="0" applyFont="1" applyBorder="1" applyAlignment="1">
      <alignment vertical="top" wrapText="1"/>
    </xf>
    <xf numFmtId="0" fontId="49" fillId="0" borderId="0" xfId="0" applyFont="1" applyAlignment="1">
      <alignment vertical="top" wrapText="1"/>
    </xf>
    <xf numFmtId="0" fontId="49" fillId="0" borderId="91"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57" fillId="0" borderId="69" xfId="0" applyFont="1" applyBorder="1" applyAlignment="1" applyProtection="1">
      <alignment horizontal="left" vertical="top" wrapText="1"/>
      <protection locked="0"/>
    </xf>
    <xf numFmtId="0" fontId="0" fillId="0" borderId="41" xfId="0" applyBorder="1" applyAlignment="1">
      <alignment horizontal="center"/>
    </xf>
    <xf numFmtId="0" fontId="0" fillId="0" borderId="41" xfId="0" applyBorder="1" applyAlignment="1">
      <alignment horizontal="center" vertical="center" wrapText="1"/>
    </xf>
    <xf numFmtId="0" fontId="0" fillId="0" borderId="9" xfId="0" applyBorder="1" applyAlignment="1">
      <alignment horizontal="center" vertical="center" wrapText="1"/>
    </xf>
    <xf numFmtId="0" fontId="52" fillId="0" borderId="0" xfId="0" applyFont="1" applyAlignment="1">
      <alignment horizontal="center"/>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8" xfId="1" applyFont="1" applyFill="1" applyBorder="1" applyAlignment="1">
      <alignment horizontal="justify" vertical="center" wrapText="1"/>
    </xf>
    <xf numFmtId="0" fontId="15" fillId="3" borderId="99"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100" xfId="1" applyFont="1" applyFill="1" applyBorder="1" applyAlignment="1">
      <alignment horizontal="justify" vertical="center"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5" fillId="3" borderId="90"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93" xfId="1" applyFont="1" applyFill="1" applyBorder="1" applyAlignment="1">
      <alignment horizontal="center" vertical="center"/>
    </xf>
    <xf numFmtId="0" fontId="17" fillId="4" borderId="94"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89" xfId="0" applyFont="1" applyFill="1" applyBorder="1" applyAlignment="1">
      <alignment horizontal="center" vertical="center" wrapText="1"/>
    </xf>
    <xf numFmtId="0" fontId="16" fillId="3" borderId="9" xfId="1" applyFont="1" applyFill="1" applyBorder="1" applyAlignment="1">
      <alignment horizontal="left" vertical="center" wrapText="1"/>
    </xf>
    <xf numFmtId="0" fontId="16" fillId="3" borderId="98" xfId="1" applyFont="1" applyFill="1" applyBorder="1" applyAlignment="1">
      <alignment horizontal="left" vertical="center" wrapText="1"/>
    </xf>
    <xf numFmtId="0" fontId="15" fillId="3" borderId="95"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6" fillId="3" borderId="44" xfId="1" applyFont="1" applyFill="1" applyBorder="1" applyAlignment="1">
      <alignment horizontal="left" vertical="center" wrapText="1"/>
    </xf>
    <xf numFmtId="0" fontId="16" fillId="3" borderId="96" xfId="1" applyFont="1" applyFill="1" applyBorder="1" applyAlignment="1">
      <alignment horizontal="left" vertical="center" wrapText="1"/>
    </xf>
    <xf numFmtId="0" fontId="15" fillId="3" borderId="25"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17" fillId="4" borderId="88"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5" fillId="0" borderId="90"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34" xfId="0" applyBorder="1" applyAlignment="1">
      <alignment horizontal="center" vertical="center" wrapText="1"/>
    </xf>
    <xf numFmtId="1" fontId="0" fillId="0" borderId="41" xfId="4" applyNumberFormat="1" applyFont="1" applyBorder="1" applyAlignment="1">
      <alignment horizontal="center" vertical="center" wrapText="1"/>
    </xf>
    <xf numFmtId="1" fontId="0" fillId="0" borderId="34" xfId="4" applyNumberFormat="1" applyFont="1" applyBorder="1" applyAlignment="1">
      <alignment horizontal="center" vertical="center" wrapText="1"/>
    </xf>
    <xf numFmtId="0" fontId="0" fillId="0" borderId="39" xfId="0" applyBorder="1" applyAlignment="1">
      <alignment horizontal="center" vertical="center" wrapText="1"/>
    </xf>
    <xf numFmtId="0" fontId="20" fillId="3" borderId="41"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9" xfId="0" applyFont="1" applyFill="1" applyBorder="1" applyAlignment="1">
      <alignment horizontal="center" vertical="center" wrapText="1"/>
    </xf>
    <xf numFmtId="1" fontId="0" fillId="0" borderId="39" xfId="4" applyNumberFormat="1" applyFont="1" applyBorder="1" applyAlignment="1">
      <alignment horizontal="center" vertical="center" wrapText="1"/>
    </xf>
    <xf numFmtId="9" fontId="0" fillId="0" borderId="41" xfId="4" applyFont="1" applyBorder="1" applyAlignment="1">
      <alignment horizontal="center" vertical="center" wrapText="1"/>
    </xf>
    <xf numFmtId="9" fontId="0" fillId="0" borderId="39" xfId="4" applyFont="1" applyBorder="1" applyAlignment="1">
      <alignment horizontal="center" vertical="center" wrapText="1"/>
    </xf>
    <xf numFmtId="9" fontId="0" fillId="0" borderId="34" xfId="4" applyFont="1" applyBorder="1" applyAlignment="1">
      <alignment horizontal="center" vertical="center" wrapText="1"/>
    </xf>
    <xf numFmtId="0" fontId="27" fillId="0" borderId="41"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4" xfId="0" applyFont="1" applyBorder="1" applyAlignment="1">
      <alignment horizontal="center" vertical="center" wrapText="1"/>
    </xf>
    <xf numFmtId="0" fontId="4" fillId="4" borderId="48"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9" xfId="0" applyFont="1" applyFill="1" applyBorder="1" applyAlignment="1">
      <alignment horizontal="left" vertical="center"/>
    </xf>
    <xf numFmtId="0" fontId="5" fillId="4" borderId="41" xfId="0" applyFont="1" applyFill="1" applyBorder="1" applyAlignment="1">
      <alignment horizontal="left" vertical="center"/>
    </xf>
    <xf numFmtId="0" fontId="0" fillId="0" borderId="79" xfId="0" applyBorder="1" applyAlignment="1">
      <alignment horizontal="center" vertical="center" wrapText="1"/>
    </xf>
    <xf numFmtId="0" fontId="4" fillId="4" borderId="80"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4" fillId="4" borderId="62"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0" xfId="0" applyFont="1" applyFill="1" applyAlignment="1">
      <alignment horizontal="center" vertical="center"/>
    </xf>
    <xf numFmtId="0" fontId="4" fillId="4" borderId="48" xfId="0" applyFont="1" applyFill="1" applyBorder="1" applyAlignment="1">
      <alignment horizontal="center" vertical="center" textRotation="1"/>
    </xf>
    <xf numFmtId="0" fontId="4" fillId="4" borderId="51" xfId="0" applyFont="1" applyFill="1" applyBorder="1" applyAlignment="1">
      <alignment horizontal="center" vertical="center" textRotation="1"/>
    </xf>
    <xf numFmtId="0" fontId="4" fillId="4" borderId="65" xfId="0" applyFont="1" applyFill="1" applyBorder="1" applyAlignment="1">
      <alignment horizontal="center" vertical="center"/>
    </xf>
    <xf numFmtId="9" fontId="0" fillId="0" borderId="79" xfId="4" applyFont="1" applyBorder="1" applyAlignment="1">
      <alignment horizontal="center" vertical="center" wrapText="1"/>
    </xf>
    <xf numFmtId="0" fontId="22" fillId="0" borderId="79"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4" xfId="0" applyFont="1" applyBorder="1" applyAlignment="1">
      <alignment horizontal="center" vertical="center" wrapText="1"/>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8"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8" xfId="0" applyFont="1" applyFill="1" applyBorder="1" applyAlignment="1">
      <alignment horizontal="center" vertical="center"/>
    </xf>
    <xf numFmtId="0" fontId="4" fillId="4" borderId="51" xfId="0" applyFont="1" applyFill="1" applyBorder="1" applyAlignment="1">
      <alignment horizontal="center" vertical="center"/>
    </xf>
    <xf numFmtId="0" fontId="4" fillId="15" borderId="61" xfId="0" applyFont="1" applyFill="1" applyBorder="1" applyAlignment="1" applyProtection="1">
      <alignment horizontal="center" vertical="center"/>
      <protection locked="0"/>
    </xf>
    <xf numFmtId="0" fontId="4" fillId="15" borderId="62" xfId="0" applyFont="1" applyFill="1" applyBorder="1" applyAlignment="1" applyProtection="1">
      <alignment horizontal="center" vertical="center"/>
      <protection locked="0"/>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27" fillId="0" borderId="9" xfId="0" applyFont="1" applyBorder="1" applyAlignment="1">
      <alignment horizontal="center" vertical="center" wrapText="1"/>
    </xf>
    <xf numFmtId="0" fontId="0" fillId="0" borderId="9" xfId="0" applyBorder="1" applyAlignment="1">
      <alignment horizontal="center" vertical="center" wrapText="1"/>
    </xf>
    <xf numFmtId="2" fontId="0" fillId="0" borderId="79"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9" xfId="3" applyNumberFormat="1" applyFont="1" applyBorder="1" applyAlignment="1">
      <alignment horizontal="center" vertical="center" wrapText="1"/>
    </xf>
    <xf numFmtId="0" fontId="2" fillId="3" borderId="69" xfId="0" applyFont="1" applyFill="1" applyBorder="1" applyAlignment="1" applyProtection="1">
      <alignment horizontal="left" vertical="center" wrapText="1"/>
      <protection locked="0"/>
    </xf>
    <xf numFmtId="0" fontId="2" fillId="3" borderId="70" xfId="0" applyFont="1" applyFill="1" applyBorder="1" applyAlignment="1" applyProtection="1">
      <alignment horizontal="left" vertical="center"/>
      <protection locked="0"/>
    </xf>
    <xf numFmtId="0" fontId="28" fillId="4" borderId="71" xfId="0" applyFont="1" applyFill="1" applyBorder="1" applyAlignment="1">
      <alignment horizontal="center" vertical="center"/>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0" xfId="0" applyFont="1" applyFill="1" applyAlignment="1">
      <alignment horizontal="center" vertical="center"/>
    </xf>
    <xf numFmtId="0" fontId="28" fillId="4" borderId="74" xfId="0" applyFont="1" applyFill="1" applyBorder="1" applyAlignment="1">
      <alignment horizontal="center" vertical="center"/>
    </xf>
    <xf numFmtId="0" fontId="28" fillId="4" borderId="75"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47" xfId="0" applyFont="1" applyFill="1" applyBorder="1" applyAlignment="1">
      <alignment horizontal="center" vertical="center" textRotation="1"/>
    </xf>
    <xf numFmtId="3" fontId="4" fillId="4" borderId="47" xfId="0" applyNumberFormat="1" applyFont="1" applyFill="1" applyBorder="1" applyAlignment="1">
      <alignment horizontal="center" vertical="center"/>
    </xf>
    <xf numFmtId="0" fontId="4" fillId="4" borderId="47" xfId="0" applyFont="1" applyFill="1" applyBorder="1" applyAlignment="1">
      <alignment horizontal="center" vertical="center" textRotation="90" wrapText="1"/>
    </xf>
    <xf numFmtId="0" fontId="4" fillId="4" borderId="47"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5" fillId="4" borderId="69" xfId="0" applyFont="1" applyFill="1" applyBorder="1" applyAlignment="1">
      <alignment horizontal="left" vertical="center"/>
    </xf>
    <xf numFmtId="0" fontId="5" fillId="4" borderId="70" xfId="0" applyFont="1" applyFill="1" applyBorder="1" applyAlignment="1">
      <alignment horizontal="left" vertical="center"/>
    </xf>
    <xf numFmtId="0" fontId="5" fillId="4" borderId="76" xfId="0" applyFont="1" applyFill="1" applyBorder="1" applyAlignment="1">
      <alignment horizontal="left" vertical="center"/>
    </xf>
    <xf numFmtId="0" fontId="2" fillId="3" borderId="76" xfId="0" applyFont="1" applyFill="1" applyBorder="1" applyAlignment="1" applyProtection="1">
      <alignment horizontal="left" vertical="center"/>
      <protection locked="0"/>
    </xf>
    <xf numFmtId="0" fontId="2" fillId="3" borderId="69" xfId="0" applyFont="1" applyFill="1" applyBorder="1" applyAlignment="1" applyProtection="1">
      <alignment horizontal="left" vertical="center"/>
      <protection locked="0"/>
    </xf>
    <xf numFmtId="2" fontId="0" fillId="0" borderId="41"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28" fillId="4" borderId="9" xfId="0" applyFont="1" applyFill="1" applyBorder="1" applyAlignment="1">
      <alignment horizontal="center" vertical="center"/>
    </xf>
    <xf numFmtId="0" fontId="4" fillId="4" borderId="8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3" xfId="0" applyFont="1" applyFill="1" applyBorder="1" applyAlignment="1">
      <alignment horizontal="center" vertical="center"/>
    </xf>
    <xf numFmtId="0" fontId="6" fillId="3" borderId="9" xfId="0" applyFont="1" applyFill="1" applyBorder="1" applyAlignment="1">
      <alignment horizontal="center" vertical="center"/>
    </xf>
    <xf numFmtId="0" fontId="4" fillId="4" borderId="64" xfId="0" applyFont="1" applyFill="1" applyBorder="1" applyAlignment="1">
      <alignment horizontal="center" vertical="center"/>
    </xf>
    <xf numFmtId="0" fontId="43" fillId="0" borderId="87" xfId="0" applyFont="1" applyBorder="1" applyAlignment="1">
      <alignment horizontal="center" vertical="center"/>
    </xf>
    <xf numFmtId="0" fontId="49" fillId="0" borderId="43" xfId="0" applyFont="1" applyBorder="1" applyAlignment="1">
      <alignment horizontal="left" vertical="center" wrapText="1"/>
    </xf>
    <xf numFmtId="0" fontId="49" fillId="0" borderId="0" xfId="0" applyFont="1" applyAlignment="1">
      <alignment horizontal="left" vertical="center" wrapText="1"/>
    </xf>
    <xf numFmtId="0" fontId="49" fillId="0" borderId="91" xfId="0" applyFont="1" applyBorder="1" applyAlignment="1">
      <alignment horizontal="left" vertical="center" wrapText="1"/>
    </xf>
    <xf numFmtId="0" fontId="45" fillId="6" borderId="0" xfId="0" applyFont="1" applyFill="1" applyAlignment="1">
      <alignment horizontal="center" vertical="center" wrapText="1" readingOrder="1"/>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2"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22" fillId="0" borderId="9" xfId="0" applyFont="1" applyBorder="1" applyAlignment="1">
      <alignment horizontal="center" vertical="center" wrapText="1"/>
    </xf>
    <xf numFmtId="0" fontId="37" fillId="4" borderId="48"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6" fillId="4" borderId="49" xfId="0" applyFont="1" applyFill="1" applyBorder="1" applyAlignment="1" applyProtection="1">
      <alignment horizontal="center" vertical="center" wrapText="1"/>
      <protection locked="0"/>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36" fillId="4" borderId="49" xfId="0" applyFont="1" applyFill="1" applyBorder="1" applyAlignment="1">
      <alignment horizontal="center" vertical="center"/>
    </xf>
    <xf numFmtId="0" fontId="36" fillId="4" borderId="59" xfId="0" applyFont="1" applyFill="1" applyBorder="1" applyAlignment="1">
      <alignment horizontal="center" vertical="center"/>
    </xf>
    <xf numFmtId="0" fontId="36" fillId="4" borderId="50" xfId="0" applyFont="1" applyFill="1" applyBorder="1" applyAlignment="1">
      <alignment horizontal="center" vertical="center"/>
    </xf>
    <xf numFmtId="0" fontId="36" fillId="15" borderId="47" xfId="0" applyFont="1" applyFill="1" applyBorder="1" applyAlignment="1" applyProtection="1">
      <alignment horizontal="center" vertical="center" wrapText="1"/>
      <protection locked="0"/>
    </xf>
    <xf numFmtId="0" fontId="36" fillId="4" borderId="47" xfId="0" applyFont="1" applyFill="1" applyBorder="1" applyAlignment="1" applyProtection="1">
      <alignment horizontal="center" vertical="center" wrapText="1"/>
      <protection locked="0"/>
    </xf>
    <xf numFmtId="0" fontId="7" fillId="3" borderId="9" xfId="0" applyFont="1" applyFill="1" applyBorder="1" applyAlignment="1">
      <alignment horizontal="center"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5" xfId="0" applyFont="1" applyFill="1" applyBorder="1" applyAlignment="1">
      <alignment horizontal="center" vertical="center" wrapText="1"/>
    </xf>
    <xf numFmtId="0" fontId="21" fillId="0" borderId="53" xfId="0" applyFont="1" applyBorder="1" applyAlignment="1">
      <alignment horizontal="center"/>
    </xf>
    <xf numFmtId="0" fontId="21" fillId="0" borderId="39" xfId="0" applyFont="1" applyBorder="1" applyAlignment="1">
      <alignment horizontal="center"/>
    </xf>
    <xf numFmtId="0" fontId="21" fillId="0" borderId="56" xfId="0" applyFont="1" applyBorder="1" applyAlignment="1">
      <alignment horizontal="center"/>
    </xf>
    <xf numFmtId="0" fontId="30" fillId="16" borderId="57" xfId="0" applyFont="1" applyFill="1" applyBorder="1" applyAlignment="1">
      <alignment horizontal="center"/>
    </xf>
    <xf numFmtId="0" fontId="30" fillId="16" borderId="58" xfId="0" applyFont="1" applyFill="1" applyBorder="1" applyAlignment="1">
      <alignment horizontal="center"/>
    </xf>
    <xf numFmtId="1" fontId="35" fillId="0" borderId="52" xfId="0" applyNumberFormat="1" applyFont="1" applyBorder="1" applyAlignment="1" applyProtection="1">
      <alignment horizontal="center" vertical="center" wrapText="1"/>
      <protection locked="0"/>
    </xf>
    <xf numFmtId="1" fontId="35" fillId="0" borderId="54"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0" fontId="21" fillId="0" borderId="53"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1" fontId="26" fillId="0" borderId="44"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1" xfId="0" applyFont="1" applyBorder="1" applyAlignment="1">
      <alignment horizontal="center" vertical="center"/>
    </xf>
    <xf numFmtId="0" fontId="26" fillId="0" borderId="35" xfId="0" applyFont="1" applyBorder="1" applyAlignment="1">
      <alignment horizontal="center" vertical="center"/>
    </xf>
    <xf numFmtId="1" fontId="35" fillId="0" borderId="44"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1" xfId="0" applyFont="1" applyBorder="1" applyAlignment="1">
      <alignment horizontal="center" vertical="center"/>
    </xf>
    <xf numFmtId="0" fontId="35" fillId="0" borderId="35" xfId="0" applyFont="1" applyBorder="1" applyAlignment="1">
      <alignment horizontal="center" vertical="center"/>
    </xf>
    <xf numFmtId="0" fontId="26" fillId="0" borderId="76"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92" xfId="0" applyFont="1" applyBorder="1" applyAlignment="1" applyProtection="1">
      <alignment horizontal="left" vertical="top" wrapText="1"/>
      <protection locked="0"/>
    </xf>
    <xf numFmtId="2" fontId="0" fillId="0" borderId="9" xfId="3" applyNumberFormat="1" applyFont="1" applyBorder="1" applyAlignment="1">
      <alignment horizontal="left" vertical="center" wrapText="1"/>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456">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1690313</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952500</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zoomScale="145" zoomScaleNormal="145" workbookViewId="0">
      <selection activeCell="B4" sqref="B4:J7"/>
    </sheetView>
  </sheetViews>
  <sheetFormatPr baseColWidth="10" defaultRowHeight="15" x14ac:dyDescent="0.25"/>
  <sheetData>
    <row r="2" spans="2:10" ht="18.75" x14ac:dyDescent="0.3">
      <c r="B2" s="145" t="s">
        <v>255</v>
      </c>
      <c r="C2" s="145"/>
      <c r="D2" s="145"/>
      <c r="E2" s="145"/>
      <c r="F2" s="145"/>
      <c r="G2" s="145"/>
      <c r="H2" s="145"/>
      <c r="I2" s="145"/>
      <c r="J2" s="145"/>
    </row>
    <row r="3" spans="2:10" ht="15.75" thickBot="1" x14ac:dyDescent="0.3"/>
    <row r="4" spans="2:10" x14ac:dyDescent="0.25">
      <c r="B4" s="146" t="s">
        <v>256</v>
      </c>
      <c r="C4" s="147"/>
      <c r="D4" s="147"/>
      <c r="E4" s="147"/>
      <c r="F4" s="147"/>
      <c r="G4" s="147"/>
      <c r="H4" s="147"/>
      <c r="I4" s="147"/>
      <c r="J4" s="148"/>
    </row>
    <row r="5" spans="2:10" x14ac:dyDescent="0.25">
      <c r="B5" s="149"/>
      <c r="C5" s="150"/>
      <c r="D5" s="150"/>
      <c r="E5" s="150"/>
      <c r="F5" s="150"/>
      <c r="G5" s="150"/>
      <c r="H5" s="150"/>
      <c r="I5" s="150"/>
      <c r="J5" s="151"/>
    </row>
    <row r="6" spans="2:10" x14ac:dyDescent="0.25">
      <c r="B6" s="149"/>
      <c r="C6" s="150"/>
      <c r="D6" s="150"/>
      <c r="E6" s="150"/>
      <c r="F6" s="150"/>
      <c r="G6" s="150"/>
      <c r="H6" s="150"/>
      <c r="I6" s="150"/>
      <c r="J6" s="151"/>
    </row>
    <row r="7" spans="2:10" ht="15.75" thickBot="1" x14ac:dyDescent="0.3">
      <c r="B7" s="152"/>
      <c r="C7" s="153"/>
      <c r="D7" s="153"/>
      <c r="E7" s="153"/>
      <c r="F7" s="153"/>
      <c r="G7" s="153"/>
      <c r="H7" s="153"/>
      <c r="I7" s="153"/>
      <c r="J7" s="154"/>
    </row>
    <row r="8" spans="2:10" ht="11.1" customHeight="1" x14ac:dyDescent="0.25"/>
    <row r="9" spans="2:10" ht="14.45" customHeight="1" x14ac:dyDescent="0.25">
      <c r="B9" s="150" t="s">
        <v>257</v>
      </c>
      <c r="C9" s="150"/>
      <c r="D9" s="150"/>
      <c r="E9" s="150"/>
      <c r="F9" s="150"/>
      <c r="G9" s="150"/>
      <c r="H9" s="150"/>
      <c r="I9" s="150"/>
      <c r="J9" s="150"/>
    </row>
    <row r="10" spans="2:10" x14ac:dyDescent="0.25">
      <c r="B10" s="150"/>
      <c r="C10" s="150"/>
      <c r="D10" s="150"/>
      <c r="E10" s="150"/>
      <c r="F10" s="150"/>
      <c r="G10" s="150"/>
      <c r="H10" s="150"/>
      <c r="I10" s="150"/>
      <c r="J10" s="150"/>
    </row>
    <row r="11" spans="2:10" x14ac:dyDescent="0.25">
      <c r="B11" s="150"/>
      <c r="C11" s="150"/>
      <c r="D11" s="150"/>
      <c r="E11" s="150"/>
      <c r="F11" s="150"/>
      <c r="G11" s="150"/>
      <c r="H11" s="150"/>
      <c r="I11" s="150"/>
      <c r="J11" s="150"/>
    </row>
    <row r="12" spans="2:10" x14ac:dyDescent="0.25">
      <c r="B12" s="150"/>
      <c r="C12" s="150"/>
      <c r="D12" s="150"/>
      <c r="E12" s="150"/>
      <c r="F12" s="150"/>
      <c r="G12" s="150"/>
      <c r="H12" s="150"/>
      <c r="I12" s="150"/>
      <c r="J12" s="150"/>
    </row>
    <row r="13" spans="2:10" x14ac:dyDescent="0.25">
      <c r="B13" s="150"/>
      <c r="C13" s="150"/>
      <c r="D13" s="150"/>
      <c r="E13" s="150"/>
      <c r="F13" s="150"/>
      <c r="G13" s="150"/>
      <c r="H13" s="150"/>
      <c r="I13" s="150"/>
      <c r="J13" s="150"/>
    </row>
    <row r="14" spans="2:10" x14ac:dyDescent="0.25">
      <c r="B14" s="150"/>
      <c r="C14" s="150"/>
      <c r="D14" s="150"/>
      <c r="E14" s="150"/>
      <c r="F14" s="150"/>
      <c r="G14" s="150"/>
      <c r="H14" s="150"/>
      <c r="I14" s="150"/>
      <c r="J14" s="150"/>
    </row>
    <row r="15" spans="2:10" x14ac:dyDescent="0.25">
      <c r="B15" s="150"/>
      <c r="C15" s="150"/>
      <c r="D15" s="150"/>
      <c r="E15" s="150"/>
      <c r="F15" s="150"/>
      <c r="G15" s="150"/>
      <c r="H15" s="150"/>
      <c r="I15" s="150"/>
      <c r="J15" s="150"/>
    </row>
    <row r="17" spans="2:10" x14ac:dyDescent="0.25">
      <c r="B17" s="150" t="s">
        <v>258</v>
      </c>
      <c r="C17" s="150"/>
      <c r="D17" s="150"/>
      <c r="E17" s="150"/>
      <c r="F17" s="150"/>
      <c r="G17" s="150"/>
      <c r="H17" s="150"/>
      <c r="I17" s="150"/>
      <c r="J17" s="150"/>
    </row>
    <row r="18" spans="2:10" x14ac:dyDescent="0.25">
      <c r="B18" s="150"/>
      <c r="C18" s="150"/>
      <c r="D18" s="150"/>
      <c r="E18" s="150"/>
      <c r="F18" s="150"/>
      <c r="G18" s="150"/>
      <c r="H18" s="150"/>
      <c r="I18" s="150"/>
      <c r="J18" s="150"/>
    </row>
    <row r="19" spans="2:10" x14ac:dyDescent="0.25">
      <c r="B19" s="150"/>
      <c r="C19" s="150"/>
      <c r="D19" s="150"/>
      <c r="E19" s="150"/>
      <c r="F19" s="150"/>
      <c r="G19" s="150"/>
      <c r="H19" s="150"/>
      <c r="I19" s="150"/>
      <c r="J19" s="150"/>
    </row>
    <row r="20" spans="2:10" x14ac:dyDescent="0.25">
      <c r="B20" s="150"/>
      <c r="C20" s="150"/>
      <c r="D20" s="150"/>
      <c r="E20" s="150"/>
      <c r="F20" s="150"/>
      <c r="G20" s="150"/>
      <c r="H20" s="150"/>
      <c r="I20" s="150"/>
      <c r="J20" s="150"/>
    </row>
    <row r="22" spans="2:10" x14ac:dyDescent="0.25">
      <c r="B22" s="150" t="s">
        <v>259</v>
      </c>
      <c r="C22" s="150"/>
      <c r="D22" s="150"/>
      <c r="E22" s="150"/>
      <c r="F22" s="150"/>
      <c r="G22" s="150"/>
      <c r="H22" s="150"/>
      <c r="I22" s="150"/>
      <c r="J22" s="150"/>
    </row>
    <row r="23" spans="2:10" x14ac:dyDescent="0.25">
      <c r="B23" s="150"/>
      <c r="C23" s="150"/>
      <c r="D23" s="150"/>
      <c r="E23" s="150"/>
      <c r="F23" s="150"/>
      <c r="G23" s="150"/>
      <c r="H23" s="150"/>
      <c r="I23" s="150"/>
      <c r="J23" s="150"/>
    </row>
    <row r="24" spans="2:10" x14ac:dyDescent="0.25">
      <c r="B24" s="150"/>
      <c r="C24" s="150"/>
      <c r="D24" s="150"/>
      <c r="E24" s="150"/>
      <c r="F24" s="150"/>
      <c r="G24" s="150"/>
      <c r="H24" s="150"/>
      <c r="I24" s="150"/>
      <c r="J24" s="150"/>
    </row>
    <row r="25" spans="2:10" x14ac:dyDescent="0.25">
      <c r="B25" s="150"/>
      <c r="C25" s="150"/>
      <c r="D25" s="150"/>
      <c r="E25" s="150"/>
      <c r="F25" s="150"/>
      <c r="G25" s="150"/>
      <c r="H25" s="150"/>
      <c r="I25" s="150"/>
      <c r="J25" s="150"/>
    </row>
    <row r="26" spans="2:10" x14ac:dyDescent="0.25">
      <c r="B26" s="150"/>
      <c r="C26" s="150"/>
      <c r="D26" s="150"/>
      <c r="E26" s="150"/>
      <c r="F26" s="150"/>
      <c r="G26" s="150"/>
      <c r="H26" s="150"/>
      <c r="I26" s="150"/>
      <c r="J26" s="150"/>
    </row>
    <row r="27" spans="2:10" x14ac:dyDescent="0.25">
      <c r="B27" s="150"/>
      <c r="C27" s="150"/>
      <c r="D27" s="150"/>
      <c r="E27" s="150"/>
      <c r="F27" s="150"/>
      <c r="G27" s="150"/>
      <c r="H27" s="150"/>
      <c r="I27" s="150"/>
      <c r="J27" s="150"/>
    </row>
    <row r="28" spans="2:10" x14ac:dyDescent="0.25">
      <c r="B28" s="150"/>
      <c r="C28" s="150"/>
      <c r="D28" s="150"/>
      <c r="E28" s="150"/>
      <c r="F28" s="150"/>
      <c r="G28" s="150"/>
      <c r="H28" s="150"/>
      <c r="I28" s="150"/>
      <c r="J28" s="150"/>
    </row>
    <row r="29" spans="2:10" x14ac:dyDescent="0.25">
      <c r="B29" s="150"/>
      <c r="C29" s="150"/>
      <c r="D29" s="150"/>
      <c r="E29" s="150"/>
      <c r="F29" s="150"/>
      <c r="G29" s="150"/>
      <c r="H29" s="150"/>
      <c r="I29" s="150"/>
      <c r="J29" s="150"/>
    </row>
    <row r="30" spans="2:10" ht="19.5" customHeight="1" x14ac:dyDescent="0.25">
      <c r="B30" s="150"/>
      <c r="C30" s="150"/>
      <c r="D30" s="150"/>
      <c r="E30" s="150"/>
      <c r="F30" s="150"/>
      <c r="G30" s="150"/>
      <c r="H30" s="150"/>
      <c r="I30" s="150"/>
      <c r="J30" s="150"/>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A43" zoomScale="112" zoomScaleNormal="112" workbookViewId="0">
      <selection activeCell="D39" sqref="D39:E39"/>
    </sheetView>
  </sheetViews>
  <sheetFormatPr baseColWidth="10" defaultColWidth="11.42578125" defaultRowHeight="15" x14ac:dyDescent="0.25"/>
  <cols>
    <col min="1" max="1" width="2.7109375" style="3" customWidth="1"/>
    <col min="2" max="2" width="24.7109375" style="3" customWidth="1"/>
    <col min="3" max="3" width="11.28515625" style="53" customWidth="1"/>
    <col min="4" max="4" width="19.28515625" style="53"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x14ac:dyDescent="0.3"/>
    <row r="2" spans="2:8" ht="18" x14ac:dyDescent="0.25">
      <c r="B2" s="189" t="s">
        <v>16</v>
      </c>
      <c r="C2" s="190"/>
      <c r="D2" s="190"/>
      <c r="E2" s="190"/>
      <c r="F2" s="190"/>
      <c r="G2" s="190"/>
      <c r="H2" s="191"/>
    </row>
    <row r="3" spans="2:8" ht="16.5" x14ac:dyDescent="0.25">
      <c r="B3" s="192" t="s">
        <v>17</v>
      </c>
      <c r="C3" s="193"/>
      <c r="D3" s="194"/>
      <c r="E3" s="194"/>
      <c r="F3" s="194"/>
      <c r="G3" s="194"/>
      <c r="H3" s="195"/>
    </row>
    <row r="4" spans="2:8" ht="19.5" customHeight="1" x14ac:dyDescent="0.25">
      <c r="B4" s="196" t="s">
        <v>217</v>
      </c>
      <c r="C4" s="197"/>
      <c r="D4" s="197"/>
      <c r="E4" s="197"/>
      <c r="F4" s="197"/>
      <c r="G4" s="197"/>
      <c r="H4" s="198"/>
    </row>
    <row r="5" spans="2:8" ht="19.5" customHeight="1" x14ac:dyDescent="0.25">
      <c r="B5" s="137"/>
      <c r="C5" s="138"/>
      <c r="D5" s="138"/>
      <c r="E5" s="138"/>
      <c r="F5" s="138"/>
      <c r="G5" s="138"/>
      <c r="H5" s="139"/>
    </row>
    <row r="6" spans="2:8" ht="14.45" customHeight="1" x14ac:dyDescent="0.25">
      <c r="B6" s="166" t="s">
        <v>218</v>
      </c>
      <c r="C6" s="167"/>
      <c r="D6" s="167"/>
      <c r="E6" s="167"/>
      <c r="F6" s="167"/>
      <c r="G6" s="167"/>
      <c r="H6" s="168"/>
    </row>
    <row r="7" spans="2:8" ht="6.95" customHeight="1" thickBot="1" x14ac:dyDescent="0.3">
      <c r="B7" s="140"/>
      <c r="C7" s="61"/>
      <c r="D7" s="61"/>
      <c r="E7" s="5"/>
      <c r="F7" s="6"/>
      <c r="G7" s="6"/>
      <c r="H7" s="7"/>
    </row>
    <row r="8" spans="2:8" ht="15.75" thickTop="1" x14ac:dyDescent="0.25">
      <c r="B8" s="119"/>
      <c r="C8" s="121" t="s">
        <v>190</v>
      </c>
      <c r="D8" s="199" t="s">
        <v>18</v>
      </c>
      <c r="E8" s="174"/>
      <c r="F8" s="200" t="s">
        <v>19</v>
      </c>
      <c r="G8" s="201"/>
      <c r="H8" s="7"/>
    </row>
    <row r="9" spans="2:8" ht="15" customHeight="1" x14ac:dyDescent="0.25">
      <c r="B9" s="120"/>
      <c r="C9" s="122">
        <v>3</v>
      </c>
      <c r="D9" s="170" t="s">
        <v>20</v>
      </c>
      <c r="E9" s="188"/>
      <c r="F9" s="171" t="s">
        <v>192</v>
      </c>
      <c r="G9" s="172"/>
      <c r="H9" s="7"/>
    </row>
    <row r="10" spans="2:8" x14ac:dyDescent="0.25">
      <c r="B10" s="120"/>
      <c r="C10" s="122">
        <v>3</v>
      </c>
      <c r="D10" s="170" t="s">
        <v>22</v>
      </c>
      <c r="E10" s="188"/>
      <c r="F10" s="171" t="s">
        <v>193</v>
      </c>
      <c r="G10" s="172"/>
      <c r="H10" s="7"/>
    </row>
    <row r="11" spans="2:8" x14ac:dyDescent="0.25">
      <c r="B11" s="120"/>
      <c r="C11" s="122">
        <v>3</v>
      </c>
      <c r="D11" s="170" t="s">
        <v>24</v>
      </c>
      <c r="E11" s="188"/>
      <c r="F11" s="171" t="s">
        <v>194</v>
      </c>
      <c r="G11" s="172"/>
      <c r="H11" s="7"/>
    </row>
    <row r="12" spans="2:8" ht="27.75" customHeight="1" x14ac:dyDescent="0.25">
      <c r="B12" s="120"/>
      <c r="C12" s="122">
        <v>3</v>
      </c>
      <c r="D12" s="170" t="s">
        <v>108</v>
      </c>
      <c r="E12" s="188"/>
      <c r="F12" s="171" t="s">
        <v>195</v>
      </c>
      <c r="G12" s="172"/>
      <c r="H12" s="7"/>
    </row>
    <row r="13" spans="2:8" x14ac:dyDescent="0.25">
      <c r="B13" s="120"/>
      <c r="C13" s="122">
        <v>3</v>
      </c>
      <c r="D13" s="170" t="s">
        <v>96</v>
      </c>
      <c r="E13" s="188"/>
      <c r="F13" s="171" t="s">
        <v>196</v>
      </c>
      <c r="G13" s="172"/>
      <c r="H13" s="7"/>
    </row>
    <row r="14" spans="2:8" ht="41.25" customHeight="1" x14ac:dyDescent="0.25">
      <c r="B14" s="120"/>
      <c r="C14" s="122">
        <v>3</v>
      </c>
      <c r="D14" s="170" t="s">
        <v>4</v>
      </c>
      <c r="E14" s="188"/>
      <c r="F14" s="171" t="s">
        <v>197</v>
      </c>
      <c r="G14" s="172"/>
      <c r="H14" s="7"/>
    </row>
    <row r="15" spans="2:8" ht="41.25" customHeight="1" x14ac:dyDescent="0.25">
      <c r="B15" s="120"/>
      <c r="C15" s="122">
        <v>3</v>
      </c>
      <c r="D15" s="169" t="s">
        <v>191</v>
      </c>
      <c r="E15" s="170"/>
      <c r="F15" s="171" t="s">
        <v>198</v>
      </c>
      <c r="G15" s="172"/>
      <c r="H15" s="7"/>
    </row>
    <row r="16" spans="2:8" ht="51.75" customHeight="1" x14ac:dyDescent="0.25">
      <c r="B16" s="120"/>
      <c r="C16" s="122">
        <v>3</v>
      </c>
      <c r="D16" s="170" t="s">
        <v>121</v>
      </c>
      <c r="E16" s="188"/>
      <c r="F16" s="171" t="s">
        <v>199</v>
      </c>
      <c r="G16" s="172"/>
      <c r="H16" s="7"/>
    </row>
    <row r="17" spans="2:8" ht="51.75" customHeight="1" x14ac:dyDescent="0.25">
      <c r="B17" s="120"/>
      <c r="C17" s="122">
        <v>3</v>
      </c>
      <c r="D17" s="169" t="s">
        <v>200</v>
      </c>
      <c r="E17" s="170"/>
      <c r="F17" s="171" t="s">
        <v>201</v>
      </c>
      <c r="G17" s="172"/>
      <c r="H17" s="7"/>
    </row>
    <row r="18" spans="2:8" x14ac:dyDescent="0.25">
      <c r="C18" s="122">
        <v>4</v>
      </c>
      <c r="D18" s="202" t="s">
        <v>219</v>
      </c>
      <c r="E18" s="203"/>
      <c r="F18" s="171" t="s">
        <v>220</v>
      </c>
      <c r="G18" s="172"/>
    </row>
    <row r="19" spans="2:8" ht="51.75" customHeight="1" x14ac:dyDescent="0.25">
      <c r="B19" s="120"/>
      <c r="C19" s="122">
        <v>3</v>
      </c>
      <c r="D19" s="204" t="s">
        <v>202</v>
      </c>
      <c r="E19" s="205"/>
      <c r="F19" s="171" t="s">
        <v>221</v>
      </c>
      <c r="G19" s="172"/>
      <c r="H19" s="7"/>
    </row>
    <row r="20" spans="2:8" ht="57.6" customHeight="1" x14ac:dyDescent="0.25">
      <c r="B20" s="120"/>
      <c r="C20" s="122">
        <v>3</v>
      </c>
      <c r="D20" s="169" t="s">
        <v>204</v>
      </c>
      <c r="E20" s="170"/>
      <c r="F20" s="171" t="s">
        <v>222</v>
      </c>
      <c r="G20" s="172"/>
      <c r="H20" s="7"/>
    </row>
    <row r="21" spans="2:8" ht="36" customHeight="1" x14ac:dyDescent="0.25">
      <c r="B21" s="120"/>
      <c r="C21" s="122">
        <v>3</v>
      </c>
      <c r="D21" s="169" t="s">
        <v>223</v>
      </c>
      <c r="E21" s="170"/>
      <c r="F21" s="177" t="s">
        <v>205</v>
      </c>
      <c r="G21" s="178"/>
      <c r="H21" s="7"/>
    </row>
    <row r="22" spans="2:8" ht="26.25" customHeight="1" x14ac:dyDescent="0.25">
      <c r="B22" s="120"/>
      <c r="C22" s="122">
        <v>3</v>
      </c>
      <c r="D22" s="179" t="s">
        <v>224</v>
      </c>
      <c r="E22" s="180"/>
      <c r="F22" s="171" t="s">
        <v>203</v>
      </c>
      <c r="G22" s="172"/>
      <c r="H22" s="7"/>
    </row>
    <row r="23" spans="2:8" ht="30" customHeight="1" x14ac:dyDescent="0.25">
      <c r="B23" s="120"/>
      <c r="C23" s="122"/>
      <c r="D23" s="170" t="s">
        <v>225</v>
      </c>
      <c r="E23" s="188"/>
      <c r="F23" s="171" t="s">
        <v>203</v>
      </c>
      <c r="G23" s="172"/>
      <c r="H23" s="7"/>
    </row>
    <row r="24" spans="2:8" ht="39.75" customHeight="1" x14ac:dyDescent="0.25">
      <c r="B24" s="120"/>
      <c r="C24" s="122"/>
      <c r="D24" s="181" t="s">
        <v>226</v>
      </c>
      <c r="E24" s="170"/>
      <c r="F24" s="171" t="s">
        <v>203</v>
      </c>
      <c r="G24" s="172"/>
      <c r="H24" s="7"/>
    </row>
    <row r="25" spans="2:8" ht="27" customHeight="1" x14ac:dyDescent="0.25">
      <c r="B25" s="4"/>
      <c r="C25" s="61"/>
      <c r="D25" s="60"/>
      <c r="E25" s="58"/>
      <c r="F25" s="59"/>
      <c r="G25" s="59"/>
      <c r="H25" s="7"/>
    </row>
    <row r="26" spans="2:8" ht="27" customHeight="1" x14ac:dyDescent="0.25">
      <c r="B26" s="166" t="s">
        <v>227</v>
      </c>
      <c r="C26" s="167"/>
      <c r="D26" s="167"/>
      <c r="E26" s="167"/>
      <c r="F26" s="167"/>
      <c r="G26" s="167"/>
      <c r="H26" s="168"/>
    </row>
    <row r="27" spans="2:8" ht="10.5" customHeight="1" thickBot="1" x14ac:dyDescent="0.3">
      <c r="D27" s="60"/>
      <c r="E27" s="58"/>
      <c r="F27" s="59"/>
      <c r="G27" s="59"/>
      <c r="H27" s="7"/>
    </row>
    <row r="28" spans="2:8" ht="16.5" thickTop="1" thickBot="1" x14ac:dyDescent="0.3">
      <c r="D28" s="173" t="s">
        <v>18</v>
      </c>
      <c r="E28" s="174"/>
      <c r="F28" s="175" t="s">
        <v>19</v>
      </c>
      <c r="G28" s="176"/>
      <c r="H28" s="33"/>
    </row>
    <row r="29" spans="2:8" x14ac:dyDescent="0.25">
      <c r="D29" s="184" t="s">
        <v>20</v>
      </c>
      <c r="E29" s="185"/>
      <c r="F29" s="186" t="s">
        <v>21</v>
      </c>
      <c r="G29" s="187"/>
      <c r="H29" s="33"/>
    </row>
    <row r="30" spans="2:8" x14ac:dyDescent="0.25">
      <c r="D30" s="158" t="s">
        <v>22</v>
      </c>
      <c r="E30" s="159"/>
      <c r="F30" s="182" t="s">
        <v>23</v>
      </c>
      <c r="G30" s="183"/>
      <c r="H30" s="33"/>
    </row>
    <row r="31" spans="2:8" x14ac:dyDescent="0.25">
      <c r="D31" s="158" t="s">
        <v>24</v>
      </c>
      <c r="E31" s="159"/>
      <c r="F31" s="182" t="s">
        <v>25</v>
      </c>
      <c r="G31" s="183"/>
      <c r="H31" s="33"/>
    </row>
    <row r="32" spans="2:8" x14ac:dyDescent="0.25">
      <c r="D32" s="158" t="s">
        <v>108</v>
      </c>
      <c r="E32" s="159"/>
      <c r="F32" s="182" t="s">
        <v>228</v>
      </c>
      <c r="G32" s="183"/>
      <c r="H32" s="33"/>
    </row>
    <row r="33" spans="2:8" x14ac:dyDescent="0.25">
      <c r="D33" s="158" t="s">
        <v>96</v>
      </c>
      <c r="E33" s="159"/>
      <c r="F33" s="182" t="s">
        <v>229</v>
      </c>
      <c r="G33" s="183"/>
      <c r="H33" s="33"/>
    </row>
    <row r="34" spans="2:8" ht="29.25" customHeight="1" x14ac:dyDescent="0.25">
      <c r="D34" s="158" t="s">
        <v>98</v>
      </c>
      <c r="E34" s="159"/>
      <c r="F34" s="182" t="s">
        <v>230</v>
      </c>
      <c r="G34" s="183"/>
      <c r="H34" s="33"/>
    </row>
    <row r="35" spans="2:8" ht="38.450000000000003" customHeight="1" x14ac:dyDescent="0.25">
      <c r="B35" s="4"/>
      <c r="C35" s="61"/>
      <c r="D35" s="158" t="s">
        <v>231</v>
      </c>
      <c r="E35" s="159"/>
      <c r="F35" s="160" t="s">
        <v>232</v>
      </c>
      <c r="G35" s="161"/>
      <c r="H35" s="7"/>
    </row>
    <row r="36" spans="2:8" ht="35.1" customHeight="1" x14ac:dyDescent="0.25">
      <c r="B36" s="4"/>
      <c r="C36" s="61"/>
      <c r="D36" s="158" t="s">
        <v>233</v>
      </c>
      <c r="E36" s="159"/>
      <c r="F36" s="160" t="s">
        <v>234</v>
      </c>
      <c r="G36" s="161"/>
      <c r="H36" s="7"/>
    </row>
    <row r="37" spans="2:8" ht="35.1" customHeight="1" x14ac:dyDescent="0.25">
      <c r="B37" s="4"/>
      <c r="C37" s="61"/>
      <c r="D37" s="158" t="s">
        <v>235</v>
      </c>
      <c r="E37" s="159"/>
      <c r="F37" s="160" t="s">
        <v>234</v>
      </c>
      <c r="G37" s="161"/>
      <c r="H37" s="7"/>
    </row>
    <row r="38" spans="2:8" ht="35.1" customHeight="1" x14ac:dyDescent="0.25">
      <c r="B38" s="4"/>
      <c r="C38" s="61"/>
      <c r="D38" s="158" t="s">
        <v>236</v>
      </c>
      <c r="E38" s="159"/>
      <c r="F38" s="160" t="s">
        <v>234</v>
      </c>
      <c r="G38" s="161"/>
      <c r="H38" s="7"/>
    </row>
    <row r="39" spans="2:8" ht="35.1" customHeight="1" x14ac:dyDescent="0.25">
      <c r="B39" s="4"/>
      <c r="C39" s="61"/>
      <c r="D39" s="158" t="s">
        <v>237</v>
      </c>
      <c r="E39" s="159"/>
      <c r="F39" s="160" t="s">
        <v>234</v>
      </c>
      <c r="G39" s="161"/>
      <c r="H39" s="7"/>
    </row>
    <row r="40" spans="2:8" ht="35.1" customHeight="1" x14ac:dyDescent="0.25">
      <c r="B40" s="4"/>
      <c r="C40" s="61"/>
      <c r="D40" s="158" t="s">
        <v>238</v>
      </c>
      <c r="E40" s="159"/>
      <c r="F40" s="160" t="s">
        <v>239</v>
      </c>
      <c r="G40" s="161"/>
      <c r="H40" s="7"/>
    </row>
    <row r="41" spans="2:8" ht="35.1" customHeight="1" x14ac:dyDescent="0.25">
      <c r="B41" s="4"/>
      <c r="C41" s="61"/>
      <c r="D41" s="158" t="s">
        <v>160</v>
      </c>
      <c r="E41" s="159"/>
      <c r="F41" s="160" t="s">
        <v>240</v>
      </c>
      <c r="G41" s="161"/>
      <c r="H41" s="7"/>
    </row>
    <row r="42" spans="2:8" ht="35.1" customHeight="1" x14ac:dyDescent="0.25">
      <c r="B42" s="4"/>
      <c r="C42" s="61"/>
      <c r="D42" s="158" t="s">
        <v>241</v>
      </c>
      <c r="E42" s="159"/>
      <c r="F42" s="160" t="s">
        <v>242</v>
      </c>
      <c r="G42" s="161"/>
      <c r="H42" s="7"/>
    </row>
    <row r="43" spans="2:8" ht="35.1" customHeight="1" x14ac:dyDescent="0.25">
      <c r="B43" s="4"/>
      <c r="C43" s="61"/>
      <c r="D43" s="158" t="s">
        <v>243</v>
      </c>
      <c r="E43" s="159"/>
      <c r="F43" s="160" t="s">
        <v>234</v>
      </c>
      <c r="G43" s="161"/>
      <c r="H43" s="7"/>
    </row>
    <row r="44" spans="2:8" ht="50.45" customHeight="1" x14ac:dyDescent="0.25">
      <c r="B44" s="4"/>
      <c r="C44" s="61"/>
      <c r="D44" s="158" t="s">
        <v>244</v>
      </c>
      <c r="E44" s="159"/>
      <c r="F44" s="160" t="s">
        <v>234</v>
      </c>
      <c r="G44" s="161"/>
      <c r="H44" s="7"/>
    </row>
    <row r="45" spans="2:8" ht="35.1" customHeight="1" x14ac:dyDescent="0.25">
      <c r="B45" s="4"/>
      <c r="C45" s="61"/>
      <c r="D45" s="158" t="s">
        <v>245</v>
      </c>
      <c r="E45" s="159"/>
      <c r="F45" s="160" t="s">
        <v>234</v>
      </c>
      <c r="G45" s="161"/>
      <c r="H45" s="7"/>
    </row>
    <row r="46" spans="2:8" ht="35.1" customHeight="1" x14ac:dyDescent="0.25">
      <c r="B46" s="4"/>
      <c r="C46" s="61"/>
      <c r="D46" s="158" t="s">
        <v>246</v>
      </c>
      <c r="E46" s="159"/>
      <c r="F46" s="160" t="s">
        <v>234</v>
      </c>
      <c r="G46" s="161"/>
      <c r="H46" s="7"/>
    </row>
    <row r="47" spans="2:8" ht="35.1" customHeight="1" x14ac:dyDescent="0.25">
      <c r="B47" s="4"/>
      <c r="C47" s="61"/>
      <c r="D47" s="158" t="s">
        <v>247</v>
      </c>
      <c r="E47" s="159"/>
      <c r="F47" s="160" t="s">
        <v>239</v>
      </c>
      <c r="G47" s="161"/>
      <c r="H47" s="7"/>
    </row>
    <row r="48" spans="2:8" ht="35.1" customHeight="1" x14ac:dyDescent="0.25">
      <c r="B48" s="4"/>
      <c r="C48" s="61"/>
      <c r="D48" s="158" t="s">
        <v>248</v>
      </c>
      <c r="E48" s="159"/>
      <c r="F48" s="160" t="s">
        <v>239</v>
      </c>
      <c r="G48" s="161"/>
      <c r="H48" s="7"/>
    </row>
    <row r="49" spans="2:8" ht="35.1" customHeight="1" x14ac:dyDescent="0.25">
      <c r="B49" s="4"/>
      <c r="C49" s="61"/>
      <c r="D49" s="158" t="s">
        <v>249</v>
      </c>
      <c r="E49" s="159"/>
      <c r="F49" s="160" t="s">
        <v>239</v>
      </c>
      <c r="G49" s="161"/>
      <c r="H49" s="7"/>
    </row>
    <row r="50" spans="2:8" ht="35.1" customHeight="1" thickBot="1" x14ac:dyDescent="0.3">
      <c r="B50" s="4"/>
      <c r="C50" s="61"/>
      <c r="D50" s="162" t="s">
        <v>250</v>
      </c>
      <c r="E50" s="163"/>
      <c r="F50" s="164" t="s">
        <v>239</v>
      </c>
      <c r="G50" s="165"/>
      <c r="H50" s="7"/>
    </row>
    <row r="51" spans="2:8" ht="32.25" customHeight="1" x14ac:dyDescent="0.25">
      <c r="B51" s="4"/>
      <c r="C51" s="61"/>
      <c r="D51" s="60"/>
      <c r="E51" s="60"/>
      <c r="F51" s="59"/>
      <c r="G51" s="59"/>
      <c r="H51" s="7"/>
    </row>
    <row r="52" spans="2:8" ht="34.5" customHeight="1" x14ac:dyDescent="0.25">
      <c r="B52" s="166" t="s">
        <v>251</v>
      </c>
      <c r="C52" s="167"/>
      <c r="D52" s="167"/>
      <c r="E52" s="167"/>
      <c r="F52" s="167"/>
      <c r="G52" s="167"/>
      <c r="H52" s="168"/>
    </row>
    <row r="53" spans="2:8" ht="21.75" customHeight="1" x14ac:dyDescent="0.25">
      <c r="B53" s="166" t="s">
        <v>252</v>
      </c>
      <c r="C53" s="167"/>
      <c r="D53" s="167"/>
      <c r="E53" s="167"/>
      <c r="F53" s="167"/>
      <c r="G53" s="167"/>
      <c r="H53" s="168"/>
    </row>
    <row r="54" spans="2:8" ht="43.5" customHeight="1" x14ac:dyDescent="0.25">
      <c r="B54" s="166" t="s">
        <v>253</v>
      </c>
      <c r="C54" s="167"/>
      <c r="D54" s="167"/>
      <c r="E54" s="167"/>
      <c r="F54" s="167"/>
      <c r="G54" s="167"/>
      <c r="H54" s="168"/>
    </row>
    <row r="55" spans="2:8" ht="18" customHeight="1" thickBot="1" x14ac:dyDescent="0.3">
      <c r="B55" s="155" t="s">
        <v>254</v>
      </c>
      <c r="C55" s="156"/>
      <c r="D55" s="156"/>
      <c r="E55" s="156"/>
      <c r="F55" s="156"/>
      <c r="G55" s="156"/>
      <c r="H55" s="157"/>
    </row>
    <row r="56" spans="2:8" x14ac:dyDescent="0.25">
      <c r="D56" s="3"/>
    </row>
  </sheetData>
  <mergeCells count="89">
    <mergeCell ref="D45:E45"/>
    <mergeCell ref="F45:G45"/>
    <mergeCell ref="F44:G44"/>
    <mergeCell ref="D41:E41"/>
    <mergeCell ref="F41:G41"/>
    <mergeCell ref="D42:E42"/>
    <mergeCell ref="F42:G42"/>
    <mergeCell ref="D43:E43"/>
    <mergeCell ref="F43:G43"/>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29:E29"/>
    <mergeCell ref="F29:G29"/>
    <mergeCell ref="D9:E9"/>
    <mergeCell ref="F9:G9"/>
    <mergeCell ref="B2:H2"/>
    <mergeCell ref="B3:H3"/>
    <mergeCell ref="B4:H4"/>
    <mergeCell ref="B6:H6"/>
    <mergeCell ref="D8:E8"/>
    <mergeCell ref="F8:G8"/>
    <mergeCell ref="D10:E10"/>
    <mergeCell ref="F10:G10"/>
    <mergeCell ref="D11:E11"/>
    <mergeCell ref="F11:G11"/>
    <mergeCell ref="D12:E12"/>
    <mergeCell ref="F12:G12"/>
    <mergeCell ref="D40:E40"/>
    <mergeCell ref="F40:G40"/>
    <mergeCell ref="D44:E44"/>
    <mergeCell ref="D39:E39"/>
    <mergeCell ref="D30:E30"/>
    <mergeCell ref="F30:G30"/>
    <mergeCell ref="D34:E34"/>
    <mergeCell ref="F34:G34"/>
    <mergeCell ref="D35:E35"/>
    <mergeCell ref="F35:G35"/>
    <mergeCell ref="F39:G39"/>
    <mergeCell ref="D36:E36"/>
    <mergeCell ref="F36:G36"/>
    <mergeCell ref="D37:E37"/>
    <mergeCell ref="F37:G37"/>
    <mergeCell ref="D38:E38"/>
    <mergeCell ref="F38:G38"/>
    <mergeCell ref="D31:E31"/>
    <mergeCell ref="F31:G31"/>
    <mergeCell ref="D32:E32"/>
    <mergeCell ref="F32:G32"/>
    <mergeCell ref="D33:E33"/>
    <mergeCell ref="F33:G33"/>
    <mergeCell ref="D20:E20"/>
    <mergeCell ref="F20:G20"/>
    <mergeCell ref="B26:H26"/>
    <mergeCell ref="D28:E28"/>
    <mergeCell ref="F28:G28"/>
    <mergeCell ref="D21:E21"/>
    <mergeCell ref="F21:G21"/>
    <mergeCell ref="D22:E22"/>
    <mergeCell ref="F22:G22"/>
    <mergeCell ref="D24:E24"/>
    <mergeCell ref="F24:G24"/>
    <mergeCell ref="D46:E46"/>
    <mergeCell ref="F46:G46"/>
    <mergeCell ref="D47:E47"/>
    <mergeCell ref="F47:G47"/>
    <mergeCell ref="D48:E48"/>
    <mergeCell ref="F48:G48"/>
    <mergeCell ref="B55:H55"/>
    <mergeCell ref="D49:E49"/>
    <mergeCell ref="F49:G49"/>
    <mergeCell ref="D50:E50"/>
    <mergeCell ref="F50:G50"/>
    <mergeCell ref="B54:H54"/>
    <mergeCell ref="B52:H52"/>
    <mergeCell ref="B53:H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49"/>
  <sheetViews>
    <sheetView topLeftCell="A21" zoomScale="70" zoomScaleNormal="70" zoomScalePageLayoutView="50" workbookViewId="0">
      <selection activeCell="A10" sqref="A10:A19"/>
    </sheetView>
  </sheetViews>
  <sheetFormatPr baseColWidth="10" defaultColWidth="11.42578125" defaultRowHeight="15" x14ac:dyDescent="0.25"/>
  <cols>
    <col min="1" max="1" width="5" bestFit="1" customWidth="1"/>
    <col min="2" max="2" width="20"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hidden="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x14ac:dyDescent="0.3">
      <c r="A1" s="229"/>
      <c r="B1" s="230"/>
      <c r="C1" s="230"/>
      <c r="D1" s="43"/>
      <c r="E1" s="44"/>
      <c r="F1" s="44"/>
      <c r="G1" s="44"/>
      <c r="H1" s="44"/>
      <c r="I1" s="44"/>
      <c r="J1" s="44"/>
      <c r="K1" s="44"/>
      <c r="L1" s="44"/>
      <c r="M1" s="44"/>
      <c r="N1" s="45"/>
      <c r="O1" s="4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x14ac:dyDescent="0.3">
      <c r="A2" s="231"/>
      <c r="B2" s="232"/>
      <c r="C2" s="232"/>
      <c r="D2" s="37"/>
      <c r="E2" s="36"/>
      <c r="F2" s="36"/>
      <c r="G2" s="36"/>
      <c r="H2" s="36"/>
      <c r="I2" s="36"/>
      <c r="J2" s="36"/>
      <c r="K2" s="36"/>
      <c r="L2" s="36"/>
      <c r="M2" s="36"/>
      <c r="N2" s="46"/>
      <c r="O2" s="3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x14ac:dyDescent="0.3">
      <c r="A3" s="47"/>
      <c r="B3" s="2"/>
      <c r="C3" s="2"/>
      <c r="D3" s="37"/>
      <c r="E3" s="36"/>
      <c r="F3" s="36"/>
      <c r="G3" s="36"/>
      <c r="H3" s="36"/>
      <c r="I3" s="36"/>
      <c r="J3" s="36"/>
      <c r="K3" s="36"/>
      <c r="L3" s="36"/>
      <c r="M3" s="36"/>
      <c r="N3" s="46"/>
      <c r="O3" s="36"/>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x14ac:dyDescent="0.3">
      <c r="A4" s="223" t="s">
        <v>0</v>
      </c>
      <c r="B4" s="223"/>
      <c r="C4" s="223"/>
      <c r="D4" s="240" t="s">
        <v>265</v>
      </c>
      <c r="E4" s="240"/>
      <c r="F4" s="240"/>
      <c r="G4" s="240"/>
      <c r="H4" s="240"/>
      <c r="I4" s="240"/>
      <c r="J4" s="240"/>
      <c r="K4" s="240"/>
      <c r="L4" s="240"/>
      <c r="M4" s="240"/>
      <c r="N4" s="240"/>
      <c r="O4" s="240"/>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18" customHeight="1" x14ac:dyDescent="0.3">
      <c r="A5" s="223" t="s">
        <v>1</v>
      </c>
      <c r="B5" s="223"/>
      <c r="C5" s="223"/>
      <c r="D5" s="241" t="s">
        <v>286</v>
      </c>
      <c r="E5" s="241"/>
      <c r="F5" s="241"/>
      <c r="G5" s="241"/>
      <c r="H5" s="241"/>
      <c r="I5" s="241"/>
      <c r="J5" s="241"/>
      <c r="K5" s="241"/>
      <c r="L5" s="241"/>
      <c r="M5" s="241"/>
      <c r="N5" s="241"/>
      <c r="O5" s="241"/>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x14ac:dyDescent="0.35">
      <c r="A6" s="224" t="s">
        <v>2</v>
      </c>
      <c r="B6" s="224"/>
      <c r="C6" s="224"/>
      <c r="D6" s="71" t="s">
        <v>95</v>
      </c>
      <c r="E6" s="72"/>
      <c r="F6" s="72"/>
      <c r="G6" s="72"/>
      <c r="H6" s="72"/>
      <c r="I6" s="72"/>
      <c r="J6" s="72"/>
      <c r="K6" s="72"/>
      <c r="L6" s="72"/>
      <c r="M6" s="72"/>
      <c r="N6" s="72"/>
      <c r="O6" s="73"/>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x14ac:dyDescent="0.35">
      <c r="A7" s="65" t="s">
        <v>104</v>
      </c>
      <c r="B7" s="66"/>
      <c r="C7" s="66"/>
      <c r="D7" s="66"/>
      <c r="E7" s="66"/>
      <c r="F7" s="67"/>
      <c r="G7" s="68"/>
      <c r="H7" s="86" t="s">
        <v>131</v>
      </c>
      <c r="I7" s="228" t="s">
        <v>132</v>
      </c>
      <c r="J7" s="228"/>
      <c r="K7" s="228"/>
      <c r="L7" s="228"/>
      <c r="M7" s="228"/>
      <c r="N7" s="246" t="s">
        <v>155</v>
      </c>
      <c r="O7" s="247"/>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x14ac:dyDescent="0.3">
      <c r="A8" s="233" t="s">
        <v>12</v>
      </c>
      <c r="B8" s="235" t="s">
        <v>101</v>
      </c>
      <c r="C8" s="248" t="s">
        <v>102</v>
      </c>
      <c r="D8" s="244" t="s">
        <v>103</v>
      </c>
      <c r="E8" s="221" t="s">
        <v>121</v>
      </c>
      <c r="F8" s="221" t="s">
        <v>122</v>
      </c>
      <c r="G8" s="221" t="s">
        <v>130</v>
      </c>
      <c r="H8" s="221" t="s">
        <v>86</v>
      </c>
      <c r="I8" s="221" t="s">
        <v>119</v>
      </c>
      <c r="J8" s="221" t="s">
        <v>177</v>
      </c>
      <c r="K8" s="221" t="s">
        <v>132</v>
      </c>
      <c r="L8" s="221" t="s">
        <v>206</v>
      </c>
      <c r="M8" s="221" t="s">
        <v>176</v>
      </c>
      <c r="N8" s="242" t="s">
        <v>156</v>
      </c>
      <c r="O8" s="242"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x14ac:dyDescent="0.35">
      <c r="A9" s="234"/>
      <c r="B9" s="228"/>
      <c r="C9" s="249"/>
      <c r="D9" s="245"/>
      <c r="E9" s="222"/>
      <c r="F9" s="222"/>
      <c r="G9" s="222"/>
      <c r="H9" s="226"/>
      <c r="I9" s="227"/>
      <c r="J9" s="227" t="s">
        <v>13</v>
      </c>
      <c r="K9" s="227" t="s">
        <v>120</v>
      </c>
      <c r="L9" s="227"/>
      <c r="M9" s="227" t="s">
        <v>120</v>
      </c>
      <c r="N9" s="243"/>
      <c r="O9" s="243"/>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thickTop="1" x14ac:dyDescent="0.3">
      <c r="A10" s="225">
        <v>1</v>
      </c>
      <c r="B10" s="225" t="s">
        <v>275</v>
      </c>
      <c r="C10" s="225" t="s">
        <v>273</v>
      </c>
      <c r="D10" s="35" t="s">
        <v>209</v>
      </c>
      <c r="E10" s="237">
        <v>150</v>
      </c>
      <c r="F10" s="237">
        <v>0</v>
      </c>
      <c r="G10" s="236">
        <f>F10/E10</f>
        <v>0</v>
      </c>
      <c r="H10" s="218"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06" t="s">
        <v>35</v>
      </c>
      <c r="J10" s="211" t="s">
        <v>136</v>
      </c>
      <c r="K10" s="206" t="str">
        <f>IFERROR(CONCATENATE(INDEX('6. Criterios'!$B$16:$F$53,MATCH('3. Identificación de Riesgos'!J10,'6. Criterios'!$C$16:$C$54,0),1)," - ",L10),"")</f>
        <v>Mayor - 4</v>
      </c>
      <c r="L10" s="208">
        <f>IFERROR(VLOOKUP(INDEX('6. Criterios'!$B$16:$F$63,MATCH('3. Identificación de Riesgos'!J10,'6. Criterios'!$C$16:$C$64,0),1),'6. Criterios'!$B$16:$F$64,5,FALSE),"")</f>
        <v>4</v>
      </c>
      <c r="M10" s="206" t="str">
        <f>IFERROR(CONCATENATE(INDEX('6. Criterios'!$B$16:$F$53,MATCH(ROUND(AVERAGE(L10:L19),0),'6. Criterios'!$F$16:$F$53,0),1)," - ",ROUND(AVERAGE(L10:L19),0)),"")</f>
        <v>Moderado - 3</v>
      </c>
      <c r="N10" s="206" t="str">
        <f>IFERROR(CONCATENATE(VLOOKUP((LEFT(H10,LEN(H10)-4)&amp;LEFT(M10,LEN(M10)-4)),'7. Matriz de Calor'!$D$18:$E$42,2,0)," - ",RIGHT(H10,1)*RIGHT(M10,1)),"")</f>
        <v>Moderado - 3</v>
      </c>
      <c r="O10" s="206">
        <f>RIGHT(H10,1)*RIGHT(M10,1)</f>
        <v>3</v>
      </c>
      <c r="P10" s="14"/>
    </row>
    <row r="11" spans="1:267" ht="30" x14ac:dyDescent="0.3">
      <c r="A11" s="210"/>
      <c r="B11" s="210"/>
      <c r="C11" s="210"/>
      <c r="D11" s="35" t="s">
        <v>216</v>
      </c>
      <c r="E11" s="238"/>
      <c r="F11" s="238"/>
      <c r="G11" s="216"/>
      <c r="H11" s="219"/>
      <c r="I11" s="207"/>
      <c r="J11" s="212"/>
      <c r="K11" s="207"/>
      <c r="L11" s="209"/>
      <c r="M11" s="210"/>
      <c r="N11" s="210"/>
      <c r="O11" s="210"/>
      <c r="P11" s="14"/>
    </row>
    <row r="12" spans="1:267" ht="30" customHeight="1" x14ac:dyDescent="0.3">
      <c r="A12" s="210"/>
      <c r="B12" s="210"/>
      <c r="C12" s="210"/>
      <c r="D12" s="34" t="s">
        <v>272</v>
      </c>
      <c r="E12" s="238"/>
      <c r="F12" s="238"/>
      <c r="G12" s="216"/>
      <c r="H12" s="219"/>
      <c r="I12" s="206" t="s">
        <v>74</v>
      </c>
      <c r="J12" s="211" t="s">
        <v>260</v>
      </c>
      <c r="K12" s="206" t="str">
        <f>IFERROR(CONCATENATE(INDEX('6. Criterios'!$B$16:$F$53,MATCH('3. Identificación de Riesgos'!J12,'6. Criterios'!$C$16:$C$54,0),1)," - ",L12),"")</f>
        <v>Leve - 1</v>
      </c>
      <c r="L12" s="208">
        <f>IFERROR(VLOOKUP(INDEX('6. Criterios'!$B$16:$F$63,MATCH('3. Identificación de Riesgos'!J12,'6. Criterios'!$C$16:$C$64,0),1),'6. Criterios'!$B$16:$F$64,5,FALSE),"")</f>
        <v>1</v>
      </c>
      <c r="M12" s="210"/>
      <c r="N12" s="210"/>
      <c r="O12" s="210"/>
      <c r="P12" s="14"/>
    </row>
    <row r="13" spans="1:267" ht="16.5" x14ac:dyDescent="0.3">
      <c r="A13" s="210"/>
      <c r="B13" s="210"/>
      <c r="C13" s="210"/>
      <c r="D13" s="34"/>
      <c r="E13" s="238"/>
      <c r="F13" s="238"/>
      <c r="G13" s="216"/>
      <c r="H13" s="219"/>
      <c r="I13" s="207"/>
      <c r="J13" s="212"/>
      <c r="K13" s="207"/>
      <c r="L13" s="209"/>
      <c r="M13" s="210"/>
      <c r="N13" s="210"/>
      <c r="O13" s="210"/>
      <c r="P13" s="14"/>
    </row>
    <row r="14" spans="1:267" ht="15" customHeight="1" x14ac:dyDescent="0.3">
      <c r="A14" s="210"/>
      <c r="B14" s="210"/>
      <c r="C14" s="210"/>
      <c r="D14" s="34"/>
      <c r="E14" s="238"/>
      <c r="F14" s="238"/>
      <c r="G14" s="216"/>
      <c r="H14" s="219"/>
      <c r="I14" s="206"/>
      <c r="J14" s="211"/>
      <c r="K14" s="206" t="str">
        <f>IFERROR(CONCATENATE(INDEX('6. Criterios'!$B$16:$F$53,MATCH('3. Identificación de Riesgos'!J14,'6. Criterios'!$C$16:$C$54,0),1)," - ",L14),"")</f>
        <v/>
      </c>
      <c r="L14" s="208" t="str">
        <f>IFERROR(VLOOKUP(INDEX('6. Criterios'!$B$16:$F$63,MATCH('3. Identificación de Riesgos'!J14,'6. Criterios'!$C$16:$C$64,0),1),'6. Criterios'!$B$16:$F$64,5,FALSE),"")</f>
        <v/>
      </c>
      <c r="M14" s="210"/>
      <c r="N14" s="210"/>
      <c r="O14" s="210"/>
      <c r="P14" s="14"/>
    </row>
    <row r="15" spans="1:267" ht="16.5" x14ac:dyDescent="0.3">
      <c r="A15" s="210"/>
      <c r="B15" s="210"/>
      <c r="C15" s="210"/>
      <c r="D15" s="34"/>
      <c r="E15" s="238"/>
      <c r="F15" s="238"/>
      <c r="G15" s="216"/>
      <c r="H15" s="219"/>
      <c r="I15" s="207"/>
      <c r="J15" s="212"/>
      <c r="K15" s="207"/>
      <c r="L15" s="209"/>
      <c r="M15" s="210"/>
      <c r="N15" s="210"/>
      <c r="O15" s="210"/>
      <c r="P15" s="14"/>
    </row>
    <row r="16" spans="1:267" ht="30" customHeight="1" x14ac:dyDescent="0.3">
      <c r="A16" s="210"/>
      <c r="B16" s="210"/>
      <c r="C16" s="210"/>
      <c r="D16" s="34"/>
      <c r="E16" s="238"/>
      <c r="F16" s="238"/>
      <c r="G16" s="216"/>
      <c r="H16" s="219"/>
      <c r="I16" s="206"/>
      <c r="J16" s="211"/>
      <c r="K16" s="206" t="str">
        <f>IFERROR(CONCATENATE(INDEX('6. Criterios'!$B$16:$F$53,MATCH('3. Identificación de Riesgos'!J16,'6. Criterios'!$C$16:$C$54,0),1)," - ",L16),"")</f>
        <v/>
      </c>
      <c r="L16" s="208" t="str">
        <f>IFERROR(VLOOKUP(INDEX('6. Criterios'!$B$16:$F$63,MATCH('3. Identificación de Riesgos'!J16,'6. Criterios'!$C$16:$C$64,0),1),'6. Criterios'!$B$16:$F$64,5,FALSE),"")</f>
        <v/>
      </c>
      <c r="M16" s="210"/>
      <c r="N16" s="210"/>
      <c r="O16" s="210"/>
      <c r="P16" s="14"/>
    </row>
    <row r="17" spans="1:16" ht="16.5" x14ac:dyDescent="0.3">
      <c r="A17" s="210"/>
      <c r="B17" s="210"/>
      <c r="C17" s="210"/>
      <c r="D17" s="34"/>
      <c r="E17" s="238"/>
      <c r="F17" s="238"/>
      <c r="G17" s="216"/>
      <c r="H17" s="219"/>
      <c r="I17" s="207"/>
      <c r="J17" s="212"/>
      <c r="K17" s="207"/>
      <c r="L17" s="209"/>
      <c r="M17" s="210"/>
      <c r="N17" s="210"/>
      <c r="O17" s="210"/>
      <c r="P17" s="14"/>
    </row>
    <row r="18" spans="1:16" ht="48" customHeight="1" x14ac:dyDescent="0.3">
      <c r="A18" s="210"/>
      <c r="B18" s="210"/>
      <c r="C18" s="210"/>
      <c r="D18" s="34"/>
      <c r="E18" s="238"/>
      <c r="F18" s="238"/>
      <c r="G18" s="216"/>
      <c r="H18" s="219"/>
      <c r="I18" s="206"/>
      <c r="J18" s="211"/>
      <c r="K18" s="206" t="str">
        <f>IFERROR(CONCATENATE(INDEX('6. Criterios'!$B$16:$F$53,MATCH('3. Identificación de Riesgos'!J18,'6. Criterios'!$C$16:$C$54,0),1)," - ",L18),"")</f>
        <v/>
      </c>
      <c r="L18" s="208" t="str">
        <f>IFERROR(VLOOKUP(INDEX('6. Criterios'!$B$16:$F$63,MATCH('3. Identificación de Riesgos'!J18,'6. Criterios'!$C$16:$C$64,0),1),'6. Criterios'!$B$16:$F$64,5,FALSE),"")</f>
        <v/>
      </c>
      <c r="M18" s="210"/>
      <c r="N18" s="210"/>
      <c r="O18" s="210"/>
      <c r="P18" s="14"/>
    </row>
    <row r="19" spans="1:16" ht="36.75" customHeight="1" x14ac:dyDescent="0.25">
      <c r="A19" s="207"/>
      <c r="B19" s="207"/>
      <c r="C19" s="207"/>
      <c r="D19" s="34"/>
      <c r="E19" s="239"/>
      <c r="F19" s="239"/>
      <c r="G19" s="217"/>
      <c r="H19" s="220"/>
      <c r="I19" s="207"/>
      <c r="J19" s="212"/>
      <c r="K19" s="207"/>
      <c r="L19" s="209"/>
      <c r="M19" s="207"/>
      <c r="N19" s="207"/>
      <c r="O19" s="207"/>
    </row>
    <row r="20" spans="1:16" ht="45" customHeight="1" x14ac:dyDescent="0.25">
      <c r="A20" s="206">
        <v>2</v>
      </c>
      <c r="B20" s="206" t="s">
        <v>276</v>
      </c>
      <c r="C20" s="206" t="s">
        <v>269</v>
      </c>
      <c r="D20" s="35" t="s">
        <v>209</v>
      </c>
      <c r="E20" s="206">
        <v>200</v>
      </c>
      <c r="F20" s="206">
        <v>0</v>
      </c>
      <c r="G20" s="215">
        <f t="shared" ref="G20" si="0">F20/E20</f>
        <v>0</v>
      </c>
      <c r="H20" s="218"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206" t="s">
        <v>35</v>
      </c>
      <c r="J20" s="211" t="s">
        <v>136</v>
      </c>
      <c r="K20" s="206" t="str">
        <f>IFERROR(CONCATENATE(INDEX('6. Criterios'!$B$16:$F$53,MATCH('3. Identificación de Riesgos'!J20,'6. Criterios'!$C$16:$C$54,0),1)," - ",L20),"")</f>
        <v>Mayor - 4</v>
      </c>
      <c r="L20" s="208">
        <f>IFERROR(VLOOKUP(INDEX('6. Criterios'!$B$16:$F$53,MATCH('3. Identificación de Riesgos'!J20,'6. Criterios'!$C$16:$C$54,0),1),'6. Criterios'!$B$16:$F$54,5,FALSE),"")</f>
        <v>4</v>
      </c>
      <c r="M20" s="206" t="str">
        <f>IFERROR(CONCATENATE(INDEX('6. Criterios'!$B$16:$F$53,MATCH(ROUND(AVERAGE(L20:L29),0),'6. Criterios'!$F$16:$F$53,0),1)," - ",ROUND(AVERAGE(L20:L29),0)),"")</f>
        <v>Mayor - 4</v>
      </c>
      <c r="N20" s="206" t="str">
        <f>IFERROR(CONCATENATE(VLOOKUP((LEFT(H20,LEN(H20)-4)&amp;LEFT(M20,LEN(M20)-4)),'7. Matriz de Calor'!$D$18:$E$42,2,0)," - ",RIGHT(H20,1)*RIGHT(M20,1)),"")</f>
        <v>Alto  - 4</v>
      </c>
      <c r="O20" s="206">
        <f>RIGHT(H20,1)*RIGHT(M20,1)</f>
        <v>4</v>
      </c>
    </row>
    <row r="21" spans="1:16" ht="30" x14ac:dyDescent="0.25">
      <c r="A21" s="210"/>
      <c r="B21" s="210"/>
      <c r="C21" s="210"/>
      <c r="D21" s="35" t="s">
        <v>216</v>
      </c>
      <c r="E21" s="210"/>
      <c r="F21" s="210"/>
      <c r="G21" s="216"/>
      <c r="H21" s="219"/>
      <c r="I21" s="207"/>
      <c r="J21" s="212"/>
      <c r="K21" s="207"/>
      <c r="L21" s="209"/>
      <c r="M21" s="210"/>
      <c r="N21" s="210"/>
      <c r="O21" s="210"/>
    </row>
    <row r="22" spans="1:16" ht="30" x14ac:dyDescent="0.25">
      <c r="A22" s="210"/>
      <c r="B22" s="210"/>
      <c r="C22" s="210"/>
      <c r="D22" s="34" t="s">
        <v>268</v>
      </c>
      <c r="E22" s="210"/>
      <c r="F22" s="210"/>
      <c r="G22" s="216"/>
      <c r="H22" s="219"/>
      <c r="I22" s="206" t="s">
        <v>74</v>
      </c>
      <c r="J22" s="211" t="s">
        <v>262</v>
      </c>
      <c r="K22" s="206" t="str">
        <f>IFERROR(CONCATENATE(INDEX('6. Criterios'!$B$16:$F$53,MATCH('3. Identificación de Riesgos'!J22,'6. Criterios'!$C$16:$C$54,0),1)," - ",L22),"")</f>
        <v>Moderado - 3</v>
      </c>
      <c r="L22" s="208">
        <f>IFERROR(VLOOKUP(INDEX('6. Criterios'!$B$16:$F$53,MATCH('3. Identificación de Riesgos'!J22,'6. Criterios'!$C$16:$C$54,0),1),'6. Criterios'!$B$16:$F$54,5,FALSE),"")</f>
        <v>3</v>
      </c>
      <c r="M22" s="210"/>
      <c r="N22" s="210"/>
      <c r="O22" s="210"/>
    </row>
    <row r="23" spans="1:16" x14ac:dyDescent="0.25">
      <c r="A23" s="210"/>
      <c r="B23" s="210"/>
      <c r="C23" s="210"/>
      <c r="D23" s="34"/>
      <c r="E23" s="210"/>
      <c r="F23" s="210"/>
      <c r="G23" s="216"/>
      <c r="H23" s="219"/>
      <c r="I23" s="207"/>
      <c r="J23" s="212"/>
      <c r="K23" s="207"/>
      <c r="L23" s="209"/>
      <c r="M23" s="210"/>
      <c r="N23" s="210"/>
      <c r="O23" s="210"/>
    </row>
    <row r="24" spans="1:16" ht="15" customHeight="1" x14ac:dyDescent="0.25">
      <c r="A24" s="210"/>
      <c r="B24" s="210"/>
      <c r="C24" s="210"/>
      <c r="D24" s="34"/>
      <c r="E24" s="210"/>
      <c r="F24" s="210"/>
      <c r="G24" s="216"/>
      <c r="H24" s="219"/>
      <c r="I24" s="206"/>
      <c r="J24" s="211"/>
      <c r="K24" s="206" t="str">
        <f>IFERROR(CONCATENATE(INDEX('6. Criterios'!$B$16:$F$53,MATCH('3. Identificación de Riesgos'!J24,'6. Criterios'!$C$16:$C$54,0),1)," - ",L24),"")</f>
        <v/>
      </c>
      <c r="L24" s="208" t="str">
        <f>IFERROR(VLOOKUP(INDEX('6. Criterios'!$B$16:$F$53,MATCH('3. Identificación de Riesgos'!J24,'6. Criterios'!$C$16:$C$54,0),1),'6. Criterios'!$B$16:$F$54,5,FALSE),"")</f>
        <v/>
      </c>
      <c r="M24" s="210"/>
      <c r="N24" s="210"/>
      <c r="O24" s="210"/>
    </row>
    <row r="25" spans="1:16" ht="14.45" customHeight="1" x14ac:dyDescent="0.25">
      <c r="A25" s="210"/>
      <c r="B25" s="210"/>
      <c r="C25" s="210"/>
      <c r="D25" s="34"/>
      <c r="E25" s="210"/>
      <c r="F25" s="210"/>
      <c r="G25" s="216"/>
      <c r="H25" s="219"/>
      <c r="I25" s="207"/>
      <c r="J25" s="212"/>
      <c r="K25" s="207"/>
      <c r="L25" s="209"/>
      <c r="M25" s="210"/>
      <c r="N25" s="210"/>
      <c r="O25" s="210"/>
    </row>
    <row r="26" spans="1:16" ht="15" customHeight="1" x14ac:dyDescent="0.25">
      <c r="A26" s="210"/>
      <c r="B26" s="210"/>
      <c r="C26" s="210"/>
      <c r="D26" s="34"/>
      <c r="E26" s="210"/>
      <c r="F26" s="210"/>
      <c r="G26" s="216"/>
      <c r="H26" s="219"/>
      <c r="I26" s="206"/>
      <c r="J26" s="211"/>
      <c r="K26" s="206" t="str">
        <f>IFERROR(CONCATENATE(INDEX('6. Criterios'!$B$16:$F$53,MATCH('3. Identificación de Riesgos'!J26,'6. Criterios'!$C$16:$C$54,0),1)," - ",L26),"")</f>
        <v/>
      </c>
      <c r="L26" s="208" t="str">
        <f>IFERROR(VLOOKUP(INDEX('6. Criterios'!$B$16:$F$53,MATCH('3. Identificación de Riesgos'!J26,'6. Criterios'!$C$16:$C$54,0),1),'6. Criterios'!$B$16:$F$54,5,FALSE),"")</f>
        <v/>
      </c>
      <c r="M26" s="210"/>
      <c r="N26" s="210"/>
      <c r="O26" s="210"/>
    </row>
    <row r="27" spans="1:16" x14ac:dyDescent="0.25">
      <c r="A27" s="210"/>
      <c r="B27" s="210"/>
      <c r="C27" s="210"/>
      <c r="D27" s="34"/>
      <c r="E27" s="210"/>
      <c r="F27" s="210"/>
      <c r="G27" s="216"/>
      <c r="H27" s="219"/>
      <c r="I27" s="207"/>
      <c r="J27" s="212"/>
      <c r="K27" s="207"/>
      <c r="L27" s="209"/>
      <c r="M27" s="210"/>
      <c r="N27" s="210"/>
      <c r="O27" s="210"/>
    </row>
    <row r="28" spans="1:16" ht="15" customHeight="1" x14ac:dyDescent="0.25">
      <c r="A28" s="210"/>
      <c r="B28" s="210"/>
      <c r="C28" s="210"/>
      <c r="D28" s="34"/>
      <c r="E28" s="210"/>
      <c r="F28" s="210"/>
      <c r="G28" s="216"/>
      <c r="H28" s="219"/>
      <c r="I28" s="206"/>
      <c r="J28" s="211"/>
      <c r="K28" s="206" t="str">
        <f>IFERROR(CONCATENATE(INDEX('6. Criterios'!$B$16:$F$53,MATCH('3. Identificación de Riesgos'!J28,'6. Criterios'!$C$16:$C$54,0),1)," - ",L28),"")</f>
        <v/>
      </c>
      <c r="L28" s="208" t="str">
        <f>IFERROR(VLOOKUP(INDEX('6. Criterios'!$B$16:$F$53,MATCH('3. Identificación de Riesgos'!J28,'6. Criterios'!$C$16:$C$54,0),1),'6. Criterios'!$B$16:$F$54,5,FALSE),"")</f>
        <v/>
      </c>
      <c r="M28" s="210"/>
      <c r="N28" s="210"/>
      <c r="O28" s="210"/>
    </row>
    <row r="29" spans="1:16" x14ac:dyDescent="0.25">
      <c r="A29" s="207"/>
      <c r="B29" s="207"/>
      <c r="C29" s="207"/>
      <c r="D29" s="34"/>
      <c r="E29" s="207"/>
      <c r="F29" s="207"/>
      <c r="G29" s="217"/>
      <c r="H29" s="220"/>
      <c r="I29" s="207"/>
      <c r="J29" s="212"/>
      <c r="K29" s="207"/>
      <c r="L29" s="209"/>
      <c r="M29" s="207"/>
      <c r="N29" s="207"/>
      <c r="O29" s="207"/>
    </row>
    <row r="30" spans="1:16" ht="45" customHeight="1" x14ac:dyDescent="0.25">
      <c r="A30" s="206">
        <v>3</v>
      </c>
      <c r="B30" s="206" t="s">
        <v>277</v>
      </c>
      <c r="C30" s="206" t="s">
        <v>278</v>
      </c>
      <c r="D30" s="35" t="s">
        <v>209</v>
      </c>
      <c r="E30" s="206">
        <v>20</v>
      </c>
      <c r="F30" s="206">
        <v>0</v>
      </c>
      <c r="G30" s="215">
        <f t="shared" ref="G30" si="1">F30/E30</f>
        <v>0</v>
      </c>
      <c r="H30" s="218" t="str">
        <f>CONCATENATE(IF(G30&lt;='6. Criterios'!$D$6,'6. Criterios'!$B$6,IF(G30&lt;='6. Criterios'!$D$7,'6. Criterios'!$B$7,IF(G30&lt;='6. Criterios'!$D$8,'6. Criterios'!$B$8,IF(G30&lt;='6. Criterios'!$D$9,'6. Criterios'!$B$9,IF(G30&lt;='6. Criterios'!$D$10,'6. Criterios'!$B$10,"Probabilidad no valida")))))," - ",VLOOKUP(IF(G30&lt;='6. Criterios'!$D$6,'6. Criterios'!$B$6,IF(G30&lt;='6. Criterios'!$D$7,'6. Criterios'!$B$7,IF(G30&lt;='6. Criterios'!$D$8,'6. Criterios'!$B$8,IF(G30&lt;='6. Criterios'!$D$9,'6. Criterios'!$B$9,IF(G30&lt;='6. Criterios'!$D$10,'6. Criterios'!$B$10,"Probabilidad no valida"))))),'6. Criterios'!$B$6:$F$10,5,FALSE))</f>
        <v>Muy Baja - 1</v>
      </c>
      <c r="I30" s="206" t="s">
        <v>35</v>
      </c>
      <c r="J30" s="211" t="s">
        <v>136</v>
      </c>
      <c r="K30" s="206" t="str">
        <f>IFERROR(CONCATENATE(INDEX('6. Criterios'!$B$16:$F$53,MATCH('3. Identificación de Riesgos'!J30,'6. Criterios'!$C$16:$C$54,0),1)," - ",L30),"")</f>
        <v>Mayor - 4</v>
      </c>
      <c r="L30" s="208">
        <f>IFERROR(VLOOKUP(INDEX('6. Criterios'!$B$16:$F$53,MATCH('3. Identificación de Riesgos'!J30,'6. Criterios'!$C$16:$C$54,0),1),'6. Criterios'!$B$16:$F$54,5,FALSE),"")</f>
        <v>4</v>
      </c>
      <c r="M30" s="206" t="str">
        <f>IFERROR(CONCATENATE(INDEX('6. Criterios'!$B$16:$F$53,MATCH(ROUND(AVERAGE(L30:L39),0),'6. Criterios'!$F$16:$F$53,0),1)," - ",ROUND(AVERAGE(L30:L39),0)),"")</f>
        <v>Moderado - 3</v>
      </c>
      <c r="N30" s="206" t="str">
        <f>IFERROR(CONCATENATE(VLOOKUP((LEFT(H30,LEN(H30)-4)&amp;LEFT(M30,LEN(M30)-4)),'7. Matriz de Calor'!$D$18:$E$42,2,0)," - ",RIGHT(H30,1)*RIGHT(M30,1)),"")</f>
        <v>Moderado - 3</v>
      </c>
      <c r="O30" s="206">
        <f>RIGHT(H30,1)*RIGHT(M30,1)</f>
        <v>3</v>
      </c>
    </row>
    <row r="31" spans="1:16" ht="30" x14ac:dyDescent="0.25">
      <c r="A31" s="210"/>
      <c r="B31" s="210"/>
      <c r="C31" s="210"/>
      <c r="D31" s="35" t="s">
        <v>216</v>
      </c>
      <c r="E31" s="210"/>
      <c r="F31" s="210"/>
      <c r="G31" s="216"/>
      <c r="H31" s="219"/>
      <c r="I31" s="207"/>
      <c r="J31" s="212"/>
      <c r="K31" s="207"/>
      <c r="L31" s="209"/>
      <c r="M31" s="210"/>
      <c r="N31" s="210"/>
      <c r="O31" s="210"/>
    </row>
    <row r="32" spans="1:16" ht="31.5" customHeight="1" x14ac:dyDescent="0.25">
      <c r="A32" s="210"/>
      <c r="B32" s="210"/>
      <c r="C32" s="210"/>
      <c r="D32" s="34" t="s">
        <v>279</v>
      </c>
      <c r="E32" s="210"/>
      <c r="F32" s="210"/>
      <c r="G32" s="216"/>
      <c r="H32" s="219"/>
      <c r="I32" s="206" t="s">
        <v>74</v>
      </c>
      <c r="J32" s="211" t="s">
        <v>261</v>
      </c>
      <c r="K32" s="206" t="str">
        <f>IFERROR(CONCATENATE(INDEX('6. Criterios'!$B$16:$F$53,MATCH('3. Identificación de Riesgos'!J32,'6. Criterios'!$C$16:$C$54,0),1)," - ",L32),"")</f>
        <v>Menor - 2</v>
      </c>
      <c r="L32" s="208">
        <f>IFERROR(VLOOKUP(INDEX('6. Criterios'!$B$16:$F$53,MATCH('3. Identificación de Riesgos'!J32,'6. Criterios'!$C$16:$C$54,0),1),'6. Criterios'!$B$16:$F$54,5,FALSE),"")</f>
        <v>2</v>
      </c>
      <c r="M32" s="210"/>
      <c r="N32" s="210"/>
      <c r="O32" s="210"/>
    </row>
    <row r="33" spans="1:15" x14ac:dyDescent="0.25">
      <c r="A33" s="210"/>
      <c r="B33" s="210"/>
      <c r="C33" s="210"/>
      <c r="D33" s="34"/>
      <c r="E33" s="210"/>
      <c r="F33" s="210"/>
      <c r="G33" s="216"/>
      <c r="H33" s="219"/>
      <c r="I33" s="207"/>
      <c r="J33" s="212"/>
      <c r="K33" s="207"/>
      <c r="L33" s="209"/>
      <c r="M33" s="210"/>
      <c r="N33" s="210"/>
      <c r="O33" s="210"/>
    </row>
    <row r="34" spans="1:15" ht="15" customHeight="1" x14ac:dyDescent="0.25">
      <c r="A34" s="210"/>
      <c r="B34" s="210"/>
      <c r="C34" s="210"/>
      <c r="D34" s="34"/>
      <c r="E34" s="210"/>
      <c r="F34" s="210"/>
      <c r="G34" s="216"/>
      <c r="H34" s="219"/>
      <c r="I34" s="206"/>
      <c r="J34" s="211"/>
      <c r="K34" s="206" t="str">
        <f>IFERROR(CONCATENATE(INDEX('6. Criterios'!$B$16:$F$53,MATCH('3. Identificación de Riesgos'!J34,'6. Criterios'!$C$16:$C$54,0),1)," - ",L34),"")</f>
        <v/>
      </c>
      <c r="L34" s="208" t="str">
        <f>IFERROR(VLOOKUP(INDEX('6. Criterios'!$B$16:$F$53,MATCH('3. Identificación de Riesgos'!J34,'6. Criterios'!$C$16:$C$54,0),1),'6. Criterios'!$B$16:$F$54,5,FALSE),"")</f>
        <v/>
      </c>
      <c r="M34" s="210"/>
      <c r="N34" s="210"/>
      <c r="O34" s="210"/>
    </row>
    <row r="35" spans="1:15" x14ac:dyDescent="0.25">
      <c r="A35" s="210"/>
      <c r="B35" s="210"/>
      <c r="C35" s="210"/>
      <c r="D35" s="34"/>
      <c r="E35" s="210"/>
      <c r="F35" s="210"/>
      <c r="G35" s="216"/>
      <c r="H35" s="219"/>
      <c r="I35" s="207"/>
      <c r="J35" s="212"/>
      <c r="K35" s="207"/>
      <c r="L35" s="209"/>
      <c r="M35" s="210"/>
      <c r="N35" s="210"/>
      <c r="O35" s="210"/>
    </row>
    <row r="36" spans="1:15" ht="15" customHeight="1" x14ac:dyDescent="0.25">
      <c r="A36" s="210"/>
      <c r="B36" s="210"/>
      <c r="C36" s="210"/>
      <c r="D36" s="34"/>
      <c r="E36" s="210"/>
      <c r="F36" s="210"/>
      <c r="G36" s="216"/>
      <c r="H36" s="219"/>
      <c r="I36" s="206"/>
      <c r="J36" s="211"/>
      <c r="K36" s="206" t="str">
        <f>IFERROR(CONCATENATE(INDEX('6. Criterios'!$B$16:$F$53,MATCH('3. Identificación de Riesgos'!J36,'6. Criterios'!$C$16:$C$54,0),1)," - ",L36),"")</f>
        <v/>
      </c>
      <c r="L36" s="208" t="str">
        <f>IFERROR(VLOOKUP(INDEX('6. Criterios'!$B$16:$F$53,MATCH('3. Identificación de Riesgos'!J36,'6. Criterios'!$C$16:$C$54,0),1),'6. Criterios'!$B$16:$F$54,5,FALSE),"")</f>
        <v/>
      </c>
      <c r="M36" s="210"/>
      <c r="N36" s="210"/>
      <c r="O36" s="210"/>
    </row>
    <row r="37" spans="1:15" x14ac:dyDescent="0.25">
      <c r="A37" s="210"/>
      <c r="B37" s="210"/>
      <c r="C37" s="210"/>
      <c r="D37" s="34"/>
      <c r="E37" s="210"/>
      <c r="F37" s="210"/>
      <c r="G37" s="216"/>
      <c r="H37" s="219"/>
      <c r="I37" s="207"/>
      <c r="J37" s="212"/>
      <c r="K37" s="207"/>
      <c r="L37" s="209"/>
      <c r="M37" s="210"/>
      <c r="N37" s="210"/>
      <c r="O37" s="210"/>
    </row>
    <row r="38" spans="1:15" ht="15" customHeight="1" x14ac:dyDescent="0.25">
      <c r="A38" s="210"/>
      <c r="B38" s="210"/>
      <c r="C38" s="210"/>
      <c r="D38" s="34"/>
      <c r="E38" s="210"/>
      <c r="F38" s="210"/>
      <c r="G38" s="216"/>
      <c r="H38" s="219"/>
      <c r="I38" s="206"/>
      <c r="J38" s="211"/>
      <c r="K38" s="206" t="str">
        <f>IFERROR(CONCATENATE(INDEX('6. Criterios'!$B$16:$F$53,MATCH('3. Identificación de Riesgos'!J38,'6. Criterios'!$C$16:$C$54,0),1)," - ",L38),"")</f>
        <v/>
      </c>
      <c r="L38" s="208" t="str">
        <f>IFERROR(VLOOKUP(INDEX('6. Criterios'!$B$16:$F$53,MATCH('3. Identificación de Riesgos'!J38,'6. Criterios'!$C$16:$C$54,0),1),'6. Criterios'!$B$16:$F$54,5,FALSE),"")</f>
        <v/>
      </c>
      <c r="M38" s="210"/>
      <c r="N38" s="210"/>
      <c r="O38" s="210"/>
    </row>
    <row r="39" spans="1:15" x14ac:dyDescent="0.25">
      <c r="A39" s="207"/>
      <c r="B39" s="207"/>
      <c r="C39" s="207"/>
      <c r="D39" s="34"/>
      <c r="E39" s="207"/>
      <c r="F39" s="207"/>
      <c r="G39" s="217"/>
      <c r="H39" s="220"/>
      <c r="I39" s="207"/>
      <c r="J39" s="213"/>
      <c r="K39" s="210"/>
      <c r="L39" s="214"/>
      <c r="M39" s="207"/>
      <c r="N39" s="207"/>
      <c r="O39" s="207"/>
    </row>
    <row r="40" spans="1:15" ht="45" customHeight="1" x14ac:dyDescent="0.25">
      <c r="A40" s="206">
        <v>4</v>
      </c>
      <c r="B40" s="206" t="s">
        <v>282</v>
      </c>
      <c r="C40" s="206" t="s">
        <v>283</v>
      </c>
      <c r="D40" s="35" t="s">
        <v>209</v>
      </c>
      <c r="E40" s="206">
        <v>100</v>
      </c>
      <c r="F40" s="206">
        <v>0</v>
      </c>
      <c r="G40" s="215">
        <f t="shared" ref="G40" si="2">F40/E40</f>
        <v>0</v>
      </c>
      <c r="H40" s="218" t="str">
        <f>CONCATENATE(IF(G40&lt;='6. Criterios'!$D$6,'6. Criterios'!$B$6,IF(G40&lt;='6. Criterios'!$D$7,'6. Criterios'!$B$7,IF(G40&lt;='6. Criterios'!$D$8,'6. Criterios'!$B$8,IF(G40&lt;='6. Criterios'!$D$9,'6. Criterios'!$B$9,IF(G40&lt;='6. Criterios'!$D$10,'6. Criterios'!$B$10,"Probabilidad no valida")))))," - ",VLOOKUP(IF(G40&lt;='6. Criterios'!$D$6,'6. Criterios'!$B$6,IF(G40&lt;='6. Criterios'!$D$7,'6. Criterios'!$B$7,IF(G40&lt;='6. Criterios'!$D$8,'6. Criterios'!$B$8,IF(G40&lt;='6. Criterios'!$D$9,'6. Criterios'!$B$9,IF(G40&lt;='6. Criterios'!$D$10,'6. Criterios'!$B$10,"Probabilidad no valida"))))),'6. Criterios'!$B$6:$F$10,5,FALSE))</f>
        <v>Muy Baja - 1</v>
      </c>
      <c r="I40" s="206" t="s">
        <v>35</v>
      </c>
      <c r="J40" s="211" t="s">
        <v>136</v>
      </c>
      <c r="K40" s="206" t="str">
        <f>IFERROR(CONCATENATE(INDEX('6. Criterios'!$B$16:$F$53,MATCH('3. Identificación de Riesgos'!J40,'6. Criterios'!$C$16:$C$54,0),1)," - ",L40),"")</f>
        <v>Mayor - 4</v>
      </c>
      <c r="L40" s="208">
        <f>IFERROR(VLOOKUP(INDEX('6. Criterios'!$B$16:$F$53,MATCH('3. Identificación de Riesgos'!J40,'6. Criterios'!$C$16:$C$54,0),1),'6. Criterios'!$B$16:$F$54,5,FALSE),"")</f>
        <v>4</v>
      </c>
      <c r="M40" s="206" t="str">
        <f>IFERROR(CONCATENATE(INDEX('6. Criterios'!$B$16:$F$53,MATCH(ROUND(AVERAGE(L40:L49),0),'6. Criterios'!$F$16:$F$53,0),1)," - ",ROUND(AVERAGE(L40:L49),0)),"")</f>
        <v>Mayor - 4</v>
      </c>
      <c r="N40" s="206" t="str">
        <f>IFERROR(CONCATENATE(VLOOKUP((LEFT(H40,LEN(H40)-4)&amp;LEFT(M40,LEN(M40)-4)),'7. Matriz de Calor'!$D$18:$E$42,2,0)," - ",RIGHT(H40,1)*RIGHT(M40,1)),"")</f>
        <v>Alto  - 4</v>
      </c>
      <c r="O40" s="206">
        <f>RIGHT(H40,1)*RIGHT(M40,1)</f>
        <v>4</v>
      </c>
    </row>
    <row r="41" spans="1:15" ht="30" x14ac:dyDescent="0.25">
      <c r="A41" s="210"/>
      <c r="B41" s="210"/>
      <c r="C41" s="210"/>
      <c r="D41" s="35" t="s">
        <v>216</v>
      </c>
      <c r="E41" s="210"/>
      <c r="F41" s="210"/>
      <c r="G41" s="216"/>
      <c r="H41" s="219"/>
      <c r="I41" s="207"/>
      <c r="J41" s="212"/>
      <c r="K41" s="207"/>
      <c r="L41" s="209"/>
      <c r="M41" s="210"/>
      <c r="N41" s="210"/>
      <c r="O41" s="210"/>
    </row>
    <row r="42" spans="1:15" ht="31.5" customHeight="1" x14ac:dyDescent="0.25">
      <c r="A42" s="210"/>
      <c r="B42" s="210"/>
      <c r="C42" s="210"/>
      <c r="D42" s="34" t="s">
        <v>284</v>
      </c>
      <c r="E42" s="210"/>
      <c r="F42" s="210"/>
      <c r="G42" s="216"/>
      <c r="H42" s="219"/>
      <c r="I42" s="206"/>
      <c r="J42" s="211"/>
      <c r="K42" s="206" t="str">
        <f>IFERROR(CONCATENATE(INDEX('6. Criterios'!$B$16:$F$53,MATCH('3. Identificación de Riesgos'!J42,'6. Criterios'!$C$16:$C$54,0),1)," - ",L42),"")</f>
        <v/>
      </c>
      <c r="L42" s="208" t="str">
        <f>IFERROR(VLOOKUP(INDEX('6. Criterios'!$B$16:$F$53,MATCH('3. Identificación de Riesgos'!J42,'6. Criterios'!$C$16:$C$54,0),1),'6. Criterios'!$B$16:$F$54,5,FALSE),"")</f>
        <v/>
      </c>
      <c r="M42" s="210"/>
      <c r="N42" s="210"/>
      <c r="O42" s="210"/>
    </row>
    <row r="43" spans="1:15" x14ac:dyDescent="0.25">
      <c r="A43" s="210"/>
      <c r="B43" s="210"/>
      <c r="C43" s="210"/>
      <c r="D43" s="34"/>
      <c r="E43" s="210"/>
      <c r="F43" s="210"/>
      <c r="G43" s="216"/>
      <c r="H43" s="219"/>
      <c r="I43" s="207"/>
      <c r="J43" s="212"/>
      <c r="K43" s="207"/>
      <c r="L43" s="209"/>
      <c r="M43" s="210"/>
      <c r="N43" s="210"/>
      <c r="O43" s="210"/>
    </row>
    <row r="44" spans="1:15" ht="15" customHeight="1" x14ac:dyDescent="0.25">
      <c r="A44" s="210"/>
      <c r="B44" s="210"/>
      <c r="C44" s="210"/>
      <c r="D44" s="34"/>
      <c r="E44" s="210"/>
      <c r="F44" s="210"/>
      <c r="G44" s="216"/>
      <c r="H44" s="219"/>
      <c r="I44" s="206"/>
      <c r="J44" s="211"/>
      <c r="K44" s="206" t="str">
        <f>IFERROR(CONCATENATE(INDEX('6. Criterios'!$B$16:$F$53,MATCH('3. Identificación de Riesgos'!J44,'6. Criterios'!$C$16:$C$54,0),1)," - ",L44),"")</f>
        <v/>
      </c>
      <c r="L44" s="208" t="str">
        <f>IFERROR(VLOOKUP(INDEX('6. Criterios'!$B$16:$F$53,MATCH('3. Identificación de Riesgos'!J44,'6. Criterios'!$C$16:$C$54,0),1),'6. Criterios'!$B$16:$F$54,5,FALSE),"")</f>
        <v/>
      </c>
      <c r="M44" s="210"/>
      <c r="N44" s="210"/>
      <c r="O44" s="210"/>
    </row>
    <row r="45" spans="1:15" x14ac:dyDescent="0.25">
      <c r="A45" s="210"/>
      <c r="B45" s="210"/>
      <c r="C45" s="210"/>
      <c r="D45" s="34"/>
      <c r="E45" s="210"/>
      <c r="F45" s="210"/>
      <c r="G45" s="216"/>
      <c r="H45" s="219"/>
      <c r="I45" s="207"/>
      <c r="J45" s="212"/>
      <c r="K45" s="207"/>
      <c r="L45" s="209"/>
      <c r="M45" s="210"/>
      <c r="N45" s="210"/>
      <c r="O45" s="210"/>
    </row>
    <row r="46" spans="1:15" ht="15" customHeight="1" x14ac:dyDescent="0.25">
      <c r="A46" s="210"/>
      <c r="B46" s="210"/>
      <c r="C46" s="210"/>
      <c r="D46" s="34"/>
      <c r="E46" s="210"/>
      <c r="F46" s="210"/>
      <c r="G46" s="216"/>
      <c r="H46" s="219"/>
      <c r="I46" s="206"/>
      <c r="J46" s="211"/>
      <c r="K46" s="206" t="str">
        <f>IFERROR(CONCATENATE(INDEX('6. Criterios'!$B$16:$F$53,MATCH('3. Identificación de Riesgos'!J46,'6. Criterios'!$C$16:$C$54,0),1)," - ",L46),"")</f>
        <v/>
      </c>
      <c r="L46" s="208" t="str">
        <f>IFERROR(VLOOKUP(INDEX('6. Criterios'!$B$16:$F$53,MATCH('3. Identificación de Riesgos'!J46,'6. Criterios'!$C$16:$C$54,0),1),'6. Criterios'!$B$16:$F$54,5,FALSE),"")</f>
        <v/>
      </c>
      <c r="M46" s="210"/>
      <c r="N46" s="210"/>
      <c r="O46" s="210"/>
    </row>
    <row r="47" spans="1:15" x14ac:dyDescent="0.25">
      <c r="A47" s="210"/>
      <c r="B47" s="210"/>
      <c r="C47" s="210"/>
      <c r="D47" s="34"/>
      <c r="E47" s="210"/>
      <c r="F47" s="210"/>
      <c r="G47" s="216"/>
      <c r="H47" s="219"/>
      <c r="I47" s="207"/>
      <c r="J47" s="212"/>
      <c r="K47" s="207"/>
      <c r="L47" s="209"/>
      <c r="M47" s="210"/>
      <c r="N47" s="210"/>
      <c r="O47" s="210"/>
    </row>
    <row r="48" spans="1:15" ht="15" customHeight="1" x14ac:dyDescent="0.25">
      <c r="A48" s="210"/>
      <c r="B48" s="210"/>
      <c r="C48" s="210"/>
      <c r="D48" s="34"/>
      <c r="E48" s="210"/>
      <c r="F48" s="210"/>
      <c r="G48" s="216"/>
      <c r="H48" s="219"/>
      <c r="I48" s="206"/>
      <c r="J48" s="211"/>
      <c r="K48" s="206" t="str">
        <f>IFERROR(CONCATENATE(INDEX('6. Criterios'!$B$16:$F$53,MATCH('3. Identificación de Riesgos'!J48,'6. Criterios'!$C$16:$C$54,0),1)," - ",L48),"")</f>
        <v/>
      </c>
      <c r="L48" s="208" t="str">
        <f>IFERROR(VLOOKUP(INDEX('6. Criterios'!$B$16:$F$53,MATCH('3. Identificación de Riesgos'!J48,'6. Criterios'!$C$16:$C$54,0),1),'6. Criterios'!$B$16:$F$54,5,FALSE),"")</f>
        <v/>
      </c>
      <c r="M48" s="210"/>
      <c r="N48" s="210"/>
      <c r="O48" s="210"/>
    </row>
    <row r="49" spans="1:15" x14ac:dyDescent="0.25">
      <c r="A49" s="207"/>
      <c r="B49" s="207"/>
      <c r="C49" s="207"/>
      <c r="D49" s="34"/>
      <c r="E49" s="207"/>
      <c r="F49" s="207"/>
      <c r="G49" s="217"/>
      <c r="H49" s="220"/>
      <c r="I49" s="207"/>
      <c r="J49" s="213"/>
      <c r="K49" s="210"/>
      <c r="L49" s="214"/>
      <c r="M49" s="207"/>
      <c r="N49" s="207"/>
      <c r="O49" s="207"/>
    </row>
  </sheetData>
  <mergeCells count="143">
    <mergeCell ref="L10:L11"/>
    <mergeCell ref="L12:L13"/>
    <mergeCell ref="L14:L15"/>
    <mergeCell ref="L16:L17"/>
    <mergeCell ref="L18:L19"/>
    <mergeCell ref="L8:L9"/>
    <mergeCell ref="N30:N39"/>
    <mergeCell ref="N20:N29"/>
    <mergeCell ref="N10:N19"/>
    <mergeCell ref="M10:M19"/>
    <mergeCell ref="M20:M29"/>
    <mergeCell ref="M30:M39"/>
    <mergeCell ref="L20:L21"/>
    <mergeCell ref="L22:L23"/>
    <mergeCell ref="L24:L25"/>
    <mergeCell ref="L26:L27"/>
    <mergeCell ref="L28:L29"/>
    <mergeCell ref="L30:L31"/>
    <mergeCell ref="L32:L33"/>
    <mergeCell ref="L34:L35"/>
    <mergeCell ref="L36:L37"/>
    <mergeCell ref="L38:L39"/>
    <mergeCell ref="A1:C2"/>
    <mergeCell ref="A4:C4"/>
    <mergeCell ref="A8:A9"/>
    <mergeCell ref="B8:B9"/>
    <mergeCell ref="E8:E9"/>
    <mergeCell ref="H10:H19"/>
    <mergeCell ref="G10:G19"/>
    <mergeCell ref="G20:G29"/>
    <mergeCell ref="H20:H29"/>
    <mergeCell ref="A20:A29"/>
    <mergeCell ref="B20:B29"/>
    <mergeCell ref="F20:F29"/>
    <mergeCell ref="E20:E29"/>
    <mergeCell ref="E10:E19"/>
    <mergeCell ref="F10:F19"/>
    <mergeCell ref="D4:O4"/>
    <mergeCell ref="D5:O5"/>
    <mergeCell ref="O8:O9"/>
    <mergeCell ref="D8:D9"/>
    <mergeCell ref="N8:N9"/>
    <mergeCell ref="N7:O7"/>
    <mergeCell ref="C8:C9"/>
    <mergeCell ref="I8:I9"/>
    <mergeCell ref="J8:J9"/>
    <mergeCell ref="G8:G9"/>
    <mergeCell ref="H8:H9"/>
    <mergeCell ref="K8:K9"/>
    <mergeCell ref="M8:M9"/>
    <mergeCell ref="I7:M7"/>
    <mergeCell ref="O10:O19"/>
    <mergeCell ref="O20:O29"/>
    <mergeCell ref="O30:O39"/>
    <mergeCell ref="J30:J31"/>
    <mergeCell ref="J32:J33"/>
    <mergeCell ref="J34:J35"/>
    <mergeCell ref="J36:J37"/>
    <mergeCell ref="G30:G39"/>
    <mergeCell ref="H30:H39"/>
    <mergeCell ref="I30:I31"/>
    <mergeCell ref="I32:I33"/>
    <mergeCell ref="I34:I35"/>
    <mergeCell ref="I10:I11"/>
    <mergeCell ref="J10:J11"/>
    <mergeCell ref="I12:I13"/>
    <mergeCell ref="J12:J13"/>
    <mergeCell ref="I14:I15"/>
    <mergeCell ref="J14:J15"/>
    <mergeCell ref="I16:I17"/>
    <mergeCell ref="F8:F9"/>
    <mergeCell ref="A5:C5"/>
    <mergeCell ref="A6:C6"/>
    <mergeCell ref="A10:A19"/>
    <mergeCell ref="B10:B19"/>
    <mergeCell ref="C10:C19"/>
    <mergeCell ref="C20:C29"/>
    <mergeCell ref="E30:E39"/>
    <mergeCell ref="F30:F39"/>
    <mergeCell ref="A30:A39"/>
    <mergeCell ref="B30:B39"/>
    <mergeCell ref="C30:C39"/>
    <mergeCell ref="J16:J17"/>
    <mergeCell ref="I18:I19"/>
    <mergeCell ref="J18:J19"/>
    <mergeCell ref="K28:K29"/>
    <mergeCell ref="K30:K31"/>
    <mergeCell ref="K32:K33"/>
    <mergeCell ref="K34:K35"/>
    <mergeCell ref="K36:K37"/>
    <mergeCell ref="K38:K39"/>
    <mergeCell ref="I38:I39"/>
    <mergeCell ref="J38:J39"/>
    <mergeCell ref="I20:I21"/>
    <mergeCell ref="J20:J21"/>
    <mergeCell ref="I22:I23"/>
    <mergeCell ref="J22:J23"/>
    <mergeCell ref="I24:I25"/>
    <mergeCell ref="J24:J25"/>
    <mergeCell ref="I26:I27"/>
    <mergeCell ref="J26:J27"/>
    <mergeCell ref="I28:I29"/>
    <mergeCell ref="J28:J29"/>
    <mergeCell ref="I36:I37"/>
    <mergeCell ref="K10:K11"/>
    <mergeCell ref="K12:K13"/>
    <mergeCell ref="K14:K15"/>
    <mergeCell ref="K16:K17"/>
    <mergeCell ref="K18:K19"/>
    <mergeCell ref="K20:K21"/>
    <mergeCell ref="K22:K23"/>
    <mergeCell ref="K24:K25"/>
    <mergeCell ref="K26:K27"/>
    <mergeCell ref="A40:A49"/>
    <mergeCell ref="B40:B49"/>
    <mergeCell ref="C40:C49"/>
    <mergeCell ref="E40:E49"/>
    <mergeCell ref="F40:F49"/>
    <mergeCell ref="G40:G49"/>
    <mergeCell ref="H40:H49"/>
    <mergeCell ref="I40:I41"/>
    <mergeCell ref="J40:J41"/>
    <mergeCell ref="K40:K41"/>
    <mergeCell ref="L40:L41"/>
    <mergeCell ref="M40:M49"/>
    <mergeCell ref="N40:N49"/>
    <mergeCell ref="O40:O49"/>
    <mergeCell ref="I42:I43"/>
    <mergeCell ref="J42:J43"/>
    <mergeCell ref="K42:K43"/>
    <mergeCell ref="L42:L43"/>
    <mergeCell ref="I44:I45"/>
    <mergeCell ref="J44:J45"/>
    <mergeCell ref="K44:K45"/>
    <mergeCell ref="L44:L45"/>
    <mergeCell ref="I46:I47"/>
    <mergeCell ref="J46:J47"/>
    <mergeCell ref="K46:K47"/>
    <mergeCell ref="L46:L47"/>
    <mergeCell ref="I48:I49"/>
    <mergeCell ref="J48:J49"/>
    <mergeCell ref="K48:K49"/>
    <mergeCell ref="L48:L49"/>
  </mergeCells>
  <conditionalFormatting sqref="N8">
    <cfRule type="containsText" dxfId="455" priority="232" operator="containsText" text="3- Moderado">
      <formula>NOT(ISERROR(SEARCH("3- Moderado",N8)))</formula>
    </cfRule>
    <cfRule type="containsText" dxfId="454" priority="233" operator="containsText" text="6- Moderado">
      <formula>NOT(ISERROR(SEARCH("6- Moderado",N8)))</formula>
    </cfRule>
    <cfRule type="containsText" dxfId="453" priority="234" operator="containsText" text="4- Moderado">
      <formula>NOT(ISERROR(SEARCH("4- Moderado",N8)))</formula>
    </cfRule>
    <cfRule type="containsText" dxfId="452" priority="235" operator="containsText" text="3- Bajo">
      <formula>NOT(ISERROR(SEARCH("3- Bajo",N8)))</formula>
    </cfRule>
    <cfRule type="containsText" dxfId="451" priority="236" operator="containsText" text="4- Bajo">
      <formula>NOT(ISERROR(SEARCH("4- Bajo",N8)))</formula>
    </cfRule>
    <cfRule type="containsText" dxfId="450" priority="237" operator="containsText" text="1- Bajo">
      <formula>NOT(ISERROR(SEARCH("1- Bajo",N8)))</formula>
    </cfRule>
  </conditionalFormatting>
  <conditionalFormatting sqref="H10 H20 H30">
    <cfRule type="containsText" dxfId="449" priority="185" operator="containsText" text="Muy Baja">
      <formula>NOT(ISERROR(SEARCH("Muy Baja",H10)))</formula>
    </cfRule>
    <cfRule type="containsText" dxfId="448" priority="186" operator="containsText" text="Baja">
      <formula>NOT(ISERROR(SEARCH("Baja",H10)))</formula>
    </cfRule>
    <cfRule type="containsText" dxfId="447" priority="188" operator="containsText" text="Muy Alta">
      <formula>NOT(ISERROR(SEARCH("Muy Alta",H10)))</formula>
    </cfRule>
    <cfRule type="containsText" dxfId="446" priority="189" operator="containsText" text="Alta">
      <formula>NOT(ISERROR(SEARCH("Alta",H10)))</formula>
    </cfRule>
    <cfRule type="containsText" dxfId="445" priority="190" operator="containsText" text="Media">
      <formula>NOT(ISERROR(SEARCH("Media",H10)))</formula>
    </cfRule>
    <cfRule type="containsText" dxfId="444" priority="191" operator="containsText" text="Media">
      <formula>NOT(ISERROR(SEARCH("Media",H10)))</formula>
    </cfRule>
    <cfRule type="containsText" dxfId="443" priority="192" operator="containsText" text="Media">
      <formula>NOT(ISERROR(SEARCH("Media",H10)))</formula>
    </cfRule>
    <cfRule type="containsText" dxfId="442" priority="193" operator="containsText" text="Muy Baja">
      <formula>NOT(ISERROR(SEARCH("Muy Baja",H10)))</formula>
    </cfRule>
    <cfRule type="containsText" dxfId="441" priority="194" operator="containsText" text="Baja">
      <formula>NOT(ISERROR(SEARCH("Baja",H10)))</formula>
    </cfRule>
    <cfRule type="containsText" dxfId="440" priority="195" operator="containsText" text="Muy Baja">
      <formula>NOT(ISERROR(SEARCH("Muy Baja",H10)))</formula>
    </cfRule>
    <cfRule type="containsText" dxfId="439" priority="196" operator="containsText" text="Muy Baja">
      <formula>NOT(ISERROR(SEARCH("Muy Baja",H10)))</formula>
    </cfRule>
    <cfRule type="containsText" dxfId="438" priority="197" operator="containsText" text="Muy Baja">
      <formula>NOT(ISERROR(SEARCH("Muy Baja",H10)))</formula>
    </cfRule>
    <cfRule type="containsText" dxfId="437" priority="198" operator="containsText" text="Muy Baja'Tabla probabilidad'!">
      <formula>NOT(ISERROR(SEARCH("Muy Baja'Tabla probabilidad'!",H10)))</formula>
    </cfRule>
    <cfRule type="containsText" dxfId="436" priority="199" operator="containsText" text="Muy bajo">
      <formula>NOT(ISERROR(SEARCH("Muy bajo",H10)))</formula>
    </cfRule>
    <cfRule type="containsText" dxfId="435" priority="200" operator="containsText" text="Alta">
      <formula>NOT(ISERROR(SEARCH("Alta",H10)))</formula>
    </cfRule>
    <cfRule type="containsText" dxfId="434" priority="201" operator="containsText" text="Media">
      <formula>NOT(ISERROR(SEARCH("Media",H10)))</formula>
    </cfRule>
    <cfRule type="containsText" dxfId="433" priority="202" operator="containsText" text="Baja">
      <formula>NOT(ISERROR(SEARCH("Baja",H10)))</formula>
    </cfRule>
    <cfRule type="containsText" dxfId="432" priority="203" operator="containsText" text="Muy baja">
      <formula>NOT(ISERROR(SEARCH("Muy baja",H10)))</formula>
    </cfRule>
    <cfRule type="cellIs" dxfId="431" priority="206" operator="between">
      <formula>1</formula>
      <formula>2</formula>
    </cfRule>
    <cfRule type="cellIs" dxfId="430" priority="207" operator="between">
      <formula>0</formula>
      <formula>2</formula>
    </cfRule>
  </conditionalFormatting>
  <conditionalFormatting sqref="H10 H20 H30">
    <cfRule type="containsText" dxfId="429" priority="187" operator="containsText" text="Muy Alta">
      <formula>NOT(ISERROR(SEARCH("Muy Alta",H10)))</formula>
    </cfRule>
  </conditionalFormatting>
  <conditionalFormatting sqref="K10 M10 M20 M30 K12 K14 K16 K18 K20 K22 K24 K26 K28 K34 K36 K38">
    <cfRule type="containsText" dxfId="428" priority="179" operator="containsText" text="Catastrófico">
      <formula>NOT(ISERROR(SEARCH("Catastrófico",K10)))</formula>
    </cfRule>
    <cfRule type="containsText" dxfId="427" priority="180" operator="containsText" text="Mayor">
      <formula>NOT(ISERROR(SEARCH("Mayor",K10)))</formula>
    </cfRule>
    <cfRule type="containsText" dxfId="426" priority="181" operator="containsText" text="Alta">
      <formula>NOT(ISERROR(SEARCH("Alta",K10)))</formula>
    </cfRule>
    <cfRule type="containsText" dxfId="425" priority="182" operator="containsText" text="Moderado">
      <formula>NOT(ISERROR(SEARCH("Moderado",K10)))</formula>
    </cfRule>
    <cfRule type="containsText" dxfId="424" priority="183" operator="containsText" text="Menor">
      <formula>NOT(ISERROR(SEARCH("Menor",K10)))</formula>
    </cfRule>
    <cfRule type="containsText" dxfId="423" priority="184" operator="containsText" text="Leve">
      <formula>NOT(ISERROR(SEARCH("Leve",K10)))</formula>
    </cfRule>
  </conditionalFormatting>
  <conditionalFormatting sqref="O8">
    <cfRule type="containsText" dxfId="422" priority="161" operator="containsText" text="3- Moderado">
      <formula>NOT(ISERROR(SEARCH("3- Moderado",O8)))</formula>
    </cfRule>
    <cfRule type="containsText" dxfId="421" priority="162" operator="containsText" text="6- Moderado">
      <formula>NOT(ISERROR(SEARCH("6- Moderado",O8)))</formula>
    </cfRule>
    <cfRule type="containsText" dxfId="420" priority="163" operator="containsText" text="4- Moderado">
      <formula>NOT(ISERROR(SEARCH("4- Moderado",O8)))</formula>
    </cfRule>
    <cfRule type="containsText" dxfId="419" priority="164" operator="containsText" text="3- Bajo">
      <formula>NOT(ISERROR(SEARCH("3- Bajo",O8)))</formula>
    </cfRule>
    <cfRule type="containsText" dxfId="418" priority="165" operator="containsText" text="4- Bajo">
      <formula>NOT(ISERROR(SEARCH("4- Bajo",O8)))</formula>
    </cfRule>
    <cfRule type="containsText" dxfId="417" priority="166" operator="containsText" text="1- Bajo">
      <formula>NOT(ISERROR(SEARCH("1- Bajo",O8)))</formula>
    </cfRule>
  </conditionalFormatting>
  <conditionalFormatting sqref="N10:O10 N20:O20 N30:O30">
    <cfRule type="containsText" dxfId="416" priority="766" operator="containsText" text="Extremo">
      <formula>NOT(ISERROR(SEARCH("Extremo",N10)))</formula>
    </cfRule>
    <cfRule type="containsText" dxfId="415" priority="767" operator="containsText" text="Alto">
      <formula>NOT(ISERROR(SEARCH("Alto",N10)))</formula>
    </cfRule>
    <cfRule type="containsText" dxfId="414" priority="768" operator="containsText" text="Bajo">
      <formula>NOT(ISERROR(SEARCH("Bajo",N10)))</formula>
    </cfRule>
    <cfRule type="containsText" dxfId="413" priority="769" operator="containsText" text="Moderado">
      <formula>NOT(ISERROR(SEARCH("Moderado",N10)))</formula>
    </cfRule>
  </conditionalFormatting>
  <conditionalFormatting sqref="K30">
    <cfRule type="containsText" dxfId="412" priority="52" operator="containsText" text="Catastrófico">
      <formula>NOT(ISERROR(SEARCH("Catastrófico",K30)))</formula>
    </cfRule>
    <cfRule type="containsText" dxfId="411" priority="53" operator="containsText" text="Mayor">
      <formula>NOT(ISERROR(SEARCH("Mayor",K30)))</formula>
    </cfRule>
    <cfRule type="containsText" dxfId="410" priority="54" operator="containsText" text="Alta">
      <formula>NOT(ISERROR(SEARCH("Alta",K30)))</formula>
    </cfRule>
    <cfRule type="containsText" dxfId="409" priority="55" operator="containsText" text="Moderado">
      <formula>NOT(ISERROR(SEARCH("Moderado",K30)))</formula>
    </cfRule>
    <cfRule type="containsText" dxfId="408" priority="56" operator="containsText" text="Menor">
      <formula>NOT(ISERROR(SEARCH("Menor",K30)))</formula>
    </cfRule>
    <cfRule type="containsText" dxfId="407" priority="57" operator="containsText" text="Leve">
      <formula>NOT(ISERROR(SEARCH("Leve",K30)))</formula>
    </cfRule>
  </conditionalFormatting>
  <conditionalFormatting sqref="K32">
    <cfRule type="containsText" dxfId="406" priority="46" operator="containsText" text="Catastrófico">
      <formula>NOT(ISERROR(SEARCH("Catastrófico",K32)))</formula>
    </cfRule>
    <cfRule type="containsText" dxfId="405" priority="47" operator="containsText" text="Mayor">
      <formula>NOT(ISERROR(SEARCH("Mayor",K32)))</formula>
    </cfRule>
    <cfRule type="containsText" dxfId="404" priority="48" operator="containsText" text="Alta">
      <formula>NOT(ISERROR(SEARCH("Alta",K32)))</formula>
    </cfRule>
    <cfRule type="containsText" dxfId="403" priority="49" operator="containsText" text="Moderado">
      <formula>NOT(ISERROR(SEARCH("Moderado",K32)))</formula>
    </cfRule>
    <cfRule type="containsText" dxfId="402" priority="50" operator="containsText" text="Menor">
      <formula>NOT(ISERROR(SEARCH("Menor",K32)))</formula>
    </cfRule>
    <cfRule type="containsText" dxfId="401" priority="51" operator="containsText" text="Leve">
      <formula>NOT(ISERROR(SEARCH("Leve",K32)))</formula>
    </cfRule>
  </conditionalFormatting>
  <conditionalFormatting sqref="H40">
    <cfRule type="containsText" dxfId="400" priority="19" operator="containsText" text="Muy Baja">
      <formula>NOT(ISERROR(SEARCH("Muy Baja",H40)))</formula>
    </cfRule>
    <cfRule type="containsText" dxfId="399" priority="20" operator="containsText" text="Baja">
      <formula>NOT(ISERROR(SEARCH("Baja",H40)))</formula>
    </cfRule>
    <cfRule type="containsText" dxfId="398" priority="22" operator="containsText" text="Muy Alta">
      <formula>NOT(ISERROR(SEARCH("Muy Alta",H40)))</formula>
    </cfRule>
    <cfRule type="containsText" dxfId="397" priority="23" operator="containsText" text="Alta">
      <formula>NOT(ISERROR(SEARCH("Alta",H40)))</formula>
    </cfRule>
    <cfRule type="containsText" dxfId="396" priority="24" operator="containsText" text="Media">
      <formula>NOT(ISERROR(SEARCH("Media",H40)))</formula>
    </cfRule>
    <cfRule type="containsText" dxfId="395" priority="25" operator="containsText" text="Media">
      <formula>NOT(ISERROR(SEARCH("Media",H40)))</formula>
    </cfRule>
    <cfRule type="containsText" dxfId="394" priority="26" operator="containsText" text="Media">
      <formula>NOT(ISERROR(SEARCH("Media",H40)))</formula>
    </cfRule>
    <cfRule type="containsText" dxfId="393" priority="27" operator="containsText" text="Muy Baja">
      <formula>NOT(ISERROR(SEARCH("Muy Baja",H40)))</formula>
    </cfRule>
    <cfRule type="containsText" dxfId="392" priority="28" operator="containsText" text="Baja">
      <formula>NOT(ISERROR(SEARCH("Baja",H40)))</formula>
    </cfRule>
    <cfRule type="containsText" dxfId="391" priority="29" operator="containsText" text="Muy Baja">
      <formula>NOT(ISERROR(SEARCH("Muy Baja",H40)))</formula>
    </cfRule>
    <cfRule type="containsText" dxfId="390" priority="30" operator="containsText" text="Muy Baja">
      <formula>NOT(ISERROR(SEARCH("Muy Baja",H40)))</formula>
    </cfRule>
    <cfRule type="containsText" dxfId="389" priority="31" operator="containsText" text="Muy Baja">
      <formula>NOT(ISERROR(SEARCH("Muy Baja",H40)))</formula>
    </cfRule>
    <cfRule type="containsText" dxfId="388" priority="32" operator="containsText" text="Muy Baja'Tabla probabilidad'!">
      <formula>NOT(ISERROR(SEARCH("Muy Baja'Tabla probabilidad'!",H40)))</formula>
    </cfRule>
    <cfRule type="containsText" dxfId="387" priority="33" operator="containsText" text="Muy bajo">
      <formula>NOT(ISERROR(SEARCH("Muy bajo",H40)))</formula>
    </cfRule>
    <cfRule type="containsText" dxfId="386" priority="34" operator="containsText" text="Alta">
      <formula>NOT(ISERROR(SEARCH("Alta",H40)))</formula>
    </cfRule>
    <cfRule type="containsText" dxfId="385" priority="35" operator="containsText" text="Media">
      <formula>NOT(ISERROR(SEARCH("Media",H40)))</formula>
    </cfRule>
    <cfRule type="containsText" dxfId="384" priority="36" operator="containsText" text="Baja">
      <formula>NOT(ISERROR(SEARCH("Baja",H40)))</formula>
    </cfRule>
    <cfRule type="containsText" dxfId="383" priority="37" operator="containsText" text="Muy baja">
      <formula>NOT(ISERROR(SEARCH("Muy baja",H40)))</formula>
    </cfRule>
    <cfRule type="cellIs" dxfId="382" priority="40" operator="between">
      <formula>1</formula>
      <formula>2</formula>
    </cfRule>
    <cfRule type="cellIs" dxfId="381" priority="41" operator="between">
      <formula>0</formula>
      <formula>2</formula>
    </cfRule>
  </conditionalFormatting>
  <conditionalFormatting sqref="H40">
    <cfRule type="containsText" dxfId="380" priority="21" operator="containsText" text="Muy Alta">
      <formula>NOT(ISERROR(SEARCH("Muy Alta",H40)))</formula>
    </cfRule>
  </conditionalFormatting>
  <conditionalFormatting sqref="M40 K44 K46 K48">
    <cfRule type="containsText" dxfId="379" priority="13" operator="containsText" text="Catastrófico">
      <formula>NOT(ISERROR(SEARCH("Catastrófico",K40)))</formula>
    </cfRule>
    <cfRule type="containsText" dxfId="378" priority="14" operator="containsText" text="Mayor">
      <formula>NOT(ISERROR(SEARCH("Mayor",K40)))</formula>
    </cfRule>
    <cfRule type="containsText" dxfId="377" priority="15" operator="containsText" text="Alta">
      <formula>NOT(ISERROR(SEARCH("Alta",K40)))</formula>
    </cfRule>
    <cfRule type="containsText" dxfId="376" priority="16" operator="containsText" text="Moderado">
      <formula>NOT(ISERROR(SEARCH("Moderado",K40)))</formula>
    </cfRule>
    <cfRule type="containsText" dxfId="375" priority="17" operator="containsText" text="Menor">
      <formula>NOT(ISERROR(SEARCH("Menor",K40)))</formula>
    </cfRule>
    <cfRule type="containsText" dxfId="374" priority="18" operator="containsText" text="Leve">
      <formula>NOT(ISERROR(SEARCH("Leve",K40)))</formula>
    </cfRule>
  </conditionalFormatting>
  <conditionalFormatting sqref="N40:O40">
    <cfRule type="containsText" dxfId="373" priority="42" operator="containsText" text="Extremo">
      <formula>NOT(ISERROR(SEARCH("Extremo",N40)))</formula>
    </cfRule>
    <cfRule type="containsText" dxfId="372" priority="43" operator="containsText" text="Alto">
      <formula>NOT(ISERROR(SEARCH("Alto",N40)))</formula>
    </cfRule>
    <cfRule type="containsText" dxfId="371" priority="44" operator="containsText" text="Bajo">
      <formula>NOT(ISERROR(SEARCH("Bajo",N40)))</formula>
    </cfRule>
    <cfRule type="containsText" dxfId="370" priority="45" operator="containsText" text="Moderado">
      <formula>NOT(ISERROR(SEARCH("Moderado",N40)))</formula>
    </cfRule>
  </conditionalFormatting>
  <conditionalFormatting sqref="K40">
    <cfRule type="containsText" dxfId="369" priority="7" operator="containsText" text="Catastrófico">
      <formula>NOT(ISERROR(SEARCH("Catastrófico",K40)))</formula>
    </cfRule>
    <cfRule type="containsText" dxfId="368" priority="8" operator="containsText" text="Mayor">
      <formula>NOT(ISERROR(SEARCH("Mayor",K40)))</formula>
    </cfRule>
    <cfRule type="containsText" dxfId="367" priority="9" operator="containsText" text="Alta">
      <formula>NOT(ISERROR(SEARCH("Alta",K40)))</formula>
    </cfRule>
    <cfRule type="containsText" dxfId="366" priority="10" operator="containsText" text="Moderado">
      <formula>NOT(ISERROR(SEARCH("Moderado",K40)))</formula>
    </cfRule>
    <cfRule type="containsText" dxfId="365" priority="11" operator="containsText" text="Menor">
      <formula>NOT(ISERROR(SEARCH("Menor",K40)))</formula>
    </cfRule>
    <cfRule type="containsText" dxfId="364" priority="12" operator="containsText" text="Leve">
      <formula>NOT(ISERROR(SEARCH("Leve",K40)))</formula>
    </cfRule>
  </conditionalFormatting>
  <conditionalFormatting sqref="K42">
    <cfRule type="containsText" dxfId="363" priority="1" operator="containsText" text="Catastrófico">
      <formula>NOT(ISERROR(SEARCH("Catastrófico",K42)))</formula>
    </cfRule>
    <cfRule type="containsText" dxfId="362" priority="2" operator="containsText" text="Mayor">
      <formula>NOT(ISERROR(SEARCH("Mayor",K42)))</formula>
    </cfRule>
    <cfRule type="containsText" dxfId="361" priority="3" operator="containsText" text="Alta">
      <formula>NOT(ISERROR(SEARCH("Alta",K42)))</formula>
    </cfRule>
    <cfRule type="containsText" dxfId="360" priority="4" operator="containsText" text="Moderado">
      <formula>NOT(ISERROR(SEARCH("Moderado",K42)))</formula>
    </cfRule>
    <cfRule type="containsText" dxfId="359" priority="5" operator="containsText" text="Menor">
      <formula>NOT(ISERROR(SEARCH("Menor",K42)))</formula>
    </cfRule>
    <cfRule type="containsText" dxfId="358" priority="6" operator="containsText" text="Leve">
      <formula>NOT(ISERROR(SEARCH("Leve",K42)))</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04" operator="containsText" id="{D4158494-FAE5-4853-A580-52567E2FD023}">
            <xm:f>NOT(ISERROR(SEARCH('6. Criterios'!$B$5,H10)))</xm:f>
            <xm:f>'6. Criterios'!$B$5</xm:f>
            <x14:dxf>
              <font>
                <color rgb="FF006100"/>
              </font>
              <fill>
                <patternFill>
                  <bgColor rgb="FFC6EFCE"/>
                </patternFill>
              </fill>
            </x14:dxf>
          </x14:cfRule>
          <x14:cfRule type="containsText" priority="205" operator="containsText" id="{009A1948-254C-4020-A26D-7181B4E8E5DF}">
            <xm:f>NOT(ISERROR(SEARCH('6. Criterios'!$B$5,H10)))</xm:f>
            <xm:f>'6. Criterios'!$B$5</xm:f>
            <x14:dxf>
              <font>
                <color rgb="FF9C0006"/>
              </font>
              <fill>
                <patternFill>
                  <bgColor rgb="FFFFC7CE"/>
                </patternFill>
              </fill>
            </x14:dxf>
          </x14:cfRule>
          <xm:sqref>H10 H20 H30</xm:sqref>
        </x14:conditionalFormatting>
        <x14:conditionalFormatting xmlns:xm="http://schemas.microsoft.com/office/excel/2006/main">
          <x14:cfRule type="containsText" priority="38" operator="containsText" id="{15BAEE0B-06C0-4ECF-A64D-47D449855198}">
            <xm:f>NOT(ISERROR(SEARCH('6. Criterios'!$B$5,H40)))</xm:f>
            <xm:f>'6. Criterios'!$B$5</xm:f>
            <x14:dxf>
              <font>
                <color rgb="FF006100"/>
              </font>
              <fill>
                <patternFill>
                  <bgColor rgb="FFC6EFCE"/>
                </patternFill>
              </fill>
            </x14:dxf>
          </x14:cfRule>
          <x14:cfRule type="containsText" priority="39" operator="containsText" id="{E1547C85-D5CE-47F4-9CA4-E8E19461AB30}">
            <xm:f>NOT(ISERROR(SEARCH('6. Criterios'!$B$5,H40)))</xm:f>
            <xm:f>'6. Criterios'!$B$5</xm:f>
            <x14:dxf>
              <font>
                <color rgb="FF9C0006"/>
              </font>
              <fill>
                <patternFill>
                  <bgColor rgb="FFFFC7CE"/>
                </patternFill>
              </fill>
            </x14:dxf>
          </x14:cfRule>
          <xm:sqref>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I10:I49</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21"/>
  <sheetViews>
    <sheetView zoomScale="70" zoomScaleNormal="70" zoomScalePageLayoutView="70" workbookViewId="0">
      <selection activeCell="M19" sqref="M19"/>
    </sheetView>
  </sheetViews>
  <sheetFormatPr baseColWidth="10" defaultColWidth="11.42578125" defaultRowHeight="15" x14ac:dyDescent="0.25"/>
  <cols>
    <col min="1" max="1" width="7" customWidth="1"/>
    <col min="2" max="2" width="27.28515625" customWidth="1"/>
    <col min="3" max="3" width="52.5703125" style="75" customWidth="1"/>
    <col min="4" max="4" width="5" customWidth="1"/>
    <col min="5" max="5" width="39.42578125" customWidth="1"/>
    <col min="7" max="7" width="12.28515625" bestFit="1" customWidth="1"/>
    <col min="8" max="8" width="14.7109375" bestFit="1" customWidth="1"/>
    <col min="9" max="9" width="13.5703125" customWidth="1"/>
    <col min="10" max="10" width="5" hidden="1" customWidth="1"/>
    <col min="11" max="11" width="11.7109375" customWidth="1"/>
    <col min="12" max="12" width="16" customWidth="1"/>
    <col min="13" max="13" width="42.7109375" customWidth="1"/>
    <col min="14" max="14" width="7.7109375" customWidth="1"/>
    <col min="15" max="15" width="15.7109375" customWidth="1"/>
    <col min="16" max="16" width="10" customWidth="1"/>
    <col min="17" max="17" width="9.7109375" customWidth="1"/>
    <col min="18" max="18" width="19.140625" hidden="1" customWidth="1"/>
    <col min="19" max="19" width="11.42578125" customWidth="1"/>
    <col min="20" max="20" width="26.28515625" style="40" customWidth="1"/>
    <col min="21" max="21" width="18.5703125" style="38" customWidth="1"/>
    <col min="22" max="22" width="22.5703125" style="41" customWidth="1"/>
    <col min="23" max="278" width="11.42578125" style="13"/>
    <col min="279" max="16384" width="11.42578125" style="18"/>
  </cols>
  <sheetData>
    <row r="1" spans="1:278" s="15" customFormat="1" ht="27.75" thickTop="1" x14ac:dyDescent="0.3">
      <c r="A1" s="263"/>
      <c r="B1" s="264"/>
      <c r="C1" s="265"/>
      <c r="D1" s="49"/>
      <c r="E1" s="257" t="s">
        <v>15</v>
      </c>
      <c r="F1" s="258"/>
      <c r="G1" s="258"/>
      <c r="H1" s="258"/>
      <c r="I1" s="258"/>
      <c r="J1" s="258"/>
      <c r="K1" s="258"/>
      <c r="L1" s="258"/>
      <c r="M1" s="258"/>
      <c r="N1" s="258"/>
      <c r="O1" s="258"/>
      <c r="P1" s="258"/>
      <c r="Q1" s="258"/>
      <c r="R1" s="258"/>
      <c r="S1" s="258"/>
      <c r="T1" s="258"/>
      <c r="U1" s="258"/>
      <c r="V1" s="258"/>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x14ac:dyDescent="0.3">
      <c r="A2" s="266"/>
      <c r="B2" s="232"/>
      <c r="C2" s="267"/>
      <c r="D2" s="49"/>
      <c r="E2" s="259"/>
      <c r="F2" s="260"/>
      <c r="G2" s="260"/>
      <c r="H2" s="260"/>
      <c r="I2" s="260"/>
      <c r="J2" s="260"/>
      <c r="K2" s="260"/>
      <c r="L2" s="260"/>
      <c r="M2" s="260"/>
      <c r="N2" s="260"/>
      <c r="O2" s="260"/>
      <c r="P2" s="260"/>
      <c r="Q2" s="260"/>
      <c r="R2" s="260"/>
      <c r="S2" s="260"/>
      <c r="T2" s="260"/>
      <c r="U2" s="260"/>
      <c r="V2" s="260"/>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x14ac:dyDescent="0.35">
      <c r="A3" s="268"/>
      <c r="B3" s="269"/>
      <c r="C3" s="270"/>
      <c r="D3" s="49"/>
      <c r="E3" s="261"/>
      <c r="F3" s="262"/>
      <c r="G3" s="262"/>
      <c r="H3" s="262"/>
      <c r="I3" s="262"/>
      <c r="J3" s="262"/>
      <c r="K3" s="262"/>
      <c r="L3" s="262"/>
      <c r="M3" s="262"/>
      <c r="N3" s="262"/>
      <c r="O3" s="262"/>
      <c r="P3" s="262"/>
      <c r="Q3" s="262"/>
      <c r="R3" s="262"/>
      <c r="S3" s="262"/>
      <c r="T3" s="262"/>
      <c r="U3" s="262"/>
      <c r="V3" s="262"/>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x14ac:dyDescent="0.3">
      <c r="A4" s="284" t="s">
        <v>0</v>
      </c>
      <c r="B4" s="284"/>
      <c r="C4" s="285" t="s">
        <v>265</v>
      </c>
      <c r="D4" s="286"/>
      <c r="E4" s="286"/>
      <c r="F4" s="286"/>
      <c r="G4" s="286"/>
      <c r="H4" s="286"/>
      <c r="I4" s="286"/>
      <c r="J4" s="286"/>
      <c r="K4" s="286"/>
      <c r="L4" s="286"/>
      <c r="M4" s="286"/>
      <c r="N4" s="286"/>
      <c r="O4" s="286"/>
      <c r="P4" s="286"/>
      <c r="Q4" s="286"/>
      <c r="R4" s="286"/>
      <c r="S4" s="286"/>
      <c r="T4" s="286"/>
      <c r="U4" s="286"/>
      <c r="V4" s="286"/>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x14ac:dyDescent="0.3">
      <c r="A5" s="282" t="s">
        <v>1</v>
      </c>
      <c r="B5" s="282"/>
      <c r="C5" s="255" t="s">
        <v>287</v>
      </c>
      <c r="D5" s="255"/>
      <c r="E5" s="255"/>
      <c r="F5" s="255"/>
      <c r="G5" s="255"/>
      <c r="H5" s="255"/>
      <c r="I5" s="255"/>
      <c r="J5" s="255"/>
      <c r="K5" s="255"/>
      <c r="L5" s="255"/>
      <c r="M5" s="255"/>
      <c r="N5" s="255"/>
      <c r="O5" s="255"/>
      <c r="P5" s="255"/>
      <c r="Q5" s="255"/>
      <c r="R5" s="255"/>
      <c r="S5" s="255"/>
      <c r="T5" s="255"/>
      <c r="U5" s="255"/>
      <c r="V5" s="255"/>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x14ac:dyDescent="0.35">
      <c r="A6" s="283" t="s">
        <v>2</v>
      </c>
      <c r="B6" s="283"/>
      <c r="C6" s="256" t="s">
        <v>95</v>
      </c>
      <c r="D6" s="256"/>
      <c r="E6" s="256"/>
      <c r="F6" s="256"/>
      <c r="G6" s="256"/>
      <c r="H6" s="256"/>
      <c r="I6" s="256"/>
      <c r="J6" s="256"/>
      <c r="K6" s="256"/>
      <c r="L6" s="256"/>
      <c r="M6" s="256"/>
      <c r="N6" s="256"/>
      <c r="O6" s="256"/>
      <c r="P6" s="256"/>
      <c r="Q6" s="256"/>
      <c r="R6" s="256"/>
      <c r="S6" s="256"/>
      <c r="T6" s="256"/>
      <c r="U6" s="256"/>
      <c r="V6" s="256"/>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x14ac:dyDescent="0.35">
      <c r="A7" s="271" t="s">
        <v>104</v>
      </c>
      <c r="B7" s="271"/>
      <c r="C7" s="271"/>
      <c r="D7" s="272" t="s">
        <v>105</v>
      </c>
      <c r="E7" s="273"/>
      <c r="F7" s="273"/>
      <c r="G7" s="273"/>
      <c r="H7" s="273"/>
      <c r="I7" s="273"/>
      <c r="J7" s="273"/>
      <c r="K7" s="273"/>
      <c r="L7" s="273"/>
      <c r="M7" s="273"/>
      <c r="N7" s="273"/>
      <c r="O7" s="273"/>
      <c r="P7" s="273"/>
      <c r="Q7" s="273"/>
      <c r="R7" s="274"/>
      <c r="S7" s="64"/>
      <c r="T7" s="271" t="s">
        <v>106</v>
      </c>
      <c r="U7" s="271"/>
      <c r="V7" s="271"/>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x14ac:dyDescent="0.35">
      <c r="A8" s="275" t="s">
        <v>12</v>
      </c>
      <c r="B8" s="271" t="s">
        <v>101</v>
      </c>
      <c r="C8" s="276" t="s">
        <v>103</v>
      </c>
      <c r="D8" s="277" t="s">
        <v>6</v>
      </c>
      <c r="E8" s="278" t="s">
        <v>182</v>
      </c>
      <c r="F8" s="279" t="s">
        <v>181</v>
      </c>
      <c r="G8" s="280"/>
      <c r="H8" s="280"/>
      <c r="I8" s="280"/>
      <c r="J8" s="280"/>
      <c r="K8" s="281"/>
      <c r="L8" s="279" t="s">
        <v>184</v>
      </c>
      <c r="M8" s="280"/>
      <c r="N8" s="280"/>
      <c r="O8" s="280"/>
      <c r="P8" s="280"/>
      <c r="Q8" s="280"/>
      <c r="R8" s="280"/>
      <c r="S8" s="281"/>
      <c r="T8" s="88"/>
      <c r="U8" s="89"/>
      <c r="V8" s="118" t="s">
        <v>189</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x14ac:dyDescent="0.3">
      <c r="A9" s="275"/>
      <c r="B9" s="271"/>
      <c r="C9" s="276"/>
      <c r="D9" s="277"/>
      <c r="E9" s="278"/>
      <c r="F9" s="62" t="s">
        <v>168</v>
      </c>
      <c r="G9" s="62" t="s">
        <v>169</v>
      </c>
      <c r="H9" s="62" t="s">
        <v>170</v>
      </c>
      <c r="I9" s="62" t="s">
        <v>171</v>
      </c>
      <c r="J9" s="76" t="s">
        <v>166</v>
      </c>
      <c r="K9" s="63" t="s">
        <v>178</v>
      </c>
      <c r="L9" s="63" t="s">
        <v>160</v>
      </c>
      <c r="M9" s="87" t="s">
        <v>183</v>
      </c>
      <c r="N9" s="62" t="s">
        <v>188</v>
      </c>
      <c r="O9" s="62" t="s">
        <v>172</v>
      </c>
      <c r="P9" s="62" t="s">
        <v>187</v>
      </c>
      <c r="Q9" s="62" t="s">
        <v>173</v>
      </c>
      <c r="R9" s="76" t="s">
        <v>166</v>
      </c>
      <c r="S9" s="63" t="s">
        <v>179</v>
      </c>
      <c r="T9" s="77" t="s">
        <v>185</v>
      </c>
      <c r="U9" s="77" t="s">
        <v>186</v>
      </c>
      <c r="V9" s="78" t="s">
        <v>167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x14ac:dyDescent="0.25">
      <c r="A10" s="207">
        <f>'3. Identificación de Riesgos'!A10</f>
        <v>1</v>
      </c>
      <c r="B10" s="207" t="str">
        <f>'3. Identificación de Riesgos'!B10</f>
        <v>Ofrecer, prometer y entregar, aceptar o solicitar adiciones  de  contratos incurriendo en sobrecostos, durante la ejecución contractual, de forma indebida para obtener beneficio propio y/o de terceros</v>
      </c>
      <c r="C10" s="74" t="str">
        <f>'3. Identificación de Riesgos'!D10</f>
        <v>1. Falta de ética de los servidores públicos (Debilidades en principios y valores)</v>
      </c>
      <c r="D10" s="123">
        <v>1</v>
      </c>
      <c r="E10" s="51" t="s">
        <v>281</v>
      </c>
      <c r="F10" s="123" t="s">
        <v>158</v>
      </c>
      <c r="G10" s="123" t="s">
        <v>158</v>
      </c>
      <c r="H10" s="123" t="s">
        <v>158</v>
      </c>
      <c r="I10" s="123" t="s">
        <v>158</v>
      </c>
      <c r="J10" s="39">
        <f>COUNTIF(F10:I10,"SI")/4</f>
        <v>1</v>
      </c>
      <c r="K10" s="254">
        <f>AVERAGE(J10:J12)</f>
        <v>1</v>
      </c>
      <c r="L10" s="206" t="str">
        <f>'3. Identificación de Riesgos'!I10</f>
        <v>Pérdida Reputacional</v>
      </c>
      <c r="M10" s="370" t="s">
        <v>271</v>
      </c>
      <c r="N10" s="123" t="s">
        <v>159</v>
      </c>
      <c r="O10" s="123" t="s">
        <v>159</v>
      </c>
      <c r="P10" s="123" t="s">
        <v>158</v>
      </c>
      <c r="Q10" s="123" t="s">
        <v>158</v>
      </c>
      <c r="R10" s="39">
        <f>SUM(COUNTIF(N10,"SI")*25%,COUNTIF(O10,"SI")*40%,COUNTIF(P10,"SI")*25%,COUNTIF(Q10,"SI")*10%)</f>
        <v>0.35</v>
      </c>
      <c r="S10" s="254">
        <f>AVERAGE(R10:R12)</f>
        <v>0.67500000000000004</v>
      </c>
      <c r="T10" s="250"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51"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Menor - 2</v>
      </c>
      <c r="V10" s="251" t="str">
        <f>CONCATENATE(VLOOKUP((LEFT(T10,LEN(T10)-4)&amp;LEFT(U10,LEN(U10)-4)),'7. Matriz de Calor'!$D$18:$E$42,2,0)," - ",RIGHT(T10,1)*RIGHT(U10,1))</f>
        <v>Bajo - 2</v>
      </c>
    </row>
    <row r="11" spans="1:278" ht="30" x14ac:dyDescent="0.25">
      <c r="A11" s="251"/>
      <c r="B11" s="251"/>
      <c r="C11" s="74" t="str">
        <f>'3. Identificación de Riesgos'!D11</f>
        <v>2. Falta de ética de terceros interesados  (Debilidades principios y valores)</v>
      </c>
      <c r="D11" s="50">
        <v>2</v>
      </c>
      <c r="E11" s="52" t="s">
        <v>288</v>
      </c>
      <c r="F11" s="123" t="s">
        <v>158</v>
      </c>
      <c r="G11" s="123" t="s">
        <v>158</v>
      </c>
      <c r="H11" s="123" t="s">
        <v>158</v>
      </c>
      <c r="I11" s="123" t="s">
        <v>158</v>
      </c>
      <c r="J11" s="39">
        <f t="shared" ref="J11:J18" si="0">COUNTIF(F11:I11,"SI")/4</f>
        <v>1</v>
      </c>
      <c r="K11" s="254"/>
      <c r="L11" s="207"/>
      <c r="M11" s="39"/>
      <c r="N11" s="123"/>
      <c r="O11" s="123"/>
      <c r="P11" s="123"/>
      <c r="Q11" s="123"/>
      <c r="R11" s="39"/>
      <c r="S11" s="254"/>
      <c r="T11" s="250"/>
      <c r="U11" s="251"/>
      <c r="V11" s="251"/>
    </row>
    <row r="12" spans="1:278" ht="117" customHeight="1" x14ac:dyDescent="0.25">
      <c r="A12" s="251"/>
      <c r="B12" s="251"/>
      <c r="C12" s="74" t="str">
        <f>'3. Identificación de Riesgos'!D12</f>
        <v>3. Debilidades en los controles de los procedimientos de gestión contractual</v>
      </c>
      <c r="D12" s="50">
        <v>3</v>
      </c>
      <c r="E12" s="52" t="s">
        <v>274</v>
      </c>
      <c r="F12" s="123" t="s">
        <v>158</v>
      </c>
      <c r="G12" s="123" t="s">
        <v>158</v>
      </c>
      <c r="H12" s="123" t="s">
        <v>158</v>
      </c>
      <c r="I12" s="123" t="s">
        <v>158</v>
      </c>
      <c r="J12" s="39">
        <f t="shared" si="0"/>
        <v>1</v>
      </c>
      <c r="K12" s="254"/>
      <c r="L12" s="143" t="str">
        <f>'3. Identificación de Riesgos'!I12</f>
        <v>Afectación Económica</v>
      </c>
      <c r="M12" s="369" t="s">
        <v>267</v>
      </c>
      <c r="N12" s="123" t="s">
        <v>158</v>
      </c>
      <c r="O12" s="123" t="s">
        <v>158</v>
      </c>
      <c r="P12" s="123" t="s">
        <v>158</v>
      </c>
      <c r="Q12" s="123" t="s">
        <v>158</v>
      </c>
      <c r="R12" s="39">
        <f t="shared" ref="R11:R18" si="1">SUM(COUNTIF(N12,"SI")*25%,COUNTIF(O12,"SI")*40%,COUNTIF(P12,"SI")*25%,COUNTIF(Q12,"SI")*10%)</f>
        <v>1</v>
      </c>
      <c r="S12" s="254"/>
      <c r="T12" s="250"/>
      <c r="U12" s="251"/>
      <c r="V12" s="251"/>
    </row>
    <row r="13" spans="1:278" ht="51" customHeight="1" x14ac:dyDescent="0.25">
      <c r="A13" s="207">
        <f>'3. Identificación de Riesgos'!A20</f>
        <v>2</v>
      </c>
      <c r="B13" s="251" t="str">
        <f>'3. Identificación de Riesgos'!B20</f>
        <v>Ofrecer, prometer y entregar, aceptar o solicitar una ventaja indebida  para influir o direccionar  la formulación de   requisitos habiliantes o técnicos  para satisfacer un interés personal, de manera directa o indirecta o por interpuesta persona.</v>
      </c>
      <c r="C13" s="74" t="str">
        <f>'3. Identificación de Riesgos'!D20</f>
        <v>1. Falta de ética de los servidores públicos (Debilidades en principios y valores)</v>
      </c>
      <c r="D13" s="50">
        <v>1</v>
      </c>
      <c r="E13" s="51" t="s">
        <v>281</v>
      </c>
      <c r="F13" s="123" t="s">
        <v>158</v>
      </c>
      <c r="G13" s="123" t="s">
        <v>158</v>
      </c>
      <c r="H13" s="123" t="s">
        <v>158</v>
      </c>
      <c r="I13" s="123" t="s">
        <v>158</v>
      </c>
      <c r="J13" s="39">
        <f t="shared" si="0"/>
        <v>1</v>
      </c>
      <c r="K13" s="287">
        <f>AVERAGE(J13:J15)</f>
        <v>1</v>
      </c>
      <c r="L13" s="206" t="str">
        <f>'3. Identificación de Riesgos'!I20</f>
        <v>Pérdida Reputacional</v>
      </c>
      <c r="M13" s="370" t="s">
        <v>271</v>
      </c>
      <c r="N13" s="123" t="s">
        <v>159</v>
      </c>
      <c r="O13" s="123" t="s">
        <v>159</v>
      </c>
      <c r="P13" s="123" t="s">
        <v>158</v>
      </c>
      <c r="Q13" s="123" t="s">
        <v>158</v>
      </c>
      <c r="R13" s="39">
        <f t="shared" si="1"/>
        <v>0.35</v>
      </c>
      <c r="S13" s="254">
        <f>AVERAGE(R13:R15)</f>
        <v>0.35</v>
      </c>
      <c r="T13" s="250" t="str">
        <f>CONCATENATE(INDEX('6. Criterios'!$B$6:$F$10,MATCH(ROUND(IF((RIGHT('3. Identificación de Riesgos'!H20,1)-'4. Valoración Controles'!K13)&lt;1,1,(RIGHT('3. Identificación de Riesgos'!H20,1)-'4. Valoración Controles'!K13)),0),'6. Criterios'!$F$6:$F$10,0),1)," - ",ROUND(IF((RIGHT('3. Identificación de Riesgos'!H20,1)-'4. Valoración Controles'!K13)&lt;1,1,(RIGHT('3. Identificación de Riesgos'!H20,1)-'4. Valoración Controles'!K13)),0))</f>
        <v>Muy Baja - 1</v>
      </c>
      <c r="U13" s="251" t="str">
        <f>CONCATENATE(INDEX('6. Criterios'!$B$17:$F$21,MATCH(ROUND(IF((RIGHT('3. Identificación de Riesgos'!M20,1)-'4. Valoración Controles'!S13)&lt;1,1,(RIGHT('3. Identificación de Riesgos'!M20,1)-'4. Valoración Controles'!S13)),0),'6. Criterios'!$F$17:$F$21,0),1)," - ",ROUND(IF((RIGHT('3. Identificación de Riesgos'!M20,1)-'4. Valoración Controles'!S13)&lt;1,1,(RIGHT('3. Identificación de Riesgos'!M20,1)-'4. Valoración Controles'!S13)),0))</f>
        <v>Mayor - 4</v>
      </c>
      <c r="V13" s="251" t="str">
        <f>CONCATENATE(VLOOKUP((LEFT(T13,LEN(T13)-4)&amp;LEFT(U13,LEN(U13)-4)),'7. Matriz de Calor'!$D$18:$E$42,2,0)," - ",RIGHT(T13,1)*RIGHT(U13,1))</f>
        <v>Alto  - 4</v>
      </c>
    </row>
    <row r="14" spans="1:278" ht="93.75" customHeight="1" x14ac:dyDescent="0.25">
      <c r="A14" s="251"/>
      <c r="B14" s="251"/>
      <c r="C14" s="74" t="str">
        <f>'3. Identificación de Riesgos'!D21</f>
        <v>2. Falta de ética de terceros interesados  (Debilidades principios y valores)</v>
      </c>
      <c r="D14" s="50">
        <v>2</v>
      </c>
      <c r="E14" s="52" t="s">
        <v>289</v>
      </c>
      <c r="F14" s="123" t="s">
        <v>158</v>
      </c>
      <c r="G14" s="123" t="s">
        <v>158</v>
      </c>
      <c r="H14" s="123" t="s">
        <v>158</v>
      </c>
      <c r="I14" s="123" t="s">
        <v>158</v>
      </c>
      <c r="J14" s="39">
        <f t="shared" si="0"/>
        <v>1</v>
      </c>
      <c r="K14" s="253"/>
      <c r="L14" s="207"/>
      <c r="M14" s="39"/>
      <c r="N14" s="123"/>
      <c r="O14" s="123"/>
      <c r="P14" s="123"/>
      <c r="Q14" s="123"/>
      <c r="R14" s="39"/>
      <c r="S14" s="254"/>
      <c r="T14" s="250"/>
      <c r="U14" s="251"/>
      <c r="V14" s="251"/>
    </row>
    <row r="15" spans="1:278" ht="184.5" customHeight="1" x14ac:dyDescent="0.25">
      <c r="A15" s="251"/>
      <c r="B15" s="251"/>
      <c r="C15" s="74" t="str">
        <f>'3. Identificación de Riesgos'!D22</f>
        <v>3. Debilidades en los controles de los procedimientos de estructuración de los procesos de contratación</v>
      </c>
      <c r="D15" s="50">
        <v>3</v>
      </c>
      <c r="E15" s="51" t="s">
        <v>270</v>
      </c>
      <c r="F15" s="123" t="s">
        <v>158</v>
      </c>
      <c r="G15" s="123" t="s">
        <v>158</v>
      </c>
      <c r="H15" s="123" t="s">
        <v>158</v>
      </c>
      <c r="I15" s="123" t="s">
        <v>158</v>
      </c>
      <c r="J15" s="39">
        <f t="shared" si="0"/>
        <v>1</v>
      </c>
      <c r="K15" s="288"/>
      <c r="L15" s="143" t="str">
        <f>'3. Identificación de Riesgos'!I22</f>
        <v>Afectación Económica</v>
      </c>
      <c r="M15" s="39"/>
      <c r="N15" s="123"/>
      <c r="O15" s="123"/>
      <c r="P15" s="123"/>
      <c r="Q15" s="123"/>
      <c r="R15" s="39"/>
      <c r="S15" s="254"/>
      <c r="T15" s="250"/>
      <c r="U15" s="251"/>
      <c r="V15" s="251"/>
    </row>
    <row r="16" spans="1:278" ht="45.75" customHeight="1" x14ac:dyDescent="0.25">
      <c r="A16" s="207">
        <f>'3. Identificación de Riesgos'!A30</f>
        <v>3</v>
      </c>
      <c r="B16" s="207" t="str">
        <f>'3. Identificación de Riesgos'!B30</f>
        <v xml:space="preserve">Ofrecer, prometer y entregar, aceptar o solicitar una dádiva en beneficio propio o de un tercero para evitar ser objeto de sanción contractual </v>
      </c>
      <c r="C16" s="74" t="str">
        <f>'3. Identificación de Riesgos'!D30</f>
        <v>1. Falta de ética de los servidores públicos (Debilidades en principios y valores)</v>
      </c>
      <c r="D16" s="50">
        <v>1</v>
      </c>
      <c r="E16" s="368" t="s">
        <v>281</v>
      </c>
      <c r="F16" s="123" t="s">
        <v>158</v>
      </c>
      <c r="G16" s="123" t="s">
        <v>158</v>
      </c>
      <c r="H16" s="123" t="s">
        <v>158</v>
      </c>
      <c r="I16" s="123" t="s">
        <v>158</v>
      </c>
      <c r="J16" s="39">
        <f t="shared" si="0"/>
        <v>1</v>
      </c>
      <c r="K16" s="253">
        <f>AVERAGE(J16:J18)</f>
        <v>1</v>
      </c>
      <c r="L16" s="206" t="str">
        <f>'3. Identificación de Riesgos'!I30</f>
        <v>Pérdida Reputacional</v>
      </c>
      <c r="M16" s="370" t="s">
        <v>271</v>
      </c>
      <c r="N16" s="123" t="s">
        <v>159</v>
      </c>
      <c r="O16" s="123" t="s">
        <v>159</v>
      </c>
      <c r="P16" s="123" t="s">
        <v>158</v>
      </c>
      <c r="Q16" s="123" t="s">
        <v>158</v>
      </c>
      <c r="R16" s="39">
        <f t="shared" si="1"/>
        <v>0.35</v>
      </c>
      <c r="S16" s="254">
        <f>AVERAGE(R16:R18)</f>
        <v>0.67500000000000004</v>
      </c>
      <c r="T16" s="250" t="str">
        <f>CONCATENATE(INDEX('6. Criterios'!$B$6:$F$10,MATCH(ROUND(IF((RIGHT('3. Identificación de Riesgos'!H30,1)-'4. Valoración Controles'!K16)&lt;1,1,(RIGHT('3. Identificación de Riesgos'!H30,1)-'4. Valoración Controles'!K16)),0),'6. Criterios'!$F$6:$F$10,0),1)," - ",ROUND(IF((RIGHT('3. Identificación de Riesgos'!H30,1)-'4. Valoración Controles'!K16)&lt;1,1,(RIGHT('3. Identificación de Riesgos'!H30,1)-'4. Valoración Controles'!K16)),0))</f>
        <v>Muy Baja - 1</v>
      </c>
      <c r="U16" s="251" t="str">
        <f>CONCATENATE(INDEX('6. Criterios'!$B$17:$F$21,MATCH(ROUND(IF((RIGHT('3. Identificación de Riesgos'!M30,1)-'4. Valoración Controles'!S16)&lt;1,1,(RIGHT('3. Identificación de Riesgos'!M30,1)-'4. Valoración Controles'!S16)),0),'6. Criterios'!$F$17:$F$21,0),1)," - ",ROUND(IF((RIGHT('3. Identificación de Riesgos'!M30,1)-'4. Valoración Controles'!S16)&lt;1,1,(RIGHT('3. Identificación de Riesgos'!M30,1)-'4. Valoración Controles'!S16)),0))</f>
        <v>Menor - 2</v>
      </c>
      <c r="V16" s="251" t="str">
        <f>CONCATENATE(VLOOKUP((LEFT(T16,LEN(T16)-4)&amp;LEFT(U16,LEN(U16)-4)),'7. Matriz de Calor'!$D$18:$E$42,2,0)," - ",RIGHT(T16,1)*RIGHT(U16,1))</f>
        <v>Bajo - 2</v>
      </c>
    </row>
    <row r="17" spans="1:22" s="13" customFormat="1" ht="45" customHeight="1" x14ac:dyDescent="0.25">
      <c r="A17" s="251"/>
      <c r="B17" s="251"/>
      <c r="C17" s="74" t="str">
        <f>'3. Identificación de Riesgos'!D31</f>
        <v>2. Falta de ética de terceros interesados  (Debilidades principios y valores)</v>
      </c>
      <c r="D17" s="50">
        <v>2</v>
      </c>
      <c r="E17" s="367" t="s">
        <v>289</v>
      </c>
      <c r="F17" s="123" t="s">
        <v>158</v>
      </c>
      <c r="G17" s="123" t="s">
        <v>158</v>
      </c>
      <c r="H17" s="123" t="s">
        <v>158</v>
      </c>
      <c r="I17" s="123" t="s">
        <v>158</v>
      </c>
      <c r="J17" s="39">
        <f t="shared" si="0"/>
        <v>1</v>
      </c>
      <c r="K17" s="253"/>
      <c r="L17" s="207"/>
      <c r="M17" s="39"/>
      <c r="N17" s="123"/>
      <c r="O17" s="123"/>
      <c r="P17" s="123"/>
      <c r="Q17" s="123"/>
      <c r="R17" s="39"/>
      <c r="S17" s="254"/>
      <c r="T17" s="250"/>
      <c r="U17" s="251"/>
      <c r="V17" s="251"/>
    </row>
    <row r="18" spans="1:22" s="13" customFormat="1" ht="118.5" customHeight="1" thickBot="1" x14ac:dyDescent="0.3">
      <c r="A18" s="251"/>
      <c r="B18" s="251"/>
      <c r="C18" s="74" t="str">
        <f>'3. Identificación de Riesgos'!D32</f>
        <v>3. Debilidades en los controles de los procedimientos sancionatorio contractual</v>
      </c>
      <c r="D18" s="50">
        <v>3</v>
      </c>
      <c r="E18" s="52" t="s">
        <v>280</v>
      </c>
      <c r="F18" s="123" t="s">
        <v>158</v>
      </c>
      <c r="G18" s="123" t="s">
        <v>158</v>
      </c>
      <c r="H18" s="123" t="s">
        <v>158</v>
      </c>
      <c r="I18" s="123" t="s">
        <v>158</v>
      </c>
      <c r="J18" s="39">
        <f t="shared" si="0"/>
        <v>1</v>
      </c>
      <c r="K18" s="253"/>
      <c r="L18" s="143" t="str">
        <f>'3. Identificación de Riesgos'!I32</f>
        <v>Afectación Económica</v>
      </c>
      <c r="M18" s="132" t="s">
        <v>267</v>
      </c>
      <c r="N18" s="123" t="s">
        <v>158</v>
      </c>
      <c r="O18" s="123" t="s">
        <v>158</v>
      </c>
      <c r="P18" s="123" t="s">
        <v>158</v>
      </c>
      <c r="Q18" s="123" t="s">
        <v>158</v>
      </c>
      <c r="R18" s="39">
        <f t="shared" si="1"/>
        <v>1</v>
      </c>
      <c r="S18" s="254"/>
      <c r="T18" s="250"/>
      <c r="U18" s="251"/>
      <c r="V18" s="251"/>
    </row>
    <row r="19" spans="1:22" ht="45.75" customHeight="1" thickTop="1" x14ac:dyDescent="0.25">
      <c r="A19" s="207">
        <f>'3. Identificación de Riesgos'!A40</f>
        <v>4</v>
      </c>
      <c r="B19" s="207" t="str">
        <f>'3. Identificación de Riesgos'!B40</f>
        <v>Ofrecer, prometer y entregar, aceptar o solicitar una ventaja indebida  para influir o direccionar el cumplimiento de una evaluación de la oferta para satisfacer un interés personal, de manera directa o indirecta o por interpuesta persona.</v>
      </c>
      <c r="C19" s="74" t="str">
        <f>'3. Identificación de Riesgos'!D40</f>
        <v>1. Falta de ética de los servidores públicos (Debilidades en principios y valores)</v>
      </c>
      <c r="D19" s="50">
        <v>1</v>
      </c>
      <c r="E19" s="51" t="s">
        <v>281</v>
      </c>
      <c r="F19" s="123" t="s">
        <v>158</v>
      </c>
      <c r="G19" s="123" t="s">
        <v>158</v>
      </c>
      <c r="H19" s="123" t="s">
        <v>158</v>
      </c>
      <c r="I19" s="123" t="s">
        <v>158</v>
      </c>
      <c r="J19" s="39">
        <f t="shared" ref="J19:J21" si="2">COUNTIF(F19:I19,"SI")/4</f>
        <v>1</v>
      </c>
      <c r="K19" s="252">
        <f>AVERAGE(J19:J21)</f>
        <v>1</v>
      </c>
      <c r="L19" s="206" t="str">
        <f>'3. Identificación de Riesgos'!I40</f>
        <v>Pérdida Reputacional</v>
      </c>
      <c r="M19" s="370" t="s">
        <v>271</v>
      </c>
      <c r="N19" s="123" t="s">
        <v>159</v>
      </c>
      <c r="O19" s="123" t="s">
        <v>159</v>
      </c>
      <c r="P19" s="123" t="s">
        <v>158</v>
      </c>
      <c r="Q19" s="123" t="s">
        <v>158</v>
      </c>
      <c r="R19" s="39">
        <f t="shared" ref="R19:R21" si="3">SUM(COUNTIF(N19,"SI")*25%,COUNTIF(O19,"SI")*40%,COUNTIF(P19,"SI")*25%,COUNTIF(Q19,"SI")*10%)</f>
        <v>0.35</v>
      </c>
      <c r="S19" s="254">
        <f>AVERAGE(R19:R21)</f>
        <v>0.67500000000000004</v>
      </c>
      <c r="T19" s="250" t="str">
        <f>CONCATENATE(INDEX('6. Criterios'!$B$6:$F$10,MATCH(ROUND(IF((RIGHT('3. Identificación de Riesgos'!H40,1)-'4. Valoración Controles'!K19)&lt;1,1,(RIGHT('3. Identificación de Riesgos'!H40,1)-'4. Valoración Controles'!K19)),0),'6. Criterios'!$F$6:$F$10,0),1)," - ",ROUND(IF((RIGHT('3. Identificación de Riesgos'!H40,1)-'4. Valoración Controles'!K19)&lt;1,1,(RIGHT('3. Identificación de Riesgos'!H40,1)-'4. Valoración Controles'!K19)),0))</f>
        <v>Muy Baja - 1</v>
      </c>
      <c r="U19" s="251" t="str">
        <f>CONCATENATE(INDEX('6. Criterios'!$B$17:$F$21,MATCH(ROUND(IF((RIGHT('3. Identificación de Riesgos'!M40,1)-'4. Valoración Controles'!S19)&lt;1,1,(RIGHT('3. Identificación de Riesgos'!M40,1)-'4. Valoración Controles'!S19)),0),'6. Criterios'!$F$17:$F$21,0),1)," - ",ROUND(IF((RIGHT('3. Identificación de Riesgos'!M40,1)-'4. Valoración Controles'!S19)&lt;1,1,(RIGHT('3. Identificación de Riesgos'!M40,1)-'4. Valoración Controles'!S19)),0))</f>
        <v>Moderado - 3</v>
      </c>
      <c r="V19" s="251" t="str">
        <f>CONCATENATE(VLOOKUP((LEFT(T19,LEN(T19)-4)&amp;LEFT(U19,LEN(U19)-4)),'7. Matriz de Calor'!$D$18:$E$42,2,0)," - ",RIGHT(T19,1)*RIGHT(U19,1))</f>
        <v>Moderado - 3</v>
      </c>
    </row>
    <row r="20" spans="1:22" s="13" customFormat="1" ht="45" customHeight="1" x14ac:dyDescent="0.25">
      <c r="A20" s="251"/>
      <c r="B20" s="251"/>
      <c r="C20" s="74" t="str">
        <f>'3. Identificación de Riesgos'!D41</f>
        <v>2. Falta de ética de terceros interesados  (Debilidades principios y valores)</v>
      </c>
      <c r="D20" s="50">
        <v>2</v>
      </c>
      <c r="E20" s="52" t="s">
        <v>289</v>
      </c>
      <c r="F20" s="123" t="s">
        <v>158</v>
      </c>
      <c r="G20" s="123" t="s">
        <v>158</v>
      </c>
      <c r="H20" s="123" t="s">
        <v>158</v>
      </c>
      <c r="I20" s="123" t="s">
        <v>158</v>
      </c>
      <c r="J20" s="39">
        <f t="shared" si="2"/>
        <v>1</v>
      </c>
      <c r="K20" s="253"/>
      <c r="L20" s="207"/>
      <c r="M20" s="39"/>
      <c r="N20" s="123"/>
      <c r="O20" s="123"/>
      <c r="P20" s="123"/>
      <c r="Q20" s="123"/>
      <c r="R20" s="39"/>
      <c r="S20" s="254"/>
      <c r="T20" s="250"/>
      <c r="U20" s="251"/>
      <c r="V20" s="251"/>
    </row>
    <row r="21" spans="1:22" s="13" customFormat="1" ht="118.5" customHeight="1" x14ac:dyDescent="0.25">
      <c r="A21" s="251"/>
      <c r="B21" s="251"/>
      <c r="C21" s="74" t="str">
        <f>'3. Identificación de Riesgos'!D42</f>
        <v xml:space="preserve">3. Debilidades en los controles de los procedimientos de estructuración y evaluación </v>
      </c>
      <c r="D21" s="50">
        <v>3</v>
      </c>
      <c r="E21" s="52" t="s">
        <v>285</v>
      </c>
      <c r="F21" s="123" t="s">
        <v>158</v>
      </c>
      <c r="G21" s="123" t="s">
        <v>158</v>
      </c>
      <c r="H21" s="123" t="s">
        <v>158</v>
      </c>
      <c r="I21" s="123" t="s">
        <v>158</v>
      </c>
      <c r="J21" s="39">
        <f t="shared" si="2"/>
        <v>1</v>
      </c>
      <c r="K21" s="253"/>
      <c r="L21" s="144">
        <f>'3. Identificación de Riesgos'!I42</f>
        <v>0</v>
      </c>
      <c r="M21" s="39"/>
      <c r="N21" s="123" t="s">
        <v>158</v>
      </c>
      <c r="O21" s="123" t="s">
        <v>158</v>
      </c>
      <c r="P21" s="123" t="s">
        <v>158</v>
      </c>
      <c r="Q21" s="123" t="s">
        <v>158</v>
      </c>
      <c r="R21" s="39">
        <f t="shared" si="3"/>
        <v>1</v>
      </c>
      <c r="S21" s="254"/>
      <c r="T21" s="250"/>
      <c r="U21" s="251"/>
      <c r="V21" s="251"/>
    </row>
  </sheetData>
  <mergeCells count="50">
    <mergeCell ref="A10:A12"/>
    <mergeCell ref="B10:B12"/>
    <mergeCell ref="L10:L11"/>
    <mergeCell ref="A16:A18"/>
    <mergeCell ref="S13:S15"/>
    <mergeCell ref="S16:S18"/>
    <mergeCell ref="A13:A15"/>
    <mergeCell ref="L16:L17"/>
    <mergeCell ref="V13:V15"/>
    <mergeCell ref="B16:B18"/>
    <mergeCell ref="T13:T15"/>
    <mergeCell ref="U13:U15"/>
    <mergeCell ref="T16:T18"/>
    <mergeCell ref="U16:U18"/>
    <mergeCell ref="V16:V18"/>
    <mergeCell ref="B13:B15"/>
    <mergeCell ref="K13:K15"/>
    <mergeCell ref="L13:L14"/>
    <mergeCell ref="K16:K18"/>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C5:V5"/>
    <mergeCell ref="C6:V6"/>
    <mergeCell ref="S10:S12"/>
    <mergeCell ref="T10:T12"/>
    <mergeCell ref="U10:U12"/>
    <mergeCell ref="V10:V12"/>
    <mergeCell ref="K10:K12"/>
    <mergeCell ref="T19:T21"/>
    <mergeCell ref="U19:U21"/>
    <mergeCell ref="V19:V21"/>
    <mergeCell ref="A19:A21"/>
    <mergeCell ref="B19:B21"/>
    <mergeCell ref="K19:K21"/>
    <mergeCell ref="L19:L20"/>
    <mergeCell ref="S19:S21"/>
  </mergeCells>
  <conditionalFormatting sqref="T10 T13 T16">
    <cfRule type="containsText" dxfId="353" priority="76" operator="containsText" text="Muy Baja">
      <formula>NOT(ISERROR(SEARCH("Muy Baja",T10)))</formula>
    </cfRule>
    <cfRule type="containsText" dxfId="352" priority="77" operator="containsText" text="Baja">
      <formula>NOT(ISERROR(SEARCH("Baja",T10)))</formula>
    </cfRule>
    <cfRule type="containsText" dxfId="351" priority="79" operator="containsText" text="Muy Alta">
      <formula>NOT(ISERROR(SEARCH("Muy Alta",T10)))</formula>
    </cfRule>
    <cfRule type="containsText" dxfId="350" priority="80" operator="containsText" text="Alta">
      <formula>NOT(ISERROR(SEARCH("Alta",T10)))</formula>
    </cfRule>
    <cfRule type="containsText" dxfId="349" priority="81" operator="containsText" text="Media">
      <formula>NOT(ISERROR(SEARCH("Media",T10)))</formula>
    </cfRule>
    <cfRule type="containsText" dxfId="348" priority="82" operator="containsText" text="Media">
      <formula>NOT(ISERROR(SEARCH("Media",T10)))</formula>
    </cfRule>
    <cfRule type="containsText" dxfId="347" priority="83" operator="containsText" text="Media">
      <formula>NOT(ISERROR(SEARCH("Media",T10)))</formula>
    </cfRule>
    <cfRule type="containsText" dxfId="346" priority="84" operator="containsText" text="Muy Baja">
      <formula>NOT(ISERROR(SEARCH("Muy Baja",T10)))</formula>
    </cfRule>
    <cfRule type="containsText" dxfId="345" priority="85" operator="containsText" text="Baja">
      <formula>NOT(ISERROR(SEARCH("Baja",T10)))</formula>
    </cfRule>
    <cfRule type="containsText" dxfId="344" priority="86" operator="containsText" text="Muy Baja">
      <formula>NOT(ISERROR(SEARCH("Muy Baja",T10)))</formula>
    </cfRule>
    <cfRule type="containsText" dxfId="343" priority="87" operator="containsText" text="Muy Baja">
      <formula>NOT(ISERROR(SEARCH("Muy Baja",T10)))</formula>
    </cfRule>
    <cfRule type="containsText" dxfId="342" priority="88" operator="containsText" text="Muy Baja">
      <formula>NOT(ISERROR(SEARCH("Muy Baja",T10)))</formula>
    </cfRule>
    <cfRule type="containsText" dxfId="341" priority="89" operator="containsText" text="Muy Baja'Tabla probabilidad'!">
      <formula>NOT(ISERROR(SEARCH("Muy Baja'Tabla probabilidad'!",T10)))</formula>
    </cfRule>
    <cfRule type="containsText" dxfId="340" priority="90" operator="containsText" text="Muy bajo">
      <formula>NOT(ISERROR(SEARCH("Muy bajo",T10)))</formula>
    </cfRule>
    <cfRule type="containsText" dxfId="339" priority="91" operator="containsText" text="Alta">
      <formula>NOT(ISERROR(SEARCH("Alta",T10)))</formula>
    </cfRule>
    <cfRule type="containsText" dxfId="338" priority="92" operator="containsText" text="Media">
      <formula>NOT(ISERROR(SEARCH("Media",T10)))</formula>
    </cfRule>
    <cfRule type="containsText" dxfId="337" priority="93" operator="containsText" text="Baja">
      <formula>NOT(ISERROR(SEARCH("Baja",T10)))</formula>
    </cfRule>
    <cfRule type="containsText" dxfId="336" priority="94" operator="containsText" text="Muy baja">
      <formula>NOT(ISERROR(SEARCH("Muy baja",T10)))</formula>
    </cfRule>
    <cfRule type="cellIs" dxfId="335" priority="97" operator="between">
      <formula>1</formula>
      <formula>2</formula>
    </cfRule>
    <cfRule type="cellIs" dxfId="334" priority="98" operator="between">
      <formula>0</formula>
      <formula>2</formula>
    </cfRule>
  </conditionalFormatting>
  <conditionalFormatting sqref="T10 T13 T16">
    <cfRule type="containsText" dxfId="333" priority="78" operator="containsText" text="Muy Alta">
      <formula>NOT(ISERROR(SEARCH("Muy Alta",T10)))</formula>
    </cfRule>
  </conditionalFormatting>
  <conditionalFormatting sqref="U10 U13 U16">
    <cfRule type="containsText" dxfId="332" priority="70" operator="containsText" text="Catastrófico">
      <formula>NOT(ISERROR(SEARCH("Catastrófico",U10)))</formula>
    </cfRule>
    <cfRule type="containsText" dxfId="331" priority="71" operator="containsText" text="Mayor">
      <formula>NOT(ISERROR(SEARCH("Mayor",U10)))</formula>
    </cfRule>
    <cfRule type="containsText" dxfId="330" priority="72" operator="containsText" text="Alta">
      <formula>NOT(ISERROR(SEARCH("Alta",U10)))</formula>
    </cfRule>
    <cfRule type="containsText" dxfId="329" priority="73" operator="containsText" text="Moderado">
      <formula>NOT(ISERROR(SEARCH("Moderado",U10)))</formula>
    </cfRule>
    <cfRule type="containsText" dxfId="328" priority="74" operator="containsText" text="Menor">
      <formula>NOT(ISERROR(SEARCH("Menor",U10)))</formula>
    </cfRule>
    <cfRule type="containsText" dxfId="327" priority="75" operator="containsText" text="Leve">
      <formula>NOT(ISERROR(SEARCH("Leve",U10)))</formula>
    </cfRule>
  </conditionalFormatting>
  <conditionalFormatting sqref="V10 V13 V16">
    <cfRule type="containsText" dxfId="326" priority="34" operator="containsText" text="Extremo">
      <formula>NOT(ISERROR(SEARCH("Extremo",V10)))</formula>
    </cfRule>
    <cfRule type="containsText" dxfId="325" priority="35" operator="containsText" text="Alto">
      <formula>NOT(ISERROR(SEARCH("Alto",V10)))</formula>
    </cfRule>
    <cfRule type="containsText" dxfId="324" priority="36" operator="containsText" text="Bajo">
      <formula>NOT(ISERROR(SEARCH("Bajo",V10)))</formula>
    </cfRule>
    <cfRule type="containsText" dxfId="323" priority="37" operator="containsText" text="Moderado">
      <formula>NOT(ISERROR(SEARCH("Moderado",V10)))</formula>
    </cfRule>
  </conditionalFormatting>
  <conditionalFormatting sqref="T19">
    <cfRule type="containsText" dxfId="322" priority="11" operator="containsText" text="Muy Baja">
      <formula>NOT(ISERROR(SEARCH("Muy Baja",T19)))</formula>
    </cfRule>
    <cfRule type="containsText" dxfId="321" priority="12" operator="containsText" text="Baja">
      <formula>NOT(ISERROR(SEARCH("Baja",T19)))</formula>
    </cfRule>
    <cfRule type="containsText" dxfId="320" priority="14" operator="containsText" text="Muy Alta">
      <formula>NOT(ISERROR(SEARCH("Muy Alta",T19)))</formula>
    </cfRule>
    <cfRule type="containsText" dxfId="319" priority="15" operator="containsText" text="Alta">
      <formula>NOT(ISERROR(SEARCH("Alta",T19)))</formula>
    </cfRule>
    <cfRule type="containsText" dxfId="318" priority="16" operator="containsText" text="Media">
      <formula>NOT(ISERROR(SEARCH("Media",T19)))</formula>
    </cfRule>
    <cfRule type="containsText" dxfId="317" priority="17" operator="containsText" text="Media">
      <formula>NOT(ISERROR(SEARCH("Media",T19)))</formula>
    </cfRule>
    <cfRule type="containsText" dxfId="316" priority="18" operator="containsText" text="Media">
      <formula>NOT(ISERROR(SEARCH("Media",T19)))</formula>
    </cfRule>
    <cfRule type="containsText" dxfId="315" priority="19" operator="containsText" text="Muy Baja">
      <formula>NOT(ISERROR(SEARCH("Muy Baja",T19)))</formula>
    </cfRule>
    <cfRule type="containsText" dxfId="314" priority="20" operator="containsText" text="Baja">
      <formula>NOT(ISERROR(SEARCH("Baja",T19)))</formula>
    </cfRule>
    <cfRule type="containsText" dxfId="313" priority="21" operator="containsText" text="Muy Baja">
      <formula>NOT(ISERROR(SEARCH("Muy Baja",T19)))</formula>
    </cfRule>
    <cfRule type="containsText" dxfId="312" priority="22" operator="containsText" text="Muy Baja">
      <formula>NOT(ISERROR(SEARCH("Muy Baja",T19)))</formula>
    </cfRule>
    <cfRule type="containsText" dxfId="311" priority="23" operator="containsText" text="Muy Baja">
      <formula>NOT(ISERROR(SEARCH("Muy Baja",T19)))</formula>
    </cfRule>
    <cfRule type="containsText" dxfId="310" priority="24" operator="containsText" text="Muy Baja'Tabla probabilidad'!">
      <formula>NOT(ISERROR(SEARCH("Muy Baja'Tabla probabilidad'!",T19)))</formula>
    </cfRule>
    <cfRule type="containsText" dxfId="309" priority="25" operator="containsText" text="Muy bajo">
      <formula>NOT(ISERROR(SEARCH("Muy bajo",T19)))</formula>
    </cfRule>
    <cfRule type="containsText" dxfId="308" priority="26" operator="containsText" text="Alta">
      <formula>NOT(ISERROR(SEARCH("Alta",T19)))</formula>
    </cfRule>
    <cfRule type="containsText" dxfId="307" priority="27" operator="containsText" text="Media">
      <formula>NOT(ISERROR(SEARCH("Media",T19)))</formula>
    </cfRule>
    <cfRule type="containsText" dxfId="306" priority="28" operator="containsText" text="Baja">
      <formula>NOT(ISERROR(SEARCH("Baja",T19)))</formula>
    </cfRule>
    <cfRule type="containsText" dxfId="305" priority="29" operator="containsText" text="Muy baja">
      <formula>NOT(ISERROR(SEARCH("Muy baja",T19)))</formula>
    </cfRule>
    <cfRule type="cellIs" dxfId="304" priority="32" operator="between">
      <formula>1</formula>
      <formula>2</formula>
    </cfRule>
    <cfRule type="cellIs" dxfId="303" priority="33" operator="between">
      <formula>0</formula>
      <formula>2</formula>
    </cfRule>
  </conditionalFormatting>
  <conditionalFormatting sqref="T19">
    <cfRule type="containsText" dxfId="302" priority="13" operator="containsText" text="Muy Alta">
      <formula>NOT(ISERROR(SEARCH("Muy Alta",T19)))</formula>
    </cfRule>
  </conditionalFormatting>
  <conditionalFormatting sqref="U19">
    <cfRule type="containsText" dxfId="301" priority="5" operator="containsText" text="Catastrófico">
      <formula>NOT(ISERROR(SEARCH("Catastrófico",U19)))</formula>
    </cfRule>
    <cfRule type="containsText" dxfId="300" priority="6" operator="containsText" text="Mayor">
      <formula>NOT(ISERROR(SEARCH("Mayor",U19)))</formula>
    </cfRule>
    <cfRule type="containsText" dxfId="299" priority="7" operator="containsText" text="Alta">
      <formula>NOT(ISERROR(SEARCH("Alta",U19)))</formula>
    </cfRule>
    <cfRule type="containsText" dxfId="298" priority="8" operator="containsText" text="Moderado">
      <formula>NOT(ISERROR(SEARCH("Moderado",U19)))</formula>
    </cfRule>
    <cfRule type="containsText" dxfId="297" priority="9" operator="containsText" text="Menor">
      <formula>NOT(ISERROR(SEARCH("Menor",U19)))</formula>
    </cfRule>
    <cfRule type="containsText" dxfId="296" priority="10" operator="containsText" text="Leve">
      <formula>NOT(ISERROR(SEARCH("Leve",U19)))</formula>
    </cfRule>
  </conditionalFormatting>
  <conditionalFormatting sqref="V19">
    <cfRule type="containsText" dxfId="295" priority="1" operator="containsText" text="Extremo">
      <formula>NOT(ISERROR(SEARCH("Extremo",V19)))</formula>
    </cfRule>
    <cfRule type="containsText" dxfId="294" priority="2" operator="containsText" text="Alto">
      <formula>NOT(ISERROR(SEARCH("Alto",V19)))</formula>
    </cfRule>
    <cfRule type="containsText" dxfId="293" priority="3" operator="containsText" text="Bajo">
      <formula>NOT(ISERROR(SEARCH("Bajo",V19)))</formula>
    </cfRule>
    <cfRule type="containsText" dxfId="292" priority="4" operator="containsText" text="Moderado">
      <formula>NOT(ISERROR(SEARCH("Moderado",V19)))</formula>
    </cfRule>
  </conditionalFormatting>
  <dataValidations count="2">
    <dataValidation allowBlank="1" showInputMessage="1" showErrorMessage="1" prompt="Enunciar cuál es el control" sqref="E10:E21 M16 M18:M19 M10 M12:M13" xr:uid="{00000000-0002-0000-0300-000000000000}"/>
    <dataValidation type="list" allowBlank="1" showInputMessage="1" showErrorMessage="1" sqref="F10:I21 N10:Q21"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95" operator="containsText" id="{877E8953-578D-45F2-A4D3-A91A39387986}">
            <xm:f>NOT(ISERROR(SEARCH('6. Criterios'!$B$5,T10)))</xm:f>
            <xm:f>'6. Criterios'!$B$5</xm:f>
            <x14:dxf>
              <font>
                <color rgb="FF006100"/>
              </font>
              <fill>
                <patternFill>
                  <bgColor rgb="FFC6EFCE"/>
                </patternFill>
              </fill>
            </x14:dxf>
          </x14:cfRule>
          <x14:cfRule type="containsText" priority="96" operator="containsText" id="{5790250D-E3CC-4EBD-835F-F5F4C0703B76}">
            <xm:f>NOT(ISERROR(SEARCH('6. Criterios'!$B$5,T10)))</xm:f>
            <xm:f>'6. Criterios'!$B$5</xm:f>
            <x14:dxf>
              <font>
                <color rgb="FF9C0006"/>
              </font>
              <fill>
                <patternFill>
                  <bgColor rgb="FFFFC7CE"/>
                </patternFill>
              </fill>
            </x14:dxf>
          </x14:cfRule>
          <xm:sqref>T10 T13 T16</xm:sqref>
        </x14:conditionalFormatting>
        <x14:conditionalFormatting xmlns:xm="http://schemas.microsoft.com/office/excel/2006/main">
          <x14:cfRule type="containsText" priority="30" operator="containsText" id="{C1F5E10D-30ED-425C-B085-5443DDD45461}">
            <xm:f>NOT(ISERROR(SEARCH('6. Criterios'!$B$5,T19)))</xm:f>
            <xm:f>'6. Criterios'!$B$5</xm:f>
            <x14:dxf>
              <font>
                <color rgb="FF006100"/>
              </font>
              <fill>
                <patternFill>
                  <bgColor rgb="FFC6EFCE"/>
                </patternFill>
              </fill>
            </x14:dxf>
          </x14:cfRule>
          <x14:cfRule type="containsText" priority="31" operator="containsText" id="{98B0477D-AC05-41E5-B49D-02FB6523439A}">
            <xm:f>NOT(ISERROR(SEARCH('6. Criterios'!$B$5,T19)))</xm:f>
            <xm:f>'6. Criterios'!$B$5</xm:f>
            <x14:dxf>
              <font>
                <color rgb="FF9C0006"/>
              </font>
              <fill>
                <patternFill>
                  <bgColor rgb="FFFFC7CE"/>
                </patternFill>
              </fill>
            </x14:dxf>
          </x14:cfRule>
          <xm:sqref>T19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49"/>
  <sheetViews>
    <sheetView tabSelected="1" zoomScale="115" zoomScaleNormal="115" zoomScalePageLayoutView="70" workbookViewId="0">
      <selection activeCell="N40" sqref="N40:N49"/>
    </sheetView>
  </sheetViews>
  <sheetFormatPr baseColWidth="10" defaultColWidth="11.42578125" defaultRowHeight="15" x14ac:dyDescent="0.25"/>
  <cols>
    <col min="1" max="1" width="5.42578125" customWidth="1"/>
    <col min="2" max="2" width="34" customWidth="1"/>
    <col min="3" max="3" width="56.8554687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2" hidden="1" customWidth="1"/>
    <col min="13" max="13" width="16.7109375" customWidth="1"/>
    <col min="14" max="14" width="17.42578125" customWidth="1"/>
    <col min="15" max="15" width="14.425781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x14ac:dyDescent="0.3">
      <c r="A1" s="298"/>
      <c r="B1" s="298"/>
      <c r="C1" s="298"/>
      <c r="D1" s="298"/>
      <c r="E1" s="298"/>
      <c r="F1" s="294" t="s">
        <v>15</v>
      </c>
      <c r="G1" s="294"/>
      <c r="H1" s="294"/>
      <c r="I1" s="294"/>
      <c r="J1" s="294"/>
      <c r="K1" s="294"/>
      <c r="L1" s="294"/>
      <c r="M1" s="294"/>
      <c r="N1" s="294"/>
      <c r="O1" s="294"/>
      <c r="P1" s="294"/>
      <c r="Q1" s="29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x14ac:dyDescent="0.3">
      <c r="A2" s="298"/>
      <c r="B2" s="298"/>
      <c r="C2" s="298"/>
      <c r="D2" s="298"/>
      <c r="E2" s="298"/>
      <c r="F2" s="294"/>
      <c r="G2" s="294"/>
      <c r="H2" s="294"/>
      <c r="I2" s="294"/>
      <c r="J2" s="294"/>
      <c r="K2" s="294"/>
      <c r="L2" s="294"/>
      <c r="M2" s="294"/>
      <c r="N2" s="294"/>
      <c r="O2" s="294"/>
      <c r="P2" s="294"/>
      <c r="Q2" s="29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x14ac:dyDescent="0.3">
      <c r="A3" s="298"/>
      <c r="B3" s="298"/>
      <c r="C3" s="298"/>
      <c r="D3" s="298"/>
      <c r="E3" s="298"/>
      <c r="F3" s="294"/>
      <c r="G3" s="294"/>
      <c r="H3" s="294"/>
      <c r="I3" s="294"/>
      <c r="J3" s="294"/>
      <c r="K3" s="294"/>
      <c r="L3" s="294"/>
      <c r="M3" s="294"/>
      <c r="N3" s="294"/>
      <c r="O3" s="294"/>
      <c r="P3" s="294"/>
      <c r="Q3" s="29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x14ac:dyDescent="0.3">
      <c r="A4" s="223" t="s">
        <v>0</v>
      </c>
      <c r="B4" s="223"/>
      <c r="C4" s="85"/>
      <c r="D4" s="85"/>
      <c r="E4" s="240" t="s">
        <v>265</v>
      </c>
      <c r="F4" s="240"/>
      <c r="G4" s="240"/>
      <c r="H4" s="240"/>
      <c r="I4" s="240"/>
      <c r="J4" s="240"/>
      <c r="K4" s="240"/>
      <c r="L4" s="240"/>
      <c r="M4" s="240"/>
      <c r="N4" s="240"/>
      <c r="O4" s="240"/>
      <c r="P4" s="240"/>
      <c r="Q4" s="240"/>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42.75" customHeight="1" x14ac:dyDescent="0.3">
      <c r="A5" s="223" t="s">
        <v>1</v>
      </c>
      <c r="B5" s="223"/>
      <c r="C5" s="85"/>
      <c r="D5" s="85"/>
      <c r="E5" s="241" t="s">
        <v>287</v>
      </c>
      <c r="F5" s="241"/>
      <c r="G5" s="241"/>
      <c r="H5" s="241"/>
      <c r="I5" s="241"/>
      <c r="J5" s="241"/>
      <c r="K5" s="241"/>
      <c r="L5" s="241"/>
      <c r="M5" s="241"/>
      <c r="N5" s="241"/>
      <c r="O5" s="241"/>
      <c r="P5" s="241"/>
      <c r="Q5" s="241"/>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x14ac:dyDescent="0.3">
      <c r="A6" s="223" t="s">
        <v>2</v>
      </c>
      <c r="B6" s="223"/>
      <c r="C6" s="85"/>
      <c r="D6" s="85"/>
      <c r="E6" s="240" t="s">
        <v>95</v>
      </c>
      <c r="F6" s="240"/>
      <c r="G6" s="240"/>
      <c r="H6" s="240"/>
      <c r="I6" s="240"/>
      <c r="J6" s="240"/>
      <c r="K6" s="240"/>
      <c r="L6" s="240"/>
      <c r="M6" s="240"/>
      <c r="N6" s="240"/>
      <c r="O6" s="240"/>
      <c r="P6" s="240"/>
      <c r="Q6" s="240"/>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x14ac:dyDescent="0.35">
      <c r="A7" s="245" t="s">
        <v>107</v>
      </c>
      <c r="B7" s="245"/>
      <c r="C7" s="245"/>
      <c r="D7" s="245"/>
      <c r="E7" s="245"/>
      <c r="F7" s="245" t="s">
        <v>157</v>
      </c>
      <c r="G7" s="245"/>
      <c r="H7" s="245"/>
      <c r="I7" s="124"/>
      <c r="J7" s="228" t="s">
        <v>175</v>
      </c>
      <c r="K7" s="228"/>
      <c r="L7" s="228"/>
      <c r="M7" s="228"/>
      <c r="N7" s="297"/>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x14ac:dyDescent="0.35">
      <c r="A8" s="275" t="s">
        <v>12</v>
      </c>
      <c r="B8" s="271" t="s">
        <v>101</v>
      </c>
      <c r="C8" s="248" t="s">
        <v>102</v>
      </c>
      <c r="D8" s="299" t="s">
        <v>13</v>
      </c>
      <c r="E8" s="271" t="s">
        <v>103</v>
      </c>
      <c r="F8" s="295" t="s">
        <v>99</v>
      </c>
      <c r="G8" s="295" t="s">
        <v>100</v>
      </c>
      <c r="H8" s="295" t="s">
        <v>5</v>
      </c>
      <c r="I8" s="125"/>
      <c r="J8" s="295" t="s">
        <v>67</v>
      </c>
      <c r="K8" s="295" t="s">
        <v>7</v>
      </c>
      <c r="L8" s="295" t="s">
        <v>97</v>
      </c>
      <c r="M8" s="295" t="s">
        <v>8</v>
      </c>
      <c r="N8" s="295" t="s">
        <v>180</v>
      </c>
      <c r="O8" s="295" t="s">
        <v>174</v>
      </c>
      <c r="P8" s="295" t="s">
        <v>10</v>
      </c>
      <c r="Q8" s="295"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x14ac:dyDescent="0.3">
      <c r="A9" s="275"/>
      <c r="B9" s="271"/>
      <c r="C9" s="249"/>
      <c r="D9" s="297"/>
      <c r="E9" s="271"/>
      <c r="F9" s="296"/>
      <c r="G9" s="296"/>
      <c r="H9" s="296"/>
      <c r="I9" s="126"/>
      <c r="J9" s="296"/>
      <c r="K9" s="296"/>
      <c r="L9" s="296"/>
      <c r="M9" s="296"/>
      <c r="N9" s="296"/>
      <c r="O9" s="296"/>
      <c r="P9" s="296"/>
      <c r="Q9" s="29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x14ac:dyDescent="0.25">
      <c r="A10" s="207">
        <f>'3. Identificación de Riesgos'!A10</f>
        <v>1</v>
      </c>
      <c r="B10" s="210" t="str">
        <f>'3. Identificación de Riesgos'!B10</f>
        <v>Ofrecer, prometer y entregar, aceptar o solicitar adiciones  de  contratos incurriendo en sobrecostos, durante la ejecución contractual, de forma indebida para obtener beneficio propio y/o de terceros</v>
      </c>
      <c r="C10" s="207" t="str">
        <f>'3. Identificación de Riesgos'!C10</f>
        <v xml:space="preserve">Cuando se solicita y/o se otorga el visto bueno jurídico para la adición de un contrato de forma indebida en beneficio  propio y/o de terceros </v>
      </c>
      <c r="D10" s="207" t="s">
        <v>75</v>
      </c>
      <c r="E10" s="48" t="str">
        <f>'3. Identificación de Riesgos'!D10</f>
        <v>1. Falta de ética de los servidores públicos (Debilidades en principios y valores)</v>
      </c>
      <c r="F10" s="220" t="str">
        <f>'3. Identificación de Riesgos'!H10</f>
        <v>Muy Baja - 1</v>
      </c>
      <c r="G10" s="207" t="str">
        <f>'3. Identificación de Riesgos'!M10</f>
        <v>Moderado - 3</v>
      </c>
      <c r="H10" s="207" t="str">
        <f>'3. Identificación de Riesgos'!N10</f>
        <v>Moderado - 3</v>
      </c>
      <c r="I10" s="127"/>
      <c r="J10" s="290" t="str">
        <f>'4. Valoración Controles'!T10</f>
        <v>Muy Baja - 1</v>
      </c>
      <c r="K10" s="290" t="str">
        <f>'4. Valoración Controles'!U10</f>
        <v>Menor - 2</v>
      </c>
      <c r="L10" s="292" t="e">
        <f>AVERAGE(#REF!)</f>
        <v>#REF!</v>
      </c>
      <c r="M10" s="210" t="str">
        <f>'4. Valoración Controles'!V10</f>
        <v>Bajo - 2</v>
      </c>
      <c r="N10" s="210" t="s">
        <v>93</v>
      </c>
      <c r="O10" s="51"/>
      <c r="P10" s="142"/>
      <c r="Q10" s="79" t="s">
        <v>266</v>
      </c>
    </row>
    <row r="11" spans="1:269" ht="13.5" customHeight="1" x14ac:dyDescent="0.25">
      <c r="A11" s="251"/>
      <c r="B11" s="210"/>
      <c r="C11" s="251"/>
      <c r="D11" s="251"/>
      <c r="E11" s="48" t="str">
        <f>'3. Identificación de Riesgos'!D11</f>
        <v>2. Falta de ética de terceros interesados  (Debilidades principios y valores)</v>
      </c>
      <c r="F11" s="250"/>
      <c r="G11" s="289"/>
      <c r="H11" s="251"/>
      <c r="I11" s="127"/>
      <c r="J11" s="290"/>
      <c r="K11" s="290"/>
      <c r="L11" s="292"/>
      <c r="M11" s="210"/>
      <c r="N11" s="210"/>
      <c r="O11" s="52"/>
      <c r="P11" s="142"/>
      <c r="Q11" s="79" t="s">
        <v>266</v>
      </c>
    </row>
    <row r="12" spans="1:269" ht="13.5" customHeight="1" x14ac:dyDescent="0.25">
      <c r="A12" s="251"/>
      <c r="B12" s="210"/>
      <c r="C12" s="251"/>
      <c r="D12" s="251"/>
      <c r="E12" s="48" t="str">
        <f>'3. Identificación de Riesgos'!D12</f>
        <v>3. Debilidades en los controles de los procedimientos de gestión contractual</v>
      </c>
      <c r="F12" s="250"/>
      <c r="G12" s="289"/>
      <c r="H12" s="251"/>
      <c r="I12" s="127"/>
      <c r="J12" s="290"/>
      <c r="K12" s="290"/>
      <c r="L12" s="292"/>
      <c r="M12" s="210"/>
      <c r="N12" s="210"/>
      <c r="O12" s="141"/>
      <c r="P12" s="142"/>
      <c r="Q12" s="79" t="s">
        <v>266</v>
      </c>
    </row>
    <row r="13" spans="1:269" ht="13.5" customHeight="1" x14ac:dyDescent="0.25">
      <c r="A13" s="251"/>
      <c r="B13" s="210"/>
      <c r="C13" s="251"/>
      <c r="D13" s="251"/>
      <c r="E13" s="48">
        <f>'3. Identificación de Riesgos'!D13</f>
        <v>0</v>
      </c>
      <c r="F13" s="250"/>
      <c r="G13" s="289"/>
      <c r="H13" s="251"/>
      <c r="I13" s="127"/>
      <c r="J13" s="290"/>
      <c r="K13" s="290"/>
      <c r="L13" s="292"/>
      <c r="M13" s="210"/>
      <c r="N13" s="210"/>
      <c r="O13" s="79"/>
      <c r="P13" s="79"/>
      <c r="Q13" s="79"/>
    </row>
    <row r="14" spans="1:269" ht="13.5" customHeight="1" x14ac:dyDescent="0.25">
      <c r="A14" s="251"/>
      <c r="B14" s="210"/>
      <c r="C14" s="251"/>
      <c r="D14" s="251"/>
      <c r="E14" s="48">
        <f>'3. Identificación de Riesgos'!D14</f>
        <v>0</v>
      </c>
      <c r="F14" s="250"/>
      <c r="G14" s="289"/>
      <c r="H14" s="251"/>
      <c r="I14" s="127"/>
      <c r="J14" s="290"/>
      <c r="K14" s="290"/>
      <c r="L14" s="292"/>
      <c r="M14" s="210"/>
      <c r="N14" s="210"/>
      <c r="O14" s="79"/>
      <c r="P14" s="79"/>
      <c r="Q14" s="79"/>
    </row>
    <row r="15" spans="1:269" ht="13.5" customHeight="1" x14ac:dyDescent="0.25">
      <c r="A15" s="251"/>
      <c r="B15" s="210"/>
      <c r="C15" s="251"/>
      <c r="D15" s="251"/>
      <c r="E15" s="48">
        <f>'3. Identificación de Riesgos'!D15</f>
        <v>0</v>
      </c>
      <c r="F15" s="250"/>
      <c r="G15" s="289"/>
      <c r="H15" s="251"/>
      <c r="I15" s="127"/>
      <c r="J15" s="290"/>
      <c r="K15" s="290"/>
      <c r="L15" s="292"/>
      <c r="M15" s="210"/>
      <c r="N15" s="210"/>
      <c r="O15" s="79"/>
      <c r="P15" s="79"/>
      <c r="Q15" s="79"/>
    </row>
    <row r="16" spans="1:269" ht="13.5" customHeight="1" x14ac:dyDescent="0.25">
      <c r="A16" s="251"/>
      <c r="B16" s="210"/>
      <c r="C16" s="251"/>
      <c r="D16" s="251"/>
      <c r="E16" s="48">
        <f>'3. Identificación de Riesgos'!D16</f>
        <v>0</v>
      </c>
      <c r="F16" s="250"/>
      <c r="G16" s="289"/>
      <c r="H16" s="251"/>
      <c r="I16" s="127"/>
      <c r="J16" s="290"/>
      <c r="K16" s="290"/>
      <c r="L16" s="292"/>
      <c r="M16" s="210"/>
      <c r="N16" s="210"/>
      <c r="O16" s="79"/>
      <c r="P16" s="79"/>
      <c r="Q16" s="79"/>
    </row>
    <row r="17" spans="1:17" ht="13.5" customHeight="1" x14ac:dyDescent="0.25">
      <c r="A17" s="251"/>
      <c r="B17" s="210"/>
      <c r="C17" s="251"/>
      <c r="D17" s="251"/>
      <c r="E17" s="48">
        <f>'3. Identificación de Riesgos'!D17</f>
        <v>0</v>
      </c>
      <c r="F17" s="250"/>
      <c r="G17" s="289"/>
      <c r="H17" s="251"/>
      <c r="I17" s="127"/>
      <c r="J17" s="290"/>
      <c r="K17" s="290"/>
      <c r="L17" s="292"/>
      <c r="M17" s="210"/>
      <c r="N17" s="210"/>
      <c r="O17" s="79"/>
      <c r="P17" s="79"/>
      <c r="Q17" s="79"/>
    </row>
    <row r="18" spans="1:17" ht="13.5" customHeight="1" x14ac:dyDescent="0.25">
      <c r="A18" s="251"/>
      <c r="B18" s="210"/>
      <c r="C18" s="251"/>
      <c r="D18" s="251"/>
      <c r="E18" s="48">
        <f>'3. Identificación de Riesgos'!D18</f>
        <v>0</v>
      </c>
      <c r="F18" s="250"/>
      <c r="G18" s="289"/>
      <c r="H18" s="251"/>
      <c r="I18" s="127"/>
      <c r="J18" s="290"/>
      <c r="K18" s="290"/>
      <c r="L18" s="292"/>
      <c r="M18" s="210"/>
      <c r="N18" s="210"/>
      <c r="O18" s="79"/>
      <c r="P18" s="79"/>
      <c r="Q18" s="79"/>
    </row>
    <row r="19" spans="1:17" ht="13.5" customHeight="1" x14ac:dyDescent="0.25">
      <c r="A19" s="251"/>
      <c r="B19" s="207"/>
      <c r="C19" s="251"/>
      <c r="D19" s="251"/>
      <c r="E19" s="48">
        <f>'3. Identificación de Riesgos'!D19</f>
        <v>0</v>
      </c>
      <c r="F19" s="250"/>
      <c r="G19" s="289"/>
      <c r="H19" s="251"/>
      <c r="I19" s="128"/>
      <c r="J19" s="291"/>
      <c r="K19" s="291"/>
      <c r="L19" s="293"/>
      <c r="M19" s="207"/>
      <c r="N19" s="207"/>
      <c r="O19" s="79"/>
      <c r="P19" s="79"/>
      <c r="Q19" s="79"/>
    </row>
    <row r="20" spans="1:17" ht="13.5" customHeight="1" x14ac:dyDescent="0.25">
      <c r="A20" s="207">
        <f>'3. Identificación de Riesgos'!A20</f>
        <v>2</v>
      </c>
      <c r="B20" s="210" t="str">
        <f>'3. Identificación de Riesgos'!B20</f>
        <v>Ofrecer, prometer y entregar, aceptar o solicitar una ventaja indebida  para influir o direccionar  la formulación de   requisitos habiliantes o técnicos  para satisfacer un interés personal, de manera directa o indirecta o por interpuesta persona.</v>
      </c>
      <c r="C20" s="207" t="str">
        <f>'3. Identificación de Riesgos'!C20</f>
        <v>Cuando  se direccionan los requisitos habilitanes y técnicos para favorecer  indebidamente ciertos proponentes (pliegos sastre).</v>
      </c>
      <c r="D20" s="207" t="s">
        <v>75</v>
      </c>
      <c r="E20" s="48" t="str">
        <f>'3. Identificación de Riesgos'!D20</f>
        <v>1. Falta de ética de los servidores públicos (Debilidades en principios y valores)</v>
      </c>
      <c r="F20" s="220" t="str">
        <f>'3. Identificación de Riesgos'!H20</f>
        <v>Muy Baja - 1</v>
      </c>
      <c r="G20" s="207" t="str">
        <f>'3. Identificación de Riesgos'!M20</f>
        <v>Mayor - 4</v>
      </c>
      <c r="H20" s="207" t="str">
        <f>'3. Identificación de Riesgos'!N20</f>
        <v>Alto  - 4</v>
      </c>
      <c r="I20" s="127"/>
      <c r="J20" s="290" t="str">
        <f>'4. Valoración Controles'!T13</f>
        <v>Muy Baja - 1</v>
      </c>
      <c r="K20" s="290" t="str">
        <f>'4. Valoración Controles'!U13</f>
        <v>Mayor - 4</v>
      </c>
      <c r="L20" s="292" t="e">
        <f>AVERAGE(#REF!)</f>
        <v>#REF!</v>
      </c>
      <c r="M20" s="210" t="str">
        <f>'4. Valoración Controles'!V13</f>
        <v>Alto  - 4</v>
      </c>
      <c r="N20" s="210" t="s">
        <v>93</v>
      </c>
      <c r="O20" s="51"/>
      <c r="P20" s="142"/>
      <c r="Q20" s="79" t="s">
        <v>266</v>
      </c>
    </row>
    <row r="21" spans="1:17" ht="13.5" customHeight="1" x14ac:dyDescent="0.25">
      <c r="A21" s="251"/>
      <c r="B21" s="210"/>
      <c r="C21" s="251"/>
      <c r="D21" s="251"/>
      <c r="E21" s="48" t="str">
        <f>'3. Identificación de Riesgos'!D21</f>
        <v>2. Falta de ética de terceros interesados  (Debilidades principios y valores)</v>
      </c>
      <c r="F21" s="250"/>
      <c r="G21" s="289"/>
      <c r="H21" s="251"/>
      <c r="I21" s="127"/>
      <c r="J21" s="290"/>
      <c r="K21" s="290"/>
      <c r="L21" s="292"/>
      <c r="M21" s="210"/>
      <c r="N21" s="210"/>
      <c r="O21" s="52"/>
      <c r="P21" s="142"/>
      <c r="Q21" s="79" t="s">
        <v>266</v>
      </c>
    </row>
    <row r="22" spans="1:17" ht="13.5" customHeight="1" x14ac:dyDescent="0.25">
      <c r="A22" s="251"/>
      <c r="B22" s="210"/>
      <c r="C22" s="251"/>
      <c r="D22" s="251"/>
      <c r="E22" s="48" t="str">
        <f>'3. Identificación de Riesgos'!D22</f>
        <v>3. Debilidades en los controles de los procedimientos de estructuración de los procesos de contratación</v>
      </c>
      <c r="F22" s="250"/>
      <c r="G22" s="289"/>
      <c r="H22" s="251"/>
      <c r="I22" s="127"/>
      <c r="J22" s="290"/>
      <c r="K22" s="290"/>
      <c r="L22" s="292"/>
      <c r="M22" s="210"/>
      <c r="N22" s="210"/>
      <c r="O22" s="141"/>
      <c r="P22" s="142"/>
      <c r="Q22" s="79" t="s">
        <v>266</v>
      </c>
    </row>
    <row r="23" spans="1:17" ht="13.5" customHeight="1" x14ac:dyDescent="0.25">
      <c r="A23" s="251"/>
      <c r="B23" s="210"/>
      <c r="C23" s="251"/>
      <c r="D23" s="251"/>
      <c r="E23" s="48">
        <f>'3. Identificación de Riesgos'!D23</f>
        <v>0</v>
      </c>
      <c r="F23" s="250"/>
      <c r="G23" s="289"/>
      <c r="H23" s="251"/>
      <c r="I23" s="127"/>
      <c r="J23" s="290"/>
      <c r="K23" s="290"/>
      <c r="L23" s="292"/>
      <c r="M23" s="210"/>
      <c r="N23" s="210"/>
      <c r="O23" s="79"/>
      <c r="P23" s="79"/>
      <c r="Q23" s="79"/>
    </row>
    <row r="24" spans="1:17" ht="13.5" customHeight="1" x14ac:dyDescent="0.25">
      <c r="A24" s="251"/>
      <c r="B24" s="210"/>
      <c r="C24" s="251"/>
      <c r="D24" s="251"/>
      <c r="E24" s="48">
        <f>'3. Identificación de Riesgos'!D24</f>
        <v>0</v>
      </c>
      <c r="F24" s="250"/>
      <c r="G24" s="289"/>
      <c r="H24" s="251"/>
      <c r="I24" s="127"/>
      <c r="J24" s="290"/>
      <c r="K24" s="290"/>
      <c r="L24" s="292"/>
      <c r="M24" s="210"/>
      <c r="N24" s="210"/>
      <c r="O24" s="79"/>
      <c r="P24" s="79"/>
      <c r="Q24" s="79"/>
    </row>
    <row r="25" spans="1:17" ht="13.5" customHeight="1" x14ac:dyDescent="0.25">
      <c r="A25" s="251"/>
      <c r="B25" s="210"/>
      <c r="C25" s="251"/>
      <c r="D25" s="251"/>
      <c r="E25" s="48">
        <f>'3. Identificación de Riesgos'!D25</f>
        <v>0</v>
      </c>
      <c r="F25" s="250"/>
      <c r="G25" s="289"/>
      <c r="H25" s="251"/>
      <c r="I25" s="127"/>
      <c r="J25" s="290"/>
      <c r="K25" s="290"/>
      <c r="L25" s="292"/>
      <c r="M25" s="210"/>
      <c r="N25" s="210"/>
      <c r="O25" s="79"/>
      <c r="P25" s="79"/>
      <c r="Q25" s="79"/>
    </row>
    <row r="26" spans="1:17" ht="13.5" customHeight="1" x14ac:dyDescent="0.25">
      <c r="A26" s="251"/>
      <c r="B26" s="210"/>
      <c r="C26" s="251"/>
      <c r="D26" s="251"/>
      <c r="E26" s="48">
        <f>'3. Identificación de Riesgos'!D26</f>
        <v>0</v>
      </c>
      <c r="F26" s="250"/>
      <c r="G26" s="289"/>
      <c r="H26" s="251"/>
      <c r="I26" s="127"/>
      <c r="J26" s="290"/>
      <c r="K26" s="290"/>
      <c r="L26" s="292"/>
      <c r="M26" s="210"/>
      <c r="N26" s="210"/>
      <c r="O26" s="79"/>
      <c r="P26" s="79"/>
      <c r="Q26" s="79"/>
    </row>
    <row r="27" spans="1:17" ht="13.5" customHeight="1" x14ac:dyDescent="0.25">
      <c r="A27" s="251"/>
      <c r="B27" s="210"/>
      <c r="C27" s="251"/>
      <c r="D27" s="251"/>
      <c r="E27" s="48">
        <f>'3. Identificación de Riesgos'!D27</f>
        <v>0</v>
      </c>
      <c r="F27" s="250"/>
      <c r="G27" s="289"/>
      <c r="H27" s="251"/>
      <c r="I27" s="127"/>
      <c r="J27" s="290"/>
      <c r="K27" s="290"/>
      <c r="L27" s="292"/>
      <c r="M27" s="210"/>
      <c r="N27" s="210"/>
      <c r="O27" s="79"/>
      <c r="P27" s="79"/>
      <c r="Q27" s="79"/>
    </row>
    <row r="28" spans="1:17" ht="13.5" customHeight="1" x14ac:dyDescent="0.25">
      <c r="A28" s="251"/>
      <c r="B28" s="210"/>
      <c r="C28" s="251"/>
      <c r="D28" s="251"/>
      <c r="E28" s="48">
        <f>'3. Identificación de Riesgos'!D28</f>
        <v>0</v>
      </c>
      <c r="F28" s="250"/>
      <c r="G28" s="289"/>
      <c r="H28" s="251"/>
      <c r="I28" s="127"/>
      <c r="J28" s="290"/>
      <c r="K28" s="290"/>
      <c r="L28" s="292"/>
      <c r="M28" s="210"/>
      <c r="N28" s="210"/>
      <c r="O28" s="79"/>
      <c r="P28" s="79"/>
      <c r="Q28" s="79"/>
    </row>
    <row r="29" spans="1:17" ht="13.5" customHeight="1" x14ac:dyDescent="0.25">
      <c r="A29" s="251"/>
      <c r="B29" s="207"/>
      <c r="C29" s="251"/>
      <c r="D29" s="251"/>
      <c r="E29" s="48">
        <f>'3. Identificación de Riesgos'!D29</f>
        <v>0</v>
      </c>
      <c r="F29" s="250"/>
      <c r="G29" s="289"/>
      <c r="H29" s="251"/>
      <c r="I29" s="128"/>
      <c r="J29" s="291"/>
      <c r="K29" s="291"/>
      <c r="L29" s="293"/>
      <c r="M29" s="207"/>
      <c r="N29" s="207"/>
      <c r="O29" s="79"/>
      <c r="P29" s="79"/>
      <c r="Q29" s="79"/>
    </row>
    <row r="30" spans="1:17" ht="13.5" customHeight="1" x14ac:dyDescent="0.25">
      <c r="A30" s="207">
        <f>'3. Identificación de Riesgos'!A30</f>
        <v>3</v>
      </c>
      <c r="B30" s="210" t="str">
        <f>'3. Identificación de Riesgos'!B30</f>
        <v xml:space="preserve">Ofrecer, prometer y entregar, aceptar o solicitar una dádiva en beneficio propio o de un tercero para evitar ser objeto de sanción contractual </v>
      </c>
      <c r="C30" s="207" t="str">
        <f>'3. Identificación de Riesgos'!C30</f>
        <v xml:space="preserve">Cuando se abstiene de imponer una sanción contractual, cuando jurídicamente es procedente, con ocasión de una  dádiva en beneficio propio o de un tercero </v>
      </c>
      <c r="D30" s="207" t="s">
        <v>75</v>
      </c>
      <c r="E30" s="48" t="str">
        <f>'3. Identificación de Riesgos'!D30</f>
        <v>1. Falta de ética de los servidores públicos (Debilidades en principios y valores)</v>
      </c>
      <c r="F30" s="220" t="str">
        <f>'3. Identificación de Riesgos'!H30</f>
        <v>Muy Baja - 1</v>
      </c>
      <c r="G30" s="207" t="str">
        <f>'3. Identificación de Riesgos'!M30</f>
        <v>Moderado - 3</v>
      </c>
      <c r="H30" s="207" t="str">
        <f>'3. Identificación de Riesgos'!N30</f>
        <v>Moderado - 3</v>
      </c>
      <c r="I30" s="127"/>
      <c r="J30" s="290" t="str">
        <f>'4. Valoración Controles'!T16</f>
        <v>Muy Baja - 1</v>
      </c>
      <c r="K30" s="290" t="str">
        <f>'4. Valoración Controles'!U16</f>
        <v>Menor - 2</v>
      </c>
      <c r="L30" s="292" t="e">
        <f>AVERAGE(#REF!)</f>
        <v>#REF!</v>
      </c>
      <c r="M30" s="210" t="str">
        <f>'4. Valoración Controles'!V16</f>
        <v>Bajo - 2</v>
      </c>
      <c r="N30" s="210" t="s">
        <v>93</v>
      </c>
      <c r="O30" s="79"/>
      <c r="P30" s="79"/>
      <c r="Q30" s="79"/>
    </row>
    <row r="31" spans="1:17" s="13" customFormat="1" ht="13.5" customHeight="1" x14ac:dyDescent="0.25">
      <c r="A31" s="251"/>
      <c r="B31" s="210"/>
      <c r="C31" s="251"/>
      <c r="D31" s="251"/>
      <c r="E31" s="48" t="str">
        <f>'3. Identificación de Riesgos'!D31</f>
        <v>2. Falta de ética de terceros interesados  (Debilidades principios y valores)</v>
      </c>
      <c r="F31" s="250"/>
      <c r="G31" s="289"/>
      <c r="H31" s="251"/>
      <c r="I31" s="127"/>
      <c r="J31" s="290"/>
      <c r="K31" s="290"/>
      <c r="L31" s="292"/>
      <c r="M31" s="210"/>
      <c r="N31" s="210"/>
      <c r="O31" s="79"/>
      <c r="P31" s="79"/>
      <c r="Q31" s="79"/>
    </row>
    <row r="32" spans="1:17" s="13" customFormat="1" ht="13.5" customHeight="1" x14ac:dyDescent="0.25">
      <c r="A32" s="251"/>
      <c r="B32" s="210"/>
      <c r="C32" s="251"/>
      <c r="D32" s="251"/>
      <c r="E32" s="48" t="str">
        <f>'3. Identificación de Riesgos'!D32</f>
        <v>3. Debilidades en los controles de los procedimientos sancionatorio contractual</v>
      </c>
      <c r="F32" s="250"/>
      <c r="G32" s="289"/>
      <c r="H32" s="251"/>
      <c r="I32" s="127"/>
      <c r="J32" s="290"/>
      <c r="K32" s="290"/>
      <c r="L32" s="292"/>
      <c r="M32" s="210"/>
      <c r="N32" s="210"/>
      <c r="O32" s="79"/>
      <c r="P32" s="79"/>
      <c r="Q32" s="79"/>
    </row>
    <row r="33" spans="1:17" s="13" customFormat="1" ht="13.5" customHeight="1" x14ac:dyDescent="0.25">
      <c r="A33" s="251"/>
      <c r="B33" s="210"/>
      <c r="C33" s="251"/>
      <c r="D33" s="251"/>
      <c r="E33" s="48">
        <f>'3. Identificación de Riesgos'!D33</f>
        <v>0</v>
      </c>
      <c r="F33" s="250"/>
      <c r="G33" s="289"/>
      <c r="H33" s="251"/>
      <c r="I33" s="127"/>
      <c r="J33" s="290"/>
      <c r="K33" s="290"/>
      <c r="L33" s="292"/>
      <c r="M33" s="210"/>
      <c r="N33" s="210"/>
      <c r="O33" s="79"/>
      <c r="P33" s="79"/>
      <c r="Q33" s="79"/>
    </row>
    <row r="34" spans="1:17" s="13" customFormat="1" ht="13.5" customHeight="1" x14ac:dyDescent="0.25">
      <c r="A34" s="251"/>
      <c r="B34" s="210"/>
      <c r="C34" s="251"/>
      <c r="D34" s="251"/>
      <c r="E34" s="48">
        <f>'3. Identificación de Riesgos'!D34</f>
        <v>0</v>
      </c>
      <c r="F34" s="250"/>
      <c r="G34" s="289"/>
      <c r="H34" s="251"/>
      <c r="I34" s="127"/>
      <c r="J34" s="290"/>
      <c r="K34" s="290"/>
      <c r="L34" s="292"/>
      <c r="M34" s="210"/>
      <c r="N34" s="210"/>
      <c r="O34" s="79"/>
      <c r="P34" s="79"/>
      <c r="Q34" s="79"/>
    </row>
    <row r="35" spans="1:17" s="13" customFormat="1" ht="13.5" customHeight="1" x14ac:dyDescent="0.25">
      <c r="A35" s="251"/>
      <c r="B35" s="210"/>
      <c r="C35" s="251"/>
      <c r="D35" s="251"/>
      <c r="E35" s="48">
        <f>'3. Identificación de Riesgos'!D35</f>
        <v>0</v>
      </c>
      <c r="F35" s="250"/>
      <c r="G35" s="289"/>
      <c r="H35" s="251"/>
      <c r="I35" s="127"/>
      <c r="J35" s="290"/>
      <c r="K35" s="290"/>
      <c r="L35" s="292"/>
      <c r="M35" s="210"/>
      <c r="N35" s="210"/>
      <c r="O35" s="79"/>
      <c r="P35" s="79"/>
      <c r="Q35" s="79"/>
    </row>
    <row r="36" spans="1:17" s="13" customFormat="1" ht="13.5" customHeight="1" x14ac:dyDescent="0.25">
      <c r="A36" s="251"/>
      <c r="B36" s="210"/>
      <c r="C36" s="251"/>
      <c r="D36" s="251"/>
      <c r="E36" s="48">
        <f>'3. Identificación de Riesgos'!D36</f>
        <v>0</v>
      </c>
      <c r="F36" s="250"/>
      <c r="G36" s="289"/>
      <c r="H36" s="251"/>
      <c r="I36" s="127"/>
      <c r="J36" s="290"/>
      <c r="K36" s="290"/>
      <c r="L36" s="292"/>
      <c r="M36" s="210"/>
      <c r="N36" s="210"/>
      <c r="O36" s="79"/>
      <c r="P36" s="79"/>
      <c r="Q36" s="79"/>
    </row>
    <row r="37" spans="1:17" s="13" customFormat="1" ht="13.5" customHeight="1" x14ac:dyDescent="0.25">
      <c r="A37" s="251"/>
      <c r="B37" s="210"/>
      <c r="C37" s="251"/>
      <c r="D37" s="251"/>
      <c r="E37" s="48">
        <f>'3. Identificación de Riesgos'!D37</f>
        <v>0</v>
      </c>
      <c r="F37" s="250"/>
      <c r="G37" s="289"/>
      <c r="H37" s="251"/>
      <c r="I37" s="127"/>
      <c r="J37" s="290"/>
      <c r="K37" s="290"/>
      <c r="L37" s="292"/>
      <c r="M37" s="210"/>
      <c r="N37" s="210"/>
      <c r="O37" s="79"/>
      <c r="P37" s="79"/>
      <c r="Q37" s="79"/>
    </row>
    <row r="38" spans="1:17" s="13" customFormat="1" ht="13.5" customHeight="1" x14ac:dyDescent="0.25">
      <c r="A38" s="251"/>
      <c r="B38" s="210"/>
      <c r="C38" s="251"/>
      <c r="D38" s="251"/>
      <c r="E38" s="48">
        <f>'3. Identificación de Riesgos'!D38</f>
        <v>0</v>
      </c>
      <c r="F38" s="250"/>
      <c r="G38" s="289"/>
      <c r="H38" s="251"/>
      <c r="I38" s="127"/>
      <c r="J38" s="290"/>
      <c r="K38" s="290"/>
      <c r="L38" s="292"/>
      <c r="M38" s="210"/>
      <c r="N38" s="210"/>
      <c r="O38" s="79"/>
      <c r="P38" s="79"/>
      <c r="Q38" s="79"/>
    </row>
    <row r="39" spans="1:17" s="13" customFormat="1" ht="13.5" customHeight="1" x14ac:dyDescent="0.25">
      <c r="A39" s="251"/>
      <c r="B39" s="207"/>
      <c r="C39" s="251"/>
      <c r="D39" s="251"/>
      <c r="E39" s="48">
        <f>'3. Identificación de Riesgos'!D39</f>
        <v>0</v>
      </c>
      <c r="F39" s="250"/>
      <c r="G39" s="289"/>
      <c r="H39" s="251"/>
      <c r="I39" s="128"/>
      <c r="J39" s="291"/>
      <c r="K39" s="291"/>
      <c r="L39" s="293"/>
      <c r="M39" s="207"/>
      <c r="N39" s="207"/>
      <c r="O39" s="79"/>
      <c r="P39" s="79"/>
      <c r="Q39" s="79"/>
    </row>
    <row r="40" spans="1:17" ht="13.5" customHeight="1" x14ac:dyDescent="0.25">
      <c r="A40" s="207">
        <v>4</v>
      </c>
      <c r="B40" s="210" t="str">
        <f>'3. Identificación de Riesgos'!B40</f>
        <v>Ofrecer, prometer y entregar, aceptar o solicitar una ventaja indebida  para influir o direccionar el cumplimiento de una evaluación de la oferta para satisfacer un interés personal, de manera directa o indirecta o por interpuesta persona.</v>
      </c>
      <c r="C40" s="207" t="str">
        <f>'3. Identificación de Riesgos'!C40</f>
        <v>Cuando  se direccionan las evaluaciones para favorecer  indebidamente ciertos proponentes</v>
      </c>
      <c r="D40" s="207" t="s">
        <v>75</v>
      </c>
      <c r="E40" s="48" t="str">
        <f>'3. Identificación de Riesgos'!D40</f>
        <v>1. Falta de ética de los servidores públicos (Debilidades en principios y valores)</v>
      </c>
      <c r="F40" s="220" t="str">
        <f>'3. Identificación de Riesgos'!H40</f>
        <v>Muy Baja - 1</v>
      </c>
      <c r="G40" s="207" t="str">
        <f>'3. Identificación de Riesgos'!M40</f>
        <v>Mayor - 4</v>
      </c>
      <c r="H40" s="207" t="str">
        <f>'3. Identificación de Riesgos'!N40</f>
        <v>Alto  - 4</v>
      </c>
      <c r="I40" s="127"/>
      <c r="J40" s="290" t="str">
        <f>'4. Valoración Controles'!T19</f>
        <v>Muy Baja - 1</v>
      </c>
      <c r="K40" s="290" t="str">
        <f>'4. Valoración Controles'!U19</f>
        <v>Moderado - 3</v>
      </c>
      <c r="L40" s="292" t="e">
        <f>AVERAGE(#REF!)</f>
        <v>#REF!</v>
      </c>
      <c r="M40" s="210" t="str">
        <f>'4. Valoración Controles'!V19</f>
        <v>Moderado - 3</v>
      </c>
      <c r="N40" s="210" t="s">
        <v>93</v>
      </c>
      <c r="O40" s="79"/>
      <c r="P40" s="79"/>
      <c r="Q40" s="79"/>
    </row>
    <row r="41" spans="1:17" s="13" customFormat="1" ht="13.5" customHeight="1" x14ac:dyDescent="0.25">
      <c r="A41" s="251"/>
      <c r="B41" s="210"/>
      <c r="C41" s="251"/>
      <c r="D41" s="251"/>
      <c r="E41" s="48" t="str">
        <f>'3. Identificación de Riesgos'!D41</f>
        <v>2. Falta de ética de terceros interesados  (Debilidades principios y valores)</v>
      </c>
      <c r="F41" s="250"/>
      <c r="G41" s="289"/>
      <c r="H41" s="251"/>
      <c r="I41" s="127"/>
      <c r="J41" s="290"/>
      <c r="K41" s="290"/>
      <c r="L41" s="292"/>
      <c r="M41" s="210"/>
      <c r="N41" s="210"/>
      <c r="O41" s="79"/>
      <c r="P41" s="79"/>
      <c r="Q41" s="79"/>
    </row>
    <row r="42" spans="1:17" s="13" customFormat="1" ht="13.5" customHeight="1" x14ac:dyDescent="0.25">
      <c r="A42" s="251"/>
      <c r="B42" s="210"/>
      <c r="C42" s="251"/>
      <c r="D42" s="251"/>
      <c r="E42" s="48" t="str">
        <f>'3. Identificación de Riesgos'!D42</f>
        <v xml:space="preserve">3. Debilidades en los controles de los procedimientos de estructuración y evaluación </v>
      </c>
      <c r="F42" s="250"/>
      <c r="G42" s="289"/>
      <c r="H42" s="251"/>
      <c r="I42" s="127"/>
      <c r="J42" s="290"/>
      <c r="K42" s="290"/>
      <c r="L42" s="292"/>
      <c r="M42" s="210"/>
      <c r="N42" s="210"/>
      <c r="O42" s="79"/>
      <c r="P42" s="79"/>
      <c r="Q42" s="79"/>
    </row>
    <row r="43" spans="1:17" s="13" customFormat="1" ht="13.5" customHeight="1" x14ac:dyDescent="0.25">
      <c r="A43" s="251"/>
      <c r="B43" s="210"/>
      <c r="C43" s="251"/>
      <c r="D43" s="251"/>
      <c r="E43" s="48">
        <f>'3. Identificación de Riesgos'!D43</f>
        <v>0</v>
      </c>
      <c r="F43" s="250"/>
      <c r="G43" s="289"/>
      <c r="H43" s="251"/>
      <c r="I43" s="127"/>
      <c r="J43" s="290"/>
      <c r="K43" s="290"/>
      <c r="L43" s="292"/>
      <c r="M43" s="210"/>
      <c r="N43" s="210"/>
      <c r="O43" s="79"/>
      <c r="P43" s="79"/>
      <c r="Q43" s="79"/>
    </row>
    <row r="44" spans="1:17" s="13" customFormat="1" ht="13.5" customHeight="1" x14ac:dyDescent="0.25">
      <c r="A44" s="251"/>
      <c r="B44" s="210"/>
      <c r="C44" s="251"/>
      <c r="D44" s="251"/>
      <c r="E44" s="48">
        <f>'3. Identificación de Riesgos'!D44</f>
        <v>0</v>
      </c>
      <c r="F44" s="250"/>
      <c r="G44" s="289"/>
      <c r="H44" s="251"/>
      <c r="I44" s="127"/>
      <c r="J44" s="290"/>
      <c r="K44" s="290"/>
      <c r="L44" s="292"/>
      <c r="M44" s="210"/>
      <c r="N44" s="210"/>
      <c r="O44" s="79"/>
      <c r="P44" s="79"/>
      <c r="Q44" s="79"/>
    </row>
    <row r="45" spans="1:17" s="13" customFormat="1" ht="13.5" customHeight="1" x14ac:dyDescent="0.25">
      <c r="A45" s="251"/>
      <c r="B45" s="210"/>
      <c r="C45" s="251"/>
      <c r="D45" s="251"/>
      <c r="E45" s="48">
        <f>'3. Identificación de Riesgos'!D45</f>
        <v>0</v>
      </c>
      <c r="F45" s="250"/>
      <c r="G45" s="289"/>
      <c r="H45" s="251"/>
      <c r="I45" s="127"/>
      <c r="J45" s="290"/>
      <c r="K45" s="290"/>
      <c r="L45" s="292"/>
      <c r="M45" s="210"/>
      <c r="N45" s="210"/>
      <c r="O45" s="79"/>
      <c r="P45" s="79"/>
      <c r="Q45" s="79"/>
    </row>
    <row r="46" spans="1:17" s="13" customFormat="1" ht="13.5" customHeight="1" x14ac:dyDescent="0.25">
      <c r="A46" s="251"/>
      <c r="B46" s="210"/>
      <c r="C46" s="251"/>
      <c r="D46" s="251"/>
      <c r="E46" s="48">
        <f>'3. Identificación de Riesgos'!D46</f>
        <v>0</v>
      </c>
      <c r="F46" s="250"/>
      <c r="G46" s="289"/>
      <c r="H46" s="251"/>
      <c r="I46" s="127"/>
      <c r="J46" s="290"/>
      <c r="K46" s="290"/>
      <c r="L46" s="292"/>
      <c r="M46" s="210"/>
      <c r="N46" s="210"/>
      <c r="O46" s="79"/>
      <c r="P46" s="79"/>
      <c r="Q46" s="79"/>
    </row>
    <row r="47" spans="1:17" s="13" customFormat="1" ht="13.5" customHeight="1" x14ac:dyDescent="0.25">
      <c r="A47" s="251"/>
      <c r="B47" s="210"/>
      <c r="C47" s="251"/>
      <c r="D47" s="251"/>
      <c r="E47" s="48">
        <f>'3. Identificación de Riesgos'!D47</f>
        <v>0</v>
      </c>
      <c r="F47" s="250"/>
      <c r="G47" s="289"/>
      <c r="H47" s="251"/>
      <c r="I47" s="127"/>
      <c r="J47" s="290"/>
      <c r="K47" s="290"/>
      <c r="L47" s="292"/>
      <c r="M47" s="210"/>
      <c r="N47" s="210"/>
      <c r="O47" s="79"/>
      <c r="P47" s="79"/>
      <c r="Q47" s="79"/>
    </row>
    <row r="48" spans="1:17" s="13" customFormat="1" ht="13.5" customHeight="1" x14ac:dyDescent="0.25">
      <c r="A48" s="251"/>
      <c r="B48" s="210"/>
      <c r="C48" s="251"/>
      <c r="D48" s="251"/>
      <c r="E48" s="48">
        <f>'3. Identificación de Riesgos'!D48</f>
        <v>0</v>
      </c>
      <c r="F48" s="250"/>
      <c r="G48" s="289"/>
      <c r="H48" s="251"/>
      <c r="I48" s="127"/>
      <c r="J48" s="290"/>
      <c r="K48" s="290"/>
      <c r="L48" s="292"/>
      <c r="M48" s="210"/>
      <c r="N48" s="210"/>
      <c r="O48" s="79"/>
      <c r="P48" s="79"/>
      <c r="Q48" s="79"/>
    </row>
    <row r="49" spans="1:17" s="13" customFormat="1" ht="13.5" customHeight="1" x14ac:dyDescent="0.25">
      <c r="A49" s="251"/>
      <c r="B49" s="207"/>
      <c r="C49" s="251"/>
      <c r="D49" s="251"/>
      <c r="E49" s="48">
        <f>'3. Identificación de Riesgos'!D49</f>
        <v>0</v>
      </c>
      <c r="F49" s="250"/>
      <c r="G49" s="289"/>
      <c r="H49" s="251"/>
      <c r="I49" s="128"/>
      <c r="J49" s="291"/>
      <c r="K49" s="291"/>
      <c r="L49" s="293"/>
      <c r="M49" s="207"/>
      <c r="N49" s="207"/>
      <c r="O49" s="79"/>
      <c r="P49" s="79"/>
      <c r="Q49" s="79"/>
    </row>
  </sheetData>
  <mergeCells count="75">
    <mergeCell ref="L20:L29"/>
    <mergeCell ref="M20:M29"/>
    <mergeCell ref="N20:N29"/>
    <mergeCell ref="F30:F39"/>
    <mergeCell ref="G30:G39"/>
    <mergeCell ref="H30:H39"/>
    <mergeCell ref="J30:J39"/>
    <mergeCell ref="K30:K39"/>
    <mergeCell ref="L30:L39"/>
    <mergeCell ref="M30:M39"/>
    <mergeCell ref="N30:N39"/>
    <mergeCell ref="F20:F29"/>
    <mergeCell ref="G20:G29"/>
    <mergeCell ref="H20:H29"/>
    <mergeCell ref="J20:J29"/>
    <mergeCell ref="K20:K29"/>
    <mergeCell ref="A20:A29"/>
    <mergeCell ref="B20:B29"/>
    <mergeCell ref="C20:C29"/>
    <mergeCell ref="D20:D29"/>
    <mergeCell ref="A30:A39"/>
    <mergeCell ref="B30:B39"/>
    <mergeCell ref="C30:C39"/>
    <mergeCell ref="D30:D39"/>
    <mergeCell ref="M10:M19"/>
    <mergeCell ref="N10:N19"/>
    <mergeCell ref="G10:G19"/>
    <mergeCell ref="H10:H19"/>
    <mergeCell ref="J10:J19"/>
    <mergeCell ref="K10:K19"/>
    <mergeCell ref="A10:A19"/>
    <mergeCell ref="B10:B19"/>
    <mergeCell ref="F10:F19"/>
    <mergeCell ref="K8:K9"/>
    <mergeCell ref="L8:L9"/>
    <mergeCell ref="J8:J9"/>
    <mergeCell ref="H8:H9"/>
    <mergeCell ref="C8:C9"/>
    <mergeCell ref="D8:D9"/>
    <mergeCell ref="L10:L19"/>
    <mergeCell ref="C10:C19"/>
    <mergeCell ref="D10:D19"/>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A5:B5"/>
    <mergeCell ref="A8:A9"/>
    <mergeCell ref="B8:B9"/>
    <mergeCell ref="E8:E9"/>
    <mergeCell ref="A6:B6"/>
    <mergeCell ref="A40:A49"/>
    <mergeCell ref="B40:B49"/>
    <mergeCell ref="C40:C49"/>
    <mergeCell ref="D40:D49"/>
    <mergeCell ref="F40:F49"/>
    <mergeCell ref="M40:M49"/>
    <mergeCell ref="N40:N49"/>
    <mergeCell ref="G40:G49"/>
    <mergeCell ref="H40:H49"/>
    <mergeCell ref="J40:J49"/>
    <mergeCell ref="K40:K49"/>
    <mergeCell ref="L40:L49"/>
  </mergeCells>
  <conditionalFormatting sqref="F10 F20 F30">
    <cfRule type="containsText" dxfId="287" priority="364" operator="containsText" text="Muy Baja">
      <formula>NOT(ISERROR(SEARCH("Muy Baja",F10)))</formula>
    </cfRule>
    <cfRule type="containsText" dxfId="286" priority="365" operator="containsText" text="Baja">
      <formula>NOT(ISERROR(SEARCH("Baja",F10)))</formula>
    </cfRule>
    <cfRule type="containsText" dxfId="285" priority="367" operator="containsText" text="Muy Alta">
      <formula>NOT(ISERROR(SEARCH("Muy Alta",F10)))</formula>
    </cfRule>
    <cfRule type="containsText" dxfId="284" priority="368" operator="containsText" text="Alta">
      <formula>NOT(ISERROR(SEARCH("Alta",F10)))</formula>
    </cfRule>
    <cfRule type="containsText" dxfId="283" priority="369" operator="containsText" text="Media">
      <formula>NOT(ISERROR(SEARCH("Media",F10)))</formula>
    </cfRule>
    <cfRule type="containsText" dxfId="282" priority="370" operator="containsText" text="Media">
      <formula>NOT(ISERROR(SEARCH("Media",F10)))</formula>
    </cfRule>
    <cfRule type="containsText" dxfId="281" priority="371" operator="containsText" text="Media">
      <formula>NOT(ISERROR(SEARCH("Media",F10)))</formula>
    </cfRule>
    <cfRule type="containsText" dxfId="280" priority="372" operator="containsText" text="Muy Baja">
      <formula>NOT(ISERROR(SEARCH("Muy Baja",F10)))</formula>
    </cfRule>
    <cfRule type="containsText" dxfId="279" priority="373" operator="containsText" text="Baja">
      <formula>NOT(ISERROR(SEARCH("Baja",F10)))</formula>
    </cfRule>
    <cfRule type="containsText" dxfId="278" priority="374" operator="containsText" text="Muy Baja">
      <formula>NOT(ISERROR(SEARCH("Muy Baja",F10)))</formula>
    </cfRule>
    <cfRule type="containsText" dxfId="277" priority="375" operator="containsText" text="Muy Baja">
      <formula>NOT(ISERROR(SEARCH("Muy Baja",F10)))</formula>
    </cfRule>
    <cfRule type="containsText" dxfId="276" priority="376" operator="containsText" text="Muy Baja">
      <formula>NOT(ISERROR(SEARCH("Muy Baja",F10)))</formula>
    </cfRule>
    <cfRule type="containsText" dxfId="275" priority="377" operator="containsText" text="Muy Baja'Tabla probabilidad'!">
      <formula>NOT(ISERROR(SEARCH("Muy Baja'Tabla probabilidad'!",F10)))</formula>
    </cfRule>
    <cfRule type="containsText" dxfId="274" priority="378" operator="containsText" text="Muy bajo">
      <formula>NOT(ISERROR(SEARCH("Muy bajo",F10)))</formula>
    </cfRule>
    <cfRule type="containsText" dxfId="273" priority="379" operator="containsText" text="Alta">
      <formula>NOT(ISERROR(SEARCH("Alta",F10)))</formula>
    </cfRule>
    <cfRule type="containsText" dxfId="272" priority="380" operator="containsText" text="Media">
      <formula>NOT(ISERROR(SEARCH("Media",F10)))</formula>
    </cfRule>
    <cfRule type="containsText" dxfId="271" priority="381" operator="containsText" text="Baja">
      <formula>NOT(ISERROR(SEARCH("Baja",F10)))</formula>
    </cfRule>
    <cfRule type="containsText" dxfId="270" priority="382" operator="containsText" text="Muy baja">
      <formula>NOT(ISERROR(SEARCH("Muy baja",F10)))</formula>
    </cfRule>
    <cfRule type="cellIs" dxfId="269" priority="385" operator="between">
      <formula>1</formula>
      <formula>2</formula>
    </cfRule>
    <cfRule type="cellIs" dxfId="268" priority="386" operator="between">
      <formula>0</formula>
      <formula>2</formula>
    </cfRule>
  </conditionalFormatting>
  <conditionalFormatting sqref="F10 F20 F30">
    <cfRule type="containsText" dxfId="267" priority="366" operator="containsText" text="Muy Alta">
      <formula>NOT(ISERROR(SEARCH("Muy Alta",F10)))</formula>
    </cfRule>
  </conditionalFormatting>
  <conditionalFormatting sqref="G10 G20 G30">
    <cfRule type="containsText" dxfId="266" priority="358" operator="containsText" text="Catastrófico">
      <formula>NOT(ISERROR(SEARCH("Catastrófico",G10)))</formula>
    </cfRule>
    <cfRule type="containsText" dxfId="265" priority="359" operator="containsText" text="Mayor">
      <formula>NOT(ISERROR(SEARCH("Mayor",G10)))</formula>
    </cfRule>
    <cfRule type="containsText" dxfId="264" priority="360" operator="containsText" text="Alta">
      <formula>NOT(ISERROR(SEARCH("Alta",G10)))</formula>
    </cfRule>
    <cfRule type="containsText" dxfId="263" priority="361" operator="containsText" text="Moderado">
      <formula>NOT(ISERROR(SEARCH("Moderado",G10)))</formula>
    </cfRule>
    <cfRule type="containsText" dxfId="262" priority="362" operator="containsText" text="Menor">
      <formula>NOT(ISERROR(SEARCH("Menor",G10)))</formula>
    </cfRule>
    <cfRule type="containsText" dxfId="261" priority="363" operator="containsText" text="Leve">
      <formula>NOT(ISERROR(SEARCH("Leve",G10)))</formula>
    </cfRule>
  </conditionalFormatting>
  <conditionalFormatting sqref="H10:I10 H20:I20 H30:I30">
    <cfRule type="containsText" dxfId="260" priority="353" operator="containsText" text="Extremo">
      <formula>NOT(ISERROR(SEARCH("Extremo",H10)))</formula>
    </cfRule>
    <cfRule type="containsText" dxfId="259" priority="354" operator="containsText" text="Alto">
      <formula>NOT(ISERROR(SEARCH("Alto",H10)))</formula>
    </cfRule>
    <cfRule type="containsText" dxfId="258" priority="355" operator="containsText" text="Bajo">
      <formula>NOT(ISERROR(SEARCH("Bajo",H10)))</formula>
    </cfRule>
    <cfRule type="containsText" dxfId="257" priority="356" operator="containsText" text="Moderado">
      <formula>NOT(ISERROR(SEARCH("Moderado",H10)))</formula>
    </cfRule>
    <cfRule type="containsText" dxfId="256" priority="357" operator="containsText" text="Extremo">
      <formula>NOT(ISERROR(SEARCH("Extremo",H10)))</formula>
    </cfRule>
  </conditionalFormatting>
  <conditionalFormatting sqref="M10 M20 M30">
    <cfRule type="containsText" dxfId="255" priority="327" operator="containsText" text="Extremo">
      <formula>NOT(ISERROR(SEARCH("Extremo",M10)))</formula>
    </cfRule>
    <cfRule type="containsText" dxfId="254" priority="328" operator="containsText" text="Alto">
      <formula>NOT(ISERROR(SEARCH("Alto",M10)))</formula>
    </cfRule>
    <cfRule type="containsText" dxfId="253" priority="329" operator="containsText" text="Moderado">
      <formula>NOT(ISERROR(SEARCH("Moderado",M10)))</formula>
    </cfRule>
    <cfRule type="containsText" dxfId="252" priority="330" operator="containsText" text="Menor">
      <formula>NOT(ISERROR(SEARCH("Menor",M10)))</formula>
    </cfRule>
    <cfRule type="containsText" dxfId="251" priority="331" operator="containsText" text="Bajo">
      <formula>NOT(ISERROR(SEARCH("Bajo",M10)))</formula>
    </cfRule>
    <cfRule type="containsText" dxfId="250" priority="332" operator="containsText" text="Moderado">
      <formula>NOT(ISERROR(SEARCH("Moderado",M10)))</formula>
    </cfRule>
    <cfRule type="containsText" dxfId="249" priority="333" operator="containsText" text="Extremo">
      <formula>NOT(ISERROR(SEARCH("Extremo",M10)))</formula>
    </cfRule>
    <cfRule type="containsText" dxfId="248" priority="334" operator="containsText" text="Baja">
      <formula>NOT(ISERROR(SEARCH("Baja",M10)))</formula>
    </cfRule>
    <cfRule type="containsText" dxfId="247" priority="335" operator="containsText" text="Alto">
      <formula>NOT(ISERROR(SEARCH("Alto",M10)))</formula>
    </cfRule>
  </conditionalFormatting>
  <conditionalFormatting sqref="J10:J39">
    <cfRule type="containsText" dxfId="246" priority="55" operator="containsText" text="Muy Baja">
      <formula>NOT(ISERROR(SEARCH("Muy Baja",J10)))</formula>
    </cfRule>
    <cfRule type="containsText" dxfId="245" priority="322" operator="containsText" text="Muy Alta">
      <formula>NOT(ISERROR(SEARCH("Muy Alta",J10)))</formula>
    </cfRule>
    <cfRule type="containsText" dxfId="244" priority="323" operator="containsText" text="Alta">
      <formula>NOT(ISERROR(SEARCH("Alta",J10)))</formula>
    </cfRule>
    <cfRule type="containsText" dxfId="243" priority="324" operator="containsText" text="Media">
      <formula>NOT(ISERROR(SEARCH("Media",J10)))</formula>
    </cfRule>
    <cfRule type="containsText" dxfId="242" priority="325" operator="containsText" text="Baja">
      <formula>NOT(ISERROR(SEARCH("Baja",J10)))</formula>
    </cfRule>
    <cfRule type="containsText" dxfId="241" priority="326" operator="containsText" text="Muy Baja">
      <formula>NOT(ISERROR(SEARCH("Muy Baja",J10)))</formula>
    </cfRule>
  </conditionalFormatting>
  <conditionalFormatting sqref="K10:K39">
    <cfRule type="containsText" dxfId="240" priority="317" operator="containsText" text="Catastrófico">
      <formula>NOT(ISERROR(SEARCH("Catastrófico",K10)))</formula>
    </cfRule>
    <cfRule type="containsText" dxfId="239" priority="318" operator="containsText" text="Moderado">
      <formula>NOT(ISERROR(SEARCH("Moderado",K10)))</formula>
    </cfRule>
    <cfRule type="containsText" dxfId="238" priority="319" operator="containsText" text="Menor">
      <formula>NOT(ISERROR(SEARCH("Menor",K10)))</formula>
    </cfRule>
    <cfRule type="containsText" dxfId="237" priority="320" operator="containsText" text="Leve">
      <formula>NOT(ISERROR(SEARCH("Leve",K10)))</formula>
    </cfRule>
    <cfRule type="containsText" dxfId="236" priority="321" operator="containsText" text="Mayor">
      <formula>NOT(ISERROR(SEARCH("Mayor",K10)))</formula>
    </cfRule>
  </conditionalFormatting>
  <conditionalFormatting sqref="F40">
    <cfRule type="containsText" dxfId="235" priority="32" operator="containsText" text="Muy Baja">
      <formula>NOT(ISERROR(SEARCH("Muy Baja",F40)))</formula>
    </cfRule>
    <cfRule type="containsText" dxfId="234" priority="33" operator="containsText" text="Baja">
      <formula>NOT(ISERROR(SEARCH("Baja",F40)))</formula>
    </cfRule>
    <cfRule type="containsText" dxfId="233" priority="35" operator="containsText" text="Muy Alta">
      <formula>NOT(ISERROR(SEARCH("Muy Alta",F40)))</formula>
    </cfRule>
    <cfRule type="containsText" dxfId="232" priority="36" operator="containsText" text="Alta">
      <formula>NOT(ISERROR(SEARCH("Alta",F40)))</formula>
    </cfRule>
    <cfRule type="containsText" dxfId="231" priority="37" operator="containsText" text="Media">
      <formula>NOT(ISERROR(SEARCH("Media",F40)))</formula>
    </cfRule>
    <cfRule type="containsText" dxfId="230" priority="38" operator="containsText" text="Media">
      <formula>NOT(ISERROR(SEARCH("Media",F40)))</formula>
    </cfRule>
    <cfRule type="containsText" dxfId="229" priority="39" operator="containsText" text="Media">
      <formula>NOT(ISERROR(SEARCH("Media",F40)))</formula>
    </cfRule>
    <cfRule type="containsText" dxfId="228" priority="40" operator="containsText" text="Muy Baja">
      <formula>NOT(ISERROR(SEARCH("Muy Baja",F40)))</formula>
    </cfRule>
    <cfRule type="containsText" dxfId="227" priority="41" operator="containsText" text="Baja">
      <formula>NOT(ISERROR(SEARCH("Baja",F40)))</formula>
    </cfRule>
    <cfRule type="containsText" dxfId="226" priority="42" operator="containsText" text="Muy Baja">
      <formula>NOT(ISERROR(SEARCH("Muy Baja",F40)))</formula>
    </cfRule>
    <cfRule type="containsText" dxfId="225" priority="43" operator="containsText" text="Muy Baja">
      <formula>NOT(ISERROR(SEARCH("Muy Baja",F40)))</formula>
    </cfRule>
    <cfRule type="containsText" dxfId="224" priority="44" operator="containsText" text="Muy Baja">
      <formula>NOT(ISERROR(SEARCH("Muy Baja",F40)))</formula>
    </cfRule>
    <cfRule type="containsText" dxfId="223" priority="45" operator="containsText" text="Muy Baja'Tabla probabilidad'!">
      <formula>NOT(ISERROR(SEARCH("Muy Baja'Tabla probabilidad'!",F40)))</formula>
    </cfRule>
    <cfRule type="containsText" dxfId="222" priority="46" operator="containsText" text="Muy bajo">
      <formula>NOT(ISERROR(SEARCH("Muy bajo",F40)))</formula>
    </cfRule>
    <cfRule type="containsText" dxfId="221" priority="47" operator="containsText" text="Alta">
      <formula>NOT(ISERROR(SEARCH("Alta",F40)))</formula>
    </cfRule>
    <cfRule type="containsText" dxfId="220" priority="48" operator="containsText" text="Media">
      <formula>NOT(ISERROR(SEARCH("Media",F40)))</formula>
    </cfRule>
    <cfRule type="containsText" dxfId="219" priority="49" operator="containsText" text="Baja">
      <formula>NOT(ISERROR(SEARCH("Baja",F40)))</formula>
    </cfRule>
    <cfRule type="containsText" dxfId="218" priority="50" operator="containsText" text="Muy baja">
      <formula>NOT(ISERROR(SEARCH("Muy baja",F40)))</formula>
    </cfRule>
    <cfRule type="cellIs" dxfId="217" priority="53" operator="between">
      <formula>1</formula>
      <formula>2</formula>
    </cfRule>
    <cfRule type="cellIs" dxfId="216" priority="54" operator="between">
      <formula>0</formula>
      <formula>2</formula>
    </cfRule>
  </conditionalFormatting>
  <conditionalFormatting sqref="F40">
    <cfRule type="containsText" dxfId="215" priority="34" operator="containsText" text="Muy Alta">
      <formula>NOT(ISERROR(SEARCH("Muy Alta",F40)))</formula>
    </cfRule>
  </conditionalFormatting>
  <conditionalFormatting sqref="G40">
    <cfRule type="containsText" dxfId="214" priority="26" operator="containsText" text="Catastrófico">
      <formula>NOT(ISERROR(SEARCH("Catastrófico",G40)))</formula>
    </cfRule>
    <cfRule type="containsText" dxfId="213" priority="27" operator="containsText" text="Mayor">
      <formula>NOT(ISERROR(SEARCH("Mayor",G40)))</formula>
    </cfRule>
    <cfRule type="containsText" dxfId="212" priority="28" operator="containsText" text="Alta">
      <formula>NOT(ISERROR(SEARCH("Alta",G40)))</formula>
    </cfRule>
    <cfRule type="containsText" dxfId="211" priority="29" operator="containsText" text="Moderado">
      <formula>NOT(ISERROR(SEARCH("Moderado",G40)))</formula>
    </cfRule>
    <cfRule type="containsText" dxfId="210" priority="30" operator="containsText" text="Menor">
      <formula>NOT(ISERROR(SEARCH("Menor",G40)))</formula>
    </cfRule>
    <cfRule type="containsText" dxfId="209" priority="31" operator="containsText" text="Leve">
      <formula>NOT(ISERROR(SEARCH("Leve",G40)))</formula>
    </cfRule>
  </conditionalFormatting>
  <conditionalFormatting sqref="H40:I40">
    <cfRule type="containsText" dxfId="208" priority="21" operator="containsText" text="Extremo">
      <formula>NOT(ISERROR(SEARCH("Extremo",H40)))</formula>
    </cfRule>
    <cfRule type="containsText" dxfId="207" priority="22" operator="containsText" text="Alto">
      <formula>NOT(ISERROR(SEARCH("Alto",H40)))</formula>
    </cfRule>
    <cfRule type="containsText" dxfId="206" priority="23" operator="containsText" text="Bajo">
      <formula>NOT(ISERROR(SEARCH("Bajo",H40)))</formula>
    </cfRule>
    <cfRule type="containsText" dxfId="205" priority="24" operator="containsText" text="Moderado">
      <formula>NOT(ISERROR(SEARCH("Moderado",H40)))</formula>
    </cfRule>
    <cfRule type="containsText" dxfId="204" priority="25" operator="containsText" text="Extremo">
      <formula>NOT(ISERROR(SEARCH("Extremo",H40)))</formula>
    </cfRule>
  </conditionalFormatting>
  <conditionalFormatting sqref="M40">
    <cfRule type="containsText" dxfId="203" priority="12" operator="containsText" text="Extremo">
      <formula>NOT(ISERROR(SEARCH("Extremo",M40)))</formula>
    </cfRule>
    <cfRule type="containsText" dxfId="202" priority="13" operator="containsText" text="Alto">
      <formula>NOT(ISERROR(SEARCH("Alto",M40)))</formula>
    </cfRule>
    <cfRule type="containsText" dxfId="201" priority="14" operator="containsText" text="Moderado">
      <formula>NOT(ISERROR(SEARCH("Moderado",M40)))</formula>
    </cfRule>
    <cfRule type="containsText" dxfId="200" priority="15" operator="containsText" text="Menor">
      <formula>NOT(ISERROR(SEARCH("Menor",M40)))</formula>
    </cfRule>
    <cfRule type="containsText" dxfId="199" priority="16" operator="containsText" text="Bajo">
      <formula>NOT(ISERROR(SEARCH("Bajo",M40)))</formula>
    </cfRule>
    <cfRule type="containsText" dxfId="198" priority="17" operator="containsText" text="Moderado">
      <formula>NOT(ISERROR(SEARCH("Moderado",M40)))</formula>
    </cfRule>
    <cfRule type="containsText" dxfId="197" priority="18" operator="containsText" text="Extremo">
      <formula>NOT(ISERROR(SEARCH("Extremo",M40)))</formula>
    </cfRule>
    <cfRule type="containsText" dxfId="196" priority="19" operator="containsText" text="Baja">
      <formula>NOT(ISERROR(SEARCH("Baja",M40)))</formula>
    </cfRule>
    <cfRule type="containsText" dxfId="195" priority="20" operator="containsText" text="Alto">
      <formula>NOT(ISERROR(SEARCH("Alto",M40)))</formula>
    </cfRule>
  </conditionalFormatting>
  <conditionalFormatting sqref="J40:J49">
    <cfRule type="containsText" dxfId="194" priority="1" operator="containsText" text="Muy Baja">
      <formula>NOT(ISERROR(SEARCH("Muy Baja",J40)))</formula>
    </cfRule>
    <cfRule type="containsText" dxfId="193" priority="7" operator="containsText" text="Muy Alta">
      <formula>NOT(ISERROR(SEARCH("Muy Alta",J40)))</formula>
    </cfRule>
    <cfRule type="containsText" dxfId="192" priority="8" operator="containsText" text="Alta">
      <formula>NOT(ISERROR(SEARCH("Alta",J40)))</formula>
    </cfRule>
    <cfRule type="containsText" dxfId="191" priority="9" operator="containsText" text="Media">
      <formula>NOT(ISERROR(SEARCH("Media",J40)))</formula>
    </cfRule>
    <cfRule type="containsText" dxfId="190" priority="10" operator="containsText" text="Baja">
      <formula>NOT(ISERROR(SEARCH("Baja",J40)))</formula>
    </cfRule>
    <cfRule type="containsText" dxfId="189" priority="11" operator="containsText" text="Muy Baja">
      <formula>NOT(ISERROR(SEARCH("Muy Baja",J40)))</formula>
    </cfRule>
  </conditionalFormatting>
  <conditionalFormatting sqref="K40:K49">
    <cfRule type="containsText" dxfId="188" priority="2" operator="containsText" text="Catastrófico">
      <formula>NOT(ISERROR(SEARCH("Catastrófico",K40)))</formula>
    </cfRule>
    <cfRule type="containsText" dxfId="187" priority="3" operator="containsText" text="Moderado">
      <formula>NOT(ISERROR(SEARCH("Moderado",K40)))</formula>
    </cfRule>
    <cfRule type="containsText" dxfId="186" priority="4" operator="containsText" text="Menor">
      <formula>NOT(ISERROR(SEARCH("Menor",K40)))</formula>
    </cfRule>
    <cfRule type="containsText" dxfId="185" priority="5" operator="containsText" text="Leve">
      <formula>NOT(ISERROR(SEARCH("Leve",K40)))</formula>
    </cfRule>
    <cfRule type="containsText" dxfId="184" priority="6" operator="containsText" text="Mayor">
      <formula>NOT(ISERROR(SEARCH("Mayor",K40)))</formula>
    </cfRule>
  </conditionalFormatting>
  <dataValidations count="2">
    <dataValidation type="list" allowBlank="1" showInputMessage="1" showErrorMessage="1" sqref="D10:D49" xr:uid="{00000000-0002-0000-0400-000000000000}">
      <formula1>#REF!</formula1>
    </dataValidation>
    <dataValidation allowBlank="1" showInputMessage="1" showErrorMessage="1" prompt="Enunciar cuál es el control" sqref="O10:O11 O20:O21" xr:uid="{B198932E-8873-4C04-81E5-A523D8918AC9}"/>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83" operator="containsText" id="{E50DE147-7B2A-40A6-95D7-AEA96FC942F8}">
            <xm:f>NOT(ISERROR(SEARCH('6. Criterios'!$B$5,F10)))</xm:f>
            <xm:f>'6. Criterios'!$B$5</xm:f>
            <x14:dxf>
              <font>
                <color rgb="FF006100"/>
              </font>
              <fill>
                <patternFill>
                  <bgColor rgb="FFC6EFCE"/>
                </patternFill>
              </fill>
            </x14:dxf>
          </x14:cfRule>
          <x14:cfRule type="containsText" priority="384" operator="containsText" id="{1034B27F-53CC-4A29-BA39-C5FDB949099A}">
            <xm:f>NOT(ISERROR(SEARCH('6. Criterios'!$B$5,F10)))</xm:f>
            <xm:f>'6. Criterios'!$B$5</xm:f>
            <x14:dxf>
              <font>
                <color rgb="FF9C0006"/>
              </font>
              <fill>
                <patternFill>
                  <bgColor rgb="FFFFC7CE"/>
                </patternFill>
              </fill>
            </x14:dxf>
          </x14:cfRule>
          <xm:sqref>F10 F20 F30</xm:sqref>
        </x14:conditionalFormatting>
        <x14:conditionalFormatting xmlns:xm="http://schemas.microsoft.com/office/excel/2006/main">
          <x14:cfRule type="containsText" priority="51" operator="containsText" id="{583D9D38-8185-4517-A030-413DDD50E906}">
            <xm:f>NOT(ISERROR(SEARCH('6. Criterios'!$B$5,F40)))</xm:f>
            <xm:f>'6. Criterios'!$B$5</xm:f>
            <x14:dxf>
              <font>
                <color rgb="FF006100"/>
              </font>
              <fill>
                <patternFill>
                  <bgColor rgb="FFC6EFCE"/>
                </patternFill>
              </fill>
            </x14:dxf>
          </x14:cfRule>
          <x14:cfRule type="containsText" priority="52" operator="containsText" id="{7F64188D-B0A1-4B14-88B8-D905E9CD2331}">
            <xm:f>NOT(ISERROR(SEARCH('6. Criterios'!$B$5,F40)))</xm:f>
            <xm:f>'6. Criterios'!$B$5</xm:f>
            <x14:dxf>
              <font>
                <color rgb="FF9C0006"/>
              </font>
              <fill>
                <patternFill>
                  <bgColor rgb="FFFFC7CE"/>
                </patternFill>
              </fill>
            </x14:dxf>
          </x14:cfRule>
          <xm:sqref>F40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topLeftCell="A28" zoomScale="70" zoomScaleNormal="70" workbookViewId="0">
      <selection activeCell="B25" sqref="B25:F29"/>
    </sheetView>
  </sheetViews>
  <sheetFormatPr baseColWidth="10" defaultRowHeight="15" x14ac:dyDescent="0.25"/>
  <cols>
    <col min="2" max="2" width="24.28515625" customWidth="1"/>
    <col min="3" max="3" width="62.85546875" customWidth="1"/>
    <col min="4" max="4" width="10.28515625" bestFit="1" customWidth="1"/>
    <col min="5" max="5" width="84.28515625" style="56" customWidth="1"/>
    <col min="6" max="6" width="24.7109375" customWidth="1"/>
    <col min="8" max="8" width="13.7109375" bestFit="1" customWidth="1"/>
    <col min="9" max="9" width="28.5703125" customWidth="1"/>
    <col min="33" max="138" width="11.42578125" style="3"/>
  </cols>
  <sheetData>
    <row r="1" spans="1:138" s="3" customFormat="1" x14ac:dyDescent="0.25">
      <c r="E1" s="53"/>
    </row>
    <row r="2" spans="1:138" ht="24" thickBot="1" x14ac:dyDescent="0.3">
      <c r="A2" s="3"/>
      <c r="B2" s="300" t="s">
        <v>26</v>
      </c>
      <c r="C2" s="300"/>
      <c r="D2" s="300"/>
      <c r="E2" s="300"/>
      <c r="F2" s="117"/>
      <c r="G2" s="3"/>
      <c r="H2" s="3"/>
      <c r="I2" s="3"/>
      <c r="J2" s="3"/>
      <c r="K2" s="3"/>
      <c r="L2" s="3"/>
      <c r="M2" s="3"/>
      <c r="N2" s="3"/>
      <c r="O2" s="3"/>
      <c r="P2" s="3"/>
      <c r="Q2" s="3"/>
      <c r="R2" s="3"/>
      <c r="S2" s="3"/>
      <c r="T2" s="3"/>
      <c r="U2" s="3"/>
      <c r="V2" s="3"/>
      <c r="W2" s="3"/>
      <c r="X2" s="3"/>
      <c r="Y2" s="3"/>
      <c r="Z2" s="3"/>
      <c r="AA2" s="3"/>
      <c r="AB2" s="3"/>
      <c r="AC2" s="3"/>
      <c r="AD2" s="3"/>
      <c r="AE2" s="3"/>
      <c r="AF2" s="3"/>
    </row>
    <row r="3" spans="1:138" ht="15.75" thickTop="1" x14ac:dyDescent="0.25">
      <c r="A3" s="3"/>
      <c r="B3" s="12"/>
      <c r="C3" s="12"/>
      <c r="D3" s="12"/>
      <c r="E3" s="54"/>
      <c r="F3" s="3"/>
      <c r="G3" s="3"/>
      <c r="H3" s="3"/>
      <c r="I3" s="3"/>
      <c r="J3" s="3"/>
      <c r="K3" s="3"/>
      <c r="L3" s="3"/>
      <c r="M3" s="3"/>
      <c r="N3" s="3"/>
      <c r="O3" s="3"/>
      <c r="P3" s="3"/>
      <c r="Q3" s="3"/>
      <c r="R3" s="3"/>
      <c r="S3" s="3"/>
      <c r="T3" s="3"/>
      <c r="U3" s="3"/>
      <c r="V3" s="3"/>
      <c r="W3" s="3"/>
      <c r="X3" s="3"/>
      <c r="Y3" s="3"/>
      <c r="Z3" s="3"/>
      <c r="AA3" s="3"/>
      <c r="AB3" s="3"/>
      <c r="AC3" s="3"/>
      <c r="AD3" s="3"/>
      <c r="AE3" s="3"/>
      <c r="AF3" s="3"/>
    </row>
    <row r="4" spans="1:138" ht="21" x14ac:dyDescent="0.35">
      <c r="A4" s="3"/>
      <c r="B4" s="91"/>
      <c r="C4" s="92" t="s">
        <v>27</v>
      </c>
      <c r="D4" s="92"/>
      <c r="E4" s="92" t="s">
        <v>28</v>
      </c>
      <c r="F4" s="93"/>
      <c r="G4" s="3"/>
      <c r="H4" s="3"/>
      <c r="I4" s="3"/>
      <c r="J4" s="3"/>
      <c r="K4" s="3"/>
      <c r="L4" s="3"/>
      <c r="M4" s="3"/>
      <c r="N4" s="3"/>
      <c r="O4" s="3"/>
      <c r="P4" s="3"/>
      <c r="Q4" s="3"/>
      <c r="R4" s="3"/>
      <c r="S4" s="3"/>
      <c r="T4" s="3"/>
      <c r="U4" s="3"/>
      <c r="V4" s="3"/>
      <c r="W4" s="3"/>
      <c r="X4" s="3"/>
      <c r="Y4" s="3"/>
      <c r="Z4" s="3"/>
      <c r="AA4" s="3"/>
      <c r="AB4" s="3"/>
      <c r="AC4" s="3"/>
      <c r="AD4" s="3"/>
      <c r="AE4" s="3"/>
      <c r="AF4" s="3"/>
    </row>
    <row r="5" spans="1:138" ht="40.5" x14ac:dyDescent="0.25">
      <c r="A5" s="3"/>
      <c r="B5" s="91"/>
      <c r="C5" s="92" t="s">
        <v>123</v>
      </c>
      <c r="D5" s="92"/>
      <c r="E5" s="94" t="s">
        <v>124</v>
      </c>
      <c r="F5" s="92" t="s">
        <v>28</v>
      </c>
      <c r="G5" s="3"/>
      <c r="H5" s="3"/>
      <c r="I5" s="3"/>
      <c r="J5" s="3"/>
      <c r="K5" s="3"/>
      <c r="L5" s="3"/>
      <c r="M5" s="3"/>
      <c r="N5" s="3"/>
      <c r="O5" s="3"/>
      <c r="P5" s="3"/>
      <c r="Q5" s="3"/>
      <c r="R5" s="3"/>
      <c r="S5" s="3"/>
      <c r="T5" s="3"/>
      <c r="U5" s="3"/>
      <c r="V5" s="3"/>
      <c r="W5" s="3"/>
      <c r="X5" s="3"/>
      <c r="Y5" s="3"/>
      <c r="Z5" s="3"/>
      <c r="AA5" s="3"/>
      <c r="AB5" s="3"/>
      <c r="AC5" s="3"/>
      <c r="AD5" s="3"/>
      <c r="AE5" s="3"/>
      <c r="AF5" s="3"/>
    </row>
    <row r="6" spans="1:138" ht="20.25" x14ac:dyDescent="0.25">
      <c r="A6" s="3"/>
      <c r="B6" s="95" t="s">
        <v>29</v>
      </c>
      <c r="C6" s="96" t="s">
        <v>161</v>
      </c>
      <c r="D6" s="97">
        <v>0.04</v>
      </c>
      <c r="E6" s="98" t="s">
        <v>125</v>
      </c>
      <c r="F6" s="99">
        <v>1</v>
      </c>
      <c r="G6" s="3"/>
      <c r="H6" s="70"/>
      <c r="I6" s="3"/>
      <c r="J6" s="3"/>
      <c r="K6" s="3"/>
      <c r="L6" s="3"/>
      <c r="M6" s="3"/>
      <c r="N6" s="3"/>
      <c r="O6" s="3"/>
      <c r="P6" s="3"/>
      <c r="Q6" s="3"/>
      <c r="R6" s="3"/>
      <c r="S6" s="3"/>
      <c r="T6" s="3"/>
      <c r="U6" s="3"/>
      <c r="V6" s="3"/>
      <c r="W6" s="3"/>
      <c r="X6" s="3"/>
      <c r="Y6" s="3"/>
      <c r="Z6" s="3"/>
      <c r="AA6" s="3"/>
      <c r="AB6" s="3"/>
      <c r="AC6" s="3"/>
      <c r="AD6" s="3"/>
      <c r="AE6" s="3"/>
      <c r="AF6" s="3"/>
    </row>
    <row r="7" spans="1:138" ht="20.25" x14ac:dyDescent="0.25">
      <c r="A7" s="3"/>
      <c r="B7" s="100" t="s">
        <v>30</v>
      </c>
      <c r="C7" s="96" t="s">
        <v>162</v>
      </c>
      <c r="D7" s="97">
        <v>0.09</v>
      </c>
      <c r="E7" s="98" t="s">
        <v>126</v>
      </c>
      <c r="F7" s="99">
        <v>2</v>
      </c>
      <c r="G7" s="3"/>
      <c r="H7" s="3"/>
      <c r="I7" s="3"/>
      <c r="J7" s="3"/>
      <c r="K7" s="3"/>
      <c r="L7" s="3"/>
      <c r="M7" s="3"/>
      <c r="N7" s="3"/>
      <c r="O7" s="3"/>
      <c r="P7" s="3"/>
      <c r="Q7" s="3"/>
      <c r="R7" s="3"/>
      <c r="S7" s="3"/>
      <c r="T7" s="3"/>
      <c r="U7" s="3"/>
      <c r="V7" s="3"/>
      <c r="W7" s="3"/>
      <c r="X7" s="3"/>
      <c r="Y7" s="3"/>
      <c r="Z7" s="3"/>
      <c r="AA7" s="3"/>
      <c r="AB7" s="3"/>
      <c r="AC7" s="3"/>
      <c r="AD7" s="3"/>
      <c r="AE7" s="3"/>
      <c r="AF7" s="3"/>
    </row>
    <row r="8" spans="1:138" ht="20.25" x14ac:dyDescent="0.25">
      <c r="A8" s="3"/>
      <c r="B8" s="101" t="s">
        <v>31</v>
      </c>
      <c r="C8" s="96" t="s">
        <v>163</v>
      </c>
      <c r="D8" s="97">
        <v>0.28999999999999998</v>
      </c>
      <c r="E8" s="98" t="s">
        <v>127</v>
      </c>
      <c r="F8" s="99">
        <v>3</v>
      </c>
      <c r="G8" s="3"/>
      <c r="H8" s="3"/>
      <c r="I8" s="3"/>
      <c r="J8" s="3"/>
      <c r="K8" s="3"/>
      <c r="L8" s="3"/>
      <c r="M8" s="3"/>
      <c r="N8" s="3"/>
      <c r="O8" s="3"/>
      <c r="P8" s="3"/>
      <c r="Q8" s="3"/>
      <c r="R8" s="3"/>
      <c r="S8" s="3"/>
      <c r="T8" s="3"/>
      <c r="U8" s="3"/>
      <c r="V8" s="3"/>
      <c r="W8" s="3"/>
      <c r="X8" s="3"/>
      <c r="Y8" s="3"/>
      <c r="Z8" s="3"/>
      <c r="AA8" s="3"/>
      <c r="AB8" s="3"/>
      <c r="AC8" s="3"/>
      <c r="AD8" s="3"/>
      <c r="AE8" s="3"/>
      <c r="AF8" s="3"/>
    </row>
    <row r="9" spans="1:138" ht="20.25" x14ac:dyDescent="0.25">
      <c r="A9" s="3"/>
      <c r="B9" s="102" t="s">
        <v>32</v>
      </c>
      <c r="C9" s="96" t="s">
        <v>164</v>
      </c>
      <c r="D9" s="97">
        <v>0.49</v>
      </c>
      <c r="E9" s="98" t="s">
        <v>128</v>
      </c>
      <c r="F9" s="99">
        <v>4</v>
      </c>
      <c r="G9" s="3"/>
      <c r="H9" s="3"/>
      <c r="I9" s="3"/>
      <c r="J9" s="3"/>
      <c r="K9" s="3"/>
      <c r="L9" s="3"/>
      <c r="M9" s="3"/>
      <c r="N9" s="3"/>
      <c r="O9" s="3"/>
      <c r="P9" s="3"/>
      <c r="Q9" s="3"/>
      <c r="R9" s="3"/>
      <c r="S9" s="3"/>
      <c r="T9" s="3"/>
      <c r="U9" s="3"/>
      <c r="V9" s="3"/>
      <c r="W9" s="3"/>
      <c r="X9" s="3"/>
      <c r="Y9" s="3"/>
      <c r="Z9" s="3"/>
      <c r="AA9" s="3"/>
      <c r="AB9" s="3"/>
      <c r="AC9" s="3"/>
      <c r="AD9" s="3"/>
      <c r="AE9" s="3"/>
      <c r="AF9" s="3"/>
    </row>
    <row r="10" spans="1:138" ht="20.25" x14ac:dyDescent="0.25">
      <c r="A10" s="3"/>
      <c r="B10" s="103" t="s">
        <v>33</v>
      </c>
      <c r="C10" s="96" t="s">
        <v>165</v>
      </c>
      <c r="D10" s="97">
        <v>1</v>
      </c>
      <c r="E10" s="98" t="s">
        <v>129</v>
      </c>
      <c r="F10" s="99">
        <v>5</v>
      </c>
      <c r="G10" s="3"/>
      <c r="H10" s="3"/>
      <c r="I10" s="129" t="s">
        <v>210</v>
      </c>
      <c r="J10" s="3"/>
      <c r="K10" s="3"/>
      <c r="L10" s="3"/>
      <c r="M10" s="3"/>
      <c r="N10" s="3"/>
      <c r="O10" s="3"/>
      <c r="P10" s="3"/>
      <c r="Q10" s="3"/>
      <c r="R10" s="3"/>
      <c r="S10" s="3"/>
      <c r="T10" s="3"/>
      <c r="U10" s="3"/>
      <c r="V10" s="3"/>
      <c r="W10" s="3"/>
      <c r="X10" s="3"/>
      <c r="Y10" s="3"/>
      <c r="Z10" s="3"/>
      <c r="AA10" s="3"/>
      <c r="AB10" s="3"/>
      <c r="AC10" s="3"/>
      <c r="AD10" s="3"/>
      <c r="AE10" s="3"/>
      <c r="AF10" s="3"/>
    </row>
    <row r="11" spans="1:138" ht="16.5" x14ac:dyDescent="0.25">
      <c r="A11" s="3"/>
      <c r="B11" s="9"/>
      <c r="C11" s="8"/>
      <c r="D11" s="8"/>
      <c r="E11" s="55"/>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x14ac:dyDescent="0.25">
      <c r="A12" s="3"/>
      <c r="B12" s="3"/>
      <c r="C12" s="3"/>
      <c r="D12" s="3"/>
      <c r="E12" s="53"/>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x14ac:dyDescent="0.25">
      <c r="A13" s="3"/>
      <c r="B13" s="3"/>
      <c r="C13" s="3"/>
      <c r="D13" s="3"/>
      <c r="E13" s="53"/>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x14ac:dyDescent="0.3">
      <c r="A14" s="3"/>
      <c r="B14" s="300" t="s">
        <v>34</v>
      </c>
      <c r="C14" s="300"/>
      <c r="D14" s="300"/>
      <c r="E14" s="300"/>
      <c r="F14" s="117"/>
      <c r="G14" s="90"/>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x14ac:dyDescent="0.25">
      <c r="A15" s="3"/>
      <c r="B15" s="12"/>
      <c r="C15" s="12"/>
      <c r="D15" s="12"/>
      <c r="E15" s="12"/>
      <c r="F15" s="57"/>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7" customFormat="1" ht="20.25" x14ac:dyDescent="0.3">
      <c r="A16" s="105"/>
      <c r="B16" s="106"/>
      <c r="C16" s="304" t="s">
        <v>35</v>
      </c>
      <c r="D16" s="304"/>
      <c r="E16" s="304"/>
      <c r="F16" s="105"/>
      <c r="G16" s="105"/>
      <c r="H16" s="105"/>
      <c r="I16" s="130" t="s">
        <v>13</v>
      </c>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row>
    <row r="17" spans="1:138" s="107" customFormat="1" ht="40.5" customHeight="1" x14ac:dyDescent="0.3">
      <c r="A17" s="105"/>
      <c r="B17" s="108" t="s">
        <v>66</v>
      </c>
      <c r="C17" s="301" t="s">
        <v>133</v>
      </c>
      <c r="D17" s="302"/>
      <c r="E17" s="303"/>
      <c r="F17" s="99">
        <v>1</v>
      </c>
      <c r="G17" s="105"/>
      <c r="H17" s="105"/>
      <c r="I17" s="129" t="s">
        <v>35</v>
      </c>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row>
    <row r="18" spans="1:138" s="107" customFormat="1" ht="20.25" x14ac:dyDescent="0.3">
      <c r="A18" s="105"/>
      <c r="B18" s="109" t="s">
        <v>36</v>
      </c>
      <c r="C18" s="301" t="s">
        <v>134</v>
      </c>
      <c r="D18" s="302"/>
      <c r="E18" s="303"/>
      <c r="F18" s="99">
        <v>2</v>
      </c>
      <c r="G18" s="105"/>
      <c r="H18" s="105"/>
      <c r="I18" s="129" t="s">
        <v>74</v>
      </c>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row>
    <row r="19" spans="1:138" s="107" customFormat="1" ht="30" x14ac:dyDescent="0.3">
      <c r="A19" s="105"/>
      <c r="B19" s="110" t="s">
        <v>37</v>
      </c>
      <c r="C19" s="301" t="s">
        <v>135</v>
      </c>
      <c r="D19" s="302"/>
      <c r="E19" s="303"/>
      <c r="F19" s="99">
        <v>3</v>
      </c>
      <c r="G19" s="105"/>
      <c r="H19" s="105"/>
      <c r="I19" s="129" t="s">
        <v>75</v>
      </c>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row>
    <row r="20" spans="1:138" s="107" customFormat="1" ht="30" x14ac:dyDescent="0.3">
      <c r="A20" s="105"/>
      <c r="B20" s="111" t="s">
        <v>38</v>
      </c>
      <c r="C20" s="301" t="s">
        <v>136</v>
      </c>
      <c r="D20" s="302"/>
      <c r="E20" s="303"/>
      <c r="F20" s="99">
        <v>4</v>
      </c>
      <c r="G20" s="105"/>
      <c r="H20" s="105"/>
      <c r="I20" s="129" t="s">
        <v>143</v>
      </c>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row>
    <row r="21" spans="1:138" s="107" customFormat="1" ht="30" x14ac:dyDescent="0.3">
      <c r="A21" s="105"/>
      <c r="B21" s="112" t="s">
        <v>39</v>
      </c>
      <c r="C21" s="301" t="s">
        <v>137</v>
      </c>
      <c r="D21" s="302"/>
      <c r="E21" s="303"/>
      <c r="F21" s="99">
        <v>5</v>
      </c>
      <c r="G21" s="105"/>
      <c r="H21" s="105"/>
      <c r="I21" s="129" t="str">
        <f>C48</f>
        <v>Interrupción en la prestación del servicio administrativo</v>
      </c>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row>
    <row r="22" spans="1:138" s="107" customFormat="1" ht="20.25" x14ac:dyDescent="0.3">
      <c r="A22" s="105"/>
      <c r="B22" s="113"/>
      <c r="C22" s="104"/>
      <c r="D22" s="104"/>
      <c r="E22" s="104"/>
      <c r="F22" s="114"/>
      <c r="G22" s="105"/>
      <c r="H22" s="105"/>
      <c r="I22" s="129" t="str">
        <f>C56</f>
        <v>Afectación Ambiental</v>
      </c>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row>
    <row r="23" spans="1:138" s="107" customFormat="1" ht="20.25" x14ac:dyDescent="0.3">
      <c r="A23" s="105"/>
      <c r="B23" s="113"/>
      <c r="C23" s="104"/>
      <c r="D23" s="104"/>
      <c r="E23" s="104"/>
      <c r="F23" s="114"/>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row>
    <row r="24" spans="1:138" s="107" customFormat="1" ht="20.25" x14ac:dyDescent="0.3">
      <c r="A24" s="105"/>
      <c r="B24" s="106"/>
      <c r="C24" s="304" t="s">
        <v>74</v>
      </c>
      <c r="D24" s="304"/>
      <c r="E24" s="304"/>
      <c r="F24" s="114"/>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row>
    <row r="25" spans="1:138" s="107" customFormat="1" ht="20.25" x14ac:dyDescent="0.3">
      <c r="A25" s="105"/>
      <c r="B25" s="108" t="s">
        <v>66</v>
      </c>
      <c r="C25" s="301" t="s">
        <v>260</v>
      </c>
      <c r="D25" s="302"/>
      <c r="E25" s="303"/>
      <c r="F25" s="99">
        <v>1</v>
      </c>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row>
    <row r="26" spans="1:138" s="107" customFormat="1" ht="20.25" x14ac:dyDescent="0.3">
      <c r="A26" s="105"/>
      <c r="B26" s="109" t="s">
        <v>36</v>
      </c>
      <c r="C26" s="301" t="s">
        <v>261</v>
      </c>
      <c r="D26" s="302"/>
      <c r="E26" s="303"/>
      <c r="F26" s="99">
        <v>2</v>
      </c>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row>
    <row r="27" spans="1:138" s="107" customFormat="1" ht="20.25" x14ac:dyDescent="0.3">
      <c r="A27" s="105"/>
      <c r="B27" s="110" t="s">
        <v>37</v>
      </c>
      <c r="C27" s="301" t="s">
        <v>262</v>
      </c>
      <c r="D27" s="302"/>
      <c r="E27" s="303"/>
      <c r="F27" s="99">
        <v>3</v>
      </c>
      <c r="G27" s="105"/>
      <c r="H27" s="105"/>
      <c r="I27" s="105"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row>
    <row r="28" spans="1:138" s="107" customFormat="1" ht="20.25" x14ac:dyDescent="0.3">
      <c r="A28" s="105"/>
      <c r="B28" s="111" t="s">
        <v>38</v>
      </c>
      <c r="C28" s="301" t="s">
        <v>263</v>
      </c>
      <c r="D28" s="302"/>
      <c r="E28" s="303"/>
      <c r="F28" s="99">
        <v>4</v>
      </c>
      <c r="G28" s="105"/>
      <c r="H28" s="105"/>
      <c r="I28" s="105" t="str">
        <v xml:space="preserve">Si el hecho llegara a presentarse, tendría bajo impacto o efecto sobre la entidad.
</v>
      </c>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row>
    <row r="29" spans="1:138" s="107" customFormat="1" ht="20.25" x14ac:dyDescent="0.3">
      <c r="A29" s="105"/>
      <c r="B29" s="112" t="s">
        <v>39</v>
      </c>
      <c r="C29" s="301" t="s">
        <v>264</v>
      </c>
      <c r="D29" s="302"/>
      <c r="E29" s="303"/>
      <c r="F29" s="99">
        <v>5</v>
      </c>
      <c r="G29" s="105"/>
      <c r="H29" s="105"/>
      <c r="I29" s="105" t="str">
        <v xml:space="preserve">Si el hecho llegara a presentarse, tendría medianas consecuencias o efectos sobre la entidad.
</v>
      </c>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row>
    <row r="30" spans="1:138" s="107" customFormat="1" ht="20.25" x14ac:dyDescent="0.3">
      <c r="A30" s="105"/>
      <c r="B30" s="113"/>
      <c r="C30" s="104"/>
      <c r="D30" s="104"/>
      <c r="E30" s="104"/>
      <c r="F30" s="114"/>
      <c r="G30" s="105"/>
      <c r="H30" s="105"/>
      <c r="I30" s="105" t="str">
        <v xml:space="preserve">Si el hecho llegara a presentarse, tendría altas consecuencias o efectos sobre la entidad
</v>
      </c>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row>
    <row r="31" spans="1:138" s="105" customFormat="1" ht="20.25" x14ac:dyDescent="0.3">
      <c r="B31" s="115"/>
      <c r="C31" s="115"/>
      <c r="D31" s="115"/>
      <c r="E31" s="115"/>
      <c r="F31" s="114"/>
      <c r="I31" s="105" t="str">
        <v xml:space="preserve">Si el hecho llegara a presentarse, tendría desastrosas consecuencias o efectos sobre la entidad.
</v>
      </c>
    </row>
    <row r="32" spans="1:138" s="105" customFormat="1" ht="20.25" x14ac:dyDescent="0.3">
      <c r="B32" s="106"/>
      <c r="C32" s="304" t="s">
        <v>75</v>
      </c>
      <c r="D32" s="304"/>
      <c r="E32" s="304"/>
      <c r="F32" s="114"/>
    </row>
    <row r="33" spans="2:6" s="105" customFormat="1" ht="20.25" x14ac:dyDescent="0.3">
      <c r="B33" s="108" t="s">
        <v>66</v>
      </c>
      <c r="C33" s="301" t="s">
        <v>138</v>
      </c>
      <c r="D33" s="302"/>
      <c r="E33" s="303"/>
      <c r="F33" s="99">
        <v>1</v>
      </c>
    </row>
    <row r="34" spans="2:6" s="105" customFormat="1" ht="20.25" x14ac:dyDescent="0.3">
      <c r="B34" s="109" t="s">
        <v>36</v>
      </c>
      <c r="C34" s="301" t="s">
        <v>139</v>
      </c>
      <c r="D34" s="302"/>
      <c r="E34" s="303"/>
      <c r="F34" s="99">
        <v>2</v>
      </c>
    </row>
    <row r="35" spans="2:6" s="105" customFormat="1" ht="20.25" x14ac:dyDescent="0.3">
      <c r="B35" s="110" t="s">
        <v>37</v>
      </c>
      <c r="C35" s="301" t="s">
        <v>140</v>
      </c>
      <c r="D35" s="302"/>
      <c r="E35" s="303"/>
      <c r="F35" s="99">
        <v>3</v>
      </c>
    </row>
    <row r="36" spans="2:6" s="105" customFormat="1" ht="20.25" x14ac:dyDescent="0.3">
      <c r="B36" s="111" t="s">
        <v>38</v>
      </c>
      <c r="C36" s="301" t="s">
        <v>141</v>
      </c>
      <c r="D36" s="302"/>
      <c r="E36" s="303"/>
      <c r="F36" s="99">
        <v>4</v>
      </c>
    </row>
    <row r="37" spans="2:6" s="105" customFormat="1" ht="20.25" x14ac:dyDescent="0.3">
      <c r="B37" s="112" t="s">
        <v>39</v>
      </c>
      <c r="C37" s="301" t="s">
        <v>142</v>
      </c>
      <c r="D37" s="302"/>
      <c r="E37" s="303"/>
      <c r="F37" s="99">
        <v>5</v>
      </c>
    </row>
    <row r="38" spans="2:6" s="105" customFormat="1" ht="20.25" x14ac:dyDescent="0.3">
      <c r="B38" s="115"/>
      <c r="C38" s="115"/>
      <c r="D38" s="115"/>
      <c r="E38" s="115"/>
      <c r="F38" s="114"/>
    </row>
    <row r="39" spans="2:6" s="105" customFormat="1" ht="20.25" x14ac:dyDescent="0.3">
      <c r="B39" s="115"/>
      <c r="C39" s="115"/>
      <c r="D39" s="115"/>
      <c r="E39" s="115"/>
      <c r="F39" s="114"/>
    </row>
    <row r="40" spans="2:6" s="105" customFormat="1" ht="20.25" x14ac:dyDescent="0.3">
      <c r="B40" s="106"/>
      <c r="C40" s="304" t="s">
        <v>143</v>
      </c>
      <c r="D40" s="304"/>
      <c r="E40" s="304"/>
      <c r="F40" s="114"/>
    </row>
    <row r="41" spans="2:6" s="105" customFormat="1" ht="20.25" x14ac:dyDescent="0.3">
      <c r="B41" s="108" t="s">
        <v>66</v>
      </c>
      <c r="C41" s="301" t="s">
        <v>145</v>
      </c>
      <c r="D41" s="302"/>
      <c r="E41" s="303"/>
      <c r="F41" s="99">
        <v>1</v>
      </c>
    </row>
    <row r="42" spans="2:6" s="105" customFormat="1" ht="20.25" x14ac:dyDescent="0.3">
      <c r="B42" s="109" t="s">
        <v>36</v>
      </c>
      <c r="C42" s="301" t="s">
        <v>147</v>
      </c>
      <c r="D42" s="302"/>
      <c r="E42" s="303"/>
      <c r="F42" s="99">
        <v>2</v>
      </c>
    </row>
    <row r="43" spans="2:6" s="105" customFormat="1" ht="20.25" x14ac:dyDescent="0.3">
      <c r="B43" s="110" t="s">
        <v>37</v>
      </c>
      <c r="C43" s="301" t="s">
        <v>149</v>
      </c>
      <c r="D43" s="302"/>
      <c r="E43" s="303"/>
      <c r="F43" s="99">
        <v>3</v>
      </c>
    </row>
    <row r="44" spans="2:6" s="105" customFormat="1" ht="20.25" x14ac:dyDescent="0.3">
      <c r="B44" s="111" t="s">
        <v>38</v>
      </c>
      <c r="C44" s="301" t="s">
        <v>151</v>
      </c>
      <c r="D44" s="302"/>
      <c r="E44" s="303"/>
      <c r="F44" s="99">
        <v>4</v>
      </c>
    </row>
    <row r="45" spans="2:6" s="105" customFormat="1" ht="20.25" x14ac:dyDescent="0.3">
      <c r="B45" s="112" t="s">
        <v>39</v>
      </c>
      <c r="C45" s="301" t="s">
        <v>153</v>
      </c>
      <c r="D45" s="302"/>
      <c r="E45" s="303"/>
      <c r="F45" s="99">
        <v>5</v>
      </c>
    </row>
    <row r="46" spans="2:6" s="105" customFormat="1" ht="20.25" x14ac:dyDescent="0.3">
      <c r="B46" s="113"/>
      <c r="C46" s="113" t="s">
        <v>40</v>
      </c>
      <c r="D46" s="113"/>
      <c r="F46" s="114"/>
    </row>
    <row r="47" spans="2:6" s="105" customFormat="1" ht="20.25" x14ac:dyDescent="0.3">
      <c r="B47" s="113"/>
      <c r="C47" s="113"/>
      <c r="D47" s="113"/>
      <c r="F47" s="114"/>
    </row>
    <row r="48" spans="2:6" s="105" customFormat="1" ht="20.25" x14ac:dyDescent="0.3">
      <c r="B48" s="106"/>
      <c r="C48" s="304" t="s">
        <v>144</v>
      </c>
      <c r="D48" s="304"/>
      <c r="E48" s="304"/>
      <c r="F48" s="114"/>
    </row>
    <row r="49" spans="2:6" s="105" customFormat="1" ht="20.25" customHeight="1" x14ac:dyDescent="0.3">
      <c r="B49" s="108" t="s">
        <v>66</v>
      </c>
      <c r="C49" s="301" t="s">
        <v>146</v>
      </c>
      <c r="D49" s="302"/>
      <c r="E49" s="303"/>
      <c r="F49" s="99">
        <v>1</v>
      </c>
    </row>
    <row r="50" spans="2:6" s="105" customFormat="1" ht="20.25" customHeight="1" x14ac:dyDescent="0.3">
      <c r="B50" s="109" t="s">
        <v>36</v>
      </c>
      <c r="C50" s="301" t="s">
        <v>148</v>
      </c>
      <c r="D50" s="302"/>
      <c r="E50" s="303"/>
      <c r="F50" s="99">
        <v>2</v>
      </c>
    </row>
    <row r="51" spans="2:6" s="105" customFormat="1" ht="20.25" customHeight="1" x14ac:dyDescent="0.3">
      <c r="B51" s="110" t="s">
        <v>37</v>
      </c>
      <c r="C51" s="301" t="s">
        <v>150</v>
      </c>
      <c r="D51" s="302"/>
      <c r="E51" s="303"/>
      <c r="F51" s="99">
        <v>3</v>
      </c>
    </row>
    <row r="52" spans="2:6" s="105" customFormat="1" ht="20.25" customHeight="1" x14ac:dyDescent="0.3">
      <c r="B52" s="111" t="s">
        <v>38</v>
      </c>
      <c r="C52" s="301" t="s">
        <v>152</v>
      </c>
      <c r="D52" s="302"/>
      <c r="E52" s="303"/>
      <c r="F52" s="99">
        <v>4</v>
      </c>
    </row>
    <row r="53" spans="2:6" s="105" customFormat="1" ht="20.25" customHeight="1" x14ac:dyDescent="0.3">
      <c r="B53" s="112" t="s">
        <v>39</v>
      </c>
      <c r="C53" s="301" t="s">
        <v>154</v>
      </c>
      <c r="D53" s="302"/>
      <c r="E53" s="303"/>
      <c r="F53" s="99">
        <v>5</v>
      </c>
    </row>
    <row r="54" spans="2:6" s="105" customFormat="1" ht="20.25" x14ac:dyDescent="0.3">
      <c r="B54" s="113"/>
      <c r="C54" s="113"/>
      <c r="D54" s="113"/>
      <c r="E54" s="113"/>
      <c r="F54" s="114"/>
    </row>
    <row r="55" spans="2:6" s="105" customFormat="1" ht="20.25" x14ac:dyDescent="0.3"/>
    <row r="56" spans="2:6" s="105" customFormat="1" ht="20.25" customHeight="1" x14ac:dyDescent="0.3">
      <c r="B56" s="106"/>
      <c r="C56" s="133" t="s">
        <v>210</v>
      </c>
      <c r="D56" s="133"/>
      <c r="E56" s="133"/>
      <c r="F56" s="114"/>
    </row>
    <row r="57" spans="2:6" s="105" customFormat="1" ht="20.25" customHeight="1" x14ac:dyDescent="0.3">
      <c r="B57" s="108" t="s">
        <v>66</v>
      </c>
      <c r="C57" s="134" t="s">
        <v>211</v>
      </c>
      <c r="D57" s="135"/>
      <c r="E57" s="136"/>
      <c r="F57" s="99">
        <v>1</v>
      </c>
    </row>
    <row r="58" spans="2:6" s="105" customFormat="1" ht="20.25" customHeight="1" x14ac:dyDescent="0.3">
      <c r="B58" s="109" t="s">
        <v>36</v>
      </c>
      <c r="C58" s="134" t="s">
        <v>212</v>
      </c>
      <c r="D58" s="135"/>
      <c r="E58" s="136"/>
      <c r="F58" s="99">
        <v>2</v>
      </c>
    </row>
    <row r="59" spans="2:6" s="105" customFormat="1" ht="20.25" customHeight="1" x14ac:dyDescent="0.3">
      <c r="B59" s="110" t="s">
        <v>37</v>
      </c>
      <c r="C59" s="134" t="s">
        <v>213</v>
      </c>
      <c r="D59" s="135"/>
      <c r="E59" s="136"/>
      <c r="F59" s="99">
        <v>3</v>
      </c>
    </row>
    <row r="60" spans="2:6" s="105" customFormat="1" ht="20.25" customHeight="1" x14ac:dyDescent="0.3">
      <c r="B60" s="111" t="s">
        <v>38</v>
      </c>
      <c r="C60" s="134" t="s">
        <v>214</v>
      </c>
      <c r="D60" s="135"/>
      <c r="E60" s="136"/>
      <c r="F60" s="99">
        <v>4</v>
      </c>
    </row>
    <row r="61" spans="2:6" s="105" customFormat="1" ht="20.25" customHeight="1" x14ac:dyDescent="0.3">
      <c r="B61" s="112" t="s">
        <v>39</v>
      </c>
      <c r="C61" s="134" t="s">
        <v>215</v>
      </c>
      <c r="D61" s="135"/>
      <c r="E61" s="136"/>
      <c r="F61" s="99">
        <v>5</v>
      </c>
    </row>
    <row r="62" spans="2:6" s="105" customFormat="1" ht="20.25" x14ac:dyDescent="0.3">
      <c r="E62" s="116"/>
    </row>
    <row r="63" spans="2:6" s="105" customFormat="1" ht="20.25" x14ac:dyDescent="0.3">
      <c r="E63" s="116"/>
    </row>
    <row r="64" spans="2:6" s="105" customFormat="1" ht="20.25" x14ac:dyDescent="0.3">
      <c r="E64" s="116"/>
    </row>
    <row r="65" spans="5:5" s="105" customFormat="1" ht="20.25" x14ac:dyDescent="0.3">
      <c r="E65" s="116"/>
    </row>
    <row r="66" spans="5:5" s="105" customFormat="1" ht="20.25" x14ac:dyDescent="0.3">
      <c r="E66" s="116"/>
    </row>
    <row r="67" spans="5:5" s="105" customFormat="1" ht="20.25" x14ac:dyDescent="0.3">
      <c r="E67" s="116"/>
    </row>
    <row r="68" spans="5:5" s="105" customFormat="1" ht="20.25" x14ac:dyDescent="0.3">
      <c r="E68" s="116"/>
    </row>
    <row r="69" spans="5:5" s="105" customFormat="1" ht="20.25" x14ac:dyDescent="0.3">
      <c r="E69" s="116"/>
    </row>
    <row r="70" spans="5:5" s="105" customFormat="1" ht="20.25" x14ac:dyDescent="0.3">
      <c r="E70" s="116"/>
    </row>
    <row r="71" spans="5:5" s="105" customFormat="1" ht="20.25" x14ac:dyDescent="0.3">
      <c r="E71" s="116"/>
    </row>
    <row r="72" spans="5:5" s="105" customFormat="1" ht="20.25" x14ac:dyDescent="0.3">
      <c r="E72" s="116"/>
    </row>
    <row r="73" spans="5:5" s="105" customFormat="1" ht="20.25" x14ac:dyDescent="0.3">
      <c r="E73" s="116"/>
    </row>
    <row r="74" spans="5:5" s="105" customFormat="1" ht="20.25" x14ac:dyDescent="0.3">
      <c r="E74" s="116"/>
    </row>
    <row r="75" spans="5:5" s="105" customFormat="1" ht="20.25" x14ac:dyDescent="0.3">
      <c r="E75" s="116"/>
    </row>
    <row r="76" spans="5:5" s="105" customFormat="1" ht="20.25" x14ac:dyDescent="0.3">
      <c r="E76" s="116"/>
    </row>
    <row r="77" spans="5:5" s="105" customFormat="1" ht="20.25" x14ac:dyDescent="0.3">
      <c r="E77" s="116"/>
    </row>
    <row r="78" spans="5:5" s="105" customFormat="1" ht="20.25" x14ac:dyDescent="0.3">
      <c r="E78" s="116"/>
    </row>
    <row r="79" spans="5:5" s="105" customFormat="1" ht="20.25" x14ac:dyDescent="0.3">
      <c r="E79" s="116"/>
    </row>
    <row r="80" spans="5:5" s="105" customFormat="1" ht="20.25" x14ac:dyDescent="0.3">
      <c r="E80" s="116"/>
    </row>
    <row r="81" spans="5:5" s="105" customFormat="1" ht="20.25" x14ac:dyDescent="0.3">
      <c r="E81" s="116"/>
    </row>
    <row r="82" spans="5:5" s="105" customFormat="1" ht="20.25" x14ac:dyDescent="0.3">
      <c r="E82" s="116"/>
    </row>
    <row r="83" spans="5:5" s="105" customFormat="1" ht="20.25" x14ac:dyDescent="0.3">
      <c r="E83" s="116"/>
    </row>
    <row r="84" spans="5:5" s="105" customFormat="1" ht="20.25" x14ac:dyDescent="0.3">
      <c r="E84" s="116"/>
    </row>
    <row r="85" spans="5:5" s="105" customFormat="1" ht="20.25" x14ac:dyDescent="0.3">
      <c r="E85" s="116"/>
    </row>
    <row r="86" spans="5:5" s="105" customFormat="1" ht="20.25" x14ac:dyDescent="0.3">
      <c r="E86" s="116"/>
    </row>
    <row r="87" spans="5:5" s="105" customFormat="1" ht="20.25" x14ac:dyDescent="0.3">
      <c r="E87" s="116"/>
    </row>
    <row r="88" spans="5:5" s="105" customFormat="1" ht="20.25" x14ac:dyDescent="0.3">
      <c r="E88" s="116"/>
    </row>
    <row r="89" spans="5:5" s="105" customFormat="1" ht="20.25" x14ac:dyDescent="0.3">
      <c r="E89" s="116"/>
    </row>
    <row r="90" spans="5:5" s="105" customFormat="1" ht="20.25" x14ac:dyDescent="0.3">
      <c r="E90" s="116"/>
    </row>
    <row r="91" spans="5:5" s="105" customFormat="1" ht="20.25" x14ac:dyDescent="0.3">
      <c r="E91" s="116"/>
    </row>
    <row r="92" spans="5:5" s="105" customFormat="1" ht="20.25" x14ac:dyDescent="0.3">
      <c r="E92" s="116"/>
    </row>
    <row r="93" spans="5:5" s="105" customFormat="1" ht="20.25" x14ac:dyDescent="0.3">
      <c r="E93" s="116"/>
    </row>
    <row r="94" spans="5:5" s="105" customFormat="1" ht="20.25" x14ac:dyDescent="0.3">
      <c r="E94" s="116"/>
    </row>
    <row r="95" spans="5:5" s="105" customFormat="1" ht="20.25" x14ac:dyDescent="0.3">
      <c r="E95" s="116"/>
    </row>
    <row r="96" spans="5:5" s="105" customFormat="1" ht="20.25" x14ac:dyDescent="0.3">
      <c r="E96" s="116"/>
    </row>
    <row r="97" spans="5:5" s="105" customFormat="1" ht="20.25" x14ac:dyDescent="0.3">
      <c r="E97" s="116"/>
    </row>
    <row r="98" spans="5:5" s="105" customFormat="1" ht="20.25" x14ac:dyDescent="0.3">
      <c r="E98" s="116"/>
    </row>
    <row r="99" spans="5:5" s="105" customFormat="1" ht="20.25" x14ac:dyDescent="0.3">
      <c r="E99" s="116"/>
    </row>
    <row r="100" spans="5:5" s="105" customFormat="1" ht="20.25" x14ac:dyDescent="0.3">
      <c r="E100" s="116"/>
    </row>
    <row r="101" spans="5:5" s="105" customFormat="1" ht="20.25" x14ac:dyDescent="0.3">
      <c r="E101" s="116"/>
    </row>
    <row r="102" spans="5:5" s="105" customFormat="1" ht="20.25" x14ac:dyDescent="0.3">
      <c r="E102" s="116"/>
    </row>
    <row r="103" spans="5:5" s="105" customFormat="1" ht="20.25" x14ac:dyDescent="0.3">
      <c r="E103" s="116"/>
    </row>
    <row r="104" spans="5:5" s="105" customFormat="1" ht="20.25" x14ac:dyDescent="0.3">
      <c r="E104" s="116"/>
    </row>
    <row r="105" spans="5:5" s="105" customFormat="1" ht="20.25" x14ac:dyDescent="0.3">
      <c r="E105" s="116"/>
    </row>
    <row r="106" spans="5:5" s="105" customFormat="1" ht="20.25" x14ac:dyDescent="0.3">
      <c r="E106" s="116"/>
    </row>
    <row r="107" spans="5:5" s="105" customFormat="1" ht="20.25" x14ac:dyDescent="0.3">
      <c r="E107" s="116"/>
    </row>
    <row r="108" spans="5:5" s="105" customFormat="1" ht="20.25" x14ac:dyDescent="0.3">
      <c r="E108" s="116"/>
    </row>
    <row r="109" spans="5:5" s="105" customFormat="1" ht="20.25" x14ac:dyDescent="0.3">
      <c r="E109" s="116"/>
    </row>
    <row r="110" spans="5:5" s="105" customFormat="1" ht="20.25" x14ac:dyDescent="0.3">
      <c r="E110" s="116"/>
    </row>
    <row r="111" spans="5:5" s="105" customFormat="1" ht="20.25" x14ac:dyDescent="0.3">
      <c r="E111" s="116"/>
    </row>
    <row r="112" spans="5:5" s="105" customFormat="1" ht="20.25" x14ac:dyDescent="0.3">
      <c r="E112" s="116"/>
    </row>
    <row r="113" spans="5:5" s="105" customFormat="1" ht="20.25" x14ac:dyDescent="0.3">
      <c r="E113" s="116"/>
    </row>
    <row r="114" spans="5:5" s="105" customFormat="1" ht="20.25" x14ac:dyDescent="0.3">
      <c r="E114" s="116"/>
    </row>
    <row r="115" spans="5:5" s="105" customFormat="1" ht="20.25" x14ac:dyDescent="0.3">
      <c r="E115" s="116"/>
    </row>
    <row r="116" spans="5:5" s="105" customFormat="1" ht="20.25" x14ac:dyDescent="0.3">
      <c r="E116" s="116"/>
    </row>
    <row r="117" spans="5:5" s="105" customFormat="1" ht="20.25" x14ac:dyDescent="0.3">
      <c r="E117" s="116"/>
    </row>
    <row r="118" spans="5:5" s="105" customFormat="1" ht="20.25" x14ac:dyDescent="0.3">
      <c r="E118" s="116"/>
    </row>
    <row r="119" spans="5:5" s="105" customFormat="1" ht="20.25" x14ac:dyDescent="0.3">
      <c r="E119" s="116"/>
    </row>
    <row r="120" spans="5:5" s="105" customFormat="1" ht="20.25" x14ac:dyDescent="0.3">
      <c r="E120" s="116"/>
    </row>
    <row r="121" spans="5:5" s="105" customFormat="1" ht="20.25" x14ac:dyDescent="0.3">
      <c r="E121" s="116"/>
    </row>
    <row r="122" spans="5:5" s="105" customFormat="1" ht="20.25" x14ac:dyDescent="0.3">
      <c r="E122" s="116"/>
    </row>
    <row r="123" spans="5:5" s="105" customFormat="1" ht="20.25" x14ac:dyDescent="0.3">
      <c r="E123" s="116"/>
    </row>
    <row r="124" spans="5:5" s="105" customFormat="1" ht="20.25" x14ac:dyDescent="0.3">
      <c r="E124" s="116"/>
    </row>
    <row r="125" spans="5:5" s="105" customFormat="1" ht="20.25" x14ac:dyDescent="0.3">
      <c r="E125" s="116"/>
    </row>
    <row r="126" spans="5:5" s="105" customFormat="1" ht="20.25" x14ac:dyDescent="0.3">
      <c r="E126" s="116"/>
    </row>
    <row r="127" spans="5:5" s="105" customFormat="1" ht="20.25" x14ac:dyDescent="0.3">
      <c r="E127" s="116"/>
    </row>
    <row r="128" spans="5:5" s="105" customFormat="1" ht="20.25" x14ac:dyDescent="0.3">
      <c r="E128" s="116"/>
    </row>
    <row r="129" spans="5:5" s="105" customFormat="1" ht="20.25" x14ac:dyDescent="0.3">
      <c r="E129" s="116"/>
    </row>
    <row r="130" spans="5:5" s="105" customFormat="1" ht="20.25" x14ac:dyDescent="0.3">
      <c r="E130" s="116"/>
    </row>
    <row r="131" spans="5:5" s="105" customFormat="1" ht="20.25" x14ac:dyDescent="0.3">
      <c r="E131" s="116"/>
    </row>
    <row r="132" spans="5:5" s="105" customFormat="1" ht="20.25" x14ac:dyDescent="0.3">
      <c r="E132" s="116"/>
    </row>
    <row r="133" spans="5:5" s="105" customFormat="1" ht="20.25" x14ac:dyDescent="0.3">
      <c r="E133" s="116"/>
    </row>
    <row r="134" spans="5:5" s="105" customFormat="1" ht="20.25" x14ac:dyDescent="0.3">
      <c r="E134" s="116"/>
    </row>
    <row r="135" spans="5:5" s="105" customFormat="1" ht="20.25" x14ac:dyDescent="0.3">
      <c r="E135" s="116"/>
    </row>
    <row r="136" spans="5:5" s="105" customFormat="1" ht="20.25" x14ac:dyDescent="0.3">
      <c r="E136" s="116"/>
    </row>
    <row r="137" spans="5:5" s="105" customFormat="1" ht="20.25" x14ac:dyDescent="0.3">
      <c r="E137" s="116"/>
    </row>
    <row r="138" spans="5:5" s="105" customFormat="1" ht="20.25" x14ac:dyDescent="0.3">
      <c r="E138" s="116"/>
    </row>
    <row r="139" spans="5:5" s="105" customFormat="1" ht="20.25" x14ac:dyDescent="0.3">
      <c r="E139" s="116"/>
    </row>
    <row r="140" spans="5:5" s="105" customFormat="1" ht="20.25" x14ac:dyDescent="0.3">
      <c r="E140" s="116"/>
    </row>
    <row r="141" spans="5:5" s="105" customFormat="1" ht="20.25" x14ac:dyDescent="0.3">
      <c r="E141" s="116"/>
    </row>
    <row r="142" spans="5:5" s="105" customFormat="1" ht="20.25" x14ac:dyDescent="0.3">
      <c r="E142" s="116"/>
    </row>
    <row r="143" spans="5:5" s="105" customFormat="1" ht="20.25" x14ac:dyDescent="0.3">
      <c r="E143" s="116"/>
    </row>
    <row r="144" spans="5:5" s="105" customFormat="1" ht="20.25" x14ac:dyDescent="0.3">
      <c r="E144" s="116"/>
    </row>
    <row r="145" spans="5:5" s="105" customFormat="1" ht="20.25" x14ac:dyDescent="0.3">
      <c r="E145" s="116"/>
    </row>
    <row r="146" spans="5:5" s="105" customFormat="1" ht="20.25" x14ac:dyDescent="0.3">
      <c r="E146" s="116"/>
    </row>
    <row r="147" spans="5:5" s="105" customFormat="1" ht="20.25" x14ac:dyDescent="0.3">
      <c r="E147" s="116"/>
    </row>
    <row r="148" spans="5:5" s="105" customFormat="1" ht="20.25" x14ac:dyDescent="0.3">
      <c r="E148" s="116"/>
    </row>
    <row r="149" spans="5:5" s="105" customFormat="1" ht="20.25" x14ac:dyDescent="0.3">
      <c r="E149" s="116"/>
    </row>
    <row r="150" spans="5:5" s="105" customFormat="1" ht="20.25" x14ac:dyDescent="0.3">
      <c r="E150" s="116"/>
    </row>
    <row r="151" spans="5:5" s="105" customFormat="1" ht="20.25" x14ac:dyDescent="0.3">
      <c r="E151" s="116"/>
    </row>
    <row r="152" spans="5:5" s="105" customFormat="1" ht="20.25" x14ac:dyDescent="0.3">
      <c r="E152" s="116"/>
    </row>
    <row r="153" spans="5:5" s="105" customFormat="1" ht="20.25" x14ac:dyDescent="0.3">
      <c r="E153" s="116"/>
    </row>
    <row r="154" spans="5:5" s="105" customFormat="1" ht="20.25" x14ac:dyDescent="0.3">
      <c r="E154" s="116"/>
    </row>
    <row r="155" spans="5:5" s="105" customFormat="1" ht="20.25" x14ac:dyDescent="0.3">
      <c r="E155" s="116"/>
    </row>
    <row r="156" spans="5:5" s="105" customFormat="1" ht="20.25" x14ac:dyDescent="0.3">
      <c r="E156" s="116"/>
    </row>
    <row r="157" spans="5:5" s="105" customFormat="1" ht="20.25" x14ac:dyDescent="0.3">
      <c r="E157" s="116"/>
    </row>
    <row r="158" spans="5:5" s="105" customFormat="1" ht="20.25" x14ac:dyDescent="0.3">
      <c r="E158" s="116"/>
    </row>
    <row r="159" spans="5:5" s="105" customFormat="1" ht="20.25" x14ac:dyDescent="0.3">
      <c r="E159" s="116"/>
    </row>
    <row r="160" spans="5:5" s="105" customFormat="1" ht="20.25" x14ac:dyDescent="0.3">
      <c r="E160" s="116"/>
    </row>
    <row r="161" spans="5:5" s="105" customFormat="1" ht="20.25" x14ac:dyDescent="0.3">
      <c r="E161" s="116"/>
    </row>
    <row r="162" spans="5:5" s="105" customFormat="1" ht="20.25" x14ac:dyDescent="0.3">
      <c r="E162" s="116"/>
    </row>
    <row r="163" spans="5:5" s="105" customFormat="1" ht="20.25" x14ac:dyDescent="0.3">
      <c r="E163" s="116"/>
    </row>
    <row r="164" spans="5:5" s="105" customFormat="1" ht="20.25" x14ac:dyDescent="0.3">
      <c r="E164" s="116"/>
    </row>
    <row r="165" spans="5:5" s="105" customFormat="1" ht="20.25" x14ac:dyDescent="0.3">
      <c r="E165" s="116"/>
    </row>
    <row r="166" spans="5:5" s="105" customFormat="1" ht="20.25" x14ac:dyDescent="0.3">
      <c r="E166" s="116"/>
    </row>
    <row r="167" spans="5:5" s="105" customFormat="1" ht="20.25" x14ac:dyDescent="0.3">
      <c r="E167" s="116"/>
    </row>
    <row r="168" spans="5:5" s="105" customFormat="1" ht="20.25" x14ac:dyDescent="0.3">
      <c r="E168" s="116"/>
    </row>
    <row r="169" spans="5:5" s="105" customFormat="1" ht="20.25" x14ac:dyDescent="0.3">
      <c r="E169" s="116"/>
    </row>
    <row r="170" spans="5:5" s="105" customFormat="1" ht="20.25" x14ac:dyDescent="0.3">
      <c r="E170" s="116"/>
    </row>
    <row r="171" spans="5:5" s="105" customFormat="1" ht="20.25" x14ac:dyDescent="0.3">
      <c r="E171" s="116"/>
    </row>
    <row r="172" spans="5:5" s="105" customFormat="1" ht="20.25" x14ac:dyDescent="0.3">
      <c r="E172" s="116"/>
    </row>
    <row r="173" spans="5:5" s="105" customFormat="1" ht="20.25" x14ac:dyDescent="0.3">
      <c r="E173" s="116"/>
    </row>
    <row r="174" spans="5:5" s="105" customFormat="1" ht="20.25" x14ac:dyDescent="0.3">
      <c r="E174" s="116"/>
    </row>
    <row r="175" spans="5:5" s="105" customFormat="1" ht="20.25" x14ac:dyDescent="0.3">
      <c r="E175" s="116"/>
    </row>
    <row r="176" spans="5:5" s="105" customFormat="1" ht="20.25" x14ac:dyDescent="0.3">
      <c r="E176" s="116"/>
    </row>
    <row r="177" spans="5:5" s="105" customFormat="1" ht="20.25" x14ac:dyDescent="0.3">
      <c r="E177" s="116"/>
    </row>
    <row r="178" spans="5:5" s="105" customFormat="1" ht="20.25" x14ac:dyDescent="0.3">
      <c r="E178" s="116"/>
    </row>
    <row r="179" spans="5:5" s="105" customFormat="1" ht="20.25" x14ac:dyDescent="0.3">
      <c r="E179" s="116"/>
    </row>
    <row r="180" spans="5:5" s="105" customFormat="1" ht="20.25" x14ac:dyDescent="0.3">
      <c r="E180" s="116"/>
    </row>
    <row r="181" spans="5:5" s="105" customFormat="1" ht="20.25" x14ac:dyDescent="0.3">
      <c r="E181" s="116"/>
    </row>
    <row r="182" spans="5:5" s="105" customFormat="1" ht="20.25" x14ac:dyDescent="0.3">
      <c r="E182" s="116"/>
    </row>
    <row r="183" spans="5:5" s="105" customFormat="1" ht="20.25" x14ac:dyDescent="0.3">
      <c r="E183" s="116"/>
    </row>
    <row r="184" spans="5:5" s="105" customFormat="1" ht="20.25" x14ac:dyDescent="0.3">
      <c r="E184" s="116"/>
    </row>
    <row r="185" spans="5:5" s="105" customFormat="1" ht="20.25" x14ac:dyDescent="0.3">
      <c r="E185" s="116"/>
    </row>
    <row r="186" spans="5:5" s="105" customFormat="1" ht="20.25" x14ac:dyDescent="0.3">
      <c r="E186" s="116"/>
    </row>
    <row r="187" spans="5:5" s="105" customFormat="1" ht="20.25" x14ac:dyDescent="0.3">
      <c r="E187" s="116"/>
    </row>
    <row r="188" spans="5:5" s="105" customFormat="1" ht="20.25" x14ac:dyDescent="0.3">
      <c r="E188" s="116"/>
    </row>
    <row r="189" spans="5:5" s="105" customFormat="1" ht="20.25" x14ac:dyDescent="0.3">
      <c r="E189" s="116"/>
    </row>
    <row r="190" spans="5:5" s="105" customFormat="1" ht="20.25" x14ac:dyDescent="0.3">
      <c r="E190" s="116"/>
    </row>
    <row r="191" spans="5:5" s="105" customFormat="1" ht="20.25" x14ac:dyDescent="0.3">
      <c r="E191" s="116"/>
    </row>
    <row r="192" spans="5:5" s="105" customFormat="1" ht="20.25" x14ac:dyDescent="0.3">
      <c r="E192" s="116"/>
    </row>
    <row r="193" spans="5:5" s="105" customFormat="1" ht="20.25" x14ac:dyDescent="0.3">
      <c r="E193" s="116"/>
    </row>
    <row r="194" spans="5:5" s="105" customFormat="1" ht="20.25" x14ac:dyDescent="0.3">
      <c r="E194" s="116"/>
    </row>
    <row r="195" spans="5:5" s="105" customFormat="1" ht="20.25" x14ac:dyDescent="0.3">
      <c r="E195" s="116"/>
    </row>
    <row r="196" spans="5:5" s="105" customFormat="1" ht="20.25" x14ac:dyDescent="0.3">
      <c r="E196" s="116"/>
    </row>
    <row r="197" spans="5:5" s="105" customFormat="1" ht="20.25" x14ac:dyDescent="0.3">
      <c r="E197" s="116"/>
    </row>
    <row r="198" spans="5:5" s="105" customFormat="1" ht="20.25" x14ac:dyDescent="0.3">
      <c r="E198" s="116"/>
    </row>
    <row r="199" spans="5:5" s="3" customFormat="1" x14ac:dyDescent="0.25">
      <c r="E199" s="53"/>
    </row>
    <row r="200" spans="5:5" s="3" customFormat="1" x14ac:dyDescent="0.25">
      <c r="E200" s="53"/>
    </row>
    <row r="201" spans="5:5" s="3" customFormat="1" x14ac:dyDescent="0.25">
      <c r="E201" s="53"/>
    </row>
    <row r="202" spans="5:5" s="3" customFormat="1" x14ac:dyDescent="0.25">
      <c r="E202" s="53"/>
    </row>
    <row r="203" spans="5:5" s="3" customFormat="1" x14ac:dyDescent="0.25">
      <c r="E203" s="53"/>
    </row>
    <row r="204" spans="5:5" s="3" customFormat="1" x14ac:dyDescent="0.25">
      <c r="E204" s="53"/>
    </row>
    <row r="205" spans="5:5" s="3" customFormat="1" x14ac:dyDescent="0.25">
      <c r="E205" s="53"/>
    </row>
    <row r="206" spans="5:5" s="3" customFormat="1" x14ac:dyDescent="0.25">
      <c r="E206" s="53"/>
    </row>
    <row r="207" spans="5:5" s="3" customFormat="1" x14ac:dyDescent="0.25">
      <c r="E207" s="53"/>
    </row>
    <row r="208" spans="5:5" s="3" customFormat="1" x14ac:dyDescent="0.25">
      <c r="E208" s="53"/>
    </row>
    <row r="209" spans="5:5" s="3" customFormat="1" x14ac:dyDescent="0.25">
      <c r="E209" s="53"/>
    </row>
    <row r="210" spans="5:5" s="3" customFormat="1" x14ac:dyDescent="0.25">
      <c r="E210" s="53"/>
    </row>
    <row r="211" spans="5:5" s="3" customFormat="1" x14ac:dyDescent="0.25">
      <c r="E211" s="53"/>
    </row>
    <row r="212" spans="5:5" s="3" customFormat="1" x14ac:dyDescent="0.25">
      <c r="E212" s="53"/>
    </row>
    <row r="213" spans="5:5" s="3" customFormat="1" x14ac:dyDescent="0.25">
      <c r="E213" s="53"/>
    </row>
    <row r="214" spans="5:5" s="3" customFormat="1" x14ac:dyDescent="0.25">
      <c r="E214" s="53"/>
    </row>
    <row r="215" spans="5:5" s="3" customFormat="1" x14ac:dyDescent="0.25">
      <c r="E215" s="53"/>
    </row>
    <row r="216" spans="5:5" s="3" customFormat="1" x14ac:dyDescent="0.25">
      <c r="E216" s="53"/>
    </row>
    <row r="217" spans="5:5" s="3" customFormat="1" x14ac:dyDescent="0.25">
      <c r="E217" s="53"/>
    </row>
    <row r="218" spans="5:5" s="3" customFormat="1" x14ac:dyDescent="0.25">
      <c r="E218" s="53"/>
    </row>
    <row r="219" spans="5:5" s="3" customFormat="1" x14ac:dyDescent="0.25">
      <c r="E219" s="53"/>
    </row>
    <row r="220" spans="5:5" s="3" customFormat="1" x14ac:dyDescent="0.25">
      <c r="E220" s="53"/>
    </row>
    <row r="221" spans="5:5" s="3" customFormat="1" x14ac:dyDescent="0.25">
      <c r="E221" s="53"/>
    </row>
    <row r="222" spans="5:5" s="3" customFormat="1" x14ac:dyDescent="0.25">
      <c r="E222" s="53"/>
    </row>
    <row r="223" spans="5:5" s="3" customFormat="1" x14ac:dyDescent="0.25">
      <c r="E223" s="53"/>
    </row>
    <row r="224" spans="5:5" s="3" customFormat="1" x14ac:dyDescent="0.25">
      <c r="E224" s="53"/>
    </row>
    <row r="225" spans="5:5" s="3" customFormat="1" x14ac:dyDescent="0.25">
      <c r="E225" s="53"/>
    </row>
    <row r="226" spans="5:5" s="3" customFormat="1" x14ac:dyDescent="0.25">
      <c r="E226" s="53"/>
    </row>
    <row r="227" spans="5:5" s="3" customFormat="1" x14ac:dyDescent="0.25">
      <c r="E227" s="53"/>
    </row>
    <row r="228" spans="5:5" s="3" customFormat="1" x14ac:dyDescent="0.25">
      <c r="E228" s="53"/>
    </row>
    <row r="229" spans="5:5" s="3" customFormat="1" x14ac:dyDescent="0.25">
      <c r="E229" s="53"/>
    </row>
    <row r="230" spans="5:5" s="3" customFormat="1" x14ac:dyDescent="0.25">
      <c r="E230" s="53"/>
    </row>
    <row r="231" spans="5:5" s="3" customFormat="1" x14ac:dyDescent="0.25">
      <c r="E231" s="53"/>
    </row>
    <row r="232" spans="5:5" s="3" customFormat="1" x14ac:dyDescent="0.25">
      <c r="E232" s="53"/>
    </row>
    <row r="233" spans="5:5" s="3" customFormat="1" x14ac:dyDescent="0.25">
      <c r="E233" s="53"/>
    </row>
    <row r="234" spans="5:5" s="3" customFormat="1" x14ac:dyDescent="0.25">
      <c r="E234" s="53"/>
    </row>
    <row r="235" spans="5:5" s="3" customFormat="1" x14ac:dyDescent="0.25">
      <c r="E235" s="53"/>
    </row>
    <row r="236" spans="5:5" s="3" customFormat="1" x14ac:dyDescent="0.25">
      <c r="E236" s="53"/>
    </row>
    <row r="237" spans="5:5" s="3" customFormat="1" x14ac:dyDescent="0.25">
      <c r="E237" s="53"/>
    </row>
    <row r="238" spans="5:5" s="3" customFormat="1" x14ac:dyDescent="0.25">
      <c r="E238" s="53"/>
    </row>
    <row r="239" spans="5:5" s="3" customFormat="1" x14ac:dyDescent="0.25">
      <c r="E239" s="53"/>
    </row>
    <row r="240" spans="5:5" s="3" customFormat="1" x14ac:dyDescent="0.25">
      <c r="E240" s="53"/>
    </row>
    <row r="241" spans="5:5" s="3" customFormat="1" x14ac:dyDescent="0.25">
      <c r="E241" s="53"/>
    </row>
    <row r="242" spans="5:5" s="3" customFormat="1" x14ac:dyDescent="0.25">
      <c r="E242" s="53"/>
    </row>
    <row r="243" spans="5:5" s="3" customFormat="1" x14ac:dyDescent="0.25">
      <c r="E243" s="53"/>
    </row>
    <row r="244" spans="5:5" s="3" customFormat="1" x14ac:dyDescent="0.25">
      <c r="E244" s="53"/>
    </row>
    <row r="245" spans="5:5" s="3" customFormat="1" x14ac:dyDescent="0.25">
      <c r="E245" s="53"/>
    </row>
    <row r="246" spans="5:5" s="3" customFormat="1" x14ac:dyDescent="0.25">
      <c r="E246" s="53"/>
    </row>
    <row r="247" spans="5:5" s="3" customFormat="1" x14ac:dyDescent="0.25">
      <c r="E247" s="53"/>
    </row>
    <row r="248" spans="5:5" s="3" customFormat="1" x14ac:dyDescent="0.25">
      <c r="E248" s="53"/>
    </row>
    <row r="249" spans="5:5" s="3" customFormat="1" x14ac:dyDescent="0.25">
      <c r="E249" s="53"/>
    </row>
    <row r="250" spans="5:5" s="3" customFormat="1" x14ac:dyDescent="0.25">
      <c r="E250" s="53"/>
    </row>
    <row r="251" spans="5:5" s="3" customFormat="1" x14ac:dyDescent="0.25">
      <c r="E251" s="53"/>
    </row>
    <row r="252" spans="5:5" s="3" customFormat="1" x14ac:dyDescent="0.25">
      <c r="E252" s="53"/>
    </row>
    <row r="253" spans="5:5" s="3" customFormat="1" x14ac:dyDescent="0.25">
      <c r="E253" s="53"/>
    </row>
    <row r="254" spans="5:5" s="3" customFormat="1" x14ac:dyDescent="0.25">
      <c r="E254" s="53"/>
    </row>
    <row r="255" spans="5:5" s="3" customFormat="1" x14ac:dyDescent="0.25">
      <c r="E255" s="53"/>
    </row>
    <row r="256" spans="5:5" s="3" customFormat="1" x14ac:dyDescent="0.25">
      <c r="E256" s="53"/>
    </row>
    <row r="257" spans="5:5" s="3" customFormat="1" x14ac:dyDescent="0.25">
      <c r="E257" s="53"/>
    </row>
    <row r="258" spans="5:5" s="3" customFormat="1" x14ac:dyDescent="0.25">
      <c r="E258" s="53"/>
    </row>
    <row r="259" spans="5:5" s="3" customFormat="1" x14ac:dyDescent="0.25">
      <c r="E259" s="53"/>
    </row>
    <row r="260" spans="5:5" s="3" customFormat="1" x14ac:dyDescent="0.25">
      <c r="E260" s="53"/>
    </row>
    <row r="261" spans="5:5" s="3" customFormat="1" x14ac:dyDescent="0.25">
      <c r="E261" s="53"/>
    </row>
    <row r="262" spans="5:5" s="3" customFormat="1" x14ac:dyDescent="0.25">
      <c r="E262" s="53"/>
    </row>
    <row r="263" spans="5:5" s="3" customFormat="1" x14ac:dyDescent="0.25">
      <c r="E263" s="53"/>
    </row>
    <row r="264" spans="5:5" s="3" customFormat="1" x14ac:dyDescent="0.25">
      <c r="E264" s="53"/>
    </row>
    <row r="265" spans="5:5" s="3" customFormat="1" x14ac:dyDescent="0.25">
      <c r="E265" s="53"/>
    </row>
    <row r="266" spans="5:5" s="3" customFormat="1" x14ac:dyDescent="0.25">
      <c r="E266" s="53"/>
    </row>
    <row r="267" spans="5:5" s="3" customFormat="1" x14ac:dyDescent="0.25">
      <c r="E267" s="53"/>
    </row>
    <row r="268" spans="5:5" s="3" customFormat="1" x14ac:dyDescent="0.25">
      <c r="E268" s="53"/>
    </row>
    <row r="269" spans="5:5" s="3" customFormat="1" x14ac:dyDescent="0.25">
      <c r="E269" s="53"/>
    </row>
    <row r="270" spans="5:5" s="3" customFormat="1" x14ac:dyDescent="0.25">
      <c r="E270" s="53"/>
    </row>
    <row r="271" spans="5:5" s="3" customFormat="1" x14ac:dyDescent="0.25">
      <c r="E271" s="53"/>
    </row>
    <row r="272" spans="5:5" s="3" customFormat="1" x14ac:dyDescent="0.25">
      <c r="E272" s="53"/>
    </row>
    <row r="273" spans="5:5" s="3" customFormat="1" x14ac:dyDescent="0.25">
      <c r="E273" s="53"/>
    </row>
    <row r="274" spans="5:5" s="3" customFormat="1" x14ac:dyDescent="0.25">
      <c r="E274" s="53"/>
    </row>
    <row r="275" spans="5:5" s="3" customFormat="1" x14ac:dyDescent="0.25">
      <c r="E275" s="53"/>
    </row>
    <row r="276" spans="5:5" s="3" customFormat="1" x14ac:dyDescent="0.25">
      <c r="E276" s="53"/>
    </row>
    <row r="277" spans="5:5" s="3" customFormat="1" x14ac:dyDescent="0.25">
      <c r="E277" s="53"/>
    </row>
    <row r="278" spans="5:5" s="3" customFormat="1" x14ac:dyDescent="0.25">
      <c r="E278" s="53"/>
    </row>
    <row r="279" spans="5:5" s="3" customFormat="1" x14ac:dyDescent="0.25">
      <c r="E279" s="53"/>
    </row>
    <row r="280" spans="5:5" s="3" customFormat="1" x14ac:dyDescent="0.25">
      <c r="E280" s="53"/>
    </row>
    <row r="281" spans="5:5" s="3" customFormat="1" x14ac:dyDescent="0.25">
      <c r="E281" s="53"/>
    </row>
    <row r="282" spans="5:5" s="3" customFormat="1" x14ac:dyDescent="0.25">
      <c r="E282" s="53"/>
    </row>
    <row r="283" spans="5:5" s="3" customFormat="1" x14ac:dyDescent="0.25">
      <c r="E283" s="53"/>
    </row>
    <row r="284" spans="5:5" s="3" customFormat="1" x14ac:dyDescent="0.25">
      <c r="E284" s="53"/>
    </row>
    <row r="285" spans="5:5" s="3" customFormat="1" x14ac:dyDescent="0.25">
      <c r="E285" s="53"/>
    </row>
    <row r="286" spans="5:5" s="3" customFormat="1" x14ac:dyDescent="0.25">
      <c r="E286" s="53"/>
    </row>
    <row r="287" spans="5:5" s="3" customFormat="1" x14ac:dyDescent="0.25">
      <c r="E287" s="53"/>
    </row>
    <row r="288" spans="5:5" s="3" customFormat="1" x14ac:dyDescent="0.25">
      <c r="E288" s="53"/>
    </row>
    <row r="289" spans="5:5" s="3" customFormat="1" x14ac:dyDescent="0.25">
      <c r="E289" s="53"/>
    </row>
    <row r="290" spans="5:5" s="3" customFormat="1" x14ac:dyDescent="0.25">
      <c r="E290" s="53"/>
    </row>
    <row r="291" spans="5:5" s="3" customFormat="1" x14ac:dyDescent="0.25">
      <c r="E291" s="53"/>
    </row>
    <row r="292" spans="5:5" s="3" customFormat="1" x14ac:dyDescent="0.25">
      <c r="E292" s="53"/>
    </row>
    <row r="293" spans="5:5" s="3" customFormat="1" x14ac:dyDescent="0.25">
      <c r="E293" s="53"/>
    </row>
    <row r="294" spans="5:5" s="3" customFormat="1" x14ac:dyDescent="0.25">
      <c r="E294" s="53"/>
    </row>
    <row r="295" spans="5:5" s="3" customFormat="1" x14ac:dyDescent="0.25">
      <c r="E295" s="53"/>
    </row>
    <row r="296" spans="5:5" s="3" customFormat="1" x14ac:dyDescent="0.25">
      <c r="E296" s="53"/>
    </row>
    <row r="297" spans="5:5" s="3" customFormat="1" x14ac:dyDescent="0.25">
      <c r="E297" s="53"/>
    </row>
    <row r="298" spans="5:5" s="3" customFormat="1" x14ac:dyDescent="0.25">
      <c r="E298" s="53"/>
    </row>
    <row r="299" spans="5:5" s="3" customFormat="1" x14ac:dyDescent="0.25">
      <c r="E299" s="53"/>
    </row>
    <row r="300" spans="5:5" s="3" customFormat="1" x14ac:dyDescent="0.25">
      <c r="E300" s="53"/>
    </row>
    <row r="301" spans="5:5" s="3" customFormat="1" x14ac:dyDescent="0.25">
      <c r="E301" s="53"/>
    </row>
    <row r="302" spans="5:5" s="3" customFormat="1" x14ac:dyDescent="0.25">
      <c r="E302" s="53"/>
    </row>
    <row r="303" spans="5:5" s="3" customFormat="1" x14ac:dyDescent="0.25">
      <c r="E303" s="53"/>
    </row>
    <row r="304" spans="5:5" s="3" customFormat="1" x14ac:dyDescent="0.25">
      <c r="E304" s="53"/>
    </row>
    <row r="305" spans="5:5" s="3" customFormat="1" x14ac:dyDescent="0.25">
      <c r="E305" s="53"/>
    </row>
    <row r="306" spans="5:5" s="3" customFormat="1" x14ac:dyDescent="0.25">
      <c r="E306" s="53"/>
    </row>
    <row r="307" spans="5:5" s="3" customFormat="1" x14ac:dyDescent="0.25">
      <c r="E307" s="53"/>
    </row>
    <row r="308" spans="5:5" s="3" customFormat="1" x14ac:dyDescent="0.25">
      <c r="E308" s="53"/>
    </row>
    <row r="309" spans="5:5" s="3" customFormat="1" x14ac:dyDescent="0.25">
      <c r="E309" s="53"/>
    </row>
    <row r="310" spans="5:5" s="3" customFormat="1" x14ac:dyDescent="0.25">
      <c r="E310" s="53"/>
    </row>
    <row r="311" spans="5:5" s="3" customFormat="1" x14ac:dyDescent="0.25">
      <c r="E311" s="53"/>
    </row>
    <row r="312" spans="5:5" s="3" customFormat="1" x14ac:dyDescent="0.25">
      <c r="E312" s="53"/>
    </row>
    <row r="313" spans="5:5" s="3" customFormat="1" x14ac:dyDescent="0.25">
      <c r="E313" s="53"/>
    </row>
    <row r="314" spans="5:5" s="3" customFormat="1" x14ac:dyDescent="0.25">
      <c r="E314" s="53"/>
    </row>
    <row r="315" spans="5:5" s="3" customFormat="1" x14ac:dyDescent="0.25">
      <c r="E315" s="53"/>
    </row>
    <row r="316" spans="5:5" s="3" customFormat="1" x14ac:dyDescent="0.25">
      <c r="E316" s="53"/>
    </row>
    <row r="317" spans="5:5" s="3" customFormat="1" x14ac:dyDescent="0.25">
      <c r="E317" s="53"/>
    </row>
    <row r="318" spans="5:5" s="3" customFormat="1" x14ac:dyDescent="0.25">
      <c r="E318" s="53"/>
    </row>
    <row r="319" spans="5:5" s="3" customFormat="1" x14ac:dyDescent="0.25">
      <c r="E319" s="53"/>
    </row>
    <row r="320" spans="5:5" s="3" customFormat="1" x14ac:dyDescent="0.25">
      <c r="E320" s="53"/>
    </row>
    <row r="321" spans="5:5" s="3" customFormat="1" x14ac:dyDescent="0.25">
      <c r="E321" s="53"/>
    </row>
    <row r="322" spans="5:5" s="3" customFormat="1" x14ac:dyDescent="0.25">
      <c r="E322" s="53"/>
    </row>
    <row r="323" spans="5:5" s="3" customFormat="1" x14ac:dyDescent="0.25">
      <c r="E323" s="53"/>
    </row>
    <row r="324" spans="5:5" s="3" customFormat="1" x14ac:dyDescent="0.25">
      <c r="E324" s="53"/>
    </row>
    <row r="325" spans="5:5" s="3" customFormat="1" x14ac:dyDescent="0.25">
      <c r="E325" s="53"/>
    </row>
    <row r="326" spans="5:5" s="3" customFormat="1" x14ac:dyDescent="0.25">
      <c r="E326" s="53"/>
    </row>
    <row r="327" spans="5:5" s="3" customFormat="1" x14ac:dyDescent="0.25">
      <c r="E327" s="53"/>
    </row>
    <row r="328" spans="5:5" s="3" customFormat="1" x14ac:dyDescent="0.25">
      <c r="E328" s="53"/>
    </row>
    <row r="329" spans="5:5" s="3" customFormat="1" x14ac:dyDescent="0.25">
      <c r="E329" s="53"/>
    </row>
    <row r="330" spans="5:5" s="3" customFormat="1" x14ac:dyDescent="0.25">
      <c r="E330" s="53"/>
    </row>
    <row r="331" spans="5:5" s="3" customFormat="1" x14ac:dyDescent="0.25">
      <c r="E331" s="53"/>
    </row>
    <row r="332" spans="5:5" s="3" customFormat="1" x14ac:dyDescent="0.25">
      <c r="E332" s="53"/>
    </row>
    <row r="333" spans="5:5" s="3" customFormat="1" x14ac:dyDescent="0.25">
      <c r="E333" s="53"/>
    </row>
    <row r="334" spans="5:5" s="3" customFormat="1" x14ac:dyDescent="0.25">
      <c r="E334" s="53"/>
    </row>
    <row r="335" spans="5:5" s="3" customFormat="1" x14ac:dyDescent="0.25">
      <c r="E335" s="53"/>
    </row>
    <row r="336" spans="5:5" s="3" customFormat="1" x14ac:dyDescent="0.25">
      <c r="E336" s="53"/>
    </row>
    <row r="337" spans="5:5" s="3" customFormat="1" x14ac:dyDescent="0.25">
      <c r="E337" s="53"/>
    </row>
    <row r="338" spans="5:5" s="3" customFormat="1" x14ac:dyDescent="0.25">
      <c r="E338" s="53"/>
    </row>
    <row r="339" spans="5:5" s="3" customFormat="1" x14ac:dyDescent="0.25">
      <c r="E339" s="53"/>
    </row>
    <row r="340" spans="5:5" s="3" customFormat="1" x14ac:dyDescent="0.25">
      <c r="E340" s="53"/>
    </row>
    <row r="341" spans="5:5" s="3" customFormat="1" x14ac:dyDescent="0.25">
      <c r="E341" s="53"/>
    </row>
    <row r="342" spans="5:5" s="3" customFormat="1" x14ac:dyDescent="0.25">
      <c r="E342" s="53"/>
    </row>
    <row r="343" spans="5:5" s="3" customFormat="1" x14ac:dyDescent="0.25">
      <c r="E343" s="53"/>
    </row>
    <row r="344" spans="5:5" s="3" customFormat="1" x14ac:dyDescent="0.25">
      <c r="E344" s="53"/>
    </row>
    <row r="345" spans="5:5" s="3" customFormat="1" x14ac:dyDescent="0.25">
      <c r="E345" s="53"/>
    </row>
    <row r="346" spans="5:5" s="3" customFormat="1" x14ac:dyDescent="0.25">
      <c r="E346" s="53"/>
    </row>
    <row r="347" spans="5:5" s="3" customFormat="1" x14ac:dyDescent="0.25">
      <c r="E347" s="53"/>
    </row>
    <row r="348" spans="5:5" s="3" customFormat="1" x14ac:dyDescent="0.25">
      <c r="E348" s="53"/>
    </row>
    <row r="349" spans="5:5" s="3" customFormat="1" x14ac:dyDescent="0.25">
      <c r="E349" s="53"/>
    </row>
    <row r="350" spans="5:5" s="3" customFormat="1" x14ac:dyDescent="0.25">
      <c r="E350" s="53"/>
    </row>
    <row r="351" spans="5:5" s="3" customFormat="1" x14ac:dyDescent="0.25">
      <c r="E351" s="53"/>
    </row>
    <row r="352" spans="5:5" s="3" customFormat="1" x14ac:dyDescent="0.25">
      <c r="E352" s="53"/>
    </row>
    <row r="353" spans="5:5" s="3" customFormat="1" x14ac:dyDescent="0.25">
      <c r="E353" s="53"/>
    </row>
    <row r="354" spans="5:5" s="3" customFormat="1" x14ac:dyDescent="0.25">
      <c r="E354" s="53"/>
    </row>
    <row r="355" spans="5:5" s="3" customFormat="1" x14ac:dyDescent="0.25">
      <c r="E355" s="53"/>
    </row>
    <row r="356" spans="5:5" s="3" customFormat="1" x14ac:dyDescent="0.25">
      <c r="E356" s="53"/>
    </row>
    <row r="357" spans="5:5" s="3" customFormat="1" x14ac:dyDescent="0.25">
      <c r="E357" s="53"/>
    </row>
    <row r="358" spans="5:5" s="3" customFormat="1" x14ac:dyDescent="0.25">
      <c r="E358" s="53"/>
    </row>
    <row r="359" spans="5:5" s="3" customFormat="1" x14ac:dyDescent="0.25">
      <c r="E359" s="53"/>
    </row>
    <row r="360" spans="5:5" s="3" customFormat="1" x14ac:dyDescent="0.25">
      <c r="E360" s="53"/>
    </row>
    <row r="361" spans="5:5" s="3" customFormat="1" x14ac:dyDescent="0.25">
      <c r="E361" s="53"/>
    </row>
    <row r="362" spans="5:5" s="3" customFormat="1" x14ac:dyDescent="0.25">
      <c r="E362" s="53"/>
    </row>
    <row r="363" spans="5:5" s="3" customFormat="1" x14ac:dyDescent="0.25">
      <c r="E363" s="53"/>
    </row>
    <row r="364" spans="5:5" s="3" customFormat="1" x14ac:dyDescent="0.25">
      <c r="E364" s="53"/>
    </row>
    <row r="365" spans="5:5" s="3" customFormat="1" x14ac:dyDescent="0.25">
      <c r="E365" s="53"/>
    </row>
    <row r="366" spans="5:5" s="3" customFormat="1" x14ac:dyDescent="0.25">
      <c r="E366" s="53"/>
    </row>
    <row r="367" spans="5:5" s="3" customFormat="1" x14ac:dyDescent="0.25">
      <c r="E367" s="53"/>
    </row>
    <row r="368" spans="5:5" s="3" customFormat="1" x14ac:dyDescent="0.25">
      <c r="E368" s="53"/>
    </row>
    <row r="369" spans="5:5" s="3" customFormat="1" x14ac:dyDescent="0.25">
      <c r="E369" s="53"/>
    </row>
    <row r="370" spans="5:5" s="3" customFormat="1" x14ac:dyDescent="0.25">
      <c r="E370" s="53"/>
    </row>
    <row r="371" spans="5:5" s="3" customFormat="1" x14ac:dyDescent="0.25">
      <c r="E371" s="53"/>
    </row>
    <row r="372" spans="5:5" s="3" customFormat="1" x14ac:dyDescent="0.25">
      <c r="E372" s="53"/>
    </row>
    <row r="373" spans="5:5" s="3" customFormat="1" x14ac:dyDescent="0.25">
      <c r="E373" s="53"/>
    </row>
    <row r="374" spans="5:5" s="3" customFormat="1" x14ac:dyDescent="0.25">
      <c r="E374" s="53"/>
    </row>
    <row r="375" spans="5:5" s="3" customFormat="1" x14ac:dyDescent="0.25">
      <c r="E375" s="53"/>
    </row>
    <row r="376" spans="5:5" s="3" customFormat="1" x14ac:dyDescent="0.25">
      <c r="E376" s="53"/>
    </row>
    <row r="377" spans="5:5" s="3" customFormat="1" x14ac:dyDescent="0.25">
      <c r="E377" s="53"/>
    </row>
    <row r="378" spans="5:5" s="3" customFormat="1" x14ac:dyDescent="0.25">
      <c r="E378" s="53"/>
    </row>
    <row r="379" spans="5:5" s="3" customFormat="1" x14ac:dyDescent="0.25">
      <c r="E379" s="53"/>
    </row>
    <row r="380" spans="5:5" s="3" customFormat="1" x14ac:dyDescent="0.25">
      <c r="E380" s="53"/>
    </row>
    <row r="381" spans="5:5" s="3" customFormat="1" x14ac:dyDescent="0.25">
      <c r="E381" s="53"/>
    </row>
    <row r="382" spans="5:5" s="3" customFormat="1" x14ac:dyDescent="0.25">
      <c r="E382" s="53"/>
    </row>
    <row r="383" spans="5:5" s="3" customFormat="1" x14ac:dyDescent="0.25">
      <c r="E383" s="53"/>
    </row>
    <row r="384" spans="5:5" s="3" customFormat="1" x14ac:dyDescent="0.25">
      <c r="E384" s="53"/>
    </row>
    <row r="385" spans="5:5" s="3" customFormat="1" x14ac:dyDescent="0.25">
      <c r="E385" s="53"/>
    </row>
    <row r="386" spans="5:5" s="3" customFormat="1" x14ac:dyDescent="0.25">
      <c r="E386" s="53"/>
    </row>
    <row r="387" spans="5:5" s="3" customFormat="1" x14ac:dyDescent="0.25">
      <c r="E387" s="53"/>
    </row>
    <row r="388" spans="5:5" s="3" customFormat="1" x14ac:dyDescent="0.25">
      <c r="E388" s="53"/>
    </row>
    <row r="389" spans="5:5" s="3" customFormat="1" x14ac:dyDescent="0.25">
      <c r="E389" s="53"/>
    </row>
    <row r="390" spans="5:5" s="3" customFormat="1" x14ac:dyDescent="0.25">
      <c r="E390" s="53"/>
    </row>
    <row r="391" spans="5:5" s="3" customFormat="1" x14ac:dyDescent="0.25">
      <c r="E391" s="53"/>
    </row>
    <row r="392" spans="5:5" s="3" customFormat="1" x14ac:dyDescent="0.25">
      <c r="E392" s="53"/>
    </row>
    <row r="393" spans="5:5" s="3" customFormat="1" x14ac:dyDescent="0.25">
      <c r="E393" s="53"/>
    </row>
    <row r="394" spans="5:5" s="3" customFormat="1" x14ac:dyDescent="0.25">
      <c r="E394" s="53"/>
    </row>
    <row r="395" spans="5:5" s="3" customFormat="1" x14ac:dyDescent="0.25">
      <c r="E395" s="53"/>
    </row>
    <row r="396" spans="5:5" s="3" customFormat="1" x14ac:dyDescent="0.25">
      <c r="E396" s="53"/>
    </row>
    <row r="397" spans="5:5" s="3" customFormat="1" x14ac:dyDescent="0.25">
      <c r="E397" s="53"/>
    </row>
    <row r="398" spans="5:5" s="3" customFormat="1" x14ac:dyDescent="0.25">
      <c r="E398" s="53"/>
    </row>
    <row r="399" spans="5:5" s="3" customFormat="1" x14ac:dyDescent="0.25">
      <c r="E399" s="53"/>
    </row>
    <row r="400" spans="5:5" s="3" customFormat="1" x14ac:dyDescent="0.25">
      <c r="E400" s="53"/>
    </row>
    <row r="401" spans="5:5" s="3" customFormat="1" x14ac:dyDescent="0.25">
      <c r="E401" s="53"/>
    </row>
    <row r="402" spans="5:5" s="3" customFormat="1" x14ac:dyDescent="0.25">
      <c r="E402" s="53"/>
    </row>
    <row r="403" spans="5:5" s="3" customFormat="1" x14ac:dyDescent="0.25">
      <c r="E403" s="53"/>
    </row>
    <row r="404" spans="5:5" s="3" customFormat="1" x14ac:dyDescent="0.25">
      <c r="E404" s="53"/>
    </row>
    <row r="405" spans="5:5" s="3" customFormat="1" x14ac:dyDescent="0.25">
      <c r="E405" s="53"/>
    </row>
    <row r="406" spans="5:5" s="3" customFormat="1" x14ac:dyDescent="0.25">
      <c r="E406" s="53"/>
    </row>
    <row r="407" spans="5:5" s="3" customFormat="1" x14ac:dyDescent="0.25">
      <c r="E407" s="53"/>
    </row>
    <row r="408" spans="5:5" s="3" customFormat="1" x14ac:dyDescent="0.25">
      <c r="E408" s="53"/>
    </row>
    <row r="409" spans="5:5" s="3" customFormat="1" x14ac:dyDescent="0.25">
      <c r="E409" s="53"/>
    </row>
    <row r="410" spans="5:5" s="3" customFormat="1" x14ac:dyDescent="0.25">
      <c r="E410" s="53"/>
    </row>
    <row r="411" spans="5:5" s="3" customFormat="1" x14ac:dyDescent="0.25">
      <c r="E411" s="53"/>
    </row>
    <row r="412" spans="5:5" s="3" customFormat="1" x14ac:dyDescent="0.25">
      <c r="E412" s="53"/>
    </row>
    <row r="413" spans="5:5" s="3" customFormat="1" x14ac:dyDescent="0.25">
      <c r="E413" s="53"/>
    </row>
    <row r="414" spans="5:5" s="3" customFormat="1" x14ac:dyDescent="0.25">
      <c r="E414" s="53"/>
    </row>
    <row r="415" spans="5:5" s="3" customFormat="1" x14ac:dyDescent="0.25">
      <c r="E415" s="53"/>
    </row>
    <row r="416" spans="5:5" s="3" customFormat="1" x14ac:dyDescent="0.25">
      <c r="E416" s="53"/>
    </row>
    <row r="417" spans="5:5" s="3" customFormat="1" x14ac:dyDescent="0.25">
      <c r="E417" s="53"/>
    </row>
    <row r="418" spans="5:5" s="3" customFormat="1" x14ac:dyDescent="0.25">
      <c r="E418" s="53"/>
    </row>
    <row r="419" spans="5:5" s="3" customFormat="1" x14ac:dyDescent="0.25">
      <c r="E419" s="53"/>
    </row>
    <row r="420" spans="5:5" s="3" customFormat="1" x14ac:dyDescent="0.25">
      <c r="E420" s="53"/>
    </row>
    <row r="421" spans="5:5" s="3" customFormat="1" x14ac:dyDescent="0.25">
      <c r="E421" s="53"/>
    </row>
    <row r="422" spans="5:5" s="3" customFormat="1" x14ac:dyDescent="0.25">
      <c r="E422" s="53"/>
    </row>
    <row r="423" spans="5:5" s="3" customFormat="1" x14ac:dyDescent="0.25">
      <c r="E423" s="53"/>
    </row>
    <row r="424" spans="5:5" s="3" customFormat="1" x14ac:dyDescent="0.25">
      <c r="E424" s="53"/>
    </row>
    <row r="425" spans="5:5" s="3" customFormat="1" x14ac:dyDescent="0.25">
      <c r="E425" s="53"/>
    </row>
    <row r="426" spans="5:5" s="3" customFormat="1" x14ac:dyDescent="0.25">
      <c r="E426" s="53"/>
    </row>
    <row r="427" spans="5:5" s="3" customFormat="1" x14ac:dyDescent="0.25">
      <c r="E427" s="53"/>
    </row>
    <row r="428" spans="5:5" s="3" customFormat="1" x14ac:dyDescent="0.25">
      <c r="E428" s="53"/>
    </row>
    <row r="429" spans="5:5" s="3" customFormat="1" x14ac:dyDescent="0.25">
      <c r="E429" s="53"/>
    </row>
    <row r="430" spans="5:5" s="3" customFormat="1" x14ac:dyDescent="0.25">
      <c r="E430" s="53"/>
    </row>
    <row r="431" spans="5:5" s="3" customFormat="1" x14ac:dyDescent="0.25">
      <c r="E431" s="53"/>
    </row>
    <row r="432" spans="5:5" s="3" customFormat="1" x14ac:dyDescent="0.25">
      <c r="E432" s="53"/>
    </row>
    <row r="433" spans="5:5" s="3" customFormat="1" x14ac:dyDescent="0.25">
      <c r="E433" s="53"/>
    </row>
    <row r="434" spans="5:5" s="3" customFormat="1" x14ac:dyDescent="0.25">
      <c r="E434" s="53"/>
    </row>
    <row r="435" spans="5:5" s="3" customFormat="1" x14ac:dyDescent="0.25">
      <c r="E435" s="53"/>
    </row>
    <row r="436" spans="5:5" s="3" customFormat="1" x14ac:dyDescent="0.25">
      <c r="E436" s="53"/>
    </row>
    <row r="437" spans="5:5" s="3" customFormat="1" x14ac:dyDescent="0.25">
      <c r="E437" s="53"/>
    </row>
    <row r="438" spans="5:5" s="3" customFormat="1" x14ac:dyDescent="0.25">
      <c r="E438" s="53"/>
    </row>
    <row r="439" spans="5:5" s="3" customFormat="1" x14ac:dyDescent="0.25">
      <c r="E439" s="53"/>
    </row>
    <row r="440" spans="5:5" s="3" customFormat="1" x14ac:dyDescent="0.25">
      <c r="E440" s="53"/>
    </row>
    <row r="441" spans="5:5" s="3" customFormat="1" x14ac:dyDescent="0.25">
      <c r="E441" s="53"/>
    </row>
    <row r="442" spans="5:5" s="3" customFormat="1" x14ac:dyDescent="0.25">
      <c r="E442" s="53"/>
    </row>
    <row r="443" spans="5:5" s="3" customFormat="1" x14ac:dyDescent="0.25">
      <c r="E443" s="53"/>
    </row>
    <row r="444" spans="5:5" s="3" customFormat="1" x14ac:dyDescent="0.25">
      <c r="E444" s="53"/>
    </row>
    <row r="445" spans="5:5" s="3" customFormat="1" x14ac:dyDescent="0.25">
      <c r="E445" s="53"/>
    </row>
    <row r="446" spans="5:5" s="3" customFormat="1" x14ac:dyDescent="0.25">
      <c r="E446" s="53"/>
    </row>
    <row r="447" spans="5:5" s="3" customFormat="1" x14ac:dyDescent="0.25">
      <c r="E447" s="53"/>
    </row>
    <row r="448" spans="5:5" s="3" customFormat="1" x14ac:dyDescent="0.25">
      <c r="E448" s="53"/>
    </row>
    <row r="449" spans="5:5" s="3" customFormat="1" x14ac:dyDescent="0.25">
      <c r="E449" s="53"/>
    </row>
    <row r="450" spans="5:5" s="3" customFormat="1" x14ac:dyDescent="0.25">
      <c r="E450" s="53"/>
    </row>
    <row r="451" spans="5:5" s="3" customFormat="1" x14ac:dyDescent="0.25">
      <c r="E451" s="53"/>
    </row>
    <row r="452" spans="5:5" s="3" customFormat="1" x14ac:dyDescent="0.25">
      <c r="E452" s="53"/>
    </row>
    <row r="453" spans="5:5" s="3" customFormat="1" x14ac:dyDescent="0.25">
      <c r="E453" s="53"/>
    </row>
    <row r="454" spans="5:5" s="3" customFormat="1" x14ac:dyDescent="0.25">
      <c r="E454" s="53"/>
    </row>
    <row r="455" spans="5:5" s="3" customFormat="1" x14ac:dyDescent="0.25">
      <c r="E455" s="53"/>
    </row>
    <row r="456" spans="5:5" s="3" customFormat="1" x14ac:dyDescent="0.25">
      <c r="E456" s="53"/>
    </row>
    <row r="457" spans="5:5" s="3" customFormat="1" x14ac:dyDescent="0.25">
      <c r="E457" s="53"/>
    </row>
    <row r="458" spans="5:5" s="3" customFormat="1" x14ac:dyDescent="0.25">
      <c r="E458" s="53"/>
    </row>
    <row r="459" spans="5:5" s="3" customFormat="1" x14ac:dyDescent="0.25">
      <c r="E459" s="53"/>
    </row>
    <row r="460" spans="5:5" s="3" customFormat="1" x14ac:dyDescent="0.25">
      <c r="E460" s="53"/>
    </row>
    <row r="461" spans="5:5" s="3" customFormat="1" x14ac:dyDescent="0.25">
      <c r="E461" s="53"/>
    </row>
    <row r="462" spans="5:5" s="3" customFormat="1" x14ac:dyDescent="0.25">
      <c r="E462" s="53"/>
    </row>
    <row r="463" spans="5:5" s="3" customFormat="1" x14ac:dyDescent="0.25">
      <c r="E463" s="53"/>
    </row>
    <row r="464" spans="5:5" s="3" customFormat="1" x14ac:dyDescent="0.25">
      <c r="E464" s="53"/>
    </row>
    <row r="465" spans="5:5" s="3" customFormat="1" x14ac:dyDescent="0.25">
      <c r="E465" s="53"/>
    </row>
    <row r="466" spans="5:5" s="3" customFormat="1" x14ac:dyDescent="0.25">
      <c r="E466" s="53"/>
    </row>
    <row r="467" spans="5:5" s="3" customFormat="1" x14ac:dyDescent="0.25">
      <c r="E467" s="53"/>
    </row>
    <row r="468" spans="5:5" s="3" customFormat="1" x14ac:dyDescent="0.25">
      <c r="E468" s="53"/>
    </row>
    <row r="469" spans="5:5" s="3" customFormat="1" x14ac:dyDescent="0.25">
      <c r="E469" s="53"/>
    </row>
    <row r="470" spans="5:5" s="3" customFormat="1" x14ac:dyDescent="0.25">
      <c r="E470" s="53"/>
    </row>
    <row r="471" spans="5:5" s="3" customFormat="1" x14ac:dyDescent="0.25">
      <c r="E471" s="53"/>
    </row>
    <row r="472" spans="5:5" s="3" customFormat="1" x14ac:dyDescent="0.25">
      <c r="E472" s="53"/>
    </row>
    <row r="473" spans="5:5" s="3" customFormat="1" x14ac:dyDescent="0.25">
      <c r="E473" s="53"/>
    </row>
    <row r="474" spans="5:5" s="3" customFormat="1" x14ac:dyDescent="0.25">
      <c r="E474" s="53"/>
    </row>
    <row r="475" spans="5:5" s="3" customFormat="1" x14ac:dyDescent="0.25">
      <c r="E475" s="53"/>
    </row>
    <row r="476" spans="5:5" s="3" customFormat="1" x14ac:dyDescent="0.25">
      <c r="E476" s="53"/>
    </row>
    <row r="477" spans="5:5" s="3" customFormat="1" x14ac:dyDescent="0.25">
      <c r="E477" s="53"/>
    </row>
    <row r="478" spans="5:5" s="3" customFormat="1" x14ac:dyDescent="0.25">
      <c r="E478" s="53"/>
    </row>
    <row r="479" spans="5:5" s="3" customFormat="1" x14ac:dyDescent="0.25">
      <c r="E479" s="53"/>
    </row>
    <row r="480" spans="5:5" s="3" customFormat="1" x14ac:dyDescent="0.25">
      <c r="E480" s="53"/>
    </row>
    <row r="481" spans="5:5" s="3" customFormat="1" x14ac:dyDescent="0.25">
      <c r="E481" s="53"/>
    </row>
    <row r="482" spans="5:5" s="3" customFormat="1" x14ac:dyDescent="0.25">
      <c r="E482" s="53"/>
    </row>
    <row r="483" spans="5:5" s="3" customFormat="1" x14ac:dyDescent="0.25">
      <c r="E483" s="53"/>
    </row>
    <row r="484" spans="5:5" s="3" customFormat="1" x14ac:dyDescent="0.25">
      <c r="E484" s="53"/>
    </row>
    <row r="485" spans="5:5" s="3" customFormat="1" x14ac:dyDescent="0.25">
      <c r="E485" s="53"/>
    </row>
    <row r="486" spans="5:5" s="3" customFormat="1" x14ac:dyDescent="0.25">
      <c r="E486" s="53"/>
    </row>
    <row r="487" spans="5:5" s="3" customFormat="1" x14ac:dyDescent="0.25">
      <c r="E487" s="53"/>
    </row>
    <row r="488" spans="5:5" s="3" customFormat="1" x14ac:dyDescent="0.25">
      <c r="E488" s="53"/>
    </row>
    <row r="489" spans="5:5" s="3" customFormat="1" x14ac:dyDescent="0.25">
      <c r="E489" s="53"/>
    </row>
    <row r="490" spans="5:5" s="3" customFormat="1" x14ac:dyDescent="0.25">
      <c r="E490" s="53"/>
    </row>
    <row r="491" spans="5:5" s="3" customFormat="1" x14ac:dyDescent="0.25">
      <c r="E491" s="53"/>
    </row>
    <row r="492" spans="5:5" s="3" customFormat="1" x14ac:dyDescent="0.25">
      <c r="E492" s="53"/>
    </row>
    <row r="493" spans="5:5" s="3" customFormat="1" x14ac:dyDescent="0.25">
      <c r="E493" s="53"/>
    </row>
    <row r="494" spans="5:5" s="3" customFormat="1" x14ac:dyDescent="0.25">
      <c r="E494" s="53"/>
    </row>
    <row r="495" spans="5:5" s="3" customFormat="1" x14ac:dyDescent="0.25">
      <c r="E495" s="53"/>
    </row>
    <row r="496" spans="5:5" s="3" customFormat="1" x14ac:dyDescent="0.25">
      <c r="E496" s="53"/>
    </row>
    <row r="497" spans="5:5" s="3" customFormat="1" x14ac:dyDescent="0.25">
      <c r="E497" s="53"/>
    </row>
    <row r="498" spans="5:5" s="3" customFormat="1" x14ac:dyDescent="0.25">
      <c r="E498" s="53"/>
    </row>
    <row r="499" spans="5:5" s="3" customFormat="1" x14ac:dyDescent="0.25">
      <c r="E499" s="53"/>
    </row>
    <row r="500" spans="5:5" s="3" customFormat="1" x14ac:dyDescent="0.25">
      <c r="E500" s="53"/>
    </row>
    <row r="501" spans="5:5" s="3" customFormat="1" x14ac:dyDescent="0.25">
      <c r="E501" s="53"/>
    </row>
    <row r="502" spans="5:5" s="3" customFormat="1" x14ac:dyDescent="0.25">
      <c r="E502" s="53"/>
    </row>
    <row r="503" spans="5:5" s="3" customFormat="1" x14ac:dyDescent="0.25">
      <c r="E503" s="53"/>
    </row>
    <row r="504" spans="5:5" s="3" customFormat="1" x14ac:dyDescent="0.25">
      <c r="E504" s="53"/>
    </row>
    <row r="505" spans="5:5" s="3" customFormat="1" x14ac:dyDescent="0.25">
      <c r="E505" s="53"/>
    </row>
    <row r="506" spans="5:5" s="3" customFormat="1" x14ac:dyDescent="0.25">
      <c r="E506" s="53"/>
    </row>
    <row r="507" spans="5:5" s="3" customFormat="1" x14ac:dyDescent="0.25">
      <c r="E507" s="53"/>
    </row>
    <row r="508" spans="5:5" s="3" customFormat="1" x14ac:dyDescent="0.25">
      <c r="E508" s="53"/>
    </row>
    <row r="509" spans="5:5" s="3" customFormat="1" x14ac:dyDescent="0.25">
      <c r="E509" s="53"/>
    </row>
    <row r="510" spans="5:5" s="3" customFormat="1" x14ac:dyDescent="0.25">
      <c r="E510" s="53"/>
    </row>
    <row r="511" spans="5:5" s="3" customFormat="1" x14ac:dyDescent="0.25">
      <c r="E511" s="53"/>
    </row>
    <row r="512" spans="5:5" s="3" customFormat="1" x14ac:dyDescent="0.25">
      <c r="E512" s="53"/>
    </row>
    <row r="513" spans="5:5" s="3" customFormat="1" x14ac:dyDescent="0.25">
      <c r="E513" s="53"/>
    </row>
    <row r="514" spans="5:5" s="3" customFormat="1" x14ac:dyDescent="0.25">
      <c r="E514" s="53"/>
    </row>
    <row r="515" spans="5:5" s="3" customFormat="1" x14ac:dyDescent="0.25">
      <c r="E515" s="53"/>
    </row>
    <row r="516" spans="5:5" s="3" customFormat="1" x14ac:dyDescent="0.25">
      <c r="E516" s="53"/>
    </row>
    <row r="517" spans="5:5" s="3" customFormat="1" x14ac:dyDescent="0.25">
      <c r="E517" s="53"/>
    </row>
    <row r="518" spans="5:5" s="3" customFormat="1" x14ac:dyDescent="0.25">
      <c r="E518" s="53"/>
    </row>
    <row r="519" spans="5:5" s="3" customFormat="1" x14ac:dyDescent="0.25">
      <c r="E519" s="53"/>
    </row>
    <row r="520" spans="5:5" s="3" customFormat="1" x14ac:dyDescent="0.25">
      <c r="E520" s="53"/>
    </row>
    <row r="521" spans="5:5" s="3" customFormat="1" x14ac:dyDescent="0.25">
      <c r="E521" s="53"/>
    </row>
    <row r="522" spans="5:5" s="3" customFormat="1" x14ac:dyDescent="0.25">
      <c r="E522" s="53"/>
    </row>
    <row r="523" spans="5:5" s="3" customFormat="1" x14ac:dyDescent="0.25">
      <c r="E523" s="53"/>
    </row>
    <row r="524" spans="5:5" s="3" customFormat="1" x14ac:dyDescent="0.25">
      <c r="E524" s="53"/>
    </row>
    <row r="525" spans="5:5" s="3" customFormat="1" x14ac:dyDescent="0.25">
      <c r="E525" s="53"/>
    </row>
    <row r="526" spans="5:5" s="3" customFormat="1" x14ac:dyDescent="0.25">
      <c r="E526" s="53"/>
    </row>
    <row r="527" spans="5:5" s="3" customFormat="1" x14ac:dyDescent="0.25">
      <c r="E527" s="53"/>
    </row>
    <row r="528" spans="5:5" s="3" customFormat="1" x14ac:dyDescent="0.25">
      <c r="E528" s="53"/>
    </row>
    <row r="529" spans="5:5" s="3" customFormat="1" x14ac:dyDescent="0.25">
      <c r="E529" s="53"/>
    </row>
    <row r="530" spans="5:5" s="3" customFormat="1" x14ac:dyDescent="0.25">
      <c r="E530" s="53"/>
    </row>
    <row r="531" spans="5:5" s="3" customFormat="1" x14ac:dyDescent="0.25">
      <c r="E531" s="53"/>
    </row>
    <row r="532" spans="5:5" s="3" customFormat="1" x14ac:dyDescent="0.25">
      <c r="E532" s="53"/>
    </row>
    <row r="533" spans="5:5" s="3" customFormat="1" x14ac:dyDescent="0.25">
      <c r="E533" s="53"/>
    </row>
    <row r="534" spans="5:5" s="3" customFormat="1" x14ac:dyDescent="0.25">
      <c r="E534" s="53"/>
    </row>
    <row r="535" spans="5:5" s="3" customFormat="1" x14ac:dyDescent="0.25">
      <c r="E535" s="53"/>
    </row>
    <row r="536" spans="5:5" s="3" customFormat="1" x14ac:dyDescent="0.25">
      <c r="E536" s="53"/>
    </row>
    <row r="537" spans="5:5" s="3" customFormat="1" x14ac:dyDescent="0.25">
      <c r="E537" s="53"/>
    </row>
    <row r="538" spans="5:5" s="3" customFormat="1" x14ac:dyDescent="0.25">
      <c r="E538" s="53"/>
    </row>
    <row r="539" spans="5:5" s="3" customFormat="1" x14ac:dyDescent="0.25">
      <c r="E539" s="53"/>
    </row>
    <row r="540" spans="5:5" s="3" customFormat="1" x14ac:dyDescent="0.25">
      <c r="E540" s="53"/>
    </row>
    <row r="541" spans="5:5" s="3" customFormat="1" x14ac:dyDescent="0.25">
      <c r="E541" s="53"/>
    </row>
    <row r="542" spans="5:5" s="3" customFormat="1" x14ac:dyDescent="0.25">
      <c r="E542" s="53"/>
    </row>
    <row r="543" spans="5:5" s="3" customFormat="1" x14ac:dyDescent="0.25">
      <c r="E543" s="53"/>
    </row>
    <row r="544" spans="5:5" s="3" customFormat="1" x14ac:dyDescent="0.25">
      <c r="E544" s="53"/>
    </row>
    <row r="545" spans="5:5" s="3" customFormat="1" x14ac:dyDescent="0.25">
      <c r="E545" s="53"/>
    </row>
    <row r="546" spans="5:5" s="3" customFormat="1" x14ac:dyDescent="0.25">
      <c r="E546" s="53"/>
    </row>
    <row r="547" spans="5:5" s="3" customFormat="1" x14ac:dyDescent="0.25">
      <c r="E547" s="53"/>
    </row>
    <row r="548" spans="5:5" s="3" customFormat="1" x14ac:dyDescent="0.25">
      <c r="E548" s="53"/>
    </row>
    <row r="549" spans="5:5" s="3" customFormat="1" x14ac:dyDescent="0.25">
      <c r="E549" s="53"/>
    </row>
    <row r="550" spans="5:5" s="3" customFormat="1" x14ac:dyDescent="0.25">
      <c r="E550" s="53"/>
    </row>
    <row r="551" spans="5:5" s="3" customFormat="1" x14ac:dyDescent="0.25">
      <c r="E551" s="53"/>
    </row>
    <row r="552" spans="5:5" s="3" customFormat="1" x14ac:dyDescent="0.25">
      <c r="E552" s="53"/>
    </row>
    <row r="553" spans="5:5" s="3" customFormat="1" x14ac:dyDescent="0.25">
      <c r="E553" s="53"/>
    </row>
    <row r="554" spans="5:5" s="3" customFormat="1" x14ac:dyDescent="0.25">
      <c r="E554" s="53"/>
    </row>
    <row r="555" spans="5:5" s="3" customFormat="1" x14ac:dyDescent="0.25">
      <c r="E555" s="53"/>
    </row>
    <row r="556" spans="5:5" s="3" customFormat="1" x14ac:dyDescent="0.25">
      <c r="E556" s="53"/>
    </row>
    <row r="557" spans="5:5" s="3" customFormat="1" x14ac:dyDescent="0.25">
      <c r="E557" s="53"/>
    </row>
    <row r="558" spans="5:5" s="3" customFormat="1" x14ac:dyDescent="0.25">
      <c r="E558" s="53"/>
    </row>
    <row r="559" spans="5:5" s="3" customFormat="1" x14ac:dyDescent="0.25">
      <c r="E559" s="53"/>
    </row>
    <row r="560" spans="5:5" s="3" customFormat="1" x14ac:dyDescent="0.25">
      <c r="E560" s="53"/>
    </row>
    <row r="561" spans="5:5" s="3" customFormat="1" x14ac:dyDescent="0.25">
      <c r="E561" s="53"/>
    </row>
    <row r="562" spans="5:5" s="3" customFormat="1" x14ac:dyDescent="0.25">
      <c r="E562" s="53"/>
    </row>
    <row r="563" spans="5:5" s="3" customFormat="1" x14ac:dyDescent="0.25">
      <c r="E563" s="53"/>
    </row>
    <row r="564" spans="5:5" s="3" customFormat="1" x14ac:dyDescent="0.25">
      <c r="E564" s="53"/>
    </row>
    <row r="565" spans="5:5" s="3" customFormat="1" x14ac:dyDescent="0.25">
      <c r="E565" s="53"/>
    </row>
    <row r="566" spans="5:5" s="3" customFormat="1" x14ac:dyDescent="0.25">
      <c r="E566" s="53"/>
    </row>
    <row r="567" spans="5:5" s="3" customFormat="1" x14ac:dyDescent="0.25">
      <c r="E567" s="53"/>
    </row>
    <row r="568" spans="5:5" s="3" customFormat="1" x14ac:dyDescent="0.25">
      <c r="E568" s="53"/>
    </row>
    <row r="569" spans="5:5" s="3" customFormat="1" x14ac:dyDescent="0.25">
      <c r="E569" s="53"/>
    </row>
    <row r="570" spans="5:5" s="3" customFormat="1" x14ac:dyDescent="0.25">
      <c r="E570" s="53"/>
    </row>
    <row r="571" spans="5:5" s="3" customFormat="1" x14ac:dyDescent="0.25">
      <c r="E571" s="53"/>
    </row>
    <row r="572" spans="5:5" s="3" customFormat="1" x14ac:dyDescent="0.25">
      <c r="E572" s="53"/>
    </row>
    <row r="573" spans="5:5" s="3" customFormat="1" x14ac:dyDescent="0.25">
      <c r="E573" s="53"/>
    </row>
    <row r="574" spans="5:5" s="3" customFormat="1" x14ac:dyDescent="0.25">
      <c r="E574" s="53"/>
    </row>
    <row r="575" spans="5:5" s="3" customFormat="1" x14ac:dyDescent="0.25">
      <c r="E575" s="53"/>
    </row>
    <row r="576" spans="5:5" s="3" customFormat="1" x14ac:dyDescent="0.25">
      <c r="E576" s="53"/>
    </row>
    <row r="577" spans="5:5" s="3" customFormat="1" x14ac:dyDescent="0.25">
      <c r="E577" s="53"/>
    </row>
    <row r="578" spans="5:5" s="3" customFormat="1" x14ac:dyDescent="0.25">
      <c r="E578" s="53"/>
    </row>
    <row r="579" spans="5:5" s="3" customFormat="1" x14ac:dyDescent="0.25">
      <c r="E579" s="53"/>
    </row>
    <row r="580" spans="5:5" s="3" customFormat="1" x14ac:dyDescent="0.25">
      <c r="E580" s="53"/>
    </row>
    <row r="581" spans="5:5" s="3" customFormat="1" x14ac:dyDescent="0.25">
      <c r="E581" s="53"/>
    </row>
    <row r="582" spans="5:5" s="3" customFormat="1" x14ac:dyDescent="0.25">
      <c r="E582" s="53"/>
    </row>
    <row r="583" spans="5:5" s="3" customFormat="1" x14ac:dyDescent="0.25">
      <c r="E583" s="53"/>
    </row>
    <row r="584" spans="5:5" s="3" customFormat="1" x14ac:dyDescent="0.25">
      <c r="E584" s="53"/>
    </row>
    <row r="585" spans="5:5" s="3" customFormat="1" x14ac:dyDescent="0.25">
      <c r="E585" s="53"/>
    </row>
    <row r="586" spans="5:5" s="3" customFormat="1" x14ac:dyDescent="0.25">
      <c r="E586" s="53"/>
    </row>
    <row r="587" spans="5:5" s="3" customFormat="1" x14ac:dyDescent="0.25">
      <c r="E587" s="53"/>
    </row>
    <row r="588" spans="5:5" s="3" customFormat="1" x14ac:dyDescent="0.25">
      <c r="E588" s="53"/>
    </row>
    <row r="589" spans="5:5" s="3" customFormat="1" x14ac:dyDescent="0.25">
      <c r="E589" s="53"/>
    </row>
    <row r="590" spans="5:5" s="3" customFormat="1" x14ac:dyDescent="0.25">
      <c r="E590" s="53"/>
    </row>
    <row r="591" spans="5:5" s="3" customFormat="1" x14ac:dyDescent="0.25">
      <c r="E591" s="53"/>
    </row>
    <row r="592" spans="5:5" s="3" customFormat="1" x14ac:dyDescent="0.25">
      <c r="E592" s="53"/>
    </row>
    <row r="593" spans="5:5" s="3" customFormat="1" x14ac:dyDescent="0.25">
      <c r="E593" s="53"/>
    </row>
    <row r="594" spans="5:5" s="3" customFormat="1" x14ac:dyDescent="0.25">
      <c r="E594" s="53"/>
    </row>
    <row r="595" spans="5:5" s="3" customFormat="1" x14ac:dyDescent="0.25">
      <c r="E595" s="53"/>
    </row>
    <row r="596" spans="5:5" s="3" customFormat="1" x14ac:dyDescent="0.25">
      <c r="E596" s="53"/>
    </row>
    <row r="597" spans="5:5" s="3" customFormat="1" x14ac:dyDescent="0.25">
      <c r="E597" s="53"/>
    </row>
    <row r="598" spans="5:5" s="3" customFormat="1" x14ac:dyDescent="0.25">
      <c r="E598" s="53"/>
    </row>
    <row r="599" spans="5:5" s="3" customFormat="1" x14ac:dyDescent="0.25">
      <c r="E599" s="53"/>
    </row>
    <row r="600" spans="5:5" s="3" customFormat="1" x14ac:dyDescent="0.25">
      <c r="E600" s="53"/>
    </row>
    <row r="601" spans="5:5" s="3" customFormat="1" x14ac:dyDescent="0.25">
      <c r="E601" s="53"/>
    </row>
    <row r="602" spans="5:5" s="3" customFormat="1" x14ac:dyDescent="0.25">
      <c r="E602" s="53"/>
    </row>
    <row r="603" spans="5:5" s="3" customFormat="1" x14ac:dyDescent="0.25">
      <c r="E603" s="53"/>
    </row>
    <row r="604" spans="5:5" s="3" customFormat="1" x14ac:dyDescent="0.25">
      <c r="E604" s="53"/>
    </row>
    <row r="605" spans="5:5" s="3" customFormat="1" x14ac:dyDescent="0.25">
      <c r="E605" s="53"/>
    </row>
    <row r="606" spans="5:5" s="3" customFormat="1" x14ac:dyDescent="0.25">
      <c r="E606" s="53"/>
    </row>
    <row r="607" spans="5:5" s="3" customFormat="1" x14ac:dyDescent="0.25">
      <c r="E607" s="53"/>
    </row>
    <row r="608" spans="5:5" s="3" customFormat="1" x14ac:dyDescent="0.25">
      <c r="E608" s="53"/>
    </row>
    <row r="609" spans="5:5" s="3" customFormat="1" x14ac:dyDescent="0.25">
      <c r="E609" s="53"/>
    </row>
    <row r="610" spans="5:5" s="3" customFormat="1" x14ac:dyDescent="0.25">
      <c r="E610" s="53"/>
    </row>
    <row r="611" spans="5:5" s="3" customFormat="1" x14ac:dyDescent="0.25">
      <c r="E611" s="53"/>
    </row>
    <row r="612" spans="5:5" s="3" customFormat="1" x14ac:dyDescent="0.25">
      <c r="E612" s="53"/>
    </row>
    <row r="613" spans="5:5" s="3" customFormat="1" x14ac:dyDescent="0.25">
      <c r="E613" s="53"/>
    </row>
    <row r="614" spans="5:5" s="3" customFormat="1" x14ac:dyDescent="0.25">
      <c r="E614" s="53"/>
    </row>
    <row r="615" spans="5:5" s="3" customFormat="1" x14ac:dyDescent="0.25">
      <c r="E615" s="53"/>
    </row>
    <row r="616" spans="5:5" s="3" customFormat="1" x14ac:dyDescent="0.25">
      <c r="E616" s="53"/>
    </row>
    <row r="617" spans="5:5" s="3" customFormat="1" x14ac:dyDescent="0.25">
      <c r="E617" s="53"/>
    </row>
    <row r="618" spans="5:5" s="3" customFormat="1" x14ac:dyDescent="0.25">
      <c r="E618" s="53"/>
    </row>
    <row r="619" spans="5:5" s="3" customFormat="1" x14ac:dyDescent="0.25">
      <c r="E619" s="53"/>
    </row>
    <row r="620" spans="5:5" s="3" customFormat="1" x14ac:dyDescent="0.25">
      <c r="E620" s="53"/>
    </row>
    <row r="621" spans="5:5" s="3" customFormat="1" x14ac:dyDescent="0.25">
      <c r="E621" s="53"/>
    </row>
    <row r="622" spans="5:5" s="3" customFormat="1" x14ac:dyDescent="0.25">
      <c r="E622" s="53"/>
    </row>
    <row r="623" spans="5:5" s="3" customFormat="1" x14ac:dyDescent="0.25">
      <c r="E623" s="53"/>
    </row>
    <row r="624" spans="5:5" s="3" customFormat="1" x14ac:dyDescent="0.25">
      <c r="E624" s="53"/>
    </row>
    <row r="625" spans="5:5" s="3" customFormat="1" x14ac:dyDescent="0.25">
      <c r="E625" s="53"/>
    </row>
    <row r="626" spans="5:5" s="3" customFormat="1" x14ac:dyDescent="0.25">
      <c r="E626" s="53"/>
    </row>
    <row r="627" spans="5:5" s="3" customFormat="1" x14ac:dyDescent="0.25">
      <c r="E627" s="53"/>
    </row>
    <row r="628" spans="5:5" s="3" customFormat="1" x14ac:dyDescent="0.25">
      <c r="E628" s="53"/>
    </row>
    <row r="629" spans="5:5" s="3" customFormat="1" x14ac:dyDescent="0.25">
      <c r="E629" s="53"/>
    </row>
    <row r="630" spans="5:5" s="3" customFormat="1" x14ac:dyDescent="0.25">
      <c r="E630" s="53"/>
    </row>
    <row r="631" spans="5:5" s="3" customFormat="1" x14ac:dyDescent="0.25">
      <c r="E631" s="53"/>
    </row>
    <row r="632" spans="5:5" s="3" customFormat="1" x14ac:dyDescent="0.25">
      <c r="E632" s="53"/>
    </row>
    <row r="633" spans="5:5" s="3" customFormat="1" x14ac:dyDescent="0.25">
      <c r="E633" s="53"/>
    </row>
    <row r="634" spans="5:5" s="3" customFormat="1" x14ac:dyDescent="0.25">
      <c r="E634" s="53"/>
    </row>
    <row r="635" spans="5:5" s="3" customFormat="1" x14ac:dyDescent="0.25">
      <c r="E635" s="53"/>
    </row>
    <row r="636" spans="5:5" s="3" customFormat="1" x14ac:dyDescent="0.25">
      <c r="E636" s="53"/>
    </row>
    <row r="637" spans="5:5" s="3" customFormat="1" x14ac:dyDescent="0.25">
      <c r="E637" s="53"/>
    </row>
    <row r="638" spans="5:5" s="3" customFormat="1" x14ac:dyDescent="0.25">
      <c r="E638" s="53"/>
    </row>
    <row r="639" spans="5:5" s="3" customFormat="1" x14ac:dyDescent="0.25">
      <c r="E639" s="53"/>
    </row>
    <row r="640" spans="5:5" s="3" customFormat="1" x14ac:dyDescent="0.25">
      <c r="E640" s="53"/>
    </row>
    <row r="641" spans="5:5" s="3" customFormat="1" x14ac:dyDescent="0.25">
      <c r="E641" s="53"/>
    </row>
    <row r="642" spans="5:5" s="3" customFormat="1" x14ac:dyDescent="0.25">
      <c r="E642" s="53"/>
    </row>
    <row r="643" spans="5:5" s="3" customFormat="1" x14ac:dyDescent="0.25">
      <c r="E643" s="53"/>
    </row>
    <row r="644" spans="5:5" s="3" customFormat="1" x14ac:dyDescent="0.25">
      <c r="E644" s="53"/>
    </row>
    <row r="645" spans="5:5" s="3" customFormat="1" x14ac:dyDescent="0.25">
      <c r="E645" s="53"/>
    </row>
    <row r="646" spans="5:5" s="3" customFormat="1" x14ac:dyDescent="0.25">
      <c r="E646" s="53"/>
    </row>
    <row r="647" spans="5:5" s="3" customFormat="1" x14ac:dyDescent="0.25">
      <c r="E647" s="53"/>
    </row>
    <row r="648" spans="5:5" s="3" customFormat="1" x14ac:dyDescent="0.25">
      <c r="E648" s="53"/>
    </row>
    <row r="649" spans="5:5" s="3" customFormat="1" x14ac:dyDescent="0.25">
      <c r="E649" s="53"/>
    </row>
    <row r="650" spans="5:5" s="3" customFormat="1" x14ac:dyDescent="0.25">
      <c r="E650" s="53"/>
    </row>
    <row r="651" spans="5:5" s="3" customFormat="1" x14ac:dyDescent="0.25">
      <c r="E651" s="53"/>
    </row>
    <row r="652" spans="5:5" s="3" customFormat="1" x14ac:dyDescent="0.25">
      <c r="E652" s="53"/>
    </row>
    <row r="653" spans="5:5" s="3" customFormat="1" x14ac:dyDescent="0.25">
      <c r="E653" s="53"/>
    </row>
    <row r="654" spans="5:5" s="3" customFormat="1" x14ac:dyDescent="0.25">
      <c r="E654" s="53"/>
    </row>
    <row r="655" spans="5:5" s="3" customFormat="1" x14ac:dyDescent="0.25">
      <c r="E655" s="53"/>
    </row>
    <row r="656" spans="5:5" s="3" customFormat="1" x14ac:dyDescent="0.25">
      <c r="E656" s="53"/>
    </row>
    <row r="657" spans="5:5" s="3" customFormat="1" x14ac:dyDescent="0.25">
      <c r="E657" s="53"/>
    </row>
    <row r="658" spans="5:5" s="3" customFormat="1" x14ac:dyDescent="0.25">
      <c r="E658" s="53"/>
    </row>
    <row r="659" spans="5:5" s="3" customFormat="1" x14ac:dyDescent="0.25">
      <c r="E659" s="53"/>
    </row>
    <row r="660" spans="5:5" s="3" customFormat="1" x14ac:dyDescent="0.25">
      <c r="E660" s="53"/>
    </row>
    <row r="661" spans="5:5" s="3" customFormat="1" x14ac:dyDescent="0.25">
      <c r="E661" s="53"/>
    </row>
    <row r="662" spans="5:5" s="3" customFormat="1" x14ac:dyDescent="0.25">
      <c r="E662" s="53"/>
    </row>
    <row r="663" spans="5:5" s="3" customFormat="1" x14ac:dyDescent="0.25">
      <c r="E663" s="53"/>
    </row>
    <row r="664" spans="5:5" s="3" customFormat="1" x14ac:dyDescent="0.25">
      <c r="E664" s="53"/>
    </row>
    <row r="665" spans="5:5" s="3" customFormat="1" x14ac:dyDescent="0.25">
      <c r="E665" s="53"/>
    </row>
    <row r="666" spans="5:5" s="3" customFormat="1" x14ac:dyDescent="0.25">
      <c r="E666" s="53"/>
    </row>
    <row r="667" spans="5:5" s="3" customFormat="1" x14ac:dyDescent="0.25">
      <c r="E667" s="53"/>
    </row>
    <row r="668" spans="5:5" s="3" customFormat="1" x14ac:dyDescent="0.25">
      <c r="E668" s="53"/>
    </row>
    <row r="669" spans="5:5" s="3" customFormat="1" x14ac:dyDescent="0.25">
      <c r="E669" s="53"/>
    </row>
    <row r="670" spans="5:5" s="3" customFormat="1" x14ac:dyDescent="0.25">
      <c r="E670" s="53"/>
    </row>
    <row r="671" spans="5:5" s="3" customFormat="1" x14ac:dyDescent="0.25">
      <c r="E671" s="53"/>
    </row>
    <row r="672" spans="5:5" s="3" customFormat="1" x14ac:dyDescent="0.25">
      <c r="E672" s="53"/>
    </row>
    <row r="673" spans="5:5" s="3" customFormat="1" x14ac:dyDescent="0.25">
      <c r="E673" s="53"/>
    </row>
    <row r="674" spans="5:5" s="3" customFormat="1" x14ac:dyDescent="0.25">
      <c r="E674" s="53"/>
    </row>
    <row r="675" spans="5:5" s="3" customFormat="1" x14ac:dyDescent="0.25">
      <c r="E675" s="53"/>
    </row>
    <row r="676" spans="5:5" s="3" customFormat="1" x14ac:dyDescent="0.25">
      <c r="E676" s="53"/>
    </row>
    <row r="677" spans="5:5" s="3" customFormat="1" x14ac:dyDescent="0.25">
      <c r="E677" s="53"/>
    </row>
    <row r="678" spans="5:5" s="3" customFormat="1" x14ac:dyDescent="0.25">
      <c r="E678" s="53"/>
    </row>
    <row r="679" spans="5:5" s="3" customFormat="1" x14ac:dyDescent="0.25">
      <c r="E679" s="53"/>
    </row>
    <row r="680" spans="5:5" s="3" customFormat="1" x14ac:dyDescent="0.25">
      <c r="E680" s="53"/>
    </row>
    <row r="681" spans="5:5" s="3" customFormat="1" x14ac:dyDescent="0.25">
      <c r="E681" s="53"/>
    </row>
    <row r="682" spans="5:5" s="3" customFormat="1" x14ac:dyDescent="0.25">
      <c r="E682" s="53"/>
    </row>
    <row r="683" spans="5:5" s="3" customFormat="1" x14ac:dyDescent="0.25">
      <c r="E683" s="53"/>
    </row>
    <row r="684" spans="5:5" s="3" customFormat="1" x14ac:dyDescent="0.25">
      <c r="E684" s="53"/>
    </row>
    <row r="685" spans="5:5" s="3" customFormat="1" x14ac:dyDescent="0.25">
      <c r="E685" s="53"/>
    </row>
    <row r="686" spans="5:5" s="3" customFormat="1" x14ac:dyDescent="0.25">
      <c r="E686" s="53"/>
    </row>
    <row r="687" spans="5:5" s="3" customFormat="1" x14ac:dyDescent="0.25">
      <c r="E687" s="53"/>
    </row>
    <row r="688" spans="5:5" s="3" customFormat="1" x14ac:dyDescent="0.25">
      <c r="E688" s="53"/>
    </row>
    <row r="689" spans="5:5" s="3" customFormat="1" x14ac:dyDescent="0.25">
      <c r="E689" s="53"/>
    </row>
    <row r="690" spans="5:5" s="3" customFormat="1" x14ac:dyDescent="0.25">
      <c r="E690" s="53"/>
    </row>
    <row r="691" spans="5:5" s="3" customFormat="1" x14ac:dyDescent="0.25">
      <c r="E691" s="53"/>
    </row>
    <row r="692" spans="5:5" s="3" customFormat="1" x14ac:dyDescent="0.25">
      <c r="E692" s="53"/>
    </row>
    <row r="693" spans="5:5" s="3" customFormat="1" x14ac:dyDescent="0.25">
      <c r="E693" s="53"/>
    </row>
    <row r="694" spans="5:5" s="3" customFormat="1" x14ac:dyDescent="0.25">
      <c r="E694" s="53"/>
    </row>
    <row r="695" spans="5:5" s="3" customFormat="1" x14ac:dyDescent="0.25">
      <c r="E695" s="53"/>
    </row>
    <row r="696" spans="5:5" s="3" customFormat="1" x14ac:dyDescent="0.25">
      <c r="E696" s="53"/>
    </row>
    <row r="697" spans="5:5" s="3" customFormat="1" x14ac:dyDescent="0.25">
      <c r="E697" s="53"/>
    </row>
    <row r="698" spans="5:5" s="3" customFormat="1" x14ac:dyDescent="0.25">
      <c r="E698" s="53"/>
    </row>
    <row r="699" spans="5:5" s="3" customFormat="1" x14ac:dyDescent="0.25">
      <c r="E699" s="53"/>
    </row>
    <row r="700" spans="5:5" s="3" customFormat="1" x14ac:dyDescent="0.25">
      <c r="E700" s="53"/>
    </row>
    <row r="701" spans="5:5" s="3" customFormat="1" x14ac:dyDescent="0.25">
      <c r="E701" s="53"/>
    </row>
    <row r="702" spans="5:5" s="3" customFormat="1" x14ac:dyDescent="0.25">
      <c r="E702" s="53"/>
    </row>
    <row r="703" spans="5:5" s="3" customFormat="1" x14ac:dyDescent="0.25">
      <c r="E703" s="53"/>
    </row>
    <row r="704" spans="5:5" s="3" customFormat="1" x14ac:dyDescent="0.25">
      <c r="E704" s="53"/>
    </row>
    <row r="705" spans="5:5" s="3" customFormat="1" x14ac:dyDescent="0.25">
      <c r="E705" s="53"/>
    </row>
    <row r="706" spans="5:5" s="3" customFormat="1" x14ac:dyDescent="0.25">
      <c r="E706" s="53"/>
    </row>
    <row r="707" spans="5:5" s="3" customFormat="1" x14ac:dyDescent="0.25">
      <c r="E707" s="53"/>
    </row>
    <row r="708" spans="5:5" s="3" customFormat="1" x14ac:dyDescent="0.25">
      <c r="E708" s="53"/>
    </row>
    <row r="709" spans="5:5" s="3" customFormat="1" x14ac:dyDescent="0.25">
      <c r="E709" s="53"/>
    </row>
    <row r="710" spans="5:5" s="3" customFormat="1" x14ac:dyDescent="0.25">
      <c r="E710" s="53"/>
    </row>
    <row r="711" spans="5:5" s="3" customFormat="1" x14ac:dyDescent="0.25">
      <c r="E711" s="53"/>
    </row>
    <row r="712" spans="5:5" s="3" customFormat="1" x14ac:dyDescent="0.25">
      <c r="E712" s="53"/>
    </row>
    <row r="713" spans="5:5" s="3" customFormat="1" x14ac:dyDescent="0.25">
      <c r="E713" s="53"/>
    </row>
    <row r="714" spans="5:5" s="3" customFormat="1" x14ac:dyDescent="0.25">
      <c r="E714" s="53"/>
    </row>
    <row r="715" spans="5:5" s="3" customFormat="1" x14ac:dyDescent="0.25">
      <c r="E715" s="53"/>
    </row>
    <row r="716" spans="5:5" s="3" customFormat="1" x14ac:dyDescent="0.25">
      <c r="E716" s="53"/>
    </row>
    <row r="717" spans="5:5" s="3" customFormat="1" x14ac:dyDescent="0.25">
      <c r="E717" s="53"/>
    </row>
    <row r="718" spans="5:5" s="3" customFormat="1" x14ac:dyDescent="0.25">
      <c r="E718" s="53"/>
    </row>
  </sheetData>
  <mergeCells count="32">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zoomScale="70" zoomScaleNormal="70" workbookViewId="0">
      <selection activeCell="J9" sqref="J9"/>
    </sheetView>
  </sheetViews>
  <sheetFormatPr baseColWidth="10" defaultColWidth="11.42578125" defaultRowHeight="15" x14ac:dyDescent="0.2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x14ac:dyDescent="0.25">
      <c r="B4" s="305" t="s">
        <v>78</v>
      </c>
      <c r="C4" s="305"/>
      <c r="D4" s="305"/>
      <c r="E4" s="306" t="s">
        <v>3</v>
      </c>
      <c r="F4" s="306"/>
      <c r="G4" s="306"/>
      <c r="H4" s="306"/>
      <c r="I4" s="306"/>
      <c r="Q4" s="307" t="s">
        <v>9</v>
      </c>
      <c r="R4" s="307"/>
    </row>
    <row r="5" spans="2:19" x14ac:dyDescent="0.25">
      <c r="B5" s="305"/>
      <c r="C5" s="305"/>
      <c r="D5" s="305"/>
      <c r="E5" s="306"/>
      <c r="F5" s="306"/>
      <c r="G5" s="306"/>
      <c r="H5" s="306"/>
      <c r="I5" s="306"/>
      <c r="Q5" s="307"/>
      <c r="R5" s="307"/>
    </row>
    <row r="6" spans="2:19" x14ac:dyDescent="0.25">
      <c r="B6" s="305"/>
      <c r="C6" s="305"/>
      <c r="D6" s="305"/>
      <c r="E6" s="306"/>
      <c r="F6" s="306"/>
      <c r="G6" s="306"/>
      <c r="H6" s="306"/>
      <c r="I6" s="306"/>
      <c r="Q6" s="307"/>
      <c r="R6" s="307"/>
    </row>
    <row r="7" spans="2:19" ht="15.75" thickBot="1" x14ac:dyDescent="0.3"/>
    <row r="8" spans="2:19" ht="62.25" customHeight="1" thickBot="1" x14ac:dyDescent="0.3">
      <c r="B8" s="308" t="s">
        <v>28</v>
      </c>
      <c r="C8" s="308"/>
      <c r="D8" s="80" t="s">
        <v>109</v>
      </c>
      <c r="E8" s="81">
        <v>5</v>
      </c>
      <c r="F8" s="81">
        <v>10</v>
      </c>
      <c r="G8" s="81">
        <v>15</v>
      </c>
      <c r="H8" s="81">
        <v>20</v>
      </c>
      <c r="I8" s="82">
        <v>25</v>
      </c>
      <c r="K8" s="309" t="s">
        <v>41</v>
      </c>
      <c r="L8" s="310"/>
      <c r="M8" s="310"/>
      <c r="N8" s="310"/>
      <c r="O8" s="310"/>
      <c r="P8" s="311"/>
      <c r="Q8" s="312" t="s">
        <v>77</v>
      </c>
      <c r="R8" s="312"/>
      <c r="S8" s="3" t="s">
        <v>73</v>
      </c>
    </row>
    <row r="9" spans="2:19" ht="62.25" customHeight="1" thickBot="1" x14ac:dyDescent="0.3">
      <c r="B9" s="308"/>
      <c r="C9" s="308"/>
      <c r="D9" s="80" t="s">
        <v>110</v>
      </c>
      <c r="E9" s="83">
        <v>4</v>
      </c>
      <c r="F9" s="83">
        <v>8</v>
      </c>
      <c r="G9" s="81">
        <v>12</v>
      </c>
      <c r="H9" s="81">
        <v>16</v>
      </c>
      <c r="I9" s="82">
        <v>20</v>
      </c>
      <c r="K9" s="313" t="s">
        <v>42</v>
      </c>
      <c r="L9" s="314"/>
      <c r="M9" s="314"/>
      <c r="N9" s="314"/>
      <c r="O9" s="314"/>
      <c r="P9" s="314"/>
      <c r="Q9" s="315" t="s">
        <v>76</v>
      </c>
      <c r="R9" s="316"/>
      <c r="S9" s="3" t="s">
        <v>208</v>
      </c>
    </row>
    <row r="10" spans="2:19" ht="62.25" customHeight="1" thickBot="1" x14ac:dyDescent="0.3">
      <c r="B10" s="308"/>
      <c r="C10" s="308"/>
      <c r="D10" s="80" t="s">
        <v>111</v>
      </c>
      <c r="E10" s="83">
        <v>3</v>
      </c>
      <c r="F10" s="83">
        <v>6</v>
      </c>
      <c r="G10" s="83">
        <v>9</v>
      </c>
      <c r="H10" s="81">
        <v>12</v>
      </c>
      <c r="I10" s="82">
        <v>15</v>
      </c>
      <c r="K10" s="317" t="s">
        <v>37</v>
      </c>
      <c r="L10" s="318"/>
      <c r="M10" s="318"/>
      <c r="N10" s="318"/>
      <c r="O10" s="318"/>
      <c r="P10" s="318"/>
      <c r="Q10" s="312" t="s">
        <v>94</v>
      </c>
      <c r="R10" s="312"/>
      <c r="S10" s="3" t="s">
        <v>207</v>
      </c>
    </row>
    <row r="11" spans="2:19" ht="62.25" customHeight="1" x14ac:dyDescent="0.25">
      <c r="B11" s="308"/>
      <c r="C11" s="308"/>
      <c r="D11" s="80" t="s">
        <v>112</v>
      </c>
      <c r="E11" s="84">
        <v>2</v>
      </c>
      <c r="F11" s="83">
        <v>4</v>
      </c>
      <c r="G11" s="83">
        <v>6</v>
      </c>
      <c r="H11" s="81">
        <v>8</v>
      </c>
      <c r="I11" s="82">
        <v>10</v>
      </c>
      <c r="K11" s="319" t="s">
        <v>43</v>
      </c>
      <c r="L11" s="320"/>
      <c r="M11" s="320"/>
      <c r="N11" s="320"/>
      <c r="O11" s="320"/>
      <c r="P11" s="320"/>
      <c r="Q11" s="312" t="s">
        <v>93</v>
      </c>
      <c r="R11" s="321"/>
      <c r="S11" s="3" t="s">
        <v>93</v>
      </c>
    </row>
    <row r="12" spans="2:19" ht="62.25" customHeight="1" x14ac:dyDescent="0.25">
      <c r="B12" s="308"/>
      <c r="C12" s="308"/>
      <c r="D12" s="80" t="s">
        <v>113</v>
      </c>
      <c r="E12" s="84">
        <v>1</v>
      </c>
      <c r="F12" s="84">
        <v>2</v>
      </c>
      <c r="G12" s="83">
        <v>3</v>
      </c>
      <c r="H12" s="81">
        <v>4</v>
      </c>
      <c r="I12" s="82">
        <v>5</v>
      </c>
    </row>
    <row r="13" spans="2:19" ht="62.25" customHeight="1" x14ac:dyDescent="0.25">
      <c r="E13" s="69" t="s">
        <v>114</v>
      </c>
      <c r="F13" s="69" t="s">
        <v>115</v>
      </c>
      <c r="G13" s="69" t="s">
        <v>116</v>
      </c>
      <c r="H13" s="69" t="s">
        <v>117</v>
      </c>
      <c r="I13" s="69" t="s">
        <v>118</v>
      </c>
    </row>
    <row r="18" spans="4:6" ht="15.75" x14ac:dyDescent="0.25">
      <c r="D18" t="s">
        <v>46</v>
      </c>
      <c r="E18" s="84" t="s">
        <v>43</v>
      </c>
      <c r="F18" s="84">
        <v>1</v>
      </c>
    </row>
    <row r="19" spans="4:6" x14ac:dyDescent="0.25">
      <c r="D19" t="s">
        <v>47</v>
      </c>
      <c r="E19" t="s">
        <v>43</v>
      </c>
      <c r="F19">
        <v>2</v>
      </c>
    </row>
    <row r="20" spans="4:6" x14ac:dyDescent="0.25">
      <c r="D20" t="s">
        <v>48</v>
      </c>
      <c r="E20" t="s">
        <v>37</v>
      </c>
      <c r="F20">
        <v>2</v>
      </c>
    </row>
    <row r="21" spans="4:6" x14ac:dyDescent="0.25">
      <c r="D21" t="s">
        <v>49</v>
      </c>
      <c r="E21" t="s">
        <v>45</v>
      </c>
      <c r="F21">
        <v>3</v>
      </c>
    </row>
    <row r="22" spans="4:6" x14ac:dyDescent="0.25">
      <c r="D22" t="s">
        <v>50</v>
      </c>
      <c r="E22" t="s">
        <v>41</v>
      </c>
      <c r="F22">
        <v>4</v>
      </c>
    </row>
    <row r="23" spans="4:6" x14ac:dyDescent="0.25">
      <c r="D23" t="s">
        <v>52</v>
      </c>
      <c r="E23" t="s">
        <v>43</v>
      </c>
      <c r="F23">
        <v>1</v>
      </c>
    </row>
    <row r="24" spans="4:6" x14ac:dyDescent="0.25">
      <c r="D24" t="s">
        <v>53</v>
      </c>
      <c r="E24" t="s">
        <v>37</v>
      </c>
      <c r="F24">
        <v>2</v>
      </c>
    </row>
    <row r="25" spans="4:6" x14ac:dyDescent="0.25">
      <c r="D25" t="s">
        <v>54</v>
      </c>
      <c r="E25" t="s">
        <v>37</v>
      </c>
      <c r="F25">
        <v>2</v>
      </c>
    </row>
    <row r="26" spans="4:6" x14ac:dyDescent="0.25">
      <c r="D26" t="s">
        <v>55</v>
      </c>
      <c r="E26" t="s">
        <v>42</v>
      </c>
      <c r="F26">
        <v>3</v>
      </c>
    </row>
    <row r="27" spans="4:6" x14ac:dyDescent="0.25">
      <c r="D27" t="s">
        <v>56</v>
      </c>
      <c r="E27" t="s">
        <v>41</v>
      </c>
      <c r="F27">
        <v>4</v>
      </c>
    </row>
    <row r="28" spans="4:6" x14ac:dyDescent="0.25">
      <c r="D28" t="s">
        <v>57</v>
      </c>
      <c r="E28" t="s">
        <v>37</v>
      </c>
      <c r="F28">
        <v>2</v>
      </c>
    </row>
    <row r="29" spans="4:6" x14ac:dyDescent="0.25">
      <c r="D29" t="s">
        <v>51</v>
      </c>
      <c r="E29" t="s">
        <v>37</v>
      </c>
      <c r="F29">
        <v>2</v>
      </c>
    </row>
    <row r="30" spans="4:6" x14ac:dyDescent="0.25">
      <c r="D30" t="s">
        <v>65</v>
      </c>
      <c r="E30" t="s">
        <v>37</v>
      </c>
      <c r="F30">
        <v>2</v>
      </c>
    </row>
    <row r="31" spans="4:6" x14ac:dyDescent="0.25">
      <c r="D31" t="s">
        <v>58</v>
      </c>
      <c r="E31" t="s">
        <v>42</v>
      </c>
      <c r="F31">
        <v>3</v>
      </c>
    </row>
    <row r="32" spans="4:6" x14ac:dyDescent="0.25">
      <c r="D32" t="s">
        <v>59</v>
      </c>
      <c r="E32" t="s">
        <v>41</v>
      </c>
      <c r="F32">
        <v>4</v>
      </c>
    </row>
    <row r="33" spans="4:6" x14ac:dyDescent="0.25">
      <c r="D33" t="s">
        <v>60</v>
      </c>
      <c r="E33" t="s">
        <v>37</v>
      </c>
      <c r="F33">
        <v>2</v>
      </c>
    </row>
    <row r="34" spans="4:6" x14ac:dyDescent="0.25">
      <c r="D34" t="s">
        <v>61</v>
      </c>
      <c r="E34" t="s">
        <v>37</v>
      </c>
      <c r="F34">
        <v>2</v>
      </c>
    </row>
    <row r="35" spans="4:6" x14ac:dyDescent="0.25">
      <c r="D35" t="s">
        <v>62</v>
      </c>
      <c r="E35" t="s">
        <v>42</v>
      </c>
      <c r="F35">
        <v>3</v>
      </c>
    </row>
    <row r="36" spans="4:6" x14ac:dyDescent="0.25">
      <c r="D36" t="s">
        <v>63</v>
      </c>
      <c r="E36" t="s">
        <v>42</v>
      </c>
      <c r="F36">
        <v>3</v>
      </c>
    </row>
    <row r="37" spans="4:6" x14ac:dyDescent="0.25">
      <c r="D37" t="s">
        <v>64</v>
      </c>
      <c r="E37" t="s">
        <v>41</v>
      </c>
      <c r="F37">
        <v>4</v>
      </c>
    </row>
    <row r="38" spans="4:6" x14ac:dyDescent="0.25">
      <c r="D38" t="s">
        <v>68</v>
      </c>
      <c r="E38" t="s">
        <v>42</v>
      </c>
      <c r="F38">
        <v>3</v>
      </c>
    </row>
    <row r="39" spans="4:6" x14ac:dyDescent="0.25">
      <c r="D39" t="s">
        <v>69</v>
      </c>
      <c r="E39" t="s">
        <v>42</v>
      </c>
      <c r="F39">
        <v>3</v>
      </c>
    </row>
    <row r="40" spans="4:6" x14ac:dyDescent="0.25">
      <c r="D40" t="s">
        <v>70</v>
      </c>
      <c r="E40" t="s">
        <v>42</v>
      </c>
      <c r="F40">
        <v>3</v>
      </c>
    </row>
    <row r="41" spans="4:6" x14ac:dyDescent="0.25">
      <c r="D41" t="s">
        <v>71</v>
      </c>
      <c r="E41" t="s">
        <v>42</v>
      </c>
      <c r="F41">
        <v>3</v>
      </c>
    </row>
    <row r="42" spans="4:6" x14ac:dyDescent="0.25">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E8" zoomScale="71" zoomScaleNormal="71" workbookViewId="0">
      <selection activeCell="C30" sqref="C30:C39"/>
    </sheetView>
  </sheetViews>
  <sheetFormatPr baseColWidth="10" defaultColWidth="11.42578125" defaultRowHeight="15" x14ac:dyDescent="0.25"/>
  <cols>
    <col min="1" max="1" width="18.42578125" style="10" customWidth="1"/>
    <col min="2" max="2" width="35.85546875" style="10" customWidth="1"/>
    <col min="3" max="3" width="40.28515625" customWidth="1"/>
    <col min="4" max="4" width="16.85546875" style="131"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x14ac:dyDescent="0.3">
      <c r="A1" s="340"/>
      <c r="B1" s="341"/>
      <c r="C1" s="344"/>
      <c r="D1" s="344"/>
      <c r="E1" s="344"/>
      <c r="F1" s="344"/>
      <c r="G1" s="344"/>
      <c r="H1" s="344"/>
      <c r="I1" s="344"/>
      <c r="J1" s="345"/>
      <c r="K1" s="336" t="s">
        <v>14</v>
      </c>
      <c r="L1" s="336"/>
      <c r="M1" s="33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2"/>
      <c r="B2" s="343"/>
      <c r="C2" s="346"/>
      <c r="D2" s="346"/>
      <c r="E2" s="346"/>
      <c r="F2" s="346"/>
      <c r="G2" s="346"/>
      <c r="H2" s="346"/>
      <c r="I2" s="346"/>
      <c r="J2" s="347"/>
      <c r="K2" s="336"/>
      <c r="L2" s="336"/>
      <c r="M2" s="33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46"/>
      <c r="D3" s="346"/>
      <c r="E3" s="346"/>
      <c r="F3" s="346"/>
      <c r="G3" s="346"/>
      <c r="H3" s="346"/>
      <c r="I3" s="346"/>
      <c r="J3" s="347"/>
      <c r="K3" s="336"/>
      <c r="L3" s="336"/>
      <c r="M3" s="33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27" t="s">
        <v>0</v>
      </c>
      <c r="B4" s="328"/>
      <c r="C4" s="337"/>
      <c r="D4" s="337"/>
      <c r="E4" s="337"/>
      <c r="F4" s="337"/>
      <c r="G4" s="338"/>
      <c r="H4" s="339"/>
      <c r="I4" s="339"/>
      <c r="J4" s="339"/>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27" t="s">
        <v>1</v>
      </c>
      <c r="B5" s="328"/>
      <c r="C5" s="329"/>
      <c r="D5" s="329"/>
      <c r="E5" s="329"/>
      <c r="F5" s="329"/>
      <c r="G5" s="33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27" t="s">
        <v>2</v>
      </c>
      <c r="B6" s="328"/>
      <c r="C6" s="329"/>
      <c r="D6" s="329"/>
      <c r="E6" s="329"/>
      <c r="F6" s="329"/>
      <c r="G6" s="33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31" t="s">
        <v>79</v>
      </c>
      <c r="B7" s="332"/>
      <c r="C7" s="333"/>
      <c r="D7" s="334" t="s">
        <v>80</v>
      </c>
      <c r="E7" s="334"/>
      <c r="F7" s="334"/>
      <c r="G7" s="335" t="s">
        <v>81</v>
      </c>
      <c r="H7" s="322" t="s">
        <v>82</v>
      </c>
      <c r="I7" s="324" t="s">
        <v>83</v>
      </c>
      <c r="J7" s="325"/>
      <c r="K7" s="324" t="s">
        <v>84</v>
      </c>
      <c r="L7" s="325"/>
      <c r="M7" s="32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35"/>
      <c r="H8" s="323"/>
      <c r="I8" s="25" t="s">
        <v>89</v>
      </c>
      <c r="J8" s="25" t="s">
        <v>90</v>
      </c>
      <c r="K8" s="25" t="s">
        <v>91</v>
      </c>
      <c r="L8" s="25" t="s">
        <v>92</v>
      </c>
      <c r="M8" s="32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1"/>
      <c r="B9" s="352"/>
      <c r="C9" s="352"/>
      <c r="D9" s="352"/>
      <c r="E9" s="352"/>
      <c r="F9" s="352"/>
      <c r="G9" s="35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3">
        <f>'5. Mapa Final'!A10</f>
        <v>1</v>
      </c>
      <c r="B10" s="353" t="str">
        <f>'5. Mapa Final'!B10</f>
        <v>Ofrecer, prometer y entregar, aceptar o solicitar adiciones  de  contratos incurriendo en sobrecostos, durante la ejecución contractual, de forma indebida para obtener beneficio propio y/o de terceros</v>
      </c>
      <c r="C10" s="353" t="str">
        <f>'5. Mapa Final'!C10</f>
        <v xml:space="preserve">Cuando se solicita y/o se otorga el visto bueno jurídico para la adición de un contrato de forma indebida en beneficio  propio y/o de terceros </v>
      </c>
      <c r="D10" s="359" t="str">
        <f>'5. Mapa Final'!J10</f>
        <v>Muy Baja - 1</v>
      </c>
      <c r="E10" s="363" t="str">
        <f>'5. Mapa Final'!K10</f>
        <v>Menor - 2</v>
      </c>
      <c r="F10" s="356" t="str">
        <f>'5. Mapa Final'!M10</f>
        <v>Bajo - 2</v>
      </c>
      <c r="G10" s="210" t="s">
        <v>208</v>
      </c>
      <c r="H10" s="348"/>
      <c r="I10" s="348"/>
      <c r="J10" s="348"/>
      <c r="K10" s="348"/>
      <c r="L10" s="348"/>
      <c r="M10" s="348"/>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4"/>
      <c r="B11" s="354"/>
      <c r="C11" s="354"/>
      <c r="D11" s="360"/>
      <c r="E11" s="364"/>
      <c r="F11" s="357"/>
      <c r="G11" s="210"/>
      <c r="H11" s="349"/>
      <c r="I11" s="349"/>
      <c r="J11" s="349"/>
      <c r="K11" s="349"/>
      <c r="L11" s="349"/>
      <c r="M11" s="349"/>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4"/>
      <c r="B12" s="354"/>
      <c r="C12" s="354"/>
      <c r="D12" s="360"/>
      <c r="E12" s="364"/>
      <c r="F12" s="357"/>
      <c r="G12" s="210"/>
      <c r="H12" s="349"/>
      <c r="I12" s="349"/>
      <c r="J12" s="349"/>
      <c r="K12" s="349"/>
      <c r="L12" s="349"/>
      <c r="M12" s="349"/>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4"/>
      <c r="B13" s="354"/>
      <c r="C13" s="354"/>
      <c r="D13" s="360"/>
      <c r="E13" s="364"/>
      <c r="F13" s="357"/>
      <c r="G13" s="210"/>
      <c r="H13" s="349"/>
      <c r="I13" s="349"/>
      <c r="J13" s="349"/>
      <c r="K13" s="349"/>
      <c r="L13" s="349"/>
      <c r="M13" s="349"/>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4"/>
      <c r="B14" s="354"/>
      <c r="C14" s="354"/>
      <c r="D14" s="360"/>
      <c r="E14" s="364"/>
      <c r="F14" s="357"/>
      <c r="G14" s="210"/>
      <c r="H14" s="349"/>
      <c r="I14" s="349"/>
      <c r="J14" s="349"/>
      <c r="K14" s="349"/>
      <c r="L14" s="349"/>
      <c r="M14" s="349"/>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4"/>
      <c r="B15" s="354"/>
      <c r="C15" s="354"/>
      <c r="D15" s="360"/>
      <c r="E15" s="364"/>
      <c r="F15" s="357"/>
      <c r="G15" s="210"/>
      <c r="H15" s="349"/>
      <c r="I15" s="349"/>
      <c r="J15" s="349"/>
      <c r="K15" s="349"/>
      <c r="L15" s="349"/>
      <c r="M15" s="349"/>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4"/>
      <c r="B16" s="354"/>
      <c r="C16" s="354"/>
      <c r="D16" s="360"/>
      <c r="E16" s="364"/>
      <c r="F16" s="357"/>
      <c r="G16" s="210"/>
      <c r="H16" s="349"/>
      <c r="I16" s="349"/>
      <c r="J16" s="349"/>
      <c r="K16" s="349"/>
      <c r="L16" s="349"/>
      <c r="M16" s="349"/>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4"/>
      <c r="B17" s="354"/>
      <c r="C17" s="354"/>
      <c r="D17" s="361"/>
      <c r="E17" s="365"/>
      <c r="F17" s="357"/>
      <c r="G17" s="210"/>
      <c r="H17" s="349"/>
      <c r="I17" s="349"/>
      <c r="J17" s="349"/>
      <c r="K17" s="349"/>
      <c r="L17" s="349"/>
      <c r="M17" s="349"/>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4"/>
      <c r="B18" s="354"/>
      <c r="C18" s="354"/>
      <c r="D18" s="361"/>
      <c r="E18" s="365"/>
      <c r="F18" s="357"/>
      <c r="G18" s="210"/>
      <c r="H18" s="349"/>
      <c r="I18" s="349"/>
      <c r="J18" s="349"/>
      <c r="K18" s="349"/>
      <c r="L18" s="349"/>
      <c r="M18" s="349"/>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5"/>
      <c r="B19" s="355"/>
      <c r="C19" s="355"/>
      <c r="D19" s="362"/>
      <c r="E19" s="366"/>
      <c r="F19" s="358"/>
      <c r="G19" s="207"/>
      <c r="H19" s="350"/>
      <c r="I19" s="350"/>
      <c r="J19" s="350"/>
      <c r="K19" s="350"/>
      <c r="L19" s="350"/>
      <c r="M19" s="35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3">
        <f>'5. Mapa Final'!A20</f>
        <v>2</v>
      </c>
      <c r="B20" s="353" t="str">
        <f>'5. Mapa Final'!B20</f>
        <v>Ofrecer, prometer y entregar, aceptar o solicitar una ventaja indebida  para influir o direccionar  la formulación de   requisitos habiliantes o técnicos  para satisfacer un interés personal, de manera directa o indirecta o por interpuesta persona.</v>
      </c>
      <c r="C20" s="353" t="str">
        <f>'5. Mapa Final'!C20</f>
        <v>Cuando  se direccionan los requisitos habilitanes y técnicos para favorecer  indebidamente ciertos proponentes (pliegos sastre).</v>
      </c>
      <c r="D20" s="359" t="str">
        <f>'5. Mapa Final'!J20</f>
        <v>Muy Baja - 1</v>
      </c>
      <c r="E20" s="363" t="str">
        <f>'5. Mapa Final'!K20</f>
        <v>Mayor - 4</v>
      </c>
      <c r="F20" s="356" t="str">
        <f>'5. Mapa Final'!M20</f>
        <v>Alto  - 4</v>
      </c>
      <c r="G20" s="210" t="s">
        <v>73</v>
      </c>
      <c r="H20" s="348"/>
      <c r="I20" s="348"/>
      <c r="J20" s="348"/>
      <c r="K20" s="348"/>
      <c r="L20" s="348"/>
      <c r="M20" s="348"/>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4"/>
      <c r="B21" s="354"/>
      <c r="C21" s="354"/>
      <c r="D21" s="360"/>
      <c r="E21" s="364"/>
      <c r="F21" s="357"/>
      <c r="G21" s="210"/>
      <c r="H21" s="349"/>
      <c r="I21" s="349"/>
      <c r="J21" s="349"/>
      <c r="K21" s="349"/>
      <c r="L21" s="349"/>
      <c r="M21" s="349"/>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4"/>
      <c r="B22" s="354"/>
      <c r="C22" s="354"/>
      <c r="D22" s="360"/>
      <c r="E22" s="364"/>
      <c r="F22" s="357"/>
      <c r="G22" s="210"/>
      <c r="H22" s="349"/>
      <c r="I22" s="349"/>
      <c r="J22" s="349"/>
      <c r="K22" s="349"/>
      <c r="L22" s="349"/>
      <c r="M22" s="349"/>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4"/>
      <c r="B23" s="354"/>
      <c r="C23" s="354"/>
      <c r="D23" s="360"/>
      <c r="E23" s="364"/>
      <c r="F23" s="357"/>
      <c r="G23" s="210"/>
      <c r="H23" s="349"/>
      <c r="I23" s="349"/>
      <c r="J23" s="349"/>
      <c r="K23" s="349"/>
      <c r="L23" s="349"/>
      <c r="M23" s="349"/>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4"/>
      <c r="B24" s="354"/>
      <c r="C24" s="354"/>
      <c r="D24" s="360"/>
      <c r="E24" s="364"/>
      <c r="F24" s="357"/>
      <c r="G24" s="210"/>
      <c r="H24" s="349"/>
      <c r="I24" s="349"/>
      <c r="J24" s="349"/>
      <c r="K24" s="349"/>
      <c r="L24" s="349"/>
      <c r="M24" s="349"/>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4"/>
      <c r="B25" s="354"/>
      <c r="C25" s="354"/>
      <c r="D25" s="360"/>
      <c r="E25" s="364"/>
      <c r="F25" s="357"/>
      <c r="G25" s="210"/>
      <c r="H25" s="349"/>
      <c r="I25" s="349"/>
      <c r="J25" s="349"/>
      <c r="K25" s="349"/>
      <c r="L25" s="349"/>
      <c r="M25" s="349"/>
      <c r="N25" s="30"/>
      <c r="O25" s="30"/>
    </row>
    <row r="26" spans="1:169" x14ac:dyDescent="0.25">
      <c r="A26" s="354"/>
      <c r="B26" s="354"/>
      <c r="C26" s="354"/>
      <c r="D26" s="360"/>
      <c r="E26" s="364"/>
      <c r="F26" s="357"/>
      <c r="G26" s="210"/>
      <c r="H26" s="349"/>
      <c r="I26" s="349"/>
      <c r="J26" s="349"/>
      <c r="K26" s="349"/>
      <c r="L26" s="349"/>
      <c r="M26" s="349"/>
      <c r="N26" s="30"/>
      <c r="O26" s="30"/>
    </row>
    <row r="27" spans="1:169" x14ac:dyDescent="0.25">
      <c r="A27" s="354"/>
      <c r="B27" s="354"/>
      <c r="C27" s="354"/>
      <c r="D27" s="361"/>
      <c r="E27" s="365"/>
      <c r="F27" s="357"/>
      <c r="G27" s="210"/>
      <c r="H27" s="349"/>
      <c r="I27" s="349"/>
      <c r="J27" s="349"/>
      <c r="K27" s="349"/>
      <c r="L27" s="349"/>
      <c r="M27" s="349"/>
      <c r="N27" s="30"/>
      <c r="O27" s="30"/>
    </row>
    <row r="28" spans="1:169" x14ac:dyDescent="0.25">
      <c r="A28" s="354"/>
      <c r="B28" s="354"/>
      <c r="C28" s="354"/>
      <c r="D28" s="361"/>
      <c r="E28" s="365"/>
      <c r="F28" s="357"/>
      <c r="G28" s="210"/>
      <c r="H28" s="349"/>
      <c r="I28" s="349"/>
      <c r="J28" s="349"/>
      <c r="K28" s="349"/>
      <c r="L28" s="349"/>
      <c r="M28" s="349"/>
      <c r="N28" s="30"/>
      <c r="O28" s="30"/>
    </row>
    <row r="29" spans="1:169" ht="15.75" thickBot="1" x14ac:dyDescent="0.3">
      <c r="A29" s="355"/>
      <c r="B29" s="355"/>
      <c r="C29" s="355"/>
      <c r="D29" s="362"/>
      <c r="E29" s="366"/>
      <c r="F29" s="358"/>
      <c r="G29" s="207"/>
      <c r="H29" s="350"/>
      <c r="I29" s="350"/>
      <c r="J29" s="350"/>
      <c r="K29" s="350"/>
      <c r="L29" s="350"/>
      <c r="M29" s="350"/>
      <c r="N29" s="30"/>
      <c r="O29" s="30"/>
    </row>
    <row r="30" spans="1:169" x14ac:dyDescent="0.25">
      <c r="A30" s="353">
        <f>'5. Mapa Final'!A30</f>
        <v>3</v>
      </c>
      <c r="B30" s="353" t="str">
        <f>'5. Mapa Final'!B30</f>
        <v xml:space="preserve">Ofrecer, prometer y entregar, aceptar o solicitar una dádiva en beneficio propio o de un tercero para evitar ser objeto de sanción contractual </v>
      </c>
      <c r="C30" s="353" t="str">
        <f>'5. Mapa Final'!C30</f>
        <v xml:space="preserve">Cuando se abstiene de imponer una sanción contractual, cuando jurídicamente es procedente, con ocasión de una  dádiva en beneficio propio o de un tercero </v>
      </c>
      <c r="D30" s="359" t="str">
        <f>'5. Mapa Final'!J30</f>
        <v>Muy Baja - 1</v>
      </c>
      <c r="E30" s="363" t="str">
        <f>'5. Mapa Final'!K30</f>
        <v>Menor - 2</v>
      </c>
      <c r="F30" s="356" t="str">
        <f>'5. Mapa Final'!M30</f>
        <v>Bajo - 2</v>
      </c>
      <c r="G30" s="210" t="s">
        <v>207</v>
      </c>
      <c r="H30" s="348"/>
      <c r="I30" s="348"/>
      <c r="J30" s="348"/>
      <c r="K30" s="348"/>
      <c r="L30" s="348"/>
      <c r="M30" s="348"/>
    </row>
    <row r="31" spans="1:169" x14ac:dyDescent="0.25">
      <c r="A31" s="354"/>
      <c r="B31" s="354"/>
      <c r="C31" s="354"/>
      <c r="D31" s="360"/>
      <c r="E31" s="364"/>
      <c r="F31" s="357"/>
      <c r="G31" s="210"/>
      <c r="H31" s="349"/>
      <c r="I31" s="349"/>
      <c r="J31" s="349"/>
      <c r="K31" s="349"/>
      <c r="L31" s="349"/>
      <c r="M31" s="349"/>
    </row>
    <row r="32" spans="1:169" x14ac:dyDescent="0.25">
      <c r="A32" s="354"/>
      <c r="B32" s="354"/>
      <c r="C32" s="354"/>
      <c r="D32" s="360"/>
      <c r="E32" s="364"/>
      <c r="F32" s="357"/>
      <c r="G32" s="210"/>
      <c r="H32" s="349"/>
      <c r="I32" s="349"/>
      <c r="J32" s="349"/>
      <c r="K32" s="349"/>
      <c r="L32" s="349"/>
      <c r="M32" s="349"/>
    </row>
    <row r="33" spans="1:13" x14ac:dyDescent="0.25">
      <c r="A33" s="354"/>
      <c r="B33" s="354"/>
      <c r="C33" s="354"/>
      <c r="D33" s="360"/>
      <c r="E33" s="364"/>
      <c r="F33" s="357"/>
      <c r="G33" s="210"/>
      <c r="H33" s="349"/>
      <c r="I33" s="349"/>
      <c r="J33" s="349"/>
      <c r="K33" s="349"/>
      <c r="L33" s="349"/>
      <c r="M33" s="349"/>
    </row>
    <row r="34" spans="1:13" x14ac:dyDescent="0.25">
      <c r="A34" s="354"/>
      <c r="B34" s="354"/>
      <c r="C34" s="354"/>
      <c r="D34" s="360"/>
      <c r="E34" s="364"/>
      <c r="F34" s="357"/>
      <c r="G34" s="210"/>
      <c r="H34" s="349"/>
      <c r="I34" s="349"/>
      <c r="J34" s="349"/>
      <c r="K34" s="349"/>
      <c r="L34" s="349"/>
      <c r="M34" s="349"/>
    </row>
    <row r="35" spans="1:13" x14ac:dyDescent="0.25">
      <c r="A35" s="354"/>
      <c r="B35" s="354"/>
      <c r="C35" s="354"/>
      <c r="D35" s="360"/>
      <c r="E35" s="364"/>
      <c r="F35" s="357"/>
      <c r="G35" s="210"/>
      <c r="H35" s="349"/>
      <c r="I35" s="349"/>
      <c r="J35" s="349"/>
      <c r="K35" s="349"/>
      <c r="L35" s="349"/>
      <c r="M35" s="349"/>
    </row>
    <row r="36" spans="1:13" x14ac:dyDescent="0.25">
      <c r="A36" s="354"/>
      <c r="B36" s="354"/>
      <c r="C36" s="354"/>
      <c r="D36" s="360"/>
      <c r="E36" s="364"/>
      <c r="F36" s="357"/>
      <c r="G36" s="210"/>
      <c r="H36" s="349"/>
      <c r="I36" s="349"/>
      <c r="J36" s="349"/>
      <c r="K36" s="349"/>
      <c r="L36" s="349"/>
      <c r="M36" s="349"/>
    </row>
    <row r="37" spans="1:13" x14ac:dyDescent="0.25">
      <c r="A37" s="354"/>
      <c r="B37" s="354"/>
      <c r="C37" s="354"/>
      <c r="D37" s="361"/>
      <c r="E37" s="365"/>
      <c r="F37" s="357"/>
      <c r="G37" s="210"/>
      <c r="H37" s="349"/>
      <c r="I37" s="349"/>
      <c r="J37" s="349"/>
      <c r="K37" s="349"/>
      <c r="L37" s="349"/>
      <c r="M37" s="349"/>
    </row>
    <row r="38" spans="1:13" x14ac:dyDescent="0.25">
      <c r="A38" s="354"/>
      <c r="B38" s="354"/>
      <c r="C38" s="354"/>
      <c r="D38" s="361"/>
      <c r="E38" s="365"/>
      <c r="F38" s="357"/>
      <c r="G38" s="210"/>
      <c r="H38" s="349"/>
      <c r="I38" s="349"/>
      <c r="J38" s="349"/>
      <c r="K38" s="349"/>
      <c r="L38" s="349"/>
      <c r="M38" s="349"/>
    </row>
    <row r="39" spans="1:13" ht="15.75" thickBot="1" x14ac:dyDescent="0.3">
      <c r="A39" s="355"/>
      <c r="B39" s="355"/>
      <c r="C39" s="355"/>
      <c r="D39" s="362"/>
      <c r="E39" s="366"/>
      <c r="F39" s="358"/>
      <c r="G39" s="207"/>
      <c r="H39" s="350"/>
      <c r="I39" s="350"/>
      <c r="J39" s="350"/>
      <c r="K39" s="350"/>
      <c r="L39" s="350"/>
      <c r="M39" s="350"/>
    </row>
  </sheetData>
  <mergeCells count="57">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E20:E29"/>
    <mergeCell ref="D30:D39"/>
    <mergeCell ref="E30:E39"/>
    <mergeCell ref="K20:K29"/>
    <mergeCell ref="L20:L29"/>
    <mergeCell ref="M20:M29"/>
    <mergeCell ref="B10:B19"/>
    <mergeCell ref="B20:B29"/>
    <mergeCell ref="F20:F29"/>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8" zoomScale="71" zoomScaleNormal="71" workbookViewId="0">
      <selection activeCell="C10" sqref="C10:C19"/>
    </sheetView>
  </sheetViews>
  <sheetFormatPr baseColWidth="10" defaultColWidth="11.42578125" defaultRowHeight="15" x14ac:dyDescent="0.25"/>
  <cols>
    <col min="1" max="2" width="18.42578125" style="10" customWidth="1"/>
    <col min="3" max="3" width="40.28515625" customWidth="1"/>
    <col min="4" max="4" width="16.85546875" style="131"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40"/>
      <c r="B1" s="341"/>
      <c r="C1" s="344"/>
      <c r="D1" s="344"/>
      <c r="E1" s="344"/>
      <c r="F1" s="344"/>
      <c r="G1" s="344"/>
      <c r="H1" s="344"/>
      <c r="I1" s="344"/>
      <c r="J1" s="345"/>
      <c r="K1" s="336" t="s">
        <v>14</v>
      </c>
      <c r="L1" s="336"/>
      <c r="M1" s="33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2"/>
      <c r="B2" s="343"/>
      <c r="C2" s="346"/>
      <c r="D2" s="346"/>
      <c r="E2" s="346"/>
      <c r="F2" s="346"/>
      <c r="G2" s="346"/>
      <c r="H2" s="346"/>
      <c r="I2" s="346"/>
      <c r="J2" s="347"/>
      <c r="K2" s="336"/>
      <c r="L2" s="336"/>
      <c r="M2" s="33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46"/>
      <c r="D3" s="346"/>
      <c r="E3" s="346"/>
      <c r="F3" s="346"/>
      <c r="G3" s="346"/>
      <c r="H3" s="346"/>
      <c r="I3" s="346"/>
      <c r="J3" s="347"/>
      <c r="K3" s="336"/>
      <c r="L3" s="336"/>
      <c r="M3" s="33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27" t="s">
        <v>0</v>
      </c>
      <c r="B4" s="328"/>
      <c r="C4" s="337"/>
      <c r="D4" s="337"/>
      <c r="E4" s="337"/>
      <c r="F4" s="337"/>
      <c r="G4" s="338"/>
      <c r="H4" s="339"/>
      <c r="I4" s="339"/>
      <c r="J4" s="339"/>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27" t="s">
        <v>1</v>
      </c>
      <c r="B5" s="328"/>
      <c r="C5" s="329"/>
      <c r="D5" s="329"/>
      <c r="E5" s="329"/>
      <c r="F5" s="329"/>
      <c r="G5" s="33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27" t="s">
        <v>2</v>
      </c>
      <c r="B6" s="328"/>
      <c r="C6" s="329"/>
      <c r="D6" s="329"/>
      <c r="E6" s="329"/>
      <c r="F6" s="329"/>
      <c r="G6" s="33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31" t="s">
        <v>79</v>
      </c>
      <c r="B7" s="332"/>
      <c r="C7" s="333"/>
      <c r="D7" s="334" t="s">
        <v>80</v>
      </c>
      <c r="E7" s="334"/>
      <c r="F7" s="334"/>
      <c r="G7" s="335" t="s">
        <v>81</v>
      </c>
      <c r="H7" s="322" t="s">
        <v>82</v>
      </c>
      <c r="I7" s="324" t="s">
        <v>83</v>
      </c>
      <c r="J7" s="325"/>
      <c r="K7" s="324" t="s">
        <v>84</v>
      </c>
      <c r="L7" s="325"/>
      <c r="M7" s="32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35"/>
      <c r="H8" s="323"/>
      <c r="I8" s="25" t="s">
        <v>89</v>
      </c>
      <c r="J8" s="25" t="s">
        <v>90</v>
      </c>
      <c r="K8" s="25" t="s">
        <v>91</v>
      </c>
      <c r="L8" s="25" t="s">
        <v>92</v>
      </c>
      <c r="M8" s="32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1"/>
      <c r="B9" s="352"/>
      <c r="C9" s="352"/>
      <c r="D9" s="352"/>
      <c r="E9" s="352"/>
      <c r="F9" s="352"/>
      <c r="G9" s="35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3">
        <f>'5. Mapa Final'!A10</f>
        <v>1</v>
      </c>
      <c r="B10" s="353" t="str">
        <f>'5. Mapa Final'!B10</f>
        <v>Ofrecer, prometer y entregar, aceptar o solicitar adiciones  de  contratos incurriendo en sobrecostos, durante la ejecución contractual, de forma indebida para obtener beneficio propio y/o de terceros</v>
      </c>
      <c r="C10" s="353" t="str">
        <f>'5. Mapa Final'!C10</f>
        <v xml:space="preserve">Cuando se solicita y/o se otorga el visto bueno jurídico para la adición de un contrato de forma indebida en beneficio  propio y/o de terceros </v>
      </c>
      <c r="D10" s="359" t="str">
        <f>'5. Mapa Final'!J10</f>
        <v>Muy Baja - 1</v>
      </c>
      <c r="E10" s="363" t="str">
        <f>'5. Mapa Final'!K10</f>
        <v>Menor - 2</v>
      </c>
      <c r="F10" s="356" t="str">
        <f>'5. Mapa Final'!M10</f>
        <v>Bajo - 2</v>
      </c>
      <c r="G10" s="210" t="s">
        <v>208</v>
      </c>
      <c r="H10" s="348"/>
      <c r="I10" s="348"/>
      <c r="J10" s="348"/>
      <c r="K10" s="348"/>
      <c r="L10" s="348"/>
      <c r="M10" s="348"/>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4"/>
      <c r="B11" s="354"/>
      <c r="C11" s="354"/>
      <c r="D11" s="360"/>
      <c r="E11" s="364"/>
      <c r="F11" s="357"/>
      <c r="G11" s="210"/>
      <c r="H11" s="349"/>
      <c r="I11" s="349"/>
      <c r="J11" s="349"/>
      <c r="K11" s="349"/>
      <c r="L11" s="349"/>
      <c r="M11" s="349"/>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4"/>
      <c r="B12" s="354"/>
      <c r="C12" s="354"/>
      <c r="D12" s="360"/>
      <c r="E12" s="364"/>
      <c r="F12" s="357"/>
      <c r="G12" s="210"/>
      <c r="H12" s="349"/>
      <c r="I12" s="349"/>
      <c r="J12" s="349"/>
      <c r="K12" s="349"/>
      <c r="L12" s="349"/>
      <c r="M12" s="349"/>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4"/>
      <c r="B13" s="354"/>
      <c r="C13" s="354"/>
      <c r="D13" s="360"/>
      <c r="E13" s="364"/>
      <c r="F13" s="357"/>
      <c r="G13" s="210"/>
      <c r="H13" s="349"/>
      <c r="I13" s="349"/>
      <c r="J13" s="349"/>
      <c r="K13" s="349"/>
      <c r="L13" s="349"/>
      <c r="M13" s="349"/>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4"/>
      <c r="B14" s="354"/>
      <c r="C14" s="354"/>
      <c r="D14" s="360"/>
      <c r="E14" s="364"/>
      <c r="F14" s="357"/>
      <c r="G14" s="210"/>
      <c r="H14" s="349"/>
      <c r="I14" s="349"/>
      <c r="J14" s="349"/>
      <c r="K14" s="349"/>
      <c r="L14" s="349"/>
      <c r="M14" s="349"/>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4"/>
      <c r="B15" s="354"/>
      <c r="C15" s="354"/>
      <c r="D15" s="360"/>
      <c r="E15" s="364"/>
      <c r="F15" s="357"/>
      <c r="G15" s="210"/>
      <c r="H15" s="349"/>
      <c r="I15" s="349"/>
      <c r="J15" s="349"/>
      <c r="K15" s="349"/>
      <c r="L15" s="349"/>
      <c r="M15" s="349"/>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4"/>
      <c r="B16" s="354"/>
      <c r="C16" s="354"/>
      <c r="D16" s="360"/>
      <c r="E16" s="364"/>
      <c r="F16" s="357"/>
      <c r="G16" s="210"/>
      <c r="H16" s="349"/>
      <c r="I16" s="349"/>
      <c r="J16" s="349"/>
      <c r="K16" s="349"/>
      <c r="L16" s="349"/>
      <c r="M16" s="349"/>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4"/>
      <c r="B17" s="354"/>
      <c r="C17" s="354"/>
      <c r="D17" s="361"/>
      <c r="E17" s="365"/>
      <c r="F17" s="357"/>
      <c r="G17" s="210"/>
      <c r="H17" s="349"/>
      <c r="I17" s="349"/>
      <c r="J17" s="349"/>
      <c r="K17" s="349"/>
      <c r="L17" s="349"/>
      <c r="M17" s="349"/>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4"/>
      <c r="B18" s="354"/>
      <c r="C18" s="354"/>
      <c r="D18" s="361"/>
      <c r="E18" s="365"/>
      <c r="F18" s="357"/>
      <c r="G18" s="210"/>
      <c r="H18" s="349"/>
      <c r="I18" s="349"/>
      <c r="J18" s="349"/>
      <c r="K18" s="349"/>
      <c r="L18" s="349"/>
      <c r="M18" s="349"/>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5"/>
      <c r="B19" s="355"/>
      <c r="C19" s="355"/>
      <c r="D19" s="362"/>
      <c r="E19" s="366"/>
      <c r="F19" s="358"/>
      <c r="G19" s="207"/>
      <c r="H19" s="350"/>
      <c r="I19" s="350"/>
      <c r="J19" s="350"/>
      <c r="K19" s="350"/>
      <c r="L19" s="350"/>
      <c r="M19" s="35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3">
        <f>'5. Mapa Final'!A20</f>
        <v>2</v>
      </c>
      <c r="B20" s="353" t="str">
        <f>'5. Mapa Final'!B20</f>
        <v>Ofrecer, prometer y entregar, aceptar o solicitar una ventaja indebida  para influir o direccionar  la formulación de   requisitos habiliantes o técnicos  para satisfacer un interés personal, de manera directa o indirecta o por interpuesta persona.</v>
      </c>
      <c r="C20" s="353" t="str">
        <f>'5. Mapa Final'!C20</f>
        <v>Cuando  se direccionan los requisitos habilitanes y técnicos para favorecer  indebidamente ciertos proponentes (pliegos sastre).</v>
      </c>
      <c r="D20" s="359" t="str">
        <f>'5. Mapa Final'!J20</f>
        <v>Muy Baja - 1</v>
      </c>
      <c r="E20" s="363" t="str">
        <f>'5. Mapa Final'!K20</f>
        <v>Mayor - 4</v>
      </c>
      <c r="F20" s="356" t="str">
        <f>'5. Mapa Final'!M20</f>
        <v>Alto  - 4</v>
      </c>
      <c r="G20" s="210" t="s">
        <v>73</v>
      </c>
      <c r="H20" s="348"/>
      <c r="I20" s="348"/>
      <c r="J20" s="348"/>
      <c r="K20" s="348"/>
      <c r="L20" s="348"/>
      <c r="M20" s="348"/>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4"/>
      <c r="B21" s="354"/>
      <c r="C21" s="354"/>
      <c r="D21" s="360"/>
      <c r="E21" s="364"/>
      <c r="F21" s="357"/>
      <c r="G21" s="210"/>
      <c r="H21" s="349"/>
      <c r="I21" s="349"/>
      <c r="J21" s="349"/>
      <c r="K21" s="349"/>
      <c r="L21" s="349"/>
      <c r="M21" s="349"/>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4"/>
      <c r="B22" s="354"/>
      <c r="C22" s="354"/>
      <c r="D22" s="360"/>
      <c r="E22" s="364"/>
      <c r="F22" s="357"/>
      <c r="G22" s="210"/>
      <c r="H22" s="349"/>
      <c r="I22" s="349"/>
      <c r="J22" s="349"/>
      <c r="K22" s="349"/>
      <c r="L22" s="349"/>
      <c r="M22" s="349"/>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4"/>
      <c r="B23" s="354"/>
      <c r="C23" s="354"/>
      <c r="D23" s="360"/>
      <c r="E23" s="364"/>
      <c r="F23" s="357"/>
      <c r="G23" s="210"/>
      <c r="H23" s="349"/>
      <c r="I23" s="349"/>
      <c r="J23" s="349"/>
      <c r="K23" s="349"/>
      <c r="L23" s="349"/>
      <c r="M23" s="349"/>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4"/>
      <c r="B24" s="354"/>
      <c r="C24" s="354"/>
      <c r="D24" s="360"/>
      <c r="E24" s="364"/>
      <c r="F24" s="357"/>
      <c r="G24" s="210"/>
      <c r="H24" s="349"/>
      <c r="I24" s="349"/>
      <c r="J24" s="349"/>
      <c r="K24" s="349"/>
      <c r="L24" s="349"/>
      <c r="M24" s="349"/>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4"/>
      <c r="B25" s="354"/>
      <c r="C25" s="354"/>
      <c r="D25" s="360"/>
      <c r="E25" s="364"/>
      <c r="F25" s="357"/>
      <c r="G25" s="210"/>
      <c r="H25" s="349"/>
      <c r="I25" s="349"/>
      <c r="J25" s="349"/>
      <c r="K25" s="349"/>
      <c r="L25" s="349"/>
      <c r="M25" s="349"/>
      <c r="N25" s="30"/>
      <c r="O25" s="30"/>
    </row>
    <row r="26" spans="1:169" x14ac:dyDescent="0.25">
      <c r="A26" s="354"/>
      <c r="B26" s="354"/>
      <c r="C26" s="354"/>
      <c r="D26" s="360"/>
      <c r="E26" s="364"/>
      <c r="F26" s="357"/>
      <c r="G26" s="210"/>
      <c r="H26" s="349"/>
      <c r="I26" s="349"/>
      <c r="J26" s="349"/>
      <c r="K26" s="349"/>
      <c r="L26" s="349"/>
      <c r="M26" s="349"/>
      <c r="N26" s="30"/>
      <c r="O26" s="30"/>
    </row>
    <row r="27" spans="1:169" x14ac:dyDescent="0.25">
      <c r="A27" s="354"/>
      <c r="B27" s="354"/>
      <c r="C27" s="354"/>
      <c r="D27" s="361"/>
      <c r="E27" s="365"/>
      <c r="F27" s="357"/>
      <c r="G27" s="210"/>
      <c r="H27" s="349"/>
      <c r="I27" s="349"/>
      <c r="J27" s="349"/>
      <c r="K27" s="349"/>
      <c r="L27" s="349"/>
      <c r="M27" s="349"/>
      <c r="N27" s="30"/>
      <c r="O27" s="30"/>
    </row>
    <row r="28" spans="1:169" x14ac:dyDescent="0.25">
      <c r="A28" s="354"/>
      <c r="B28" s="354"/>
      <c r="C28" s="354"/>
      <c r="D28" s="361"/>
      <c r="E28" s="365"/>
      <c r="F28" s="357"/>
      <c r="G28" s="210"/>
      <c r="H28" s="349"/>
      <c r="I28" s="349"/>
      <c r="J28" s="349"/>
      <c r="K28" s="349"/>
      <c r="L28" s="349"/>
      <c r="M28" s="349"/>
      <c r="N28" s="30"/>
      <c r="O28" s="30"/>
    </row>
    <row r="29" spans="1:169" ht="15.75" thickBot="1" x14ac:dyDescent="0.3">
      <c r="A29" s="355"/>
      <c r="B29" s="355"/>
      <c r="C29" s="355"/>
      <c r="D29" s="362"/>
      <c r="E29" s="366"/>
      <c r="F29" s="358"/>
      <c r="G29" s="207"/>
      <c r="H29" s="350"/>
      <c r="I29" s="350"/>
      <c r="J29" s="350"/>
      <c r="K29" s="350"/>
      <c r="L29" s="350"/>
      <c r="M29" s="350"/>
      <c r="N29" s="30"/>
      <c r="O29" s="30"/>
    </row>
    <row r="30" spans="1:169" x14ac:dyDescent="0.25">
      <c r="A30" s="353">
        <f>'5. Mapa Final'!A30</f>
        <v>3</v>
      </c>
      <c r="B30" s="353" t="str">
        <f>'5. Mapa Final'!B30</f>
        <v xml:space="preserve">Ofrecer, prometer y entregar, aceptar o solicitar una dádiva en beneficio propio o de un tercero para evitar ser objeto de sanción contractual </v>
      </c>
      <c r="C30" s="353" t="str">
        <f>'5. Mapa Final'!C30</f>
        <v xml:space="preserve">Cuando se abstiene de imponer una sanción contractual, cuando jurídicamente es procedente, con ocasión de una  dádiva en beneficio propio o de un tercero </v>
      </c>
      <c r="D30" s="359" t="str">
        <f>'5. Mapa Final'!J30</f>
        <v>Muy Baja - 1</v>
      </c>
      <c r="E30" s="363" t="str">
        <f>'5. Mapa Final'!K30</f>
        <v>Menor - 2</v>
      </c>
      <c r="F30" s="356" t="str">
        <f>'5. Mapa Final'!M30</f>
        <v>Bajo - 2</v>
      </c>
      <c r="G30" s="210" t="s">
        <v>207</v>
      </c>
      <c r="H30" s="348"/>
      <c r="I30" s="348"/>
      <c r="J30" s="348"/>
      <c r="K30" s="348"/>
      <c r="L30" s="348"/>
      <c r="M30" s="348"/>
    </row>
    <row r="31" spans="1:169" x14ac:dyDescent="0.25">
      <c r="A31" s="354"/>
      <c r="B31" s="354"/>
      <c r="C31" s="354"/>
      <c r="D31" s="360"/>
      <c r="E31" s="364"/>
      <c r="F31" s="357"/>
      <c r="G31" s="210"/>
      <c r="H31" s="349"/>
      <c r="I31" s="349"/>
      <c r="J31" s="349"/>
      <c r="K31" s="349"/>
      <c r="L31" s="349"/>
      <c r="M31" s="349"/>
    </row>
    <row r="32" spans="1:169" x14ac:dyDescent="0.25">
      <c r="A32" s="354"/>
      <c r="B32" s="354"/>
      <c r="C32" s="354"/>
      <c r="D32" s="360"/>
      <c r="E32" s="364"/>
      <c r="F32" s="357"/>
      <c r="G32" s="210"/>
      <c r="H32" s="349"/>
      <c r="I32" s="349"/>
      <c r="J32" s="349"/>
      <c r="K32" s="349"/>
      <c r="L32" s="349"/>
      <c r="M32" s="349"/>
    </row>
    <row r="33" spans="1:13" x14ac:dyDescent="0.25">
      <c r="A33" s="354"/>
      <c r="B33" s="354"/>
      <c r="C33" s="354"/>
      <c r="D33" s="360"/>
      <c r="E33" s="364"/>
      <c r="F33" s="357"/>
      <c r="G33" s="210"/>
      <c r="H33" s="349"/>
      <c r="I33" s="349"/>
      <c r="J33" s="349"/>
      <c r="K33" s="349"/>
      <c r="L33" s="349"/>
      <c r="M33" s="349"/>
    </row>
    <row r="34" spans="1:13" x14ac:dyDescent="0.25">
      <c r="A34" s="354"/>
      <c r="B34" s="354"/>
      <c r="C34" s="354"/>
      <c r="D34" s="360"/>
      <c r="E34" s="364"/>
      <c r="F34" s="357"/>
      <c r="G34" s="210"/>
      <c r="H34" s="349"/>
      <c r="I34" s="349"/>
      <c r="J34" s="349"/>
      <c r="K34" s="349"/>
      <c r="L34" s="349"/>
      <c r="M34" s="349"/>
    </row>
    <row r="35" spans="1:13" x14ac:dyDescent="0.25">
      <c r="A35" s="354"/>
      <c r="B35" s="354"/>
      <c r="C35" s="354"/>
      <c r="D35" s="360"/>
      <c r="E35" s="364"/>
      <c r="F35" s="357"/>
      <c r="G35" s="210"/>
      <c r="H35" s="349"/>
      <c r="I35" s="349"/>
      <c r="J35" s="349"/>
      <c r="K35" s="349"/>
      <c r="L35" s="349"/>
      <c r="M35" s="349"/>
    </row>
    <row r="36" spans="1:13" x14ac:dyDescent="0.25">
      <c r="A36" s="354"/>
      <c r="B36" s="354"/>
      <c r="C36" s="354"/>
      <c r="D36" s="360"/>
      <c r="E36" s="364"/>
      <c r="F36" s="357"/>
      <c r="G36" s="210"/>
      <c r="H36" s="349"/>
      <c r="I36" s="349"/>
      <c r="J36" s="349"/>
      <c r="K36" s="349"/>
      <c r="L36" s="349"/>
      <c r="M36" s="349"/>
    </row>
    <row r="37" spans="1:13" x14ac:dyDescent="0.25">
      <c r="A37" s="354"/>
      <c r="B37" s="354"/>
      <c r="C37" s="354"/>
      <c r="D37" s="361"/>
      <c r="E37" s="365"/>
      <c r="F37" s="357"/>
      <c r="G37" s="210"/>
      <c r="H37" s="349"/>
      <c r="I37" s="349"/>
      <c r="J37" s="349"/>
      <c r="K37" s="349"/>
      <c r="L37" s="349"/>
      <c r="M37" s="349"/>
    </row>
    <row r="38" spans="1:13" x14ac:dyDescent="0.25">
      <c r="A38" s="354"/>
      <c r="B38" s="354"/>
      <c r="C38" s="354"/>
      <c r="D38" s="361"/>
      <c r="E38" s="365"/>
      <c r="F38" s="357"/>
      <c r="G38" s="210"/>
      <c r="H38" s="349"/>
      <c r="I38" s="349"/>
      <c r="J38" s="349"/>
      <c r="K38" s="349"/>
      <c r="L38" s="349"/>
      <c r="M38" s="349"/>
    </row>
    <row r="39" spans="1:13" ht="15.75" thickBot="1" x14ac:dyDescent="0.3">
      <c r="A39" s="355"/>
      <c r="B39" s="355"/>
      <c r="C39" s="355"/>
      <c r="D39" s="362"/>
      <c r="E39" s="366"/>
      <c r="F39" s="358"/>
      <c r="G39" s="207"/>
      <c r="H39" s="350"/>
      <c r="I39" s="350"/>
      <c r="J39" s="350"/>
      <c r="K39" s="350"/>
      <c r="L39" s="350"/>
      <c r="M39" s="350"/>
    </row>
    <row r="40" spans="1:13" x14ac:dyDescent="0.25">
      <c r="A40" s="353" t="e">
        <f>'5. Mapa Final'!#REF!</f>
        <v>#REF!</v>
      </c>
      <c r="B40" s="353" t="e">
        <f>'5. Mapa Final'!#REF!</f>
        <v>#REF!</v>
      </c>
      <c r="C40" s="353" t="e">
        <f>'5. Mapa Final'!#REF!</f>
        <v>#REF!</v>
      </c>
      <c r="D40" s="359" t="e">
        <f>'5. Mapa Final'!#REF!</f>
        <v>#REF!</v>
      </c>
      <c r="E40" s="363" t="e">
        <f>'5. Mapa Final'!#REF!</f>
        <v>#REF!</v>
      </c>
      <c r="F40" s="356" t="e">
        <f>'5. Mapa Final'!#REF!</f>
        <v>#REF!</v>
      </c>
      <c r="G40" s="210" t="s">
        <v>93</v>
      </c>
      <c r="H40" s="348"/>
      <c r="I40" s="348"/>
      <c r="J40" s="348"/>
      <c r="K40" s="348"/>
      <c r="L40" s="348"/>
      <c r="M40" s="348"/>
    </row>
    <row r="41" spans="1:13" x14ac:dyDescent="0.25">
      <c r="A41" s="354"/>
      <c r="B41" s="354"/>
      <c r="C41" s="354"/>
      <c r="D41" s="360"/>
      <c r="E41" s="364"/>
      <c r="F41" s="357"/>
      <c r="G41" s="210"/>
      <c r="H41" s="349"/>
      <c r="I41" s="349"/>
      <c r="J41" s="349"/>
      <c r="K41" s="349"/>
      <c r="L41" s="349"/>
      <c r="M41" s="349"/>
    </row>
    <row r="42" spans="1:13" x14ac:dyDescent="0.25">
      <c r="A42" s="354"/>
      <c r="B42" s="354"/>
      <c r="C42" s="354"/>
      <c r="D42" s="360"/>
      <c r="E42" s="364"/>
      <c r="F42" s="357"/>
      <c r="G42" s="210"/>
      <c r="H42" s="349"/>
      <c r="I42" s="349"/>
      <c r="J42" s="349"/>
      <c r="K42" s="349"/>
      <c r="L42" s="349"/>
      <c r="M42" s="349"/>
    </row>
    <row r="43" spans="1:13" x14ac:dyDescent="0.25">
      <c r="A43" s="354"/>
      <c r="B43" s="354"/>
      <c r="C43" s="354"/>
      <c r="D43" s="360"/>
      <c r="E43" s="364"/>
      <c r="F43" s="357"/>
      <c r="G43" s="210"/>
      <c r="H43" s="349"/>
      <c r="I43" s="349"/>
      <c r="J43" s="349"/>
      <c r="K43" s="349"/>
      <c r="L43" s="349"/>
      <c r="M43" s="349"/>
    </row>
    <row r="44" spans="1:13" x14ac:dyDescent="0.25">
      <c r="A44" s="354"/>
      <c r="B44" s="354"/>
      <c r="C44" s="354"/>
      <c r="D44" s="360"/>
      <c r="E44" s="364"/>
      <c r="F44" s="357"/>
      <c r="G44" s="210"/>
      <c r="H44" s="349"/>
      <c r="I44" s="349"/>
      <c r="J44" s="349"/>
      <c r="K44" s="349"/>
      <c r="L44" s="349"/>
      <c r="M44" s="349"/>
    </row>
    <row r="45" spans="1:13" x14ac:dyDescent="0.25">
      <c r="A45" s="354"/>
      <c r="B45" s="354"/>
      <c r="C45" s="354"/>
      <c r="D45" s="360"/>
      <c r="E45" s="364"/>
      <c r="F45" s="357"/>
      <c r="G45" s="210"/>
      <c r="H45" s="349"/>
      <c r="I45" s="349"/>
      <c r="J45" s="349"/>
      <c r="K45" s="349"/>
      <c r="L45" s="349"/>
      <c r="M45" s="349"/>
    </row>
    <row r="46" spans="1:13" x14ac:dyDescent="0.25">
      <c r="A46" s="354"/>
      <c r="B46" s="354"/>
      <c r="C46" s="354"/>
      <c r="D46" s="360"/>
      <c r="E46" s="364"/>
      <c r="F46" s="357"/>
      <c r="G46" s="210"/>
      <c r="H46" s="349"/>
      <c r="I46" s="349"/>
      <c r="J46" s="349"/>
      <c r="K46" s="349"/>
      <c r="L46" s="349"/>
      <c r="M46" s="349"/>
    </row>
    <row r="47" spans="1:13" x14ac:dyDescent="0.25">
      <c r="A47" s="354"/>
      <c r="B47" s="354"/>
      <c r="C47" s="354"/>
      <c r="D47" s="361"/>
      <c r="E47" s="365"/>
      <c r="F47" s="357"/>
      <c r="G47" s="210"/>
      <c r="H47" s="349"/>
      <c r="I47" s="349"/>
      <c r="J47" s="349"/>
      <c r="K47" s="349"/>
      <c r="L47" s="349"/>
      <c r="M47" s="349"/>
    </row>
    <row r="48" spans="1:13" x14ac:dyDescent="0.25">
      <c r="A48" s="354"/>
      <c r="B48" s="354"/>
      <c r="C48" s="354"/>
      <c r="D48" s="361"/>
      <c r="E48" s="365"/>
      <c r="F48" s="357"/>
      <c r="G48" s="210"/>
      <c r="H48" s="349"/>
      <c r="I48" s="349"/>
      <c r="J48" s="349"/>
      <c r="K48" s="349"/>
      <c r="L48" s="349"/>
      <c r="M48" s="349"/>
    </row>
    <row r="49" spans="1:13" ht="15.75" thickBot="1" x14ac:dyDescent="0.3">
      <c r="A49" s="355"/>
      <c r="B49" s="355"/>
      <c r="C49" s="355"/>
      <c r="D49" s="362"/>
      <c r="E49" s="366"/>
      <c r="F49" s="358"/>
      <c r="G49" s="207"/>
      <c r="H49" s="350"/>
      <c r="I49" s="350"/>
      <c r="J49" s="350"/>
      <c r="K49" s="350"/>
      <c r="L49" s="350"/>
      <c r="M49" s="350"/>
    </row>
    <row r="50" spans="1:13" x14ac:dyDescent="0.25">
      <c r="A50" s="353" t="e">
        <f>'5. Mapa Final'!#REF!</f>
        <v>#REF!</v>
      </c>
      <c r="B50" s="353" t="e">
        <f>'5. Mapa Final'!#REF!</f>
        <v>#REF!</v>
      </c>
      <c r="C50" s="353" t="e">
        <f>'5. Mapa Final'!#REF!</f>
        <v>#REF!</v>
      </c>
      <c r="D50" s="359" t="e">
        <f>'5. Mapa Final'!#REF!</f>
        <v>#REF!</v>
      </c>
      <c r="E50" s="363" t="e">
        <f>'5. Mapa Final'!#REF!</f>
        <v>#REF!</v>
      </c>
      <c r="F50" s="356" t="e">
        <f>'5. Mapa Final'!#REF!</f>
        <v>#REF!</v>
      </c>
      <c r="G50" s="210" t="s">
        <v>93</v>
      </c>
      <c r="H50" s="348"/>
      <c r="I50" s="348"/>
      <c r="J50" s="348"/>
      <c r="K50" s="348"/>
      <c r="L50" s="348"/>
      <c r="M50" s="348"/>
    </row>
    <row r="51" spans="1:13" x14ac:dyDescent="0.25">
      <c r="A51" s="354"/>
      <c r="B51" s="354"/>
      <c r="C51" s="354"/>
      <c r="D51" s="360"/>
      <c r="E51" s="364"/>
      <c r="F51" s="357"/>
      <c r="G51" s="210"/>
      <c r="H51" s="349"/>
      <c r="I51" s="349"/>
      <c r="J51" s="349"/>
      <c r="K51" s="349"/>
      <c r="L51" s="349"/>
      <c r="M51" s="349"/>
    </row>
    <row r="52" spans="1:13" x14ac:dyDescent="0.25">
      <c r="A52" s="354"/>
      <c r="B52" s="354"/>
      <c r="C52" s="354"/>
      <c r="D52" s="360"/>
      <c r="E52" s="364"/>
      <c r="F52" s="357"/>
      <c r="G52" s="210"/>
      <c r="H52" s="349"/>
      <c r="I52" s="349"/>
      <c r="J52" s="349"/>
      <c r="K52" s="349"/>
      <c r="L52" s="349"/>
      <c r="M52" s="349"/>
    </row>
    <row r="53" spans="1:13" x14ac:dyDescent="0.25">
      <c r="A53" s="354"/>
      <c r="B53" s="354"/>
      <c r="C53" s="354"/>
      <c r="D53" s="360"/>
      <c r="E53" s="364"/>
      <c r="F53" s="357"/>
      <c r="G53" s="210"/>
      <c r="H53" s="349"/>
      <c r="I53" s="349"/>
      <c r="J53" s="349"/>
      <c r="K53" s="349"/>
      <c r="L53" s="349"/>
      <c r="M53" s="349"/>
    </row>
    <row r="54" spans="1:13" x14ac:dyDescent="0.25">
      <c r="A54" s="354"/>
      <c r="B54" s="354"/>
      <c r="C54" s="354"/>
      <c r="D54" s="360"/>
      <c r="E54" s="364"/>
      <c r="F54" s="357"/>
      <c r="G54" s="210"/>
      <c r="H54" s="349"/>
      <c r="I54" s="349"/>
      <c r="J54" s="349"/>
      <c r="K54" s="349"/>
      <c r="L54" s="349"/>
      <c r="M54" s="349"/>
    </row>
    <row r="55" spans="1:13" x14ac:dyDescent="0.25">
      <c r="A55" s="354"/>
      <c r="B55" s="354"/>
      <c r="C55" s="354"/>
      <c r="D55" s="360"/>
      <c r="E55" s="364"/>
      <c r="F55" s="357"/>
      <c r="G55" s="210"/>
      <c r="H55" s="349"/>
      <c r="I55" s="349"/>
      <c r="J55" s="349"/>
      <c r="K55" s="349"/>
      <c r="L55" s="349"/>
      <c r="M55" s="349"/>
    </row>
    <row r="56" spans="1:13" x14ac:dyDescent="0.25">
      <c r="A56" s="354"/>
      <c r="B56" s="354"/>
      <c r="C56" s="354"/>
      <c r="D56" s="360"/>
      <c r="E56" s="364"/>
      <c r="F56" s="357"/>
      <c r="G56" s="210"/>
      <c r="H56" s="349"/>
      <c r="I56" s="349"/>
      <c r="J56" s="349"/>
      <c r="K56" s="349"/>
      <c r="L56" s="349"/>
      <c r="M56" s="349"/>
    </row>
    <row r="57" spans="1:13" x14ac:dyDescent="0.25">
      <c r="A57" s="354"/>
      <c r="B57" s="354"/>
      <c r="C57" s="354"/>
      <c r="D57" s="361"/>
      <c r="E57" s="365"/>
      <c r="F57" s="357"/>
      <c r="G57" s="210"/>
      <c r="H57" s="349"/>
      <c r="I57" s="349"/>
      <c r="J57" s="349"/>
      <c r="K57" s="349"/>
      <c r="L57" s="349"/>
      <c r="M57" s="349"/>
    </row>
    <row r="58" spans="1:13" x14ac:dyDescent="0.25">
      <c r="A58" s="354"/>
      <c r="B58" s="354"/>
      <c r="C58" s="354"/>
      <c r="D58" s="361"/>
      <c r="E58" s="365"/>
      <c r="F58" s="357"/>
      <c r="G58" s="210"/>
      <c r="H58" s="349"/>
      <c r="I58" s="349"/>
      <c r="J58" s="349"/>
      <c r="K58" s="349"/>
      <c r="L58" s="349"/>
      <c r="M58" s="349"/>
    </row>
    <row r="59" spans="1:13" ht="15.75" thickBot="1" x14ac:dyDescent="0.3">
      <c r="A59" s="355"/>
      <c r="B59" s="355"/>
      <c r="C59" s="355"/>
      <c r="D59" s="362"/>
      <c r="E59" s="366"/>
      <c r="F59" s="358"/>
      <c r="G59" s="207"/>
      <c r="H59" s="350"/>
      <c r="I59" s="350"/>
      <c r="J59" s="350"/>
      <c r="K59" s="350"/>
      <c r="L59" s="350"/>
      <c r="M59" s="350"/>
    </row>
    <row r="60" spans="1:13" x14ac:dyDescent="0.25">
      <c r="A60" s="353" t="e">
        <f>'5. Mapa Final'!#REF!</f>
        <v>#REF!</v>
      </c>
      <c r="B60" s="353" t="e">
        <f>'5. Mapa Final'!#REF!</f>
        <v>#REF!</v>
      </c>
      <c r="C60" s="353" t="e">
        <f>'5. Mapa Final'!#REF!</f>
        <v>#REF!</v>
      </c>
      <c r="D60" s="359" t="e">
        <f>'5. Mapa Final'!#REF!</f>
        <v>#REF!</v>
      </c>
      <c r="E60" s="363" t="e">
        <f>'5. Mapa Final'!#REF!</f>
        <v>#REF!</v>
      </c>
      <c r="F60" s="356" t="e">
        <f>'5. Mapa Final'!#REF!</f>
        <v>#REF!</v>
      </c>
      <c r="G60" s="210" t="s">
        <v>93</v>
      </c>
      <c r="H60" s="348"/>
      <c r="I60" s="348"/>
      <c r="J60" s="348"/>
      <c r="K60" s="348"/>
      <c r="L60" s="348"/>
      <c r="M60" s="348"/>
    </row>
    <row r="61" spans="1:13" x14ac:dyDescent="0.25">
      <c r="A61" s="354"/>
      <c r="B61" s="354"/>
      <c r="C61" s="354"/>
      <c r="D61" s="360"/>
      <c r="E61" s="364"/>
      <c r="F61" s="357"/>
      <c r="G61" s="210"/>
      <c r="H61" s="349"/>
      <c r="I61" s="349"/>
      <c r="J61" s="349"/>
      <c r="K61" s="349"/>
      <c r="L61" s="349"/>
      <c r="M61" s="349"/>
    </row>
    <row r="62" spans="1:13" x14ac:dyDescent="0.25">
      <c r="A62" s="354"/>
      <c r="B62" s="354"/>
      <c r="C62" s="354"/>
      <c r="D62" s="360"/>
      <c r="E62" s="364"/>
      <c r="F62" s="357"/>
      <c r="G62" s="210"/>
      <c r="H62" s="349"/>
      <c r="I62" s="349"/>
      <c r="J62" s="349"/>
      <c r="K62" s="349"/>
      <c r="L62" s="349"/>
      <c r="M62" s="349"/>
    </row>
    <row r="63" spans="1:13" x14ac:dyDescent="0.25">
      <c r="A63" s="354"/>
      <c r="B63" s="354"/>
      <c r="C63" s="354"/>
      <c r="D63" s="360"/>
      <c r="E63" s="364"/>
      <c r="F63" s="357"/>
      <c r="G63" s="210"/>
      <c r="H63" s="349"/>
      <c r="I63" s="349"/>
      <c r="J63" s="349"/>
      <c r="K63" s="349"/>
      <c r="L63" s="349"/>
      <c r="M63" s="349"/>
    </row>
    <row r="64" spans="1:13" x14ac:dyDescent="0.25">
      <c r="A64" s="354"/>
      <c r="B64" s="354"/>
      <c r="C64" s="354"/>
      <c r="D64" s="360"/>
      <c r="E64" s="364"/>
      <c r="F64" s="357"/>
      <c r="G64" s="210"/>
      <c r="H64" s="349"/>
      <c r="I64" s="349"/>
      <c r="J64" s="349"/>
      <c r="K64" s="349"/>
      <c r="L64" s="349"/>
      <c r="M64" s="349"/>
    </row>
    <row r="65" spans="1:13" x14ac:dyDescent="0.25">
      <c r="A65" s="354"/>
      <c r="B65" s="354"/>
      <c r="C65" s="354"/>
      <c r="D65" s="360"/>
      <c r="E65" s="364"/>
      <c r="F65" s="357"/>
      <c r="G65" s="210"/>
      <c r="H65" s="349"/>
      <c r="I65" s="349"/>
      <c r="J65" s="349"/>
      <c r="K65" s="349"/>
      <c r="L65" s="349"/>
      <c r="M65" s="349"/>
    </row>
    <row r="66" spans="1:13" x14ac:dyDescent="0.25">
      <c r="A66" s="354"/>
      <c r="B66" s="354"/>
      <c r="C66" s="354"/>
      <c r="D66" s="360"/>
      <c r="E66" s="364"/>
      <c r="F66" s="357"/>
      <c r="G66" s="210"/>
      <c r="H66" s="349"/>
      <c r="I66" s="349"/>
      <c r="J66" s="349"/>
      <c r="K66" s="349"/>
      <c r="L66" s="349"/>
      <c r="M66" s="349"/>
    </row>
    <row r="67" spans="1:13" x14ac:dyDescent="0.25">
      <c r="A67" s="354"/>
      <c r="B67" s="354"/>
      <c r="C67" s="354"/>
      <c r="D67" s="361"/>
      <c r="E67" s="365"/>
      <c r="F67" s="357"/>
      <c r="G67" s="210"/>
      <c r="H67" s="349"/>
      <c r="I67" s="349"/>
      <c r="J67" s="349"/>
      <c r="K67" s="349"/>
      <c r="L67" s="349"/>
      <c r="M67" s="349"/>
    </row>
    <row r="68" spans="1:13" x14ac:dyDescent="0.25">
      <c r="A68" s="354"/>
      <c r="B68" s="354"/>
      <c r="C68" s="354"/>
      <c r="D68" s="361"/>
      <c r="E68" s="365"/>
      <c r="F68" s="357"/>
      <c r="G68" s="210"/>
      <c r="H68" s="349"/>
      <c r="I68" s="349"/>
      <c r="J68" s="349"/>
      <c r="K68" s="349"/>
      <c r="L68" s="349"/>
      <c r="M68" s="349"/>
    </row>
    <row r="69" spans="1:13" ht="15.75" thickBot="1" x14ac:dyDescent="0.3">
      <c r="A69" s="355"/>
      <c r="B69" s="355"/>
      <c r="C69" s="355"/>
      <c r="D69" s="362"/>
      <c r="E69" s="366"/>
      <c r="F69" s="358"/>
      <c r="G69" s="207"/>
      <c r="H69" s="350"/>
      <c r="I69" s="350"/>
      <c r="J69" s="350"/>
      <c r="K69" s="350"/>
      <c r="L69" s="350"/>
      <c r="M69" s="350"/>
    </row>
    <row r="70" spans="1:13" x14ac:dyDescent="0.25">
      <c r="A70" s="353" t="e">
        <f>'5. Mapa Final'!#REF!</f>
        <v>#REF!</v>
      </c>
      <c r="B70" s="353" t="e">
        <f>'5. Mapa Final'!#REF!</f>
        <v>#REF!</v>
      </c>
      <c r="C70" s="353" t="e">
        <f>'5. Mapa Final'!#REF!</f>
        <v>#REF!</v>
      </c>
      <c r="D70" s="359" t="e">
        <f>'5. Mapa Final'!#REF!</f>
        <v>#REF!</v>
      </c>
      <c r="E70" s="363" t="e">
        <f>'5. Mapa Final'!#REF!</f>
        <v>#REF!</v>
      </c>
      <c r="F70" s="356" t="e">
        <f>'5. Mapa Final'!#REF!</f>
        <v>#REF!</v>
      </c>
      <c r="G70" s="210" t="s">
        <v>93</v>
      </c>
      <c r="H70" s="348"/>
      <c r="I70" s="348"/>
      <c r="J70" s="348"/>
      <c r="K70" s="348"/>
      <c r="L70" s="348"/>
      <c r="M70" s="348"/>
    </row>
    <row r="71" spans="1:13" x14ac:dyDescent="0.25">
      <c r="A71" s="354"/>
      <c r="B71" s="354"/>
      <c r="C71" s="354"/>
      <c r="D71" s="360"/>
      <c r="E71" s="364"/>
      <c r="F71" s="357"/>
      <c r="G71" s="210"/>
      <c r="H71" s="349"/>
      <c r="I71" s="349"/>
      <c r="J71" s="349"/>
      <c r="K71" s="349"/>
      <c r="L71" s="349"/>
      <c r="M71" s="349"/>
    </row>
    <row r="72" spans="1:13" x14ac:dyDescent="0.25">
      <c r="A72" s="354"/>
      <c r="B72" s="354"/>
      <c r="C72" s="354"/>
      <c r="D72" s="360"/>
      <c r="E72" s="364"/>
      <c r="F72" s="357"/>
      <c r="G72" s="210"/>
      <c r="H72" s="349"/>
      <c r="I72" s="349"/>
      <c r="J72" s="349"/>
      <c r="K72" s="349"/>
      <c r="L72" s="349"/>
      <c r="M72" s="349"/>
    </row>
    <row r="73" spans="1:13" x14ac:dyDescent="0.25">
      <c r="A73" s="354"/>
      <c r="B73" s="354"/>
      <c r="C73" s="354"/>
      <c r="D73" s="360"/>
      <c r="E73" s="364"/>
      <c r="F73" s="357"/>
      <c r="G73" s="210"/>
      <c r="H73" s="349"/>
      <c r="I73" s="349"/>
      <c r="J73" s="349"/>
      <c r="K73" s="349"/>
      <c r="L73" s="349"/>
      <c r="M73" s="349"/>
    </row>
    <row r="74" spans="1:13" x14ac:dyDescent="0.25">
      <c r="A74" s="354"/>
      <c r="B74" s="354"/>
      <c r="C74" s="354"/>
      <c r="D74" s="360"/>
      <c r="E74" s="364"/>
      <c r="F74" s="357"/>
      <c r="G74" s="210"/>
      <c r="H74" s="349"/>
      <c r="I74" s="349"/>
      <c r="J74" s="349"/>
      <c r="K74" s="349"/>
      <c r="L74" s="349"/>
      <c r="M74" s="349"/>
    </row>
    <row r="75" spans="1:13" x14ac:dyDescent="0.25">
      <c r="A75" s="354"/>
      <c r="B75" s="354"/>
      <c r="C75" s="354"/>
      <c r="D75" s="360"/>
      <c r="E75" s="364"/>
      <c r="F75" s="357"/>
      <c r="G75" s="210"/>
      <c r="H75" s="349"/>
      <c r="I75" s="349"/>
      <c r="J75" s="349"/>
      <c r="K75" s="349"/>
      <c r="L75" s="349"/>
      <c r="M75" s="349"/>
    </row>
    <row r="76" spans="1:13" x14ac:dyDescent="0.25">
      <c r="A76" s="354"/>
      <c r="B76" s="354"/>
      <c r="C76" s="354"/>
      <c r="D76" s="360"/>
      <c r="E76" s="364"/>
      <c r="F76" s="357"/>
      <c r="G76" s="210"/>
      <c r="H76" s="349"/>
      <c r="I76" s="349"/>
      <c r="J76" s="349"/>
      <c r="K76" s="349"/>
      <c r="L76" s="349"/>
      <c r="M76" s="349"/>
    </row>
    <row r="77" spans="1:13" x14ac:dyDescent="0.25">
      <c r="A77" s="354"/>
      <c r="B77" s="354"/>
      <c r="C77" s="354"/>
      <c r="D77" s="361"/>
      <c r="E77" s="365"/>
      <c r="F77" s="357"/>
      <c r="G77" s="210"/>
      <c r="H77" s="349"/>
      <c r="I77" s="349"/>
      <c r="J77" s="349"/>
      <c r="K77" s="349"/>
      <c r="L77" s="349"/>
      <c r="M77" s="349"/>
    </row>
    <row r="78" spans="1:13" x14ac:dyDescent="0.25">
      <c r="A78" s="354"/>
      <c r="B78" s="354"/>
      <c r="C78" s="354"/>
      <c r="D78" s="361"/>
      <c r="E78" s="365"/>
      <c r="F78" s="357"/>
      <c r="G78" s="210"/>
      <c r="H78" s="349"/>
      <c r="I78" s="349"/>
      <c r="J78" s="349"/>
      <c r="K78" s="349"/>
      <c r="L78" s="349"/>
      <c r="M78" s="349"/>
    </row>
    <row r="79" spans="1:13" ht="15.75" thickBot="1" x14ac:dyDescent="0.3">
      <c r="A79" s="355"/>
      <c r="B79" s="355"/>
      <c r="C79" s="355"/>
      <c r="D79" s="362"/>
      <c r="E79" s="366"/>
      <c r="F79" s="358"/>
      <c r="G79" s="207"/>
      <c r="H79" s="350"/>
      <c r="I79" s="350"/>
      <c r="J79" s="350"/>
      <c r="K79" s="350"/>
      <c r="L79" s="350"/>
      <c r="M79" s="350"/>
    </row>
    <row r="80" spans="1:13" x14ac:dyDescent="0.25">
      <c r="A80" s="353" t="e">
        <f>'5. Mapa Final'!#REF!</f>
        <v>#REF!</v>
      </c>
      <c r="B80" s="353" t="e">
        <f>'5. Mapa Final'!#REF!</f>
        <v>#REF!</v>
      </c>
      <c r="C80" s="353" t="e">
        <f>'5. Mapa Final'!#REF!</f>
        <v>#REF!</v>
      </c>
      <c r="D80" s="359" t="e">
        <f>'5. Mapa Final'!#REF!</f>
        <v>#REF!</v>
      </c>
      <c r="E80" s="363" t="e">
        <f>'5. Mapa Final'!#REF!</f>
        <v>#REF!</v>
      </c>
      <c r="F80" s="356" t="e">
        <f>'5. Mapa Final'!#REF!</f>
        <v>#REF!</v>
      </c>
      <c r="G80" s="210" t="s">
        <v>93</v>
      </c>
      <c r="H80" s="348"/>
      <c r="I80" s="348"/>
      <c r="J80" s="348"/>
      <c r="K80" s="348"/>
      <c r="L80" s="348"/>
      <c r="M80" s="348"/>
    </row>
    <row r="81" spans="1:13" x14ac:dyDescent="0.25">
      <c r="A81" s="354"/>
      <c r="B81" s="354"/>
      <c r="C81" s="354"/>
      <c r="D81" s="360"/>
      <c r="E81" s="364"/>
      <c r="F81" s="357"/>
      <c r="G81" s="210"/>
      <c r="H81" s="349"/>
      <c r="I81" s="349"/>
      <c r="J81" s="349"/>
      <c r="K81" s="349"/>
      <c r="L81" s="349"/>
      <c r="M81" s="349"/>
    </row>
    <row r="82" spans="1:13" x14ac:dyDescent="0.25">
      <c r="A82" s="354"/>
      <c r="B82" s="354"/>
      <c r="C82" s="354"/>
      <c r="D82" s="360"/>
      <c r="E82" s="364"/>
      <c r="F82" s="357"/>
      <c r="G82" s="210"/>
      <c r="H82" s="349"/>
      <c r="I82" s="349"/>
      <c r="J82" s="349"/>
      <c r="K82" s="349"/>
      <c r="L82" s="349"/>
      <c r="M82" s="349"/>
    </row>
    <row r="83" spans="1:13" x14ac:dyDescent="0.25">
      <c r="A83" s="354"/>
      <c r="B83" s="354"/>
      <c r="C83" s="354"/>
      <c r="D83" s="360"/>
      <c r="E83" s="364"/>
      <c r="F83" s="357"/>
      <c r="G83" s="210"/>
      <c r="H83" s="349"/>
      <c r="I83" s="349"/>
      <c r="J83" s="349"/>
      <c r="K83" s="349"/>
      <c r="L83" s="349"/>
      <c r="M83" s="349"/>
    </row>
    <row r="84" spans="1:13" x14ac:dyDescent="0.25">
      <c r="A84" s="354"/>
      <c r="B84" s="354"/>
      <c r="C84" s="354"/>
      <c r="D84" s="360"/>
      <c r="E84" s="364"/>
      <c r="F84" s="357"/>
      <c r="G84" s="210"/>
      <c r="H84" s="349"/>
      <c r="I84" s="349"/>
      <c r="J84" s="349"/>
      <c r="K84" s="349"/>
      <c r="L84" s="349"/>
      <c r="M84" s="349"/>
    </row>
    <row r="85" spans="1:13" x14ac:dyDescent="0.25">
      <c r="A85" s="354"/>
      <c r="B85" s="354"/>
      <c r="C85" s="354"/>
      <c r="D85" s="360"/>
      <c r="E85" s="364"/>
      <c r="F85" s="357"/>
      <c r="G85" s="210"/>
      <c r="H85" s="349"/>
      <c r="I85" s="349"/>
      <c r="J85" s="349"/>
      <c r="K85" s="349"/>
      <c r="L85" s="349"/>
      <c r="M85" s="349"/>
    </row>
    <row r="86" spans="1:13" x14ac:dyDescent="0.25">
      <c r="A86" s="354"/>
      <c r="B86" s="354"/>
      <c r="C86" s="354"/>
      <c r="D86" s="360"/>
      <c r="E86" s="364"/>
      <c r="F86" s="357"/>
      <c r="G86" s="210"/>
      <c r="H86" s="349"/>
      <c r="I86" s="349"/>
      <c r="J86" s="349"/>
      <c r="K86" s="349"/>
      <c r="L86" s="349"/>
      <c r="M86" s="349"/>
    </row>
    <row r="87" spans="1:13" x14ac:dyDescent="0.25">
      <c r="A87" s="354"/>
      <c r="B87" s="354"/>
      <c r="C87" s="354"/>
      <c r="D87" s="361"/>
      <c r="E87" s="365"/>
      <c r="F87" s="357"/>
      <c r="G87" s="210"/>
      <c r="H87" s="349"/>
      <c r="I87" s="349"/>
      <c r="J87" s="349"/>
      <c r="K87" s="349"/>
      <c r="L87" s="349"/>
      <c r="M87" s="349"/>
    </row>
    <row r="88" spans="1:13" x14ac:dyDescent="0.25">
      <c r="A88" s="354"/>
      <c r="B88" s="354"/>
      <c r="C88" s="354"/>
      <c r="D88" s="361"/>
      <c r="E88" s="365"/>
      <c r="F88" s="357"/>
      <c r="G88" s="210"/>
      <c r="H88" s="349"/>
      <c r="I88" s="349"/>
      <c r="J88" s="349"/>
      <c r="K88" s="349"/>
      <c r="L88" s="349"/>
      <c r="M88" s="349"/>
    </row>
    <row r="89" spans="1:13" ht="15.75" thickBot="1" x14ac:dyDescent="0.3">
      <c r="A89" s="355"/>
      <c r="B89" s="355"/>
      <c r="C89" s="355"/>
      <c r="D89" s="362"/>
      <c r="E89" s="366"/>
      <c r="F89" s="358"/>
      <c r="G89" s="207"/>
      <c r="H89" s="350"/>
      <c r="I89" s="350"/>
      <c r="J89" s="350"/>
      <c r="K89" s="350"/>
      <c r="L89" s="350"/>
      <c r="M89" s="350"/>
    </row>
    <row r="90" spans="1:13" x14ac:dyDescent="0.25">
      <c r="A90" s="353" t="e">
        <f>'5. Mapa Final'!#REF!</f>
        <v>#REF!</v>
      </c>
      <c r="B90" s="353" t="e">
        <f>'5. Mapa Final'!#REF!</f>
        <v>#REF!</v>
      </c>
      <c r="C90" s="353" t="e">
        <f>'5. Mapa Final'!#REF!</f>
        <v>#REF!</v>
      </c>
      <c r="D90" s="359" t="e">
        <f>'5. Mapa Final'!#REF!</f>
        <v>#REF!</v>
      </c>
      <c r="E90" s="363" t="e">
        <f>'5. Mapa Final'!#REF!</f>
        <v>#REF!</v>
      </c>
      <c r="F90" s="356" t="e">
        <f>'5. Mapa Final'!#REF!</f>
        <v>#REF!</v>
      </c>
      <c r="G90" s="210" t="s">
        <v>93</v>
      </c>
      <c r="H90" s="348"/>
      <c r="I90" s="348"/>
      <c r="J90" s="348"/>
      <c r="K90" s="348"/>
      <c r="L90" s="348"/>
      <c r="M90" s="348"/>
    </row>
    <row r="91" spans="1:13" x14ac:dyDescent="0.25">
      <c r="A91" s="354"/>
      <c r="B91" s="354"/>
      <c r="C91" s="354"/>
      <c r="D91" s="360"/>
      <c r="E91" s="364"/>
      <c r="F91" s="357"/>
      <c r="G91" s="210"/>
      <c r="H91" s="349"/>
      <c r="I91" s="349"/>
      <c r="J91" s="349"/>
      <c r="K91" s="349"/>
      <c r="L91" s="349"/>
      <c r="M91" s="349"/>
    </row>
    <row r="92" spans="1:13" x14ac:dyDescent="0.25">
      <c r="A92" s="354"/>
      <c r="B92" s="354"/>
      <c r="C92" s="354"/>
      <c r="D92" s="360"/>
      <c r="E92" s="364"/>
      <c r="F92" s="357"/>
      <c r="G92" s="210"/>
      <c r="H92" s="349"/>
      <c r="I92" s="349"/>
      <c r="J92" s="349"/>
      <c r="K92" s="349"/>
      <c r="L92" s="349"/>
      <c r="M92" s="349"/>
    </row>
    <row r="93" spans="1:13" x14ac:dyDescent="0.25">
      <c r="A93" s="354"/>
      <c r="B93" s="354"/>
      <c r="C93" s="354"/>
      <c r="D93" s="360"/>
      <c r="E93" s="364"/>
      <c r="F93" s="357"/>
      <c r="G93" s="210"/>
      <c r="H93" s="349"/>
      <c r="I93" s="349"/>
      <c r="J93" s="349"/>
      <c r="K93" s="349"/>
      <c r="L93" s="349"/>
      <c r="M93" s="349"/>
    </row>
    <row r="94" spans="1:13" x14ac:dyDescent="0.25">
      <c r="A94" s="354"/>
      <c r="B94" s="354"/>
      <c r="C94" s="354"/>
      <c r="D94" s="360"/>
      <c r="E94" s="364"/>
      <c r="F94" s="357"/>
      <c r="G94" s="210"/>
      <c r="H94" s="349"/>
      <c r="I94" s="349"/>
      <c r="J94" s="349"/>
      <c r="K94" s="349"/>
      <c r="L94" s="349"/>
      <c r="M94" s="349"/>
    </row>
    <row r="95" spans="1:13" x14ac:dyDescent="0.25">
      <c r="A95" s="354"/>
      <c r="B95" s="354"/>
      <c r="C95" s="354"/>
      <c r="D95" s="360"/>
      <c r="E95" s="364"/>
      <c r="F95" s="357"/>
      <c r="G95" s="210"/>
      <c r="H95" s="349"/>
      <c r="I95" s="349"/>
      <c r="J95" s="349"/>
      <c r="K95" s="349"/>
      <c r="L95" s="349"/>
      <c r="M95" s="349"/>
    </row>
    <row r="96" spans="1:13" x14ac:dyDescent="0.25">
      <c r="A96" s="354"/>
      <c r="B96" s="354"/>
      <c r="C96" s="354"/>
      <c r="D96" s="360"/>
      <c r="E96" s="364"/>
      <c r="F96" s="357"/>
      <c r="G96" s="210"/>
      <c r="H96" s="349"/>
      <c r="I96" s="349"/>
      <c r="J96" s="349"/>
      <c r="K96" s="349"/>
      <c r="L96" s="349"/>
      <c r="M96" s="349"/>
    </row>
    <row r="97" spans="1:13" x14ac:dyDescent="0.25">
      <c r="A97" s="354"/>
      <c r="B97" s="354"/>
      <c r="C97" s="354"/>
      <c r="D97" s="361"/>
      <c r="E97" s="365"/>
      <c r="F97" s="357"/>
      <c r="G97" s="210"/>
      <c r="H97" s="349"/>
      <c r="I97" s="349"/>
      <c r="J97" s="349"/>
      <c r="K97" s="349"/>
      <c r="L97" s="349"/>
      <c r="M97" s="349"/>
    </row>
    <row r="98" spans="1:13" x14ac:dyDescent="0.25">
      <c r="A98" s="354"/>
      <c r="B98" s="354"/>
      <c r="C98" s="354"/>
      <c r="D98" s="361"/>
      <c r="E98" s="365"/>
      <c r="F98" s="357"/>
      <c r="G98" s="210"/>
      <c r="H98" s="349"/>
      <c r="I98" s="349"/>
      <c r="J98" s="349"/>
      <c r="K98" s="349"/>
      <c r="L98" s="349"/>
      <c r="M98" s="349"/>
    </row>
    <row r="99" spans="1:13" ht="15.75" thickBot="1" x14ac:dyDescent="0.3">
      <c r="A99" s="355"/>
      <c r="B99" s="355"/>
      <c r="C99" s="355"/>
      <c r="D99" s="362"/>
      <c r="E99" s="366"/>
      <c r="F99" s="358"/>
      <c r="G99" s="207"/>
      <c r="H99" s="350"/>
      <c r="I99" s="350"/>
      <c r="J99" s="350"/>
      <c r="K99" s="350"/>
      <c r="L99" s="350"/>
      <c r="M99" s="350"/>
    </row>
    <row r="100" spans="1:13" x14ac:dyDescent="0.25">
      <c r="A100" s="353" t="e">
        <f>'5. Mapa Final'!#REF!</f>
        <v>#REF!</v>
      </c>
      <c r="B100" s="353" t="e">
        <f>'5. Mapa Final'!#REF!</f>
        <v>#REF!</v>
      </c>
      <c r="C100" s="353" t="e">
        <f>'5. Mapa Final'!#REF!</f>
        <v>#REF!</v>
      </c>
      <c r="D100" s="359" t="e">
        <f>'5. Mapa Final'!#REF!</f>
        <v>#REF!</v>
      </c>
      <c r="E100" s="363" t="e">
        <f>'5. Mapa Final'!#REF!</f>
        <v>#REF!</v>
      </c>
      <c r="F100" s="356" t="e">
        <f>'5. Mapa Final'!#REF!</f>
        <v>#REF!</v>
      </c>
      <c r="G100" s="210" t="s">
        <v>93</v>
      </c>
      <c r="H100" s="348"/>
      <c r="I100" s="348"/>
      <c r="J100" s="348"/>
      <c r="K100" s="348"/>
      <c r="L100" s="348"/>
      <c r="M100" s="348"/>
    </row>
    <row r="101" spans="1:13" x14ac:dyDescent="0.25">
      <c r="A101" s="354"/>
      <c r="B101" s="354"/>
      <c r="C101" s="354"/>
      <c r="D101" s="360"/>
      <c r="E101" s="364"/>
      <c r="F101" s="357"/>
      <c r="G101" s="210"/>
      <c r="H101" s="349"/>
      <c r="I101" s="349"/>
      <c r="J101" s="349"/>
      <c r="K101" s="349"/>
      <c r="L101" s="349"/>
      <c r="M101" s="349"/>
    </row>
    <row r="102" spans="1:13" x14ac:dyDescent="0.25">
      <c r="A102" s="354"/>
      <c r="B102" s="354"/>
      <c r="C102" s="354"/>
      <c r="D102" s="360"/>
      <c r="E102" s="364"/>
      <c r="F102" s="357"/>
      <c r="G102" s="210"/>
      <c r="H102" s="349"/>
      <c r="I102" s="349"/>
      <c r="J102" s="349"/>
      <c r="K102" s="349"/>
      <c r="L102" s="349"/>
      <c r="M102" s="349"/>
    </row>
    <row r="103" spans="1:13" x14ac:dyDescent="0.25">
      <c r="A103" s="354"/>
      <c r="B103" s="354"/>
      <c r="C103" s="354"/>
      <c r="D103" s="360"/>
      <c r="E103" s="364"/>
      <c r="F103" s="357"/>
      <c r="G103" s="210"/>
      <c r="H103" s="349"/>
      <c r="I103" s="349"/>
      <c r="J103" s="349"/>
      <c r="K103" s="349"/>
      <c r="L103" s="349"/>
      <c r="M103" s="349"/>
    </row>
    <row r="104" spans="1:13" x14ac:dyDescent="0.25">
      <c r="A104" s="354"/>
      <c r="B104" s="354"/>
      <c r="C104" s="354"/>
      <c r="D104" s="360"/>
      <c r="E104" s="364"/>
      <c r="F104" s="357"/>
      <c r="G104" s="210"/>
      <c r="H104" s="349"/>
      <c r="I104" s="349"/>
      <c r="J104" s="349"/>
      <c r="K104" s="349"/>
      <c r="L104" s="349"/>
      <c r="M104" s="349"/>
    </row>
    <row r="105" spans="1:13" x14ac:dyDescent="0.25">
      <c r="A105" s="354"/>
      <c r="B105" s="354"/>
      <c r="C105" s="354"/>
      <c r="D105" s="360"/>
      <c r="E105" s="364"/>
      <c r="F105" s="357"/>
      <c r="G105" s="210"/>
      <c r="H105" s="349"/>
      <c r="I105" s="349"/>
      <c r="J105" s="349"/>
      <c r="K105" s="349"/>
      <c r="L105" s="349"/>
      <c r="M105" s="349"/>
    </row>
    <row r="106" spans="1:13" x14ac:dyDescent="0.25">
      <c r="A106" s="354"/>
      <c r="B106" s="354"/>
      <c r="C106" s="354"/>
      <c r="D106" s="360"/>
      <c r="E106" s="364"/>
      <c r="F106" s="357"/>
      <c r="G106" s="210"/>
      <c r="H106" s="349"/>
      <c r="I106" s="349"/>
      <c r="J106" s="349"/>
      <c r="K106" s="349"/>
      <c r="L106" s="349"/>
      <c r="M106" s="349"/>
    </row>
    <row r="107" spans="1:13" x14ac:dyDescent="0.25">
      <c r="A107" s="354"/>
      <c r="B107" s="354"/>
      <c r="C107" s="354"/>
      <c r="D107" s="361"/>
      <c r="E107" s="365"/>
      <c r="F107" s="357"/>
      <c r="G107" s="210"/>
      <c r="H107" s="349"/>
      <c r="I107" s="349"/>
      <c r="J107" s="349"/>
      <c r="K107" s="349"/>
      <c r="L107" s="349"/>
      <c r="M107" s="349"/>
    </row>
    <row r="108" spans="1:13" x14ac:dyDescent="0.25">
      <c r="A108" s="354"/>
      <c r="B108" s="354"/>
      <c r="C108" s="354"/>
      <c r="D108" s="361"/>
      <c r="E108" s="365"/>
      <c r="F108" s="357"/>
      <c r="G108" s="210"/>
      <c r="H108" s="349"/>
      <c r="I108" s="349"/>
      <c r="J108" s="349"/>
      <c r="K108" s="349"/>
      <c r="L108" s="349"/>
      <c r="M108" s="349"/>
    </row>
    <row r="109" spans="1:13" ht="15.75" thickBot="1" x14ac:dyDescent="0.3">
      <c r="A109" s="355"/>
      <c r="B109" s="355"/>
      <c r="C109" s="355"/>
      <c r="D109" s="362"/>
      <c r="E109" s="366"/>
      <c r="F109" s="358"/>
      <c r="G109" s="207"/>
      <c r="H109" s="350"/>
      <c r="I109" s="350"/>
      <c r="J109" s="350"/>
      <c r="K109" s="350"/>
      <c r="L109" s="350"/>
      <c r="M109" s="350"/>
    </row>
  </sheetData>
  <mergeCells count="148">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G60:G69"/>
    <mergeCell ref="H60:H69"/>
    <mergeCell ref="F50:F59"/>
    <mergeCell ref="G50:G59"/>
    <mergeCell ref="H50:H59"/>
    <mergeCell ref="I40:I49"/>
    <mergeCell ref="J40:J49"/>
    <mergeCell ref="K40:K49"/>
    <mergeCell ref="L40:L4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39"/>
  <sheetViews>
    <sheetView topLeftCell="A26" zoomScale="71" zoomScaleNormal="71" workbookViewId="0">
      <selection activeCell="N40" sqref="A40:XFD109"/>
    </sheetView>
  </sheetViews>
  <sheetFormatPr baseColWidth="10" defaultColWidth="11.42578125" defaultRowHeight="15" x14ac:dyDescent="0.25"/>
  <cols>
    <col min="1" max="2" width="18.42578125" style="10" customWidth="1"/>
    <col min="3" max="3" width="40.28515625" customWidth="1"/>
    <col min="4" max="4" width="16.85546875" style="131"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40"/>
      <c r="B1" s="341"/>
      <c r="C1" s="344"/>
      <c r="D1" s="344"/>
      <c r="E1" s="344"/>
      <c r="F1" s="344"/>
      <c r="G1" s="344"/>
      <c r="H1" s="344"/>
      <c r="I1" s="344"/>
      <c r="J1" s="345"/>
      <c r="K1" s="336" t="s">
        <v>14</v>
      </c>
      <c r="L1" s="336"/>
      <c r="M1" s="33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2"/>
      <c r="B2" s="343"/>
      <c r="C2" s="346"/>
      <c r="D2" s="346"/>
      <c r="E2" s="346"/>
      <c r="F2" s="346"/>
      <c r="G2" s="346"/>
      <c r="H2" s="346"/>
      <c r="I2" s="346"/>
      <c r="J2" s="347"/>
      <c r="K2" s="336"/>
      <c r="L2" s="336"/>
      <c r="M2" s="33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46"/>
      <c r="D3" s="346"/>
      <c r="E3" s="346"/>
      <c r="F3" s="346"/>
      <c r="G3" s="346"/>
      <c r="H3" s="346"/>
      <c r="I3" s="346"/>
      <c r="J3" s="347"/>
      <c r="K3" s="336"/>
      <c r="L3" s="336"/>
      <c r="M3" s="33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27" t="s">
        <v>0</v>
      </c>
      <c r="B4" s="328"/>
      <c r="C4" s="337"/>
      <c r="D4" s="337"/>
      <c r="E4" s="337"/>
      <c r="F4" s="337"/>
      <c r="G4" s="338"/>
      <c r="H4" s="339"/>
      <c r="I4" s="339"/>
      <c r="J4" s="339"/>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27" t="s">
        <v>1</v>
      </c>
      <c r="B5" s="328"/>
      <c r="C5" s="329"/>
      <c r="D5" s="329"/>
      <c r="E5" s="329"/>
      <c r="F5" s="329"/>
      <c r="G5" s="33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27" t="s">
        <v>2</v>
      </c>
      <c r="B6" s="328"/>
      <c r="C6" s="329"/>
      <c r="D6" s="329"/>
      <c r="E6" s="329"/>
      <c r="F6" s="329"/>
      <c r="G6" s="33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31" t="s">
        <v>79</v>
      </c>
      <c r="B7" s="332"/>
      <c r="C7" s="333"/>
      <c r="D7" s="334" t="s">
        <v>80</v>
      </c>
      <c r="E7" s="334"/>
      <c r="F7" s="334"/>
      <c r="G7" s="335" t="s">
        <v>81</v>
      </c>
      <c r="H7" s="322" t="s">
        <v>82</v>
      </c>
      <c r="I7" s="324" t="s">
        <v>83</v>
      </c>
      <c r="J7" s="325"/>
      <c r="K7" s="324" t="s">
        <v>84</v>
      </c>
      <c r="L7" s="325"/>
      <c r="M7" s="32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35"/>
      <c r="H8" s="323"/>
      <c r="I8" s="25" t="s">
        <v>89</v>
      </c>
      <c r="J8" s="25" t="s">
        <v>90</v>
      </c>
      <c r="K8" s="25" t="s">
        <v>91</v>
      </c>
      <c r="L8" s="25" t="s">
        <v>92</v>
      </c>
      <c r="M8" s="32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1"/>
      <c r="B9" s="352"/>
      <c r="C9" s="352"/>
      <c r="D9" s="352"/>
      <c r="E9" s="352"/>
      <c r="F9" s="352"/>
      <c r="G9" s="35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3">
        <f>'5. Mapa Final'!A10</f>
        <v>1</v>
      </c>
      <c r="B10" s="353" t="str">
        <f>'5. Mapa Final'!B10</f>
        <v>Ofrecer, prometer y entregar, aceptar o solicitar adiciones  de  contratos incurriendo en sobrecostos, durante la ejecución contractual, de forma indebida para obtener beneficio propio y/o de terceros</v>
      </c>
      <c r="C10" s="353" t="str">
        <f>'5. Mapa Final'!C10</f>
        <v xml:space="preserve">Cuando se solicita y/o se otorga el visto bueno jurídico para la adición de un contrato de forma indebida en beneficio  propio y/o de terceros </v>
      </c>
      <c r="D10" s="359" t="str">
        <f>'5. Mapa Final'!J10</f>
        <v>Muy Baja - 1</v>
      </c>
      <c r="E10" s="363" t="str">
        <f>'5. Mapa Final'!K10</f>
        <v>Menor - 2</v>
      </c>
      <c r="F10" s="356" t="str">
        <f>'5. Mapa Final'!M10</f>
        <v>Bajo - 2</v>
      </c>
      <c r="G10" s="210" t="s">
        <v>208</v>
      </c>
      <c r="H10" s="348"/>
      <c r="I10" s="348"/>
      <c r="J10" s="348"/>
      <c r="K10" s="348"/>
      <c r="L10" s="348"/>
      <c r="M10" s="348"/>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4"/>
      <c r="B11" s="354"/>
      <c r="C11" s="354"/>
      <c r="D11" s="360"/>
      <c r="E11" s="364"/>
      <c r="F11" s="357"/>
      <c r="G11" s="210"/>
      <c r="H11" s="349"/>
      <c r="I11" s="349"/>
      <c r="J11" s="349"/>
      <c r="K11" s="349"/>
      <c r="L11" s="349"/>
      <c r="M11" s="349"/>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4"/>
      <c r="B12" s="354"/>
      <c r="C12" s="354"/>
      <c r="D12" s="360"/>
      <c r="E12" s="364"/>
      <c r="F12" s="357"/>
      <c r="G12" s="210"/>
      <c r="H12" s="349"/>
      <c r="I12" s="349"/>
      <c r="J12" s="349"/>
      <c r="K12" s="349"/>
      <c r="L12" s="349"/>
      <c r="M12" s="349"/>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4"/>
      <c r="B13" s="354"/>
      <c r="C13" s="354"/>
      <c r="D13" s="360"/>
      <c r="E13" s="364"/>
      <c r="F13" s="357"/>
      <c r="G13" s="210"/>
      <c r="H13" s="349"/>
      <c r="I13" s="349"/>
      <c r="J13" s="349"/>
      <c r="K13" s="349"/>
      <c r="L13" s="349"/>
      <c r="M13" s="349"/>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4"/>
      <c r="B14" s="354"/>
      <c r="C14" s="354"/>
      <c r="D14" s="360"/>
      <c r="E14" s="364"/>
      <c r="F14" s="357"/>
      <c r="G14" s="210"/>
      <c r="H14" s="349"/>
      <c r="I14" s="349"/>
      <c r="J14" s="349"/>
      <c r="K14" s="349"/>
      <c r="L14" s="349"/>
      <c r="M14" s="349"/>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4"/>
      <c r="B15" s="354"/>
      <c r="C15" s="354"/>
      <c r="D15" s="360"/>
      <c r="E15" s="364"/>
      <c r="F15" s="357"/>
      <c r="G15" s="210"/>
      <c r="H15" s="349"/>
      <c r="I15" s="349"/>
      <c r="J15" s="349"/>
      <c r="K15" s="349"/>
      <c r="L15" s="349"/>
      <c r="M15" s="349"/>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4"/>
      <c r="B16" s="354"/>
      <c r="C16" s="354"/>
      <c r="D16" s="360"/>
      <c r="E16" s="364"/>
      <c r="F16" s="357"/>
      <c r="G16" s="210"/>
      <c r="H16" s="349"/>
      <c r="I16" s="349"/>
      <c r="J16" s="349"/>
      <c r="K16" s="349"/>
      <c r="L16" s="349"/>
      <c r="M16" s="349"/>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4"/>
      <c r="B17" s="354"/>
      <c r="C17" s="354"/>
      <c r="D17" s="361"/>
      <c r="E17" s="365"/>
      <c r="F17" s="357"/>
      <c r="G17" s="210"/>
      <c r="H17" s="349"/>
      <c r="I17" s="349"/>
      <c r="J17" s="349"/>
      <c r="K17" s="349"/>
      <c r="L17" s="349"/>
      <c r="M17" s="349"/>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4"/>
      <c r="B18" s="354"/>
      <c r="C18" s="354"/>
      <c r="D18" s="361"/>
      <c r="E18" s="365"/>
      <c r="F18" s="357"/>
      <c r="G18" s="210"/>
      <c r="H18" s="349"/>
      <c r="I18" s="349"/>
      <c r="J18" s="349"/>
      <c r="K18" s="349"/>
      <c r="L18" s="349"/>
      <c r="M18" s="349"/>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5"/>
      <c r="B19" s="355"/>
      <c r="C19" s="355"/>
      <c r="D19" s="362"/>
      <c r="E19" s="366"/>
      <c r="F19" s="358"/>
      <c r="G19" s="207"/>
      <c r="H19" s="350"/>
      <c r="I19" s="350"/>
      <c r="J19" s="350"/>
      <c r="K19" s="350"/>
      <c r="L19" s="350"/>
      <c r="M19" s="35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3">
        <f>'5. Mapa Final'!A20</f>
        <v>2</v>
      </c>
      <c r="B20" s="353" t="str">
        <f>'5. Mapa Final'!B20</f>
        <v>Ofrecer, prometer y entregar, aceptar o solicitar una ventaja indebida  para influir o direccionar  la formulación de   requisitos habiliantes o técnicos  para satisfacer un interés personal, de manera directa o indirecta o por interpuesta persona.</v>
      </c>
      <c r="C20" s="353" t="str">
        <f>'5. Mapa Final'!C20</f>
        <v>Cuando  se direccionan los requisitos habilitanes y técnicos para favorecer  indebidamente ciertos proponentes (pliegos sastre).</v>
      </c>
      <c r="D20" s="359" t="str">
        <f>'5. Mapa Final'!J20</f>
        <v>Muy Baja - 1</v>
      </c>
      <c r="E20" s="363" t="str">
        <f>'5. Mapa Final'!K20</f>
        <v>Mayor - 4</v>
      </c>
      <c r="F20" s="356" t="str">
        <f>'5. Mapa Final'!M20</f>
        <v>Alto  - 4</v>
      </c>
      <c r="G20" s="210" t="s">
        <v>73</v>
      </c>
      <c r="H20" s="348"/>
      <c r="I20" s="348"/>
      <c r="J20" s="348"/>
      <c r="K20" s="348"/>
      <c r="L20" s="348"/>
      <c r="M20" s="348"/>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4"/>
      <c r="B21" s="354"/>
      <c r="C21" s="354"/>
      <c r="D21" s="360"/>
      <c r="E21" s="364"/>
      <c r="F21" s="357"/>
      <c r="G21" s="210"/>
      <c r="H21" s="349"/>
      <c r="I21" s="349"/>
      <c r="J21" s="349"/>
      <c r="K21" s="349"/>
      <c r="L21" s="349"/>
      <c r="M21" s="349"/>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4"/>
      <c r="B22" s="354"/>
      <c r="C22" s="354"/>
      <c r="D22" s="360"/>
      <c r="E22" s="364"/>
      <c r="F22" s="357"/>
      <c r="G22" s="210"/>
      <c r="H22" s="349"/>
      <c r="I22" s="349"/>
      <c r="J22" s="349"/>
      <c r="K22" s="349"/>
      <c r="L22" s="349"/>
      <c r="M22" s="349"/>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4"/>
      <c r="B23" s="354"/>
      <c r="C23" s="354"/>
      <c r="D23" s="360"/>
      <c r="E23" s="364"/>
      <c r="F23" s="357"/>
      <c r="G23" s="210"/>
      <c r="H23" s="349"/>
      <c r="I23" s="349"/>
      <c r="J23" s="349"/>
      <c r="K23" s="349"/>
      <c r="L23" s="349"/>
      <c r="M23" s="349"/>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4"/>
      <c r="B24" s="354"/>
      <c r="C24" s="354"/>
      <c r="D24" s="360"/>
      <c r="E24" s="364"/>
      <c r="F24" s="357"/>
      <c r="G24" s="210"/>
      <c r="H24" s="349"/>
      <c r="I24" s="349"/>
      <c r="J24" s="349"/>
      <c r="K24" s="349"/>
      <c r="L24" s="349"/>
      <c r="M24" s="349"/>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4"/>
      <c r="B25" s="354"/>
      <c r="C25" s="354"/>
      <c r="D25" s="360"/>
      <c r="E25" s="364"/>
      <c r="F25" s="357"/>
      <c r="G25" s="210"/>
      <c r="H25" s="349"/>
      <c r="I25" s="349"/>
      <c r="J25" s="349"/>
      <c r="K25" s="349"/>
      <c r="L25" s="349"/>
      <c r="M25" s="349"/>
      <c r="N25" s="30"/>
      <c r="O25" s="30"/>
    </row>
    <row r="26" spans="1:169" x14ac:dyDescent="0.25">
      <c r="A26" s="354"/>
      <c r="B26" s="354"/>
      <c r="C26" s="354"/>
      <c r="D26" s="360"/>
      <c r="E26" s="364"/>
      <c r="F26" s="357"/>
      <c r="G26" s="210"/>
      <c r="H26" s="349"/>
      <c r="I26" s="349"/>
      <c r="J26" s="349"/>
      <c r="K26" s="349"/>
      <c r="L26" s="349"/>
      <c r="M26" s="349"/>
      <c r="N26" s="30"/>
      <c r="O26" s="30"/>
    </row>
    <row r="27" spans="1:169" x14ac:dyDescent="0.25">
      <c r="A27" s="354"/>
      <c r="B27" s="354"/>
      <c r="C27" s="354"/>
      <c r="D27" s="361"/>
      <c r="E27" s="365"/>
      <c r="F27" s="357"/>
      <c r="G27" s="210"/>
      <c r="H27" s="349"/>
      <c r="I27" s="349"/>
      <c r="J27" s="349"/>
      <c r="K27" s="349"/>
      <c r="L27" s="349"/>
      <c r="M27" s="349"/>
      <c r="N27" s="30"/>
      <c r="O27" s="30"/>
    </row>
    <row r="28" spans="1:169" x14ac:dyDescent="0.25">
      <c r="A28" s="354"/>
      <c r="B28" s="354"/>
      <c r="C28" s="354"/>
      <c r="D28" s="361"/>
      <c r="E28" s="365"/>
      <c r="F28" s="357"/>
      <c r="G28" s="210"/>
      <c r="H28" s="349"/>
      <c r="I28" s="349"/>
      <c r="J28" s="349"/>
      <c r="K28" s="349"/>
      <c r="L28" s="349"/>
      <c r="M28" s="349"/>
      <c r="N28" s="30"/>
      <c r="O28" s="30"/>
    </row>
    <row r="29" spans="1:169" ht="15.75" thickBot="1" x14ac:dyDescent="0.3">
      <c r="A29" s="355"/>
      <c r="B29" s="355"/>
      <c r="C29" s="355"/>
      <c r="D29" s="362"/>
      <c r="E29" s="366"/>
      <c r="F29" s="358"/>
      <c r="G29" s="207"/>
      <c r="H29" s="350"/>
      <c r="I29" s="350"/>
      <c r="J29" s="350"/>
      <c r="K29" s="350"/>
      <c r="L29" s="350"/>
      <c r="M29" s="350"/>
      <c r="N29" s="30"/>
      <c r="O29" s="30"/>
    </row>
    <row r="30" spans="1:169" x14ac:dyDescent="0.25">
      <c r="A30" s="353">
        <f>'5. Mapa Final'!A30</f>
        <v>3</v>
      </c>
      <c r="B30" s="353" t="str">
        <f>'5. Mapa Final'!B30</f>
        <v xml:space="preserve">Ofrecer, prometer y entregar, aceptar o solicitar una dádiva en beneficio propio o de un tercero para evitar ser objeto de sanción contractual </v>
      </c>
      <c r="C30" s="353" t="str">
        <f>'5. Mapa Final'!C30</f>
        <v xml:space="preserve">Cuando se abstiene de imponer una sanción contractual, cuando jurídicamente es procedente, con ocasión de una  dádiva en beneficio propio o de un tercero </v>
      </c>
      <c r="D30" s="359" t="str">
        <f>'5. Mapa Final'!J30</f>
        <v>Muy Baja - 1</v>
      </c>
      <c r="E30" s="363" t="str">
        <f>'5. Mapa Final'!K30</f>
        <v>Menor - 2</v>
      </c>
      <c r="F30" s="356" t="str">
        <f>'5. Mapa Final'!M30</f>
        <v>Bajo - 2</v>
      </c>
      <c r="G30" s="210" t="s">
        <v>207</v>
      </c>
      <c r="H30" s="348"/>
      <c r="I30" s="348"/>
      <c r="J30" s="348"/>
      <c r="K30" s="348"/>
      <c r="L30" s="348"/>
      <c r="M30" s="348"/>
    </row>
    <row r="31" spans="1:169" x14ac:dyDescent="0.25">
      <c r="A31" s="354"/>
      <c r="B31" s="354"/>
      <c r="C31" s="354"/>
      <c r="D31" s="360"/>
      <c r="E31" s="364"/>
      <c r="F31" s="357"/>
      <c r="G31" s="210"/>
      <c r="H31" s="349"/>
      <c r="I31" s="349"/>
      <c r="J31" s="349"/>
      <c r="K31" s="349"/>
      <c r="L31" s="349"/>
      <c r="M31" s="349"/>
    </row>
    <row r="32" spans="1:169" x14ac:dyDescent="0.25">
      <c r="A32" s="354"/>
      <c r="B32" s="354"/>
      <c r="C32" s="354"/>
      <c r="D32" s="360"/>
      <c r="E32" s="364"/>
      <c r="F32" s="357"/>
      <c r="G32" s="210"/>
      <c r="H32" s="349"/>
      <c r="I32" s="349"/>
      <c r="J32" s="349"/>
      <c r="K32" s="349"/>
      <c r="L32" s="349"/>
      <c r="M32" s="349"/>
    </row>
    <row r="33" spans="1:13" x14ac:dyDescent="0.25">
      <c r="A33" s="354"/>
      <c r="B33" s="354"/>
      <c r="C33" s="354"/>
      <c r="D33" s="360"/>
      <c r="E33" s="364"/>
      <c r="F33" s="357"/>
      <c r="G33" s="210"/>
      <c r="H33" s="349"/>
      <c r="I33" s="349"/>
      <c r="J33" s="349"/>
      <c r="K33" s="349"/>
      <c r="L33" s="349"/>
      <c r="M33" s="349"/>
    </row>
    <row r="34" spans="1:13" x14ac:dyDescent="0.25">
      <c r="A34" s="354"/>
      <c r="B34" s="354"/>
      <c r="C34" s="354"/>
      <c r="D34" s="360"/>
      <c r="E34" s="364"/>
      <c r="F34" s="357"/>
      <c r="G34" s="210"/>
      <c r="H34" s="349"/>
      <c r="I34" s="349"/>
      <c r="J34" s="349"/>
      <c r="K34" s="349"/>
      <c r="L34" s="349"/>
      <c r="M34" s="349"/>
    </row>
    <row r="35" spans="1:13" x14ac:dyDescent="0.25">
      <c r="A35" s="354"/>
      <c r="B35" s="354"/>
      <c r="C35" s="354"/>
      <c r="D35" s="360"/>
      <c r="E35" s="364"/>
      <c r="F35" s="357"/>
      <c r="G35" s="210"/>
      <c r="H35" s="349"/>
      <c r="I35" s="349"/>
      <c r="J35" s="349"/>
      <c r="K35" s="349"/>
      <c r="L35" s="349"/>
      <c r="M35" s="349"/>
    </row>
    <row r="36" spans="1:13" x14ac:dyDescent="0.25">
      <c r="A36" s="354"/>
      <c r="B36" s="354"/>
      <c r="C36" s="354"/>
      <c r="D36" s="360"/>
      <c r="E36" s="364"/>
      <c r="F36" s="357"/>
      <c r="G36" s="210"/>
      <c r="H36" s="349"/>
      <c r="I36" s="349"/>
      <c r="J36" s="349"/>
      <c r="K36" s="349"/>
      <c r="L36" s="349"/>
      <c r="M36" s="349"/>
    </row>
    <row r="37" spans="1:13" x14ac:dyDescent="0.25">
      <c r="A37" s="354"/>
      <c r="B37" s="354"/>
      <c r="C37" s="354"/>
      <c r="D37" s="361"/>
      <c r="E37" s="365"/>
      <c r="F37" s="357"/>
      <c r="G37" s="210"/>
      <c r="H37" s="349"/>
      <c r="I37" s="349"/>
      <c r="J37" s="349"/>
      <c r="K37" s="349"/>
      <c r="L37" s="349"/>
      <c r="M37" s="349"/>
    </row>
    <row r="38" spans="1:13" x14ac:dyDescent="0.25">
      <c r="A38" s="354"/>
      <c r="B38" s="354"/>
      <c r="C38" s="354"/>
      <c r="D38" s="361"/>
      <c r="E38" s="365"/>
      <c r="F38" s="357"/>
      <c r="G38" s="210"/>
      <c r="H38" s="349"/>
      <c r="I38" s="349"/>
      <c r="J38" s="349"/>
      <c r="K38" s="349"/>
      <c r="L38" s="349"/>
      <c r="M38" s="349"/>
    </row>
    <row r="39" spans="1:13" ht="21" customHeight="1" thickBot="1" x14ac:dyDescent="0.3">
      <c r="A39" s="355"/>
      <c r="B39" s="355"/>
      <c r="C39" s="355"/>
      <c r="D39" s="362"/>
      <c r="E39" s="366"/>
      <c r="F39" s="358"/>
      <c r="G39" s="207"/>
      <c r="H39" s="350"/>
      <c r="I39" s="350"/>
      <c r="J39" s="350"/>
      <c r="K39" s="350"/>
      <c r="L39" s="350"/>
      <c r="M39" s="350"/>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D10:D39">
    <cfRule type="containsText" dxfId="65" priority="16" operator="containsText" text="Media">
      <formula>NOT(ISERROR(SEARCH("Media",D10)))</formula>
    </cfRule>
  </conditionalFormatting>
  <conditionalFormatting sqref="E10:E39">
    <cfRule type="containsText" dxfId="64" priority="15" operator="containsText" text="Moderado">
      <formula>NOT(ISERROR(SEARCH("Moderado",E10)))</formula>
    </cfRule>
  </conditionalFormatting>
  <conditionalFormatting sqref="D10:D39">
    <cfRule type="containsText" dxfId="63" priority="13" operator="containsText" text="Baja">
      <formula>NOT(ISERROR(SEARCH("Baja",D10)))</formula>
    </cfRule>
    <cfRule type="containsText" dxfId="62" priority="14" operator="containsText" text="Muy Baja">
      <formula>NOT(ISERROR(SEARCH("Muy Baja",D10)))</formula>
    </cfRule>
  </conditionalFormatting>
  <conditionalFormatting sqref="D10:D39">
    <cfRule type="containsText" dxfId="61" priority="11" operator="containsText" text="Muy Alta">
      <formula>NOT(ISERROR(SEARCH("Muy Alta",D10)))</formula>
    </cfRule>
    <cfRule type="containsText" dxfId="60" priority="12" operator="containsText" text="Alta">
      <formula>NOT(ISERROR(SEARCH("Alta",D10)))</formula>
    </cfRule>
  </conditionalFormatting>
  <conditionalFormatting sqref="E10:E39">
    <cfRule type="containsText" dxfId="59" priority="7" operator="containsText" text="Catastrófico">
      <formula>NOT(ISERROR(SEARCH("Catastrófico",E10)))</formula>
    </cfRule>
    <cfRule type="containsText" dxfId="58" priority="8" operator="containsText" text="Mayor">
      <formula>NOT(ISERROR(SEARCH("Mayor",E10)))</formula>
    </cfRule>
    <cfRule type="containsText" dxfId="57" priority="9" operator="containsText" text="Menor">
      <formula>NOT(ISERROR(SEARCH("Menor",E10)))</formula>
    </cfRule>
    <cfRule type="containsText" dxfId="56" priority="10" operator="containsText" text="Leve">
      <formula>NOT(ISERROR(SEARCH("Leve",E10)))</formula>
    </cfRule>
  </conditionalFormatting>
  <conditionalFormatting sqref="D8">
    <cfRule type="containsText" dxfId="55" priority="1" operator="containsText" text="3- Moderado">
      <formula>NOT(ISERROR(SEARCH("3- Moderado",D8)))</formula>
    </cfRule>
    <cfRule type="containsText" dxfId="54" priority="2" operator="containsText" text="6- Moderado">
      <formula>NOT(ISERROR(SEARCH("6- Moderado",D8)))</formula>
    </cfRule>
    <cfRule type="containsText" dxfId="53" priority="3" operator="containsText" text="4- Moderado">
      <formula>NOT(ISERROR(SEARCH("4- Moderado",D8)))</formula>
    </cfRule>
    <cfRule type="containsText" dxfId="52" priority="4" operator="containsText" text="3- Bajo">
      <formula>NOT(ISERROR(SEARCH("3- Bajo",D8)))</formula>
    </cfRule>
    <cfRule type="containsText" dxfId="51" priority="5" operator="containsText" text="4- Bajo">
      <formula>NOT(ISERROR(SEARCH("4- Bajo",D8)))</formula>
    </cfRule>
    <cfRule type="containsText" dxfId="50" priority="6" operator="containsText" text="1- Bajo">
      <formula>NOT(ISERROR(SEARCH("1- Bajo",D8)))</formula>
    </cfRule>
  </conditionalFormatting>
  <conditionalFormatting sqref="F10:F39">
    <cfRule type="containsText" dxfId="49" priority="719" operator="containsText" text="Moderado">
      <formula>NOT(ISERROR(SEARCH("Moderado",F10)))</formula>
    </cfRule>
    <cfRule type="containsText" dxfId="48" priority="720" operator="containsText" text="Bajo">
      <formula>NOT(ISERROR(SEARCH("Bajo",F10)))</formula>
    </cfRule>
    <cfRule type="containsText" dxfId="47" priority="721" operator="containsText" text="Moderado">
      <formula>NOT(ISERROR(SEARCH("Moderado",F10)))</formula>
    </cfRule>
    <cfRule type="containsText" dxfId="46" priority="722" operator="containsText" text="Alto">
      <formula>NOT(ISERROR(SEARCH("Alto",F10)))</formula>
    </cfRule>
    <cfRule type="containsText" dxfId="45" priority="723" operator="containsText" text="Extremo">
      <formula>NOT(ISERROR(SEARCH("Extremo",F10)))</formula>
    </cfRule>
    <cfRule type="colorScale" priority="72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39"/>
  <sheetViews>
    <sheetView topLeftCell="A13" zoomScale="71" zoomScaleNormal="71" workbookViewId="0">
      <selection activeCell="C40" sqref="C40"/>
    </sheetView>
  </sheetViews>
  <sheetFormatPr baseColWidth="10" defaultColWidth="11.42578125" defaultRowHeight="15" x14ac:dyDescent="0.25"/>
  <cols>
    <col min="1" max="2" width="18.42578125" style="10" customWidth="1"/>
    <col min="3" max="3" width="40.28515625" customWidth="1"/>
    <col min="4" max="4" width="16.85546875" style="131"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x14ac:dyDescent="0.3">
      <c r="A1" s="340"/>
      <c r="B1" s="341"/>
      <c r="C1" s="344"/>
      <c r="D1" s="344"/>
      <c r="E1" s="344"/>
      <c r="F1" s="344"/>
      <c r="G1" s="344"/>
      <c r="H1" s="344"/>
      <c r="I1" s="344"/>
      <c r="J1" s="345"/>
      <c r="K1" s="336" t="s">
        <v>14</v>
      </c>
      <c r="L1" s="336"/>
      <c r="M1" s="336"/>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x14ac:dyDescent="0.3">
      <c r="A2" s="342"/>
      <c r="B2" s="343"/>
      <c r="C2" s="346"/>
      <c r="D2" s="346"/>
      <c r="E2" s="346"/>
      <c r="F2" s="346"/>
      <c r="G2" s="346"/>
      <c r="H2" s="346"/>
      <c r="I2" s="346"/>
      <c r="J2" s="347"/>
      <c r="K2" s="336"/>
      <c r="L2" s="336"/>
      <c r="M2" s="33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x14ac:dyDescent="0.3">
      <c r="A3" s="2"/>
      <c r="B3" s="2"/>
      <c r="C3" s="346"/>
      <c r="D3" s="346"/>
      <c r="E3" s="346"/>
      <c r="F3" s="346"/>
      <c r="G3" s="346"/>
      <c r="H3" s="346"/>
      <c r="I3" s="346"/>
      <c r="J3" s="347"/>
      <c r="K3" s="336"/>
      <c r="L3" s="336"/>
      <c r="M3" s="336"/>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x14ac:dyDescent="0.3">
      <c r="A4" s="327" t="s">
        <v>0</v>
      </c>
      <c r="B4" s="328"/>
      <c r="C4" s="337"/>
      <c r="D4" s="337"/>
      <c r="E4" s="337"/>
      <c r="F4" s="337"/>
      <c r="G4" s="338"/>
      <c r="H4" s="339"/>
      <c r="I4" s="339"/>
      <c r="J4" s="339"/>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x14ac:dyDescent="0.3">
      <c r="A5" s="327" t="s">
        <v>1</v>
      </c>
      <c r="B5" s="328"/>
      <c r="C5" s="329"/>
      <c r="D5" s="329"/>
      <c r="E5" s="329"/>
      <c r="F5" s="329"/>
      <c r="G5" s="330"/>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x14ac:dyDescent="0.35">
      <c r="A6" s="327" t="s">
        <v>2</v>
      </c>
      <c r="B6" s="328"/>
      <c r="C6" s="329"/>
      <c r="D6" s="329"/>
      <c r="E6" s="329"/>
      <c r="F6" s="329"/>
      <c r="G6" s="330"/>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x14ac:dyDescent="0.3">
      <c r="A7" s="331" t="s">
        <v>79</v>
      </c>
      <c r="B7" s="332"/>
      <c r="C7" s="333"/>
      <c r="D7" s="334" t="s">
        <v>80</v>
      </c>
      <c r="E7" s="334"/>
      <c r="F7" s="334"/>
      <c r="G7" s="335" t="s">
        <v>81</v>
      </c>
      <c r="H7" s="322" t="s">
        <v>82</v>
      </c>
      <c r="I7" s="324" t="s">
        <v>83</v>
      </c>
      <c r="J7" s="325"/>
      <c r="K7" s="324" t="s">
        <v>84</v>
      </c>
      <c r="L7" s="325"/>
      <c r="M7" s="326"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x14ac:dyDescent="0.3">
      <c r="A8" s="31" t="s">
        <v>44</v>
      </c>
      <c r="B8" s="31" t="s">
        <v>96</v>
      </c>
      <c r="C8" s="32" t="s">
        <v>4</v>
      </c>
      <c r="D8" s="24" t="s">
        <v>86</v>
      </c>
      <c r="E8" s="24" t="s">
        <v>88</v>
      </c>
      <c r="F8" s="24" t="s">
        <v>87</v>
      </c>
      <c r="G8" s="335"/>
      <c r="H8" s="323"/>
      <c r="I8" s="25" t="s">
        <v>89</v>
      </c>
      <c r="J8" s="25" t="s">
        <v>90</v>
      </c>
      <c r="K8" s="25" t="s">
        <v>91</v>
      </c>
      <c r="L8" s="25" t="s">
        <v>92</v>
      </c>
      <c r="M8" s="326"/>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x14ac:dyDescent="0.3">
      <c r="A9" s="351"/>
      <c r="B9" s="352"/>
      <c r="C9" s="352"/>
      <c r="D9" s="352"/>
      <c r="E9" s="352"/>
      <c r="F9" s="352"/>
      <c r="G9" s="352"/>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x14ac:dyDescent="0.2">
      <c r="A10" s="353">
        <f>'5. Mapa Final'!A10</f>
        <v>1</v>
      </c>
      <c r="B10" s="353" t="str">
        <f>'5. Mapa Final'!B10</f>
        <v>Ofrecer, prometer y entregar, aceptar o solicitar adiciones  de  contratos incurriendo en sobrecostos, durante la ejecución contractual, de forma indebida para obtener beneficio propio y/o de terceros</v>
      </c>
      <c r="C10" s="353" t="str">
        <f>'5. Mapa Final'!C10</f>
        <v xml:space="preserve">Cuando se solicita y/o se otorga el visto bueno jurídico para la adición de un contrato de forma indebida en beneficio  propio y/o de terceros </v>
      </c>
      <c r="D10" s="359" t="str">
        <f>'5. Mapa Final'!J10</f>
        <v>Muy Baja - 1</v>
      </c>
      <c r="E10" s="363" t="str">
        <f>'5. Mapa Final'!K10</f>
        <v>Menor - 2</v>
      </c>
      <c r="F10" s="356" t="str">
        <f>'5. Mapa Final'!M10</f>
        <v>Bajo - 2</v>
      </c>
      <c r="G10" s="210" t="s">
        <v>208</v>
      </c>
      <c r="H10" s="348"/>
      <c r="I10" s="348"/>
      <c r="J10" s="348"/>
      <c r="K10" s="348"/>
      <c r="L10" s="348"/>
      <c r="M10" s="348"/>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x14ac:dyDescent="0.2">
      <c r="A11" s="354"/>
      <c r="B11" s="354"/>
      <c r="C11" s="354"/>
      <c r="D11" s="360"/>
      <c r="E11" s="364"/>
      <c r="F11" s="357"/>
      <c r="G11" s="210"/>
      <c r="H11" s="349"/>
      <c r="I11" s="349"/>
      <c r="J11" s="349"/>
      <c r="K11" s="349"/>
      <c r="L11" s="349"/>
      <c r="M11" s="349"/>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x14ac:dyDescent="0.2">
      <c r="A12" s="354"/>
      <c r="B12" s="354"/>
      <c r="C12" s="354"/>
      <c r="D12" s="360"/>
      <c r="E12" s="364"/>
      <c r="F12" s="357"/>
      <c r="G12" s="210"/>
      <c r="H12" s="349"/>
      <c r="I12" s="349"/>
      <c r="J12" s="349"/>
      <c r="K12" s="349"/>
      <c r="L12" s="349"/>
      <c r="M12" s="349"/>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x14ac:dyDescent="0.2">
      <c r="A13" s="354"/>
      <c r="B13" s="354"/>
      <c r="C13" s="354"/>
      <c r="D13" s="360"/>
      <c r="E13" s="364"/>
      <c r="F13" s="357"/>
      <c r="G13" s="210"/>
      <c r="H13" s="349"/>
      <c r="I13" s="349"/>
      <c r="J13" s="349"/>
      <c r="K13" s="349"/>
      <c r="L13" s="349"/>
      <c r="M13" s="349"/>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x14ac:dyDescent="0.2">
      <c r="A14" s="354"/>
      <c r="B14" s="354"/>
      <c r="C14" s="354"/>
      <c r="D14" s="360"/>
      <c r="E14" s="364"/>
      <c r="F14" s="357"/>
      <c r="G14" s="210"/>
      <c r="H14" s="349"/>
      <c r="I14" s="349"/>
      <c r="J14" s="349"/>
      <c r="K14" s="349"/>
      <c r="L14" s="349"/>
      <c r="M14" s="349"/>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x14ac:dyDescent="0.2">
      <c r="A15" s="354"/>
      <c r="B15" s="354"/>
      <c r="C15" s="354"/>
      <c r="D15" s="360"/>
      <c r="E15" s="364"/>
      <c r="F15" s="357"/>
      <c r="G15" s="210"/>
      <c r="H15" s="349"/>
      <c r="I15" s="349"/>
      <c r="J15" s="349"/>
      <c r="K15" s="349"/>
      <c r="L15" s="349"/>
      <c r="M15" s="349"/>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x14ac:dyDescent="0.2">
      <c r="A16" s="354"/>
      <c r="B16" s="354"/>
      <c r="C16" s="354"/>
      <c r="D16" s="360"/>
      <c r="E16" s="364"/>
      <c r="F16" s="357"/>
      <c r="G16" s="210"/>
      <c r="H16" s="349"/>
      <c r="I16" s="349"/>
      <c r="J16" s="349"/>
      <c r="K16" s="349"/>
      <c r="L16" s="349"/>
      <c r="M16" s="349"/>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x14ac:dyDescent="0.2">
      <c r="A17" s="354"/>
      <c r="B17" s="354"/>
      <c r="C17" s="354"/>
      <c r="D17" s="361"/>
      <c r="E17" s="365"/>
      <c r="F17" s="357"/>
      <c r="G17" s="210"/>
      <c r="H17" s="349"/>
      <c r="I17" s="349"/>
      <c r="J17" s="349"/>
      <c r="K17" s="349"/>
      <c r="L17" s="349"/>
      <c r="M17" s="349"/>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x14ac:dyDescent="0.2">
      <c r="A18" s="354"/>
      <c r="B18" s="354"/>
      <c r="C18" s="354"/>
      <c r="D18" s="361"/>
      <c r="E18" s="365"/>
      <c r="F18" s="357"/>
      <c r="G18" s="210"/>
      <c r="H18" s="349"/>
      <c r="I18" s="349"/>
      <c r="J18" s="349"/>
      <c r="K18" s="349"/>
      <c r="L18" s="349"/>
      <c r="M18" s="349"/>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x14ac:dyDescent="0.25">
      <c r="A19" s="355"/>
      <c r="B19" s="355"/>
      <c r="C19" s="355"/>
      <c r="D19" s="362"/>
      <c r="E19" s="366"/>
      <c r="F19" s="358"/>
      <c r="G19" s="207"/>
      <c r="H19" s="350"/>
      <c r="I19" s="350"/>
      <c r="J19" s="350"/>
      <c r="K19" s="350"/>
      <c r="L19" s="350"/>
      <c r="M19" s="35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x14ac:dyDescent="0.2">
      <c r="A20" s="353">
        <f>'5. Mapa Final'!A20</f>
        <v>2</v>
      </c>
      <c r="B20" s="353" t="str">
        <f>'5. Mapa Final'!B20</f>
        <v>Ofrecer, prometer y entregar, aceptar o solicitar una ventaja indebida  para influir o direccionar  la formulación de   requisitos habiliantes o técnicos  para satisfacer un interés personal, de manera directa o indirecta o por interpuesta persona.</v>
      </c>
      <c r="C20" s="353" t="str">
        <f>'5. Mapa Final'!C20</f>
        <v>Cuando  se direccionan los requisitos habilitanes y técnicos para favorecer  indebidamente ciertos proponentes (pliegos sastre).</v>
      </c>
      <c r="D20" s="359" t="str">
        <f>'5. Mapa Final'!J20</f>
        <v>Muy Baja - 1</v>
      </c>
      <c r="E20" s="363" t="str">
        <f>'5. Mapa Final'!K20</f>
        <v>Mayor - 4</v>
      </c>
      <c r="F20" s="356" t="str">
        <f>'5. Mapa Final'!M20</f>
        <v>Alto  - 4</v>
      </c>
      <c r="G20" s="210" t="s">
        <v>73</v>
      </c>
      <c r="H20" s="348"/>
      <c r="I20" s="348"/>
      <c r="J20" s="348"/>
      <c r="K20" s="348"/>
      <c r="L20" s="348"/>
      <c r="M20" s="348"/>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x14ac:dyDescent="0.2">
      <c r="A21" s="354"/>
      <c r="B21" s="354"/>
      <c r="C21" s="354"/>
      <c r="D21" s="360"/>
      <c r="E21" s="364"/>
      <c r="F21" s="357"/>
      <c r="G21" s="210"/>
      <c r="H21" s="349"/>
      <c r="I21" s="349"/>
      <c r="J21" s="349"/>
      <c r="K21" s="349"/>
      <c r="L21" s="349"/>
      <c r="M21" s="349"/>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x14ac:dyDescent="0.2">
      <c r="A22" s="354"/>
      <c r="B22" s="354"/>
      <c r="C22" s="354"/>
      <c r="D22" s="360"/>
      <c r="E22" s="364"/>
      <c r="F22" s="357"/>
      <c r="G22" s="210"/>
      <c r="H22" s="349"/>
      <c r="I22" s="349"/>
      <c r="J22" s="349"/>
      <c r="K22" s="349"/>
      <c r="L22" s="349"/>
      <c r="M22" s="349"/>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x14ac:dyDescent="0.2">
      <c r="A23" s="354"/>
      <c r="B23" s="354"/>
      <c r="C23" s="354"/>
      <c r="D23" s="360"/>
      <c r="E23" s="364"/>
      <c r="F23" s="357"/>
      <c r="G23" s="210"/>
      <c r="H23" s="349"/>
      <c r="I23" s="349"/>
      <c r="J23" s="349"/>
      <c r="K23" s="349"/>
      <c r="L23" s="349"/>
      <c r="M23" s="349"/>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x14ac:dyDescent="0.2">
      <c r="A24" s="354"/>
      <c r="B24" s="354"/>
      <c r="C24" s="354"/>
      <c r="D24" s="360"/>
      <c r="E24" s="364"/>
      <c r="F24" s="357"/>
      <c r="G24" s="210"/>
      <c r="H24" s="349"/>
      <c r="I24" s="349"/>
      <c r="J24" s="349"/>
      <c r="K24" s="349"/>
      <c r="L24" s="349"/>
      <c r="M24" s="349"/>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x14ac:dyDescent="0.25">
      <c r="A25" s="354"/>
      <c r="B25" s="354"/>
      <c r="C25" s="354"/>
      <c r="D25" s="360"/>
      <c r="E25" s="364"/>
      <c r="F25" s="357"/>
      <c r="G25" s="210"/>
      <c r="H25" s="349"/>
      <c r="I25" s="349"/>
      <c r="J25" s="349"/>
      <c r="K25" s="349"/>
      <c r="L25" s="349"/>
      <c r="M25" s="349"/>
      <c r="N25" s="30"/>
      <c r="O25" s="30"/>
    </row>
    <row r="26" spans="1:169" x14ac:dyDescent="0.25">
      <c r="A26" s="354"/>
      <c r="B26" s="354"/>
      <c r="C26" s="354"/>
      <c r="D26" s="360"/>
      <c r="E26" s="364"/>
      <c r="F26" s="357"/>
      <c r="G26" s="210"/>
      <c r="H26" s="349"/>
      <c r="I26" s="349"/>
      <c r="J26" s="349"/>
      <c r="K26" s="349"/>
      <c r="L26" s="349"/>
      <c r="M26" s="349"/>
      <c r="N26" s="30"/>
      <c r="O26" s="30"/>
    </row>
    <row r="27" spans="1:169" x14ac:dyDescent="0.25">
      <c r="A27" s="354"/>
      <c r="B27" s="354"/>
      <c r="C27" s="354"/>
      <c r="D27" s="361"/>
      <c r="E27" s="365"/>
      <c r="F27" s="357"/>
      <c r="G27" s="210"/>
      <c r="H27" s="349"/>
      <c r="I27" s="349"/>
      <c r="J27" s="349"/>
      <c r="K27" s="349"/>
      <c r="L27" s="349"/>
      <c r="M27" s="349"/>
      <c r="N27" s="30"/>
      <c r="O27" s="30"/>
    </row>
    <row r="28" spans="1:169" x14ac:dyDescent="0.25">
      <c r="A28" s="354"/>
      <c r="B28" s="354"/>
      <c r="C28" s="354"/>
      <c r="D28" s="361"/>
      <c r="E28" s="365"/>
      <c r="F28" s="357"/>
      <c r="G28" s="210"/>
      <c r="H28" s="349"/>
      <c r="I28" s="349"/>
      <c r="J28" s="349"/>
      <c r="K28" s="349"/>
      <c r="L28" s="349"/>
      <c r="M28" s="349"/>
      <c r="N28" s="30"/>
      <c r="O28" s="30"/>
    </row>
    <row r="29" spans="1:169" ht="15.75" thickBot="1" x14ac:dyDescent="0.3">
      <c r="A29" s="355"/>
      <c r="B29" s="355"/>
      <c r="C29" s="355"/>
      <c r="D29" s="362"/>
      <c r="E29" s="366"/>
      <c r="F29" s="358"/>
      <c r="G29" s="207"/>
      <c r="H29" s="350"/>
      <c r="I29" s="350"/>
      <c r="J29" s="350"/>
      <c r="K29" s="350"/>
      <c r="L29" s="350"/>
      <c r="M29" s="350"/>
      <c r="N29" s="30"/>
      <c r="O29" s="30"/>
    </row>
    <row r="30" spans="1:169" x14ac:dyDescent="0.25">
      <c r="A30" s="353">
        <f>'5. Mapa Final'!A30</f>
        <v>3</v>
      </c>
      <c r="B30" s="353" t="str">
        <f>'5. Mapa Final'!B30</f>
        <v xml:space="preserve">Ofrecer, prometer y entregar, aceptar o solicitar una dádiva en beneficio propio o de un tercero para evitar ser objeto de sanción contractual </v>
      </c>
      <c r="C30" s="353" t="str">
        <f>'5. Mapa Final'!C30</f>
        <v xml:space="preserve">Cuando se abstiene de imponer una sanción contractual, cuando jurídicamente es procedente, con ocasión de una  dádiva en beneficio propio o de un tercero </v>
      </c>
      <c r="D30" s="359" t="str">
        <f>'5. Mapa Final'!J30</f>
        <v>Muy Baja - 1</v>
      </c>
      <c r="E30" s="363" t="str">
        <f>'5. Mapa Final'!K30</f>
        <v>Menor - 2</v>
      </c>
      <c r="F30" s="356" t="str">
        <f>'5. Mapa Final'!M30</f>
        <v>Bajo - 2</v>
      </c>
      <c r="G30" s="210" t="s">
        <v>207</v>
      </c>
      <c r="H30" s="348"/>
      <c r="I30" s="348"/>
      <c r="J30" s="348"/>
      <c r="K30" s="348"/>
      <c r="L30" s="348"/>
      <c r="M30" s="348"/>
    </row>
    <row r="31" spans="1:169" x14ac:dyDescent="0.25">
      <c r="A31" s="354"/>
      <c r="B31" s="354"/>
      <c r="C31" s="354"/>
      <c r="D31" s="360"/>
      <c r="E31" s="364"/>
      <c r="F31" s="357"/>
      <c r="G31" s="210"/>
      <c r="H31" s="349"/>
      <c r="I31" s="349"/>
      <c r="J31" s="349"/>
      <c r="K31" s="349"/>
      <c r="L31" s="349"/>
      <c r="M31" s="349"/>
    </row>
    <row r="32" spans="1:169" x14ac:dyDescent="0.25">
      <c r="A32" s="354"/>
      <c r="B32" s="354"/>
      <c r="C32" s="354"/>
      <c r="D32" s="360"/>
      <c r="E32" s="364"/>
      <c r="F32" s="357"/>
      <c r="G32" s="210"/>
      <c r="H32" s="349"/>
      <c r="I32" s="349"/>
      <c r="J32" s="349"/>
      <c r="K32" s="349"/>
      <c r="L32" s="349"/>
      <c r="M32" s="349"/>
    </row>
    <row r="33" spans="1:13" x14ac:dyDescent="0.25">
      <c r="A33" s="354"/>
      <c r="B33" s="354"/>
      <c r="C33" s="354"/>
      <c r="D33" s="360"/>
      <c r="E33" s="364"/>
      <c r="F33" s="357"/>
      <c r="G33" s="210"/>
      <c r="H33" s="349"/>
      <c r="I33" s="349"/>
      <c r="J33" s="349"/>
      <c r="K33" s="349"/>
      <c r="L33" s="349"/>
      <c r="M33" s="349"/>
    </row>
    <row r="34" spans="1:13" x14ac:dyDescent="0.25">
      <c r="A34" s="354"/>
      <c r="B34" s="354"/>
      <c r="C34" s="354"/>
      <c r="D34" s="360"/>
      <c r="E34" s="364"/>
      <c r="F34" s="357"/>
      <c r="G34" s="210"/>
      <c r="H34" s="349"/>
      <c r="I34" s="349"/>
      <c r="J34" s="349"/>
      <c r="K34" s="349"/>
      <c r="L34" s="349"/>
      <c r="M34" s="349"/>
    </row>
    <row r="35" spans="1:13" x14ac:dyDescent="0.25">
      <c r="A35" s="354"/>
      <c r="B35" s="354"/>
      <c r="C35" s="354"/>
      <c r="D35" s="360"/>
      <c r="E35" s="364"/>
      <c r="F35" s="357"/>
      <c r="G35" s="210"/>
      <c r="H35" s="349"/>
      <c r="I35" s="349"/>
      <c r="J35" s="349"/>
      <c r="K35" s="349"/>
      <c r="L35" s="349"/>
      <c r="M35" s="349"/>
    </row>
    <row r="36" spans="1:13" x14ac:dyDescent="0.25">
      <c r="A36" s="354"/>
      <c r="B36" s="354"/>
      <c r="C36" s="354"/>
      <c r="D36" s="360"/>
      <c r="E36" s="364"/>
      <c r="F36" s="357"/>
      <c r="G36" s="210"/>
      <c r="H36" s="349"/>
      <c r="I36" s="349"/>
      <c r="J36" s="349"/>
      <c r="K36" s="349"/>
      <c r="L36" s="349"/>
      <c r="M36" s="349"/>
    </row>
    <row r="37" spans="1:13" x14ac:dyDescent="0.25">
      <c r="A37" s="354"/>
      <c r="B37" s="354"/>
      <c r="C37" s="354"/>
      <c r="D37" s="361"/>
      <c r="E37" s="365"/>
      <c r="F37" s="357"/>
      <c r="G37" s="210"/>
      <c r="H37" s="349"/>
      <c r="I37" s="349"/>
      <c r="J37" s="349"/>
      <c r="K37" s="349"/>
      <c r="L37" s="349"/>
      <c r="M37" s="349"/>
    </row>
    <row r="38" spans="1:13" x14ac:dyDescent="0.25">
      <c r="A38" s="354"/>
      <c r="B38" s="354"/>
      <c r="C38" s="354"/>
      <c r="D38" s="361"/>
      <c r="E38" s="365"/>
      <c r="F38" s="357"/>
      <c r="G38" s="210"/>
      <c r="H38" s="349"/>
      <c r="I38" s="349"/>
      <c r="J38" s="349"/>
      <c r="K38" s="349"/>
      <c r="L38" s="349"/>
      <c r="M38" s="349"/>
    </row>
    <row r="39" spans="1:13" ht="15.75" thickBot="1" x14ac:dyDescent="0.3">
      <c r="A39" s="355"/>
      <c r="B39" s="355"/>
      <c r="C39" s="355"/>
      <c r="D39" s="362"/>
      <c r="E39" s="366"/>
      <c r="F39" s="358"/>
      <c r="G39" s="207"/>
      <c r="H39" s="350"/>
      <c r="I39" s="350"/>
      <c r="J39" s="350"/>
      <c r="K39" s="350"/>
      <c r="L39" s="350"/>
      <c r="M39" s="350"/>
    </row>
  </sheetData>
  <mergeCells count="57">
    <mergeCell ref="K20:K29"/>
    <mergeCell ref="L20:L29"/>
    <mergeCell ref="M20:M29"/>
    <mergeCell ref="A30:A39"/>
    <mergeCell ref="B30:B39"/>
    <mergeCell ref="C30:C39"/>
    <mergeCell ref="D30:D39"/>
    <mergeCell ref="E30:E39"/>
    <mergeCell ref="L30:L39"/>
    <mergeCell ref="M30:M39"/>
    <mergeCell ref="I30:I39"/>
    <mergeCell ref="J30:J39"/>
    <mergeCell ref="K30:K39"/>
    <mergeCell ref="I20:I29"/>
    <mergeCell ref="J20:J29"/>
    <mergeCell ref="F30:F39"/>
    <mergeCell ref="G30:G39"/>
    <mergeCell ref="H30:H39"/>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K1:M3"/>
    <mergeCell ref="A4:B4"/>
    <mergeCell ref="C4:G4"/>
    <mergeCell ref="H4:J4"/>
    <mergeCell ref="A5:B5"/>
    <mergeCell ref="C5:G5"/>
    <mergeCell ref="A1:B2"/>
    <mergeCell ref="C1:J3"/>
    <mergeCell ref="H7:H8"/>
    <mergeCell ref="I7:J7"/>
    <mergeCell ref="K7:L7"/>
    <mergeCell ref="M7:M8"/>
    <mergeCell ref="A6:B6"/>
    <mergeCell ref="C6:G6"/>
    <mergeCell ref="A7:C7"/>
    <mergeCell ref="D7:F7"/>
    <mergeCell ref="G7:G8"/>
  </mergeCells>
  <conditionalFormatting sqref="A7:B7 C8 A10:C10 A20:C20 A30:C3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D10:D39">
    <cfRule type="containsText" dxfId="20" priority="16" operator="containsText" text="Media">
      <formula>NOT(ISERROR(SEARCH("Media",D10)))</formula>
    </cfRule>
  </conditionalFormatting>
  <conditionalFormatting sqref="E10:E39">
    <cfRule type="containsText" dxfId="19" priority="15" operator="containsText" text="Moderado">
      <formula>NOT(ISERROR(SEARCH("Moderado",E10)))</formula>
    </cfRule>
  </conditionalFormatting>
  <conditionalFormatting sqref="D10:D39">
    <cfRule type="containsText" dxfId="18" priority="13" operator="containsText" text="Baja">
      <formula>NOT(ISERROR(SEARCH("Baja",D10)))</formula>
    </cfRule>
    <cfRule type="containsText" dxfId="17" priority="14" operator="containsText" text="Muy Baja">
      <formula>NOT(ISERROR(SEARCH("Muy Baja",D10)))</formula>
    </cfRule>
  </conditionalFormatting>
  <conditionalFormatting sqref="D10:D39">
    <cfRule type="containsText" dxfId="16" priority="11" operator="containsText" text="Muy Alta">
      <formula>NOT(ISERROR(SEARCH("Muy Alta",D10)))</formula>
    </cfRule>
    <cfRule type="containsText" dxfId="15" priority="12" operator="containsText" text="Alta">
      <formula>NOT(ISERROR(SEARCH("Alta",D10)))</formula>
    </cfRule>
  </conditionalFormatting>
  <conditionalFormatting sqref="E10:E39">
    <cfRule type="containsText" dxfId="14" priority="7" operator="containsText" text="Catastrófico">
      <formula>NOT(ISERROR(SEARCH("Catastrófico",E10)))</formula>
    </cfRule>
    <cfRule type="containsText" dxfId="13" priority="8" operator="containsText" text="Mayor">
      <formula>NOT(ISERROR(SEARCH("Mayor",E10)))</formula>
    </cfRule>
    <cfRule type="containsText" dxfId="12" priority="9" operator="containsText" text="Menor">
      <formula>NOT(ISERROR(SEARCH("Menor",E10)))</formula>
    </cfRule>
    <cfRule type="containsText" dxfId="11" priority="10" operator="containsText" text="Leve">
      <formula>NOT(ISERROR(SEARCH("Leve",E10)))</formula>
    </cfRule>
  </conditionalFormatting>
  <conditionalFormatting sqref="D8">
    <cfRule type="containsText" dxfId="10" priority="1" operator="containsText" text="3- Moderado">
      <formula>NOT(ISERROR(SEARCH("3- Moderado",D8)))</formula>
    </cfRule>
    <cfRule type="containsText" dxfId="9" priority="2" operator="containsText" text="6- Moderado">
      <formula>NOT(ISERROR(SEARCH("6- Moderado",D8)))</formula>
    </cfRule>
    <cfRule type="containsText" dxfId="8" priority="3" operator="containsText" text="4- Moderado">
      <formula>NOT(ISERROR(SEARCH("4- Moderado",D8)))</formula>
    </cfRule>
    <cfRule type="containsText" dxfId="7" priority="4" operator="containsText" text="3- Bajo">
      <formula>NOT(ISERROR(SEARCH("3- Bajo",D8)))</formula>
    </cfRule>
    <cfRule type="containsText" dxfId="6" priority="5" operator="containsText" text="4- Bajo">
      <formula>NOT(ISERROR(SEARCH("4- Bajo",D8)))</formula>
    </cfRule>
    <cfRule type="containsText" dxfId="5" priority="6" operator="containsText" text="1- Bajo">
      <formula>NOT(ISERROR(SEARCH("1- Bajo",D8)))</formula>
    </cfRule>
  </conditionalFormatting>
  <conditionalFormatting sqref="F10:F39">
    <cfRule type="containsText" dxfId="4" priority="725" operator="containsText" text="Moderado">
      <formula>NOT(ISERROR(SEARCH("Moderado",F10)))</formula>
    </cfRule>
    <cfRule type="containsText" dxfId="3" priority="726" operator="containsText" text="Bajo">
      <formula>NOT(ISERROR(SEARCH("Bajo",F10)))</formula>
    </cfRule>
    <cfRule type="containsText" dxfId="2" priority="727" operator="containsText" text="Moderado">
      <formula>NOT(ISERROR(SEARCH("Moderado",F10)))</formula>
    </cfRule>
    <cfRule type="containsText" dxfId="1" priority="728" operator="containsText" text="Alto">
      <formula>NOT(ISERROR(SEARCH("Alto",F10)))</formula>
    </cfRule>
    <cfRule type="containsText" dxfId="0" priority="729" operator="containsText" text="Extremo">
      <formula>NOT(ISERROR(SEARCH("Extremo",F10)))</formula>
    </cfRule>
    <cfRule type="colorScale" priority="730">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2021-12-15T18:00:55Z</cp:lastPrinted>
  <dcterms:created xsi:type="dcterms:W3CDTF">2021-04-16T16:11:31Z</dcterms:created>
  <dcterms:modified xsi:type="dcterms:W3CDTF">2023-02-07T21:46:22Z</dcterms:modified>
</cp:coreProperties>
</file>