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8_{CF952B59-30C2-4878-A66B-E48D24285E94}" xr6:coauthVersionLast="47" xr6:coauthVersionMax="47" xr10:uidLastSave="{00000000-0000-0000-0000-000000000000}"/>
  <bookViews>
    <workbookView xWindow="-120" yWindow="-120" windowWidth="20730" windowHeight="11040" tabRatio="898" activeTab="3"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Riesgos'!$A$1:$N$39</definedName>
    <definedName name="_xlnm.Print_Area" localSheetId="3">'4. Valoración Controles'!$A$1:$V$39</definedName>
    <definedName name="_xlnm.Print_Area" localSheetId="4">'5. Mapa Final'!$A$1:$N$39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28" l="1"/>
  <c r="S40" i="28"/>
  <c r="S30" i="28"/>
  <c r="S10" i="28"/>
  <c r="K10" i="28"/>
  <c r="K40" i="28"/>
  <c r="K20" i="28"/>
  <c r="L42" i="28"/>
  <c r="L43" i="28"/>
  <c r="E49" i="29" l="1"/>
  <c r="E48" i="29"/>
  <c r="E47" i="29"/>
  <c r="E46" i="29"/>
  <c r="E45" i="29"/>
  <c r="E44" i="29"/>
  <c r="E43" i="29"/>
  <c r="E42" i="29"/>
  <c r="E41" i="29"/>
  <c r="L40" i="29"/>
  <c r="E40" i="29"/>
  <c r="C40" i="29"/>
  <c r="B40" i="29"/>
  <c r="A40" i="29"/>
  <c r="R48" i="28"/>
  <c r="J48" i="28"/>
  <c r="C48" i="28"/>
  <c r="R47" i="28"/>
  <c r="J47" i="28"/>
  <c r="C47" i="28"/>
  <c r="R46" i="28"/>
  <c r="L46" i="28"/>
  <c r="J46" i="28"/>
  <c r="C46" i="28"/>
  <c r="R45" i="28"/>
  <c r="J45" i="28"/>
  <c r="C45" i="28"/>
  <c r="J44" i="28"/>
  <c r="R43" i="28"/>
  <c r="J43" i="28"/>
  <c r="R42" i="28"/>
  <c r="J42" i="28"/>
  <c r="C42" i="28"/>
  <c r="R41" i="28"/>
  <c r="L41" i="28"/>
  <c r="J41" i="28"/>
  <c r="C41" i="28"/>
  <c r="R40" i="28"/>
  <c r="L40" i="28"/>
  <c r="J40" i="28"/>
  <c r="C40" i="28"/>
  <c r="B40" i="28"/>
  <c r="A40" i="28"/>
  <c r="L31" i="28"/>
  <c r="L32" i="28"/>
  <c r="L33" i="28"/>
  <c r="L23" i="28"/>
  <c r="L21" i="28"/>
  <c r="C20" i="28"/>
  <c r="C21" i="28"/>
  <c r="C22" i="28"/>
  <c r="L11" i="28"/>
  <c r="L12" i="28"/>
  <c r="L13" i="28"/>
  <c r="L48" i="27"/>
  <c r="K48" i="27" s="1"/>
  <c r="L46" i="27"/>
  <c r="K46" i="27" s="1"/>
  <c r="L44" i="27"/>
  <c r="K44" i="27" s="1"/>
  <c r="L43" i="27"/>
  <c r="K43" i="27" s="1"/>
  <c r="L42" i="27"/>
  <c r="K42" i="27" s="1"/>
  <c r="L41" i="27"/>
  <c r="K41" i="27" s="1"/>
  <c r="L40" i="27"/>
  <c r="K40" i="27" s="1"/>
  <c r="G40" i="27"/>
  <c r="H40" i="27" s="1"/>
  <c r="F40" i="29" s="1"/>
  <c r="L31" i="27"/>
  <c r="K31" i="27" s="1"/>
  <c r="L32" i="27"/>
  <c r="K32" i="27" s="1"/>
  <c r="L33" i="27"/>
  <c r="K33" i="27" s="1"/>
  <c r="L21" i="27"/>
  <c r="L22" i="27"/>
  <c r="L23" i="27"/>
  <c r="K23" i="27" s="1"/>
  <c r="K21" i="27"/>
  <c r="T40" i="28" l="1"/>
  <c r="J40" i="29" s="1"/>
  <c r="M40" i="27"/>
  <c r="N40" i="27" l="1"/>
  <c r="H40" i="29" s="1"/>
  <c r="G40" i="29"/>
  <c r="U40" i="28"/>
  <c r="K40" i="29" s="1"/>
  <c r="O40" i="27"/>
  <c r="V40" i="28" l="1"/>
  <c r="M40" i="29" s="1"/>
  <c r="L11" i="27"/>
  <c r="K11" i="27" s="1"/>
  <c r="L12" i="27"/>
  <c r="L13" i="27"/>
  <c r="K13" i="27" s="1"/>
  <c r="C20" i="29" l="1"/>
  <c r="C30" i="29"/>
  <c r="C10" i="29"/>
  <c r="L20" i="28" l="1"/>
  <c r="L22" i="28"/>
  <c r="L30" i="28"/>
  <c r="L34" i="28"/>
  <c r="L36" i="28"/>
  <c r="L10" i="28"/>
  <c r="C30" i="28"/>
  <c r="C31" i="28"/>
  <c r="C32" i="28"/>
  <c r="C33" i="28"/>
  <c r="C34" i="28"/>
  <c r="C35" i="28"/>
  <c r="C36" i="28"/>
  <c r="C37" i="28"/>
  <c r="C38" i="28"/>
  <c r="C39" i="28"/>
  <c r="A20" i="28"/>
  <c r="B20" i="28"/>
  <c r="A30" i="28"/>
  <c r="B30" i="28"/>
  <c r="C14" i="28"/>
  <c r="C15" i="28"/>
  <c r="C16" i="28"/>
  <c r="C17" i="28"/>
  <c r="C18" i="28"/>
  <c r="C19" i="28"/>
  <c r="B10" i="28"/>
  <c r="A10" i="28"/>
  <c r="I27" i="5" a="1"/>
  <c r="I27" i="5" s="1"/>
  <c r="L18" i="27" l="1"/>
  <c r="L14" i="27"/>
  <c r="L16" i="27"/>
  <c r="L10" i="27"/>
  <c r="M10" i="27" s="1"/>
  <c r="I21" i="5"/>
  <c r="I22" i="5"/>
  <c r="C30" i="32" l="1"/>
  <c r="C20" i="32"/>
  <c r="C10" i="32"/>
  <c r="C30" i="31"/>
  <c r="C20" i="31"/>
  <c r="C10" i="31"/>
  <c r="C100" i="30"/>
  <c r="C90" i="30"/>
  <c r="C80" i="30"/>
  <c r="C70" i="30"/>
  <c r="C60" i="30"/>
  <c r="C50" i="30"/>
  <c r="C40" i="30"/>
  <c r="C30" i="30"/>
  <c r="C20" i="30"/>
  <c r="C10" i="30"/>
  <c r="C30" i="18"/>
  <c r="C20" i="18"/>
  <c r="C10" i="18"/>
  <c r="K12" i="27"/>
  <c r="K14" i="27"/>
  <c r="K16" i="27"/>
  <c r="K18" i="27"/>
  <c r="L20" i="27"/>
  <c r="K20" i="27" s="1"/>
  <c r="K22" i="27"/>
  <c r="L24" i="27"/>
  <c r="K24" i="27" s="1"/>
  <c r="L26" i="27"/>
  <c r="K26" i="27" s="1"/>
  <c r="L28" i="27"/>
  <c r="K28" i="27" s="1"/>
  <c r="L30" i="27"/>
  <c r="K30" i="27" s="1"/>
  <c r="L34" i="27"/>
  <c r="K34" i="27" s="1"/>
  <c r="L36" i="27"/>
  <c r="K36" i="27" s="1"/>
  <c r="L38" i="27"/>
  <c r="K38" i="27" s="1"/>
  <c r="K10" i="27"/>
  <c r="M30" i="27" l="1"/>
  <c r="M20" i="27"/>
  <c r="G20" i="29" s="1"/>
  <c r="G30" i="29" l="1"/>
  <c r="G10" i="29"/>
  <c r="L20" i="29"/>
  <c r="L3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A30" i="29"/>
  <c r="B30" i="29"/>
  <c r="A20" i="29"/>
  <c r="B20" i="29"/>
  <c r="R20" i="28"/>
  <c r="R21" i="28"/>
  <c r="R22" i="28"/>
  <c r="R23" i="28"/>
  <c r="R24" i="28"/>
  <c r="R25" i="28"/>
  <c r="R26" i="28"/>
  <c r="R27" i="28"/>
  <c r="R28" i="28"/>
  <c r="R30" i="28"/>
  <c r="R31" i="28"/>
  <c r="R32" i="28"/>
  <c r="R33" i="28"/>
  <c r="R34" i="28"/>
  <c r="R35" i="28"/>
  <c r="R36" i="28"/>
  <c r="R37" i="28"/>
  <c r="R38" i="28"/>
  <c r="J20" i="28"/>
  <c r="J21" i="28"/>
  <c r="J22" i="28"/>
  <c r="J24" i="28"/>
  <c r="J25" i="28"/>
  <c r="J26" i="28"/>
  <c r="J27" i="28"/>
  <c r="J28" i="28"/>
  <c r="J30" i="28"/>
  <c r="J31" i="28"/>
  <c r="R11" i="28"/>
  <c r="R12" i="28"/>
  <c r="R13" i="28"/>
  <c r="R15" i="28"/>
  <c r="R16" i="28"/>
  <c r="R17" i="28"/>
  <c r="R18" i="28"/>
  <c r="R10" i="28"/>
  <c r="J11" i="28"/>
  <c r="J12" i="28"/>
  <c r="J13" i="28"/>
  <c r="J14" i="28"/>
  <c r="J15" i="28"/>
  <c r="J16" i="28"/>
  <c r="J17" i="28"/>
  <c r="J18" i="28"/>
  <c r="J10" i="28"/>
  <c r="B90" i="30" l="1"/>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U20" i="28"/>
  <c r="K30" i="28"/>
  <c r="U30" i="28"/>
  <c r="U10" i="28"/>
  <c r="G10" i="27" l="1"/>
  <c r="H10" i="27" s="1"/>
  <c r="G20" i="27"/>
  <c r="H20" i="27" s="1"/>
  <c r="N20" i="27" s="1"/>
  <c r="H20" i="29" s="1"/>
  <c r="G30" i="27"/>
  <c r="H30" i="27" s="1"/>
  <c r="N30" i="27" s="1"/>
  <c r="H30" i="29" s="1"/>
  <c r="T20" i="28" l="1"/>
  <c r="V20" i="28" s="1"/>
  <c r="M20" i="29" s="1"/>
  <c r="T30" i="28"/>
  <c r="V30" i="28" s="1"/>
  <c r="M30" i="29" s="1"/>
  <c r="O10" i="27"/>
  <c r="N10" i="27"/>
  <c r="H10" i="29" s="1"/>
  <c r="T10" i="28"/>
  <c r="V10" i="28" s="1"/>
  <c r="M10" i="29" s="1"/>
  <c r="O30" i="27"/>
  <c r="O20" i="27"/>
  <c r="F30" i="29"/>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30" i="29"/>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30" i="29"/>
  <c r="K20" i="29"/>
  <c r="E40" i="30" l="1"/>
  <c r="E50" i="30"/>
  <c r="E60" i="30"/>
  <c r="E20" i="32"/>
  <c r="E20" i="31"/>
  <c r="E20" i="30"/>
  <c r="E20" i="18"/>
  <c r="E30" i="18"/>
  <c r="E30" i="32"/>
  <c r="E30" i="31"/>
  <c r="E30" i="30"/>
  <c r="F10" i="29"/>
  <c r="J10" i="29" l="1"/>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probabilidad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<sst xmlns="http://schemas.openxmlformats.org/spreadsheetml/2006/main" count="679" uniqueCount="296">
  <si>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</si>
  <si>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</si>
  <si>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</si>
  <si>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</si>
  <si>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</si>
  <si>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</si>
  <si>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</si>
  <si>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</si>
  <si>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</si>
  <si>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</si>
  <si>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</si>
  <si>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</si>
  <si>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</si>
  <si>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</si>
  <si>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</si>
  <si>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</si>
  <si>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</si>
  <si>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</si>
  <si>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</si>
  <si>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</si>
  <si>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</si>
  <si>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</si>
  <si>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</si>
  <si>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 xml:space="preserve">Describir el riesgo  de forma mas amplia para mayor comprensión </t>
  </si>
  <si>
    <t xml:space="preserve">Causas </t>
  </si>
  <si>
    <t xml:space="preserve">Identificar  las causas que pueden generar el riesgo. Estas pueden estar relacionadas entre otros con factores de:  recursos financieros, talento humano,infraestructura, estilo de dirección, procedimientos, docyumentación, etc. </t>
  </si>
  <si>
    <t>Número de veces que se realizó  la actividad en un año o se  proyecta  realizar</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</si>
  <si>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</si>
  <si>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</si>
  <si>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</si>
  <si>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Frecuencia</t>
  </si>
  <si>
    <t xml:space="preserve">La Hoja calcula la frecuencia de acuerdo con los datos anteriores- Ver Tabla Probabilidades- Hoja </t>
  </si>
  <si>
    <t xml:space="preserve">Probabilidad </t>
  </si>
  <si>
    <t xml:space="preserve">La Hoja calcula la probabilidad de acuerdo con los datos anteriores- Ver Tabla Probabilidades- Hoja </t>
  </si>
  <si>
    <t xml:space="preserve">Efectos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</si>
  <si>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</si>
  <si>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</si>
  <si>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 xml:space="preserve">Seleccionar  por cada efecto que identifico  la valoración que le correspondería en terminos de afectación </t>
  </si>
  <si>
    <t>Impacto Inherente</t>
  </si>
  <si>
    <t xml:space="preserve">La Hoja calcula la probabilidad de acuerdo con los datos anteriores- Ver Tabla Proabilidades- Hoja </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</si>
  <si>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</si>
  <si>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</si>
  <si>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</si>
  <si>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</si>
  <si>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</si>
  <si>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</si>
  <si>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La Hoja lo trae de la Hoja anterior</t>
  </si>
  <si>
    <t>La Hoja trae el Riesgo de la Hoja anterior</t>
  </si>
  <si>
    <t>Causas</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</si>
  <si>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</si>
  <si>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</si>
  <si>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</si>
  <si>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</si>
  <si>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</si>
  <si>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</si>
  <si>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</si>
  <si>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</si>
  <si>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</si>
  <si>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</si>
  <si>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Efectos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</si>
  <si>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</si>
  <si>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</si>
  <si>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</si>
  <si>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</si>
  <si>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</si>
  <si>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</si>
  <si>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</si>
  <si>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</si>
  <si>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</si>
  <si>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</si>
  <si>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</si>
  <si>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</si>
  <si>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</si>
  <si>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</si>
  <si>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</si>
  <si>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Proceso:</t>
  </si>
  <si>
    <t>Gestión Tecnológica</t>
  </si>
  <si>
    <t>Objetivo:</t>
  </si>
  <si>
    <t>Alcance:</t>
  </si>
  <si>
    <t xml:space="preserve">Nivel Central </t>
  </si>
  <si>
    <t>IDENTIFICACIÓN DEL RIESGO</t>
  </si>
  <si>
    <t>PROBABILIDAD INHERENTE</t>
  </si>
  <si>
    <t>IMPACTO INHERENTE</t>
  </si>
  <si>
    <t>RIESGO INHERENTE</t>
  </si>
  <si>
    <t>N.</t>
  </si>
  <si>
    <t xml:space="preserve">RIESGO </t>
  </si>
  <si>
    <t>DESCRIPCIÓN  DEL RIESGO</t>
  </si>
  <si>
    <t>CAUSAS</t>
  </si>
  <si>
    <t>Número de veces que se materializo el riesgo en un  año</t>
  </si>
  <si>
    <t>% Frecuencia</t>
  </si>
  <si>
    <t>PROBABILIDAD</t>
  </si>
  <si>
    <t xml:space="preserve">EFECTOS  </t>
  </si>
  <si>
    <t>VALORACIÓN DEL EFECTO</t>
  </si>
  <si>
    <t>Valor Inherente</t>
  </si>
  <si>
    <t>IMPACTO INHERENTE TOTAL</t>
  </si>
  <si>
    <t>ZONA DE RIESGO INHERENTE</t>
  </si>
  <si>
    <t>VALORACIÓN DEL RIESGO INHERENTE</t>
  </si>
  <si>
    <t>IMPACTO</t>
  </si>
  <si>
    <t>CALIFICACION DEL RIESGO</t>
  </si>
  <si>
    <t>Ofrecer, prometer, entregar, aceptar o solicitar una ventaja indebida para la asignación de permisos para el acceso y uso de servicios tecnológicos no autorizados, con exposición de datos sensibles,  en  beneficio propio o de un tercero.</t>
  </si>
  <si>
    <t xml:space="preserve">Cuando por el acceso indebido  y malintencionado a los sistemas de información se hace el uso no apropiado de la información contenida en los sistemas en favorecimiento propio o de un tercero.
</t>
  </si>
  <si>
    <t>1. Falta de ética de los servidores públicos (Debilidades en principios y valores)</t>
  </si>
  <si>
    <t>Pérdida Reputacional</t>
  </si>
  <si>
    <t>Hechos o noticias que afectan la entidad a nivel nacional.</t>
  </si>
  <si>
    <t>2. Falta de ética de terceros interesados  (Debilidades principios y valores)</t>
  </si>
  <si>
    <t>Afectación Económica</t>
  </si>
  <si>
    <t>Afectación económica mas de 4000 SMMLV</t>
  </si>
  <si>
    <t>3. Debilidad en la gestión de Seguridad de la Información, relacionada con contraseñas.</t>
  </si>
  <si>
    <t>Interrupción en la prestación del servicio administrativo</t>
  </si>
  <si>
    <t>4. Debilidad en los controles relacionados con la gestión de los aplicativos. (Daño - cambio - manipulación base de datos)</t>
  </si>
  <si>
    <t>Interrupción en la prestación del servicio judicial</t>
  </si>
  <si>
    <t>Ofrecer, prometer, entregar, aceptar o solicitar una ventaja indebida  para influir o direccionar la estructuración de  necesidades y/o especificaciones técnicas que involucran Tecnologías de Información soluciones y servicios tecnológicos, en  beneficio propio o de un tercero.</t>
  </si>
  <si>
    <t>3. Debilidades en los controles de los procedimientos de estructuración contractual.</t>
  </si>
  <si>
    <t>Ofrecer, prometer, entregar, aceptar o solicitar una ventaja para afectar indebidamente la evaluación técnica de ofertas en los procesos de contratación.</t>
  </si>
  <si>
    <t>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t>
  </si>
  <si>
    <t>3. Debilidades en los controles de los procedimientos de evaluación  contractual.</t>
  </si>
  <si>
    <t>Cuando se favorece  indebidamente la intervención de personas inescrupulosas (ejem:  consultores externos, fabricantes, proveedores, oferentes, proponentes, entre otros.), para afectar indebidamente la supervisión o interventoría de los contratos.</t>
  </si>
  <si>
    <t>3. Debilidades en los controles de los procedimientos de supervisión o interventoría contractual.</t>
  </si>
  <si>
    <t xml:space="preserve">MATRIZ DE RIESGOS SIGCMA </t>
  </si>
  <si>
    <t>EVALUACIÓN DE RIESGO - VALORACIÓN DE LOS CONTROLES</t>
  </si>
  <si>
    <t>EVALUACIÓN DEL RIESGO - NIVEL DEL RIESGO RESIDUAL</t>
  </si>
  <si>
    <t>No. Control</t>
  </si>
  <si>
    <t>CONTROLES PREVENTIVOS 
(Controles para las causas - Disminuyen la probabilidad)</t>
  </si>
  <si>
    <t xml:space="preserve">Criterios para calificar la eficacia de  los controles preventivos
</t>
  </si>
  <si>
    <t>Criterios para calificar controles correctivos</t>
  </si>
  <si>
    <t>RIESGO RESIDUAL</t>
  </si>
  <si>
    <t xml:space="preserve">¿El control esta documentado? </t>
  </si>
  <si>
    <t>¿Queda evidencia de la ejecución del control?</t>
  </si>
  <si>
    <t>¿La frecuencia de la ejecución del control es adecuada?</t>
  </si>
  <si>
    <t>¿Esta definido el responsable de la ejecución del control?</t>
  </si>
  <si>
    <t>Eficacia del cada control</t>
  </si>
  <si>
    <t>Valoración de los controles preventivos</t>
  </si>
  <si>
    <t>CONTROLES CORRECTIVOS
(Controles para los efectos - Disminuyen el impacto)</t>
  </si>
  <si>
    <t xml:space="preserve">¿El control está documentado? </t>
  </si>
  <si>
    <t>¿Queda evidencia de la socialización o capacitación a los responsables?</t>
  </si>
  <si>
    <t>¿Está definido el responsable de la ejecución del control?</t>
  </si>
  <si>
    <t>¿Queda evidencia de la ejecución del control ?</t>
  </si>
  <si>
    <t>Valoración de los controles correctivos</t>
  </si>
  <si>
    <t>Probabilidad Residual</t>
  </si>
  <si>
    <t xml:space="preserve">Impacto Residual </t>
  </si>
  <si>
    <t>Zona Riesgo Residual</t>
  </si>
  <si>
    <t>Realización de programas de formación, capacitación y sensibilización en temas de Probidad y ética de lo público, a través de la EJRLB.</t>
  </si>
  <si>
    <t>SI</t>
  </si>
  <si>
    <t>Acciones de respuesta ante noticias que afectan la imagen de la entidad</t>
  </si>
  <si>
    <t>NO</t>
  </si>
  <si>
    <t>Póliza de Responsabilidad Civil Extracontractual de servidor público</t>
  </si>
  <si>
    <t>Plan de continuidad del negocio</t>
  </si>
  <si>
    <t>Registro y verificación de acceso a los aplicativos. Procedimiento verificación de roles (documento)</t>
  </si>
  <si>
    <t>Los profesionales de la Unidad Informática, firman un Acuerdo de confidencialidad, para prevenir la divulgación no autorizada de información sensible.</t>
  </si>
  <si>
    <t>Revisar y reestructurar la necesidad a satisfacer o las especificaciones técnicas de la solución</t>
  </si>
  <si>
    <t>Solicitar la apertura de investigación disciplinaria o penal, según corresponda.</t>
  </si>
  <si>
    <t>_</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</si>
  <si>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</si>
  <si>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</si>
  <si>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</si>
  <si>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</si>
  <si>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</si>
  <si>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</si>
  <si>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</si>
  <si>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</si>
  <si>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</si>
  <si>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</si>
  <si>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</si>
  <si>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</si>
  <si>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</si>
  <si>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</si>
  <si>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Reducir (Mitigar)</t>
  </si>
  <si>
    <t>Evitar</t>
  </si>
  <si>
    <t>Tabla Criterios para definir el nivel de probabilidad</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</si>
  <si>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</si>
  <si>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</si>
  <si>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</si>
  <si>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</si>
  <si>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</si>
  <si>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</si>
  <si>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</si>
  <si>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</si>
  <si>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</si>
  <si>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</si>
  <si>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</si>
  <si>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</si>
  <si>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</si>
  <si>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</si>
  <si>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</si>
  <si>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</si>
  <si>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</si>
  <si>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</si>
  <si>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</si>
  <si>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</si>
  <si>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</si>
  <si>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</si>
  <si>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Hechos o noticias que afectan la imagen a nivel interno.</t>
  </si>
  <si>
    <t>Menor</t>
  </si>
  <si>
    <t>Hechos o noticias que afectan la imagen de la entidad a nivel de ciudad o municipio.</t>
  </si>
  <si>
    <t>Moderado</t>
  </si>
  <si>
    <t>Hechos o noticias que afectan la imagen a nivel departamental.</t>
  </si>
  <si>
    <t>Mayor</t>
  </si>
  <si>
    <t>Catastrófico</t>
  </si>
  <si>
    <t>Hechos o noticias que afectan la imagen de la entidad a nivel nacional e internacional</t>
  </si>
  <si>
    <t>Afectación económica menor o igual a 45 SMMLV</t>
  </si>
  <si>
    <t>Afectación económica entre 46 SMMLV y 450 SMMLV</t>
  </si>
  <si>
    <t>Afectación económica entre 451 y 1000 SMMLV</t>
  </si>
  <si>
    <t>Afectación económica entre 1001 y 4000 SMMLV</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</si>
  <si>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</si>
  <si>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</si>
  <si>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</si>
  <si>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</si>
  <si>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</si>
  <si>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Interrupción en la prestación del servicio entre 0 a 48 horas habiles al año </t>
  </si>
  <si>
    <t xml:space="preserve">Interrupción en la prestación del servicio entre 49 a 96 horas  habiles al año  </t>
  </si>
  <si>
    <t xml:space="preserve">Interrupción en la prestación del servicio entre 97 a 144 horas   habiles al año  </t>
  </si>
  <si>
    <t xml:space="preserve">Interrupción en la prestación del servicio entre 145 a 192 horas </t>
  </si>
  <si>
    <t xml:space="preserve">Interrupción en la prestación del servicio entre 193 a 240 horas  habiles al año   </t>
  </si>
  <si>
    <t xml:space="preserve">     El riesgo afecta la imagen de la entidad con algunos usuarios de relevancia frente al logro de los objetivos</t>
  </si>
  <si>
    <t xml:space="preserve">Interrupción en la prestación del servicio entre 0 a 96 horas habiles al año </t>
  </si>
  <si>
    <t xml:space="preserve">Interrupción en la prestación del servicio entre 97 a 192 horas  habiles al año  </t>
  </si>
  <si>
    <t xml:space="preserve">Interrupción en la prestación del servicio entre193 a 288 horas   habiles al año  </t>
  </si>
  <si>
    <t xml:space="preserve">Interrupción en la prestación del servicio entre 289 a 384 horas </t>
  </si>
  <si>
    <t xml:space="preserve">Interrupción en la prestación del servicio entre 385 a 540 horas  habiles al año   </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</si>
  <si>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</si>
  <si>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</si>
  <si>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</si>
  <si>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</si>
  <si>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</si>
  <si>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</si>
  <si>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</si>
  <si>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</si>
  <si>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</si>
  <si>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</si>
  <si>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</si>
  <si>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</si>
  <si>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</si>
  <si>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</si>
  <si>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</si>
  <si>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</si>
  <si>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</si>
  <si>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</si>
  <si>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</si>
  <si>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Aceptar el riesgo</t>
  </si>
  <si>
    <t>Muy Baja
1</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</si>
  <si>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</si>
  <si>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</si>
  <si>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</si>
  <si>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</si>
  <si>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</si>
  <si>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</si>
  <si>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</si>
  <si>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</si>
  <si>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</si>
  <si>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</si>
  <si>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</si>
  <si>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</si>
  <si>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</si>
  <si>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</si>
  <si>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</si>
  <si>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</si>
  <si>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</si>
  <si>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</si>
  <si>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</si>
  <si>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</si>
  <si>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</si>
  <si>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</si>
  <si>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</si>
  <si>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</si>
  <si>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</si>
  <si>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</si>
  <si>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</si>
  <si>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</si>
  <si>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</si>
  <si>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</si>
  <si>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</si>
  <si>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</si>
  <si>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</si>
  <si>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</si>
  <si>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OPCION DE MANEJO</t>
  </si>
  <si>
    <t>ACTIVIDADES</t>
  </si>
  <si>
    <t>PROCESO LIDER</t>
  </si>
  <si>
    <t>FECHA DE LA ACTIVIDAD</t>
  </si>
  <si>
    <t>ANÁLISIS DEL RESULTADO FINAL 
1 TRIMESTRE</t>
  </si>
  <si>
    <t xml:space="preserve">No. </t>
  </si>
  <si>
    <t xml:space="preserve">IMPACTO </t>
  </si>
  <si>
    <t>NIVEL</t>
  </si>
  <si>
    <t>CENTRAL</t>
  </si>
  <si>
    <t>SECCIONAL</t>
  </si>
  <si>
    <t xml:space="preserve"> INICIO
DIA/MES/AÑO</t>
  </si>
  <si>
    <t>FIN 
DIA/MES/AÑO</t>
  </si>
  <si>
    <t>Procedimiento (gestión de contraseñas) de la División de Seguridad de la Unidad de Informática.</t>
  </si>
  <si>
    <t>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t>
  </si>
  <si>
    <t>Implementación del procedimiento de estructuración contractual, a cargo de la Unidad de Compras Públicas.</t>
  </si>
  <si>
    <t>Ofrecer, prometer, entregar, aceptar o solicitar una ventaja indebida  para afectar la supervisión o interventoría de los contratos.</t>
  </si>
  <si>
    <t xml:space="preserve">Seguimiento a la ejecución de servicios y/o Productos </t>
  </si>
  <si>
    <t>Control interno - Unidad de Auditoría</t>
  </si>
  <si>
    <t>Control Externo - CGR</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</si>
  <si>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y Antisoborno de la Rama Judicial.</t>
  </si>
  <si>
    <t>Socialización constante del SGAS del CSJ, a través de la Coordinación Nacional de Calidad.</t>
  </si>
  <si>
    <t>Socialización constante  del SGAS del CSJ, a través de la Coordinación Nacional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</si>
</sst>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7"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theme="0"/>
      </left>
      <right style="thick">
        <color theme="0"/>
      </right>
      <top style="dashed">
        <color theme="9" tint="-0.24994659260841701"/>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theme="1"/>
      </left>
      <right style="thin">
        <color theme="1"/>
      </right>
      <top style="thin">
        <color theme="1"/>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91">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1"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3" xfId="0" applyFont="1" applyFill="1" applyBorder="1" applyAlignment="1">
      <alignment horizontal="center" vertical="center" textRotation="90" wrapText="1"/>
    </xf>
    <xf numFmtId="0" fontId="4" fillId="4" borderId="84"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6" xfId="0" applyFill="1" applyBorder="1"/>
    <xf numFmtId="0" fontId="4" fillId="4" borderId="85"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4" fillId="3" borderId="63" xfId="0" applyFont="1" applyFill="1" applyBorder="1" applyAlignment="1">
      <alignment horizontal="center" vertical="center"/>
    </xf>
    <xf numFmtId="0" fontId="4" fillId="3" borderId="8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0"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20" fillId="3" borderId="9" xfId="0" applyFont="1" applyFill="1" applyBorder="1" applyAlignment="1">
      <alignment vertical="center" wrapText="1"/>
    </xf>
    <xf numFmtId="1" fontId="0" fillId="0" borderId="9" xfId="4" applyNumberFormat="1" applyFont="1" applyBorder="1" applyAlignment="1">
      <alignment vertical="center" wrapText="1"/>
    </xf>
    <xf numFmtId="0" fontId="20" fillId="0" borderId="42" xfId="0" applyFont="1" applyBorder="1" applyAlignment="1">
      <alignment vertical="center" wrapText="1"/>
    </xf>
    <xf numFmtId="0" fontId="20" fillId="0" borderId="0" xfId="0" applyFont="1"/>
    <xf numFmtId="3" fontId="20" fillId="0" borderId="0" xfId="0" applyNumberFormat="1" applyFont="1" applyAlignment="1">
      <alignment horizontal="left"/>
    </xf>
    <xf numFmtId="2" fontId="20" fillId="0" borderId="0" xfId="3" applyNumberFormat="1" applyFont="1"/>
    <xf numFmtId="164" fontId="20" fillId="0" borderId="0" xfId="3" applyNumberFormat="1" applyFont="1" applyAlignment="1">
      <alignment horizontal="center"/>
    </xf>
    <xf numFmtId="164" fontId="20" fillId="0" borderId="0" xfId="3" applyNumberFormat="1" applyFont="1"/>
    <xf numFmtId="3" fontId="20" fillId="0" borderId="34" xfId="0" applyNumberFormat="1" applyFont="1" applyBorder="1" applyAlignment="1">
      <alignment horizontal="justify" vertical="center" wrapText="1"/>
    </xf>
    <xf numFmtId="0" fontId="20" fillId="0" borderId="34" xfId="0" applyFont="1" applyBorder="1" applyAlignment="1">
      <alignment horizontal="justify" vertical="center" wrapText="1"/>
    </xf>
    <xf numFmtId="0" fontId="20" fillId="0" borderId="39" xfId="0" applyFont="1" applyBorder="1" applyAlignment="1" applyProtection="1">
      <alignment horizontal="justify" vertical="center" wrapText="1"/>
      <protection locked="0"/>
    </xf>
    <xf numFmtId="0" fontId="20" fillId="0" borderId="40" xfId="0" applyFont="1" applyBorder="1" applyAlignment="1">
      <alignment horizontal="justify" vertical="center" wrapText="1"/>
    </xf>
    <xf numFmtId="0" fontId="20" fillId="0" borderId="70" xfId="0" applyFont="1" applyBorder="1" applyAlignment="1" applyProtection="1">
      <alignment horizontal="justify" vertical="center" wrapText="1"/>
      <protection locked="0"/>
    </xf>
    <xf numFmtId="0" fontId="20" fillId="0" borderId="70"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71" xfId="0" applyFont="1" applyBorder="1" applyAlignment="1" applyProtection="1">
      <alignment horizontal="justify" vertical="center" wrapText="1"/>
      <protection locked="0"/>
    </xf>
    <xf numFmtId="3" fontId="20" fillId="0" borderId="0" xfId="0" applyNumberFormat="1" applyFont="1" applyAlignment="1">
      <alignment horizontal="justify" vertical="center"/>
    </xf>
    <xf numFmtId="0" fontId="20" fillId="0" borderId="0" xfId="0" applyFont="1" applyAlignment="1">
      <alignment horizontal="justify" vertical="center"/>
    </xf>
    <xf numFmtId="0" fontId="20" fillId="0" borderId="91" xfId="0" applyFont="1" applyBorder="1" applyAlignment="1" applyProtection="1">
      <alignment horizontal="justify" vertical="center" wrapText="1"/>
      <protection locked="0"/>
    </xf>
    <xf numFmtId="2" fontId="20" fillId="0" borderId="41" xfId="3" applyNumberFormat="1" applyFont="1" applyBorder="1" applyAlignment="1">
      <alignment horizontal="justify" vertical="center" wrapText="1"/>
    </xf>
    <xf numFmtId="2" fontId="20" fillId="0" borderId="9" xfId="3" applyNumberFormat="1" applyFont="1" applyBorder="1" applyAlignment="1">
      <alignment horizontal="justify" vertical="center" wrapText="1"/>
    </xf>
    <xf numFmtId="2" fontId="20" fillId="0" borderId="9" xfId="3" applyNumberFormat="1" applyFont="1" applyBorder="1" applyAlignment="1">
      <alignment horizontal="center" vertical="center" wrapText="1"/>
    </xf>
    <xf numFmtId="0" fontId="20" fillId="0" borderId="34" xfId="0" applyFont="1" applyBorder="1" applyAlignment="1">
      <alignment horizontal="center" vertical="center" wrapText="1"/>
    </xf>
    <xf numFmtId="0" fontId="20" fillId="0" borderId="9" xfId="0" applyFont="1" applyBorder="1" applyAlignment="1">
      <alignment vertical="center" wrapText="1"/>
    </xf>
    <xf numFmtId="3" fontId="20" fillId="0" borderId="57" xfId="0" applyNumberFormat="1" applyFont="1" applyBorder="1" applyAlignment="1">
      <alignment horizontal="justify" vertical="center" wrapText="1"/>
    </xf>
    <xf numFmtId="0" fontId="20" fillId="0" borderId="105" xfId="0" applyFont="1" applyBorder="1" applyAlignment="1">
      <alignment horizontal="justify" vertical="center" wrapText="1"/>
    </xf>
    <xf numFmtId="0" fontId="20" fillId="0" borderId="106" xfId="0" applyFont="1" applyBorder="1" applyAlignment="1" applyProtection="1">
      <alignment horizontal="justify" vertical="center" wrapText="1"/>
      <protection locked="0"/>
    </xf>
    <xf numFmtId="0" fontId="20" fillId="0" borderId="57" xfId="0" applyFont="1" applyBorder="1" applyAlignment="1">
      <alignment horizontal="center" vertical="center" wrapText="1"/>
    </xf>
    <xf numFmtId="2" fontId="20" fillId="0" borderId="35" xfId="3" applyNumberFormat="1" applyFont="1" applyBorder="1" applyAlignment="1">
      <alignment horizontal="center" vertical="center" wrapText="1"/>
    </xf>
    <xf numFmtId="2" fontId="20" fillId="0" borderId="107" xfId="3" applyNumberFormat="1" applyFont="1" applyBorder="1" applyAlignment="1">
      <alignment horizontal="justify" vertical="center" wrapText="1"/>
    </xf>
    <xf numFmtId="0" fontId="20" fillId="0" borderId="45" xfId="0" applyFont="1" applyBorder="1" applyAlignment="1">
      <alignment horizontal="center" vertical="center" wrapText="1"/>
    </xf>
    <xf numFmtId="3" fontId="20" fillId="0" borderId="45" xfId="0" applyNumberFormat="1" applyFont="1" applyBorder="1" applyAlignment="1">
      <alignment horizontal="justify" vertical="center" wrapText="1"/>
    </xf>
    <xf numFmtId="0" fontId="20" fillId="0" borderId="108" xfId="0" applyFont="1" applyBorder="1" applyAlignment="1">
      <alignment horizontal="justify" vertical="center" wrapText="1"/>
    </xf>
    <xf numFmtId="0" fontId="20" fillId="0" borderId="54" xfId="0" applyFont="1" applyBorder="1" applyAlignment="1" applyProtection="1">
      <alignment horizontal="justify" vertical="center" wrapText="1"/>
      <protection locked="0"/>
    </xf>
    <xf numFmtId="2" fontId="20" fillId="0" borderId="45" xfId="3" applyNumberFormat="1" applyFont="1" applyBorder="1" applyAlignment="1">
      <alignment horizontal="center" vertical="center" wrapText="1"/>
    </xf>
    <xf numFmtId="0" fontId="20" fillId="0" borderId="54" xfId="0" applyFont="1" applyBorder="1" applyAlignment="1">
      <alignment vertical="center" wrapText="1"/>
    </xf>
    <xf numFmtId="2" fontId="20" fillId="0" borderId="45" xfId="3" applyNumberFormat="1" applyFont="1" applyBorder="1" applyAlignment="1">
      <alignment horizontal="justify" vertical="center" wrapText="1"/>
    </xf>
    <xf numFmtId="2" fontId="20" fillId="0" borderId="35" xfId="3" applyNumberFormat="1" applyFont="1" applyBorder="1" applyAlignment="1">
      <alignment horizontal="justify" vertical="center" wrapText="1"/>
    </xf>
    <xf numFmtId="0" fontId="20" fillId="0" borderId="106" xfId="0" applyFont="1" applyBorder="1" applyAlignment="1">
      <alignment horizontal="justify" vertical="center" wrapText="1"/>
    </xf>
    <xf numFmtId="0" fontId="52" fillId="0" borderId="0" xfId="0" applyFont="1" applyAlignment="1">
      <alignment horizontal="center"/>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7" xfId="1" applyFont="1" applyFill="1" applyBorder="1" applyAlignment="1">
      <alignment horizontal="justify" vertical="center" wrapText="1"/>
    </xf>
    <xf numFmtId="0" fontId="15" fillId="3" borderId="98"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99" xfId="1" applyFont="1" applyFill="1" applyBorder="1" applyAlignment="1">
      <alignment horizontal="justify" vertical="center"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5" fillId="3" borderId="8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92" xfId="1" applyFont="1" applyFill="1" applyBorder="1" applyAlignment="1">
      <alignment horizontal="center" vertical="center"/>
    </xf>
    <xf numFmtId="0" fontId="17" fillId="4" borderId="93"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8"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15" fillId="3" borderId="9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5"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17" fillId="4" borderId="87"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0" borderId="89"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89"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0" fillId="0" borderId="9" xfId="0" applyBorder="1" applyAlignment="1">
      <alignment horizontal="center" vertical="center" wrapText="1"/>
    </xf>
    <xf numFmtId="0" fontId="20" fillId="3" borderId="9"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5" fillId="4" borderId="9" xfId="0" applyFont="1" applyFill="1" applyBorder="1" applyAlignment="1">
      <alignment horizontal="left" vertical="center"/>
    </xf>
    <xf numFmtId="0" fontId="5" fillId="4" borderId="42" xfId="0" applyFont="1" applyFill="1" applyBorder="1" applyAlignment="1">
      <alignment horizontal="left" vertical="center"/>
    </xf>
    <xf numFmtId="0" fontId="4" fillId="4" borderId="63" xfId="0" applyFont="1" applyFill="1" applyBorder="1" applyAlignment="1">
      <alignment horizontal="center" vertical="center"/>
    </xf>
    <xf numFmtId="9" fontId="0" fillId="0" borderId="9" xfId="4" applyFont="1" applyBorder="1" applyAlignment="1">
      <alignment horizontal="center" vertical="center" wrapText="1"/>
    </xf>
    <xf numFmtId="0" fontId="27" fillId="0" borderId="9" xfId="0" applyFont="1" applyBorder="1" applyAlignment="1">
      <alignment horizontal="center" vertical="center" wrapText="1"/>
    </xf>
    <xf numFmtId="1" fontId="0" fillId="0" borderId="9" xfId="4" applyNumberFormat="1" applyFont="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4" fillId="4" borderId="49" xfId="0" applyFont="1" applyFill="1" applyBorder="1" applyAlignment="1">
      <alignment horizontal="center" vertical="center" textRotation="1"/>
    </xf>
    <xf numFmtId="0" fontId="4" fillId="4" borderId="80" xfId="0" applyFont="1" applyFill="1" applyBorder="1" applyAlignment="1">
      <alignment horizontal="center" vertical="center" textRotation="1"/>
    </xf>
    <xf numFmtId="0" fontId="4" fillId="4" borderId="66" xfId="0" applyFont="1" applyFill="1" applyBorder="1" applyAlignment="1">
      <alignment horizontal="center" vertical="center"/>
    </xf>
    <xf numFmtId="0" fontId="4" fillId="4" borderId="0" xfId="0" applyFont="1" applyFill="1" applyAlignment="1">
      <alignment horizontal="center" vertical="center"/>
    </xf>
    <xf numFmtId="0" fontId="22" fillId="0" borderId="9" xfId="0" applyFont="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80"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103" xfId="0" applyFont="1" applyFill="1" applyBorder="1" applyAlignment="1">
      <alignment horizontal="center" vertical="center"/>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2" fontId="20" fillId="0" borderId="9" xfId="3" applyNumberFormat="1" applyFont="1" applyBorder="1" applyAlignment="1">
      <alignment horizontal="center" vertical="center" wrapText="1"/>
    </xf>
    <xf numFmtId="2" fontId="20" fillId="0" borderId="35" xfId="3" applyNumberFormat="1" applyFont="1" applyBorder="1" applyAlignment="1">
      <alignment horizontal="center" vertical="center" wrapText="1"/>
    </xf>
    <xf numFmtId="0" fontId="20" fillId="0" borderId="9" xfId="0" applyFont="1" applyBorder="1" applyAlignment="1">
      <alignment horizontal="center" vertical="center" wrapText="1"/>
    </xf>
    <xf numFmtId="0" fontId="20" fillId="0" borderId="35" xfId="0" applyFont="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57" xfId="0" applyFont="1" applyBorder="1" applyAlignment="1">
      <alignment horizontal="center" vertical="center" wrapText="1"/>
    </xf>
    <xf numFmtId="2" fontId="20" fillId="0" borderId="54" xfId="3" applyNumberFormat="1" applyFont="1" applyBorder="1" applyAlignment="1">
      <alignment horizontal="center" vertical="center" wrapText="1"/>
    </xf>
    <xf numFmtId="2" fontId="20" fillId="0" borderId="39" xfId="3" applyNumberFormat="1" applyFont="1" applyBorder="1" applyAlignment="1">
      <alignment horizontal="center" vertical="center" wrapText="1"/>
    </xf>
    <xf numFmtId="2" fontId="20" fillId="0" borderId="57" xfId="3" applyNumberFormat="1" applyFont="1" applyBorder="1" applyAlignment="1">
      <alignment horizontal="center" vertical="center" wrapText="1"/>
    </xf>
    <xf numFmtId="2" fontId="20" fillId="0" borderId="45" xfId="3" applyNumberFormat="1" applyFont="1" applyBorder="1" applyAlignment="1">
      <alignment horizontal="center" vertical="center" wrapText="1"/>
    </xf>
    <xf numFmtId="0" fontId="28" fillId="4" borderId="9" xfId="0" applyFont="1" applyFill="1" applyBorder="1" applyAlignment="1">
      <alignment horizontal="center" vertical="center"/>
    </xf>
    <xf numFmtId="0" fontId="4" fillId="4" borderId="8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2" xfId="0" applyFont="1" applyFill="1" applyBorder="1" applyAlignment="1">
      <alignment horizontal="center" vertical="center"/>
    </xf>
    <xf numFmtId="0" fontId="4" fillId="4" borderId="64"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27" fillId="0" borderId="34" xfId="0" applyFont="1" applyBorder="1" applyAlignment="1">
      <alignment horizontal="center" vertical="center" wrapText="1"/>
    </xf>
    <xf numFmtId="0" fontId="4" fillId="4" borderId="68" xfId="0" applyFont="1" applyFill="1" applyBorder="1" applyAlignment="1">
      <alignment horizontal="center" vertical="center"/>
    </xf>
    <xf numFmtId="0" fontId="4" fillId="4" borderId="65" xfId="0" applyFont="1" applyFill="1" applyBorder="1" applyAlignment="1">
      <alignment horizontal="center" vertical="center"/>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0" fontId="5" fillId="4" borderId="40" xfId="0" applyFont="1" applyFill="1" applyBorder="1" applyAlignment="1">
      <alignment horizontal="left" vertical="center"/>
    </xf>
    <xf numFmtId="0" fontId="5" fillId="4" borderId="104" xfId="0" applyFont="1" applyFill="1" applyBorder="1" applyAlignment="1">
      <alignment horizontal="left" vertical="center"/>
    </xf>
    <xf numFmtId="0" fontId="5" fillId="4" borderId="41" xfId="0" applyFont="1" applyFill="1" applyBorder="1" applyAlignment="1">
      <alignment horizontal="left" vertical="center"/>
    </xf>
    <xf numFmtId="0" fontId="43" fillId="0" borderId="86" xfId="0" applyFont="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0"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3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438456</xdr:colOff>
      <xdr:row>3</xdr:row>
      <xdr:rowOff>41260</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05" y="0"/>
          <a:ext cx="3334082" cy="9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21404</xdr:colOff>
      <xdr:row>0</xdr:row>
      <xdr:rowOff>68035</xdr:rowOff>
    </xdr:from>
    <xdr:to>
      <xdr:col>1</xdr:col>
      <xdr:colOff>2871107</xdr:colOff>
      <xdr:row>2</xdr:row>
      <xdr:rowOff>197395</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4" y="68035"/>
          <a:ext cx="3312346" cy="823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228012</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1725366</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17" sqref="B17:J20"/>
    </sheetView>
  </sheetViews>
  <sheetFormatPr baseColWidth="10" defaultColWidth="11.42578125" defaultRowHeight="15" x14ac:dyDescent="0.25"/>
  <sheetData>
    <row r="2" spans="2:10" ht="18.75" x14ac:dyDescent="0.3">
      <c r="B2" s="172" t="s">
        <v>0</v>
      </c>
      <c r="C2" s="172"/>
      <c r="D2" s="172"/>
      <c r="E2" s="172"/>
      <c r="F2" s="172"/>
      <c r="G2" s="172"/>
      <c r="H2" s="172"/>
      <c r="I2" s="172"/>
      <c r="J2" s="172"/>
    </row>
    <row r="3" spans="2:10" ht="15.75" thickBot="1" x14ac:dyDescent="0.3"/>
    <row r="4" spans="2:10" x14ac:dyDescent="0.25">
      <c r="B4" s="173" t="s">
        <v>1</v>
      </c>
      <c r="C4" s="174"/>
      <c r="D4" s="174"/>
      <c r="E4" s="174"/>
      <c r="F4" s="174"/>
      <c r="G4" s="174"/>
      <c r="H4" s="174"/>
      <c r="I4" s="174"/>
      <c r="J4" s="175"/>
    </row>
    <row r="5" spans="2:10" x14ac:dyDescent="0.25">
      <c r="B5" s="176"/>
      <c r="C5" s="177"/>
      <c r="D5" s="177"/>
      <c r="E5" s="177"/>
      <c r="F5" s="177"/>
      <c r="G5" s="177"/>
      <c r="H5" s="177"/>
      <c r="I5" s="177"/>
      <c r="J5" s="178"/>
    </row>
    <row r="6" spans="2:10" x14ac:dyDescent="0.25">
      <c r="B6" s="176"/>
      <c r="C6" s="177"/>
      <c r="D6" s="177"/>
      <c r="E6" s="177"/>
      <c r="F6" s="177"/>
      <c r="G6" s="177"/>
      <c r="H6" s="177"/>
      <c r="I6" s="177"/>
      <c r="J6" s="178"/>
    </row>
    <row r="7" spans="2:10" ht="15.75" thickBot="1" x14ac:dyDescent="0.3">
      <c r="B7" s="179"/>
      <c r="C7" s="180"/>
      <c r="D7" s="180"/>
      <c r="E7" s="180"/>
      <c r="F7" s="180"/>
      <c r="G7" s="180"/>
      <c r="H7" s="180"/>
      <c r="I7" s="180"/>
      <c r="J7" s="181"/>
    </row>
    <row r="8" spans="2:10" ht="11.1" customHeight="1" x14ac:dyDescent="0.25"/>
    <row r="9" spans="2:10" ht="14.45" customHeight="1" x14ac:dyDescent="0.25">
      <c r="B9" s="177" t="s">
        <v>2</v>
      </c>
      <c r="C9" s="177"/>
      <c r="D9" s="177"/>
      <c r="E9" s="177"/>
      <c r="F9" s="177"/>
      <c r="G9" s="177"/>
      <c r="H9" s="177"/>
      <c r="I9" s="177"/>
      <c r="J9" s="177"/>
    </row>
    <row r="10" spans="2:10" x14ac:dyDescent="0.25">
      <c r="B10" s="177"/>
      <c r="C10" s="177"/>
      <c r="D10" s="177"/>
      <c r="E10" s="177"/>
      <c r="F10" s="177"/>
      <c r="G10" s="177"/>
      <c r="H10" s="177"/>
      <c r="I10" s="177"/>
      <c r="J10" s="177"/>
    </row>
    <row r="11" spans="2:10" x14ac:dyDescent="0.25">
      <c r="B11" s="177"/>
      <c r="C11" s="177"/>
      <c r="D11" s="177"/>
      <c r="E11" s="177"/>
      <c r="F11" s="177"/>
      <c r="G11" s="177"/>
      <c r="H11" s="177"/>
      <c r="I11" s="177"/>
      <c r="J11" s="177"/>
    </row>
    <row r="12" spans="2:10" x14ac:dyDescent="0.25">
      <c r="B12" s="177"/>
      <c r="C12" s="177"/>
      <c r="D12" s="177"/>
      <c r="E12" s="177"/>
      <c r="F12" s="177"/>
      <c r="G12" s="177"/>
      <c r="H12" s="177"/>
      <c r="I12" s="177"/>
      <c r="J12" s="177"/>
    </row>
    <row r="13" spans="2:10" x14ac:dyDescent="0.25">
      <c r="B13" s="177"/>
      <c r="C13" s="177"/>
      <c r="D13" s="177"/>
      <c r="E13" s="177"/>
      <c r="F13" s="177"/>
      <c r="G13" s="177"/>
      <c r="H13" s="177"/>
      <c r="I13" s="177"/>
      <c r="J13" s="177"/>
    </row>
    <row r="14" spans="2:10" x14ac:dyDescent="0.25">
      <c r="B14" s="177"/>
      <c r="C14" s="177"/>
      <c r="D14" s="177"/>
      <c r="E14" s="177"/>
      <c r="F14" s="177"/>
      <c r="G14" s="177"/>
      <c r="H14" s="177"/>
      <c r="I14" s="177"/>
      <c r="J14" s="177"/>
    </row>
    <row r="15" spans="2:10" x14ac:dyDescent="0.25">
      <c r="B15" s="177"/>
      <c r="C15" s="177"/>
      <c r="D15" s="177"/>
      <c r="E15" s="177"/>
      <c r="F15" s="177"/>
      <c r="G15" s="177"/>
      <c r="H15" s="177"/>
      <c r="I15" s="177"/>
      <c r="J15" s="177"/>
    </row>
    <row r="17" spans="2:10" x14ac:dyDescent="0.25">
      <c r="B17" s="177" t="s">
        <v>3</v>
      </c>
      <c r="C17" s="177"/>
      <c r="D17" s="177"/>
      <c r="E17" s="177"/>
      <c r="F17" s="177"/>
      <c r="G17" s="177"/>
      <c r="H17" s="177"/>
      <c r="I17" s="177"/>
      <c r="J17" s="177"/>
    </row>
    <row r="18" spans="2:10" x14ac:dyDescent="0.25">
      <c r="B18" s="177"/>
      <c r="C18" s="177"/>
      <c r="D18" s="177"/>
      <c r="E18" s="177"/>
      <c r="F18" s="177"/>
      <c r="G18" s="177"/>
      <c r="H18" s="177"/>
      <c r="I18" s="177"/>
      <c r="J18" s="177"/>
    </row>
    <row r="19" spans="2:10" x14ac:dyDescent="0.25">
      <c r="B19" s="177"/>
      <c r="C19" s="177"/>
      <c r="D19" s="177"/>
      <c r="E19" s="177"/>
      <c r="F19" s="177"/>
      <c r="G19" s="177"/>
      <c r="H19" s="177"/>
      <c r="I19" s="177"/>
      <c r="J19" s="177"/>
    </row>
    <row r="20" spans="2:10" x14ac:dyDescent="0.25">
      <c r="B20" s="177"/>
      <c r="C20" s="177"/>
      <c r="D20" s="177"/>
      <c r="E20" s="177"/>
      <c r="F20" s="177"/>
      <c r="G20" s="177"/>
      <c r="H20" s="177"/>
      <c r="I20" s="177"/>
      <c r="J20" s="177"/>
    </row>
    <row r="22" spans="2:10" x14ac:dyDescent="0.25">
      <c r="B22" s="177" t="s">
        <v>4</v>
      </c>
      <c r="C22" s="177"/>
      <c r="D22" s="177"/>
      <c r="E22" s="177"/>
      <c r="F22" s="177"/>
      <c r="G22" s="177"/>
      <c r="H22" s="177"/>
      <c r="I22" s="177"/>
      <c r="J22" s="177"/>
    </row>
    <row r="23" spans="2:10" x14ac:dyDescent="0.25">
      <c r="B23" s="177"/>
      <c r="C23" s="177"/>
      <c r="D23" s="177"/>
      <c r="E23" s="177"/>
      <c r="F23" s="177"/>
      <c r="G23" s="177"/>
      <c r="H23" s="177"/>
      <c r="I23" s="177"/>
      <c r="J23" s="177"/>
    </row>
    <row r="24" spans="2:10" x14ac:dyDescent="0.25">
      <c r="B24" s="177"/>
      <c r="C24" s="177"/>
      <c r="D24" s="177"/>
      <c r="E24" s="177"/>
      <c r="F24" s="177"/>
      <c r="G24" s="177"/>
      <c r="H24" s="177"/>
      <c r="I24" s="177"/>
      <c r="J24" s="177"/>
    </row>
    <row r="25" spans="2:10" x14ac:dyDescent="0.25">
      <c r="B25" s="177"/>
      <c r="C25" s="177"/>
      <c r="D25" s="177"/>
      <c r="E25" s="177"/>
      <c r="F25" s="177"/>
      <c r="G25" s="177"/>
      <c r="H25" s="177"/>
      <c r="I25" s="177"/>
      <c r="J25" s="177"/>
    </row>
    <row r="26" spans="2:10" x14ac:dyDescent="0.25">
      <c r="B26" s="177"/>
      <c r="C26" s="177"/>
      <c r="D26" s="177"/>
      <c r="E26" s="177"/>
      <c r="F26" s="177"/>
      <c r="G26" s="177"/>
      <c r="H26" s="177"/>
      <c r="I26" s="177"/>
      <c r="J26" s="177"/>
    </row>
    <row r="27" spans="2:10" x14ac:dyDescent="0.25">
      <c r="B27" s="177"/>
      <c r="C27" s="177"/>
      <c r="D27" s="177"/>
      <c r="E27" s="177"/>
      <c r="F27" s="177"/>
      <c r="G27" s="177"/>
      <c r="H27" s="177"/>
      <c r="I27" s="177"/>
      <c r="J27" s="177"/>
    </row>
    <row r="28" spans="2:10" x14ac:dyDescent="0.25">
      <c r="B28" s="177"/>
      <c r="C28" s="177"/>
      <c r="D28" s="177"/>
      <c r="E28" s="177"/>
      <c r="F28" s="177"/>
      <c r="G28" s="177"/>
      <c r="H28" s="177"/>
      <c r="I28" s="177"/>
      <c r="J28" s="177"/>
    </row>
    <row r="29" spans="2:10" x14ac:dyDescent="0.25">
      <c r="B29" s="177"/>
      <c r="C29" s="177"/>
      <c r="D29" s="177"/>
      <c r="E29" s="177"/>
      <c r="F29" s="177"/>
      <c r="G29" s="177"/>
      <c r="H29" s="177"/>
      <c r="I29" s="177"/>
      <c r="J29" s="177"/>
    </row>
    <row r="30" spans="2:10" ht="19.5" customHeight="1" x14ac:dyDescent="0.25">
      <c r="B30" s="177"/>
      <c r="C30" s="177"/>
      <c r="D30" s="177"/>
      <c r="E30" s="177"/>
      <c r="F30" s="177"/>
      <c r="G30" s="177"/>
      <c r="H30" s="177"/>
      <c r="I30" s="177"/>
      <c r="J30" s="177"/>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zoomScale="112" zoomScaleNormal="112" workbookViewId="0">
      <selection activeCell="D42" sqref="D42:E42"/>
    </sheetView>
  </sheetViews>
  <sheetFormatPr baseColWidth="10" defaultColWidth="11.42578125" defaultRowHeight="15" x14ac:dyDescent="0.25"/>
  <cols>
    <col min="1" max="1" width="2.7109375" style="3" customWidth="1"/>
    <col min="2" max="2" width="24.7109375" style="3" customWidth="1"/>
    <col min="3" max="3" width="11.28515625" style="48" customWidth="1"/>
    <col min="4" max="4" width="19.28515625" style="48"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216" t="s">
        <v>5</v>
      </c>
      <c r="C2" s="217"/>
      <c r="D2" s="217"/>
      <c r="E2" s="217"/>
      <c r="F2" s="217"/>
      <c r="G2" s="217"/>
      <c r="H2" s="218"/>
    </row>
    <row r="3" spans="2:8" ht="16.5" x14ac:dyDescent="0.25">
      <c r="B3" s="219" t="s">
        <v>6</v>
      </c>
      <c r="C3" s="220"/>
      <c r="D3" s="221"/>
      <c r="E3" s="221"/>
      <c r="F3" s="221"/>
      <c r="G3" s="221"/>
      <c r="H3" s="222"/>
    </row>
    <row r="4" spans="2:8" ht="19.5" customHeight="1" x14ac:dyDescent="0.25">
      <c r="B4" s="223" t="s">
        <v>7</v>
      </c>
      <c r="C4" s="224"/>
      <c r="D4" s="224"/>
      <c r="E4" s="224"/>
      <c r="F4" s="224"/>
      <c r="G4" s="224"/>
      <c r="H4" s="225"/>
    </row>
    <row r="5" spans="2:8" ht="19.5" customHeight="1" x14ac:dyDescent="0.25">
      <c r="B5" s="129"/>
      <c r="C5" s="130"/>
      <c r="D5" s="130"/>
      <c r="E5" s="130"/>
      <c r="F5" s="130"/>
      <c r="G5" s="130"/>
      <c r="H5" s="131"/>
    </row>
    <row r="6" spans="2:8" ht="14.45" customHeight="1" x14ac:dyDescent="0.25">
      <c r="B6" s="193" t="s">
        <v>8</v>
      </c>
      <c r="C6" s="194"/>
      <c r="D6" s="194"/>
      <c r="E6" s="194"/>
      <c r="F6" s="194"/>
      <c r="G6" s="194"/>
      <c r="H6" s="195"/>
    </row>
    <row r="7" spans="2:8" ht="6.95" customHeight="1" thickBot="1" x14ac:dyDescent="0.3">
      <c r="B7" s="132"/>
      <c r="C7" s="56"/>
      <c r="D7" s="56"/>
      <c r="E7" s="5"/>
      <c r="F7" s="6"/>
      <c r="G7" s="6"/>
      <c r="H7" s="7"/>
    </row>
    <row r="8" spans="2:8" ht="15.75" thickTop="1" x14ac:dyDescent="0.25">
      <c r="B8" s="113"/>
      <c r="C8" s="115" t="s">
        <v>9</v>
      </c>
      <c r="D8" s="226" t="s">
        <v>10</v>
      </c>
      <c r="E8" s="201"/>
      <c r="F8" s="227" t="s">
        <v>11</v>
      </c>
      <c r="G8" s="228"/>
      <c r="H8" s="7"/>
    </row>
    <row r="9" spans="2:8" ht="15" customHeight="1" x14ac:dyDescent="0.25">
      <c r="B9" s="114"/>
      <c r="C9" s="116">
        <v>3</v>
      </c>
      <c r="D9" s="197" t="s">
        <v>12</v>
      </c>
      <c r="E9" s="215"/>
      <c r="F9" s="198" t="s">
        <v>13</v>
      </c>
      <c r="G9" s="199"/>
      <c r="H9" s="7"/>
    </row>
    <row r="10" spans="2:8" x14ac:dyDescent="0.25">
      <c r="B10" s="114"/>
      <c r="C10" s="116">
        <v>3</v>
      </c>
      <c r="D10" s="197" t="s">
        <v>14</v>
      </c>
      <c r="E10" s="215"/>
      <c r="F10" s="198" t="s">
        <v>15</v>
      </c>
      <c r="G10" s="199"/>
      <c r="H10" s="7"/>
    </row>
    <row r="11" spans="2:8" x14ac:dyDescent="0.25">
      <c r="B11" s="114"/>
      <c r="C11" s="116">
        <v>3</v>
      </c>
      <c r="D11" s="197" t="s">
        <v>16</v>
      </c>
      <c r="E11" s="215"/>
      <c r="F11" s="198" t="s">
        <v>17</v>
      </c>
      <c r="G11" s="199"/>
      <c r="H11" s="7"/>
    </row>
    <row r="12" spans="2:8" ht="27.75" customHeight="1" x14ac:dyDescent="0.25">
      <c r="B12" s="114"/>
      <c r="C12" s="116">
        <v>3</v>
      </c>
      <c r="D12" s="197" t="s">
        <v>18</v>
      </c>
      <c r="E12" s="215"/>
      <c r="F12" s="198" t="s">
        <v>19</v>
      </c>
      <c r="G12" s="199"/>
      <c r="H12" s="7"/>
    </row>
    <row r="13" spans="2:8" x14ac:dyDescent="0.25">
      <c r="B13" s="114"/>
      <c r="C13" s="116">
        <v>3</v>
      </c>
      <c r="D13" s="197" t="s">
        <v>20</v>
      </c>
      <c r="E13" s="215"/>
      <c r="F13" s="198" t="s">
        <v>21</v>
      </c>
      <c r="G13" s="199"/>
      <c r="H13" s="7"/>
    </row>
    <row r="14" spans="2:8" ht="41.25" customHeight="1" x14ac:dyDescent="0.25">
      <c r="B14" s="114"/>
      <c r="C14" s="116">
        <v>3</v>
      </c>
      <c r="D14" s="197" t="s">
        <v>22</v>
      </c>
      <c r="E14" s="215"/>
      <c r="F14" s="198" t="s">
        <v>23</v>
      </c>
      <c r="G14" s="199"/>
      <c r="H14" s="7"/>
    </row>
    <row r="15" spans="2:8" ht="41.25" customHeight="1" x14ac:dyDescent="0.25">
      <c r="B15" s="114"/>
      <c r="C15" s="116">
        <v>3</v>
      </c>
      <c r="D15" s="196" t="s">
        <v>24</v>
      </c>
      <c r="E15" s="197"/>
      <c r="F15" s="198" t="s">
        <v>25</v>
      </c>
      <c r="G15" s="199"/>
      <c r="H15" s="7"/>
    </row>
    <row r="16" spans="2:8" ht="51.75" customHeight="1" x14ac:dyDescent="0.25">
      <c r="B16" s="114"/>
      <c r="C16" s="116">
        <v>3</v>
      </c>
      <c r="D16" s="197" t="s">
        <v>26</v>
      </c>
      <c r="E16" s="215"/>
      <c r="F16" s="198" t="s">
        <v>27</v>
      </c>
      <c r="G16" s="199"/>
      <c r="H16" s="7"/>
    </row>
    <row r="17" spans="2:8" ht="51.75" customHeight="1" x14ac:dyDescent="0.25">
      <c r="B17" s="114"/>
      <c r="C17" s="116">
        <v>3</v>
      </c>
      <c r="D17" s="196" t="s">
        <v>28</v>
      </c>
      <c r="E17" s="197"/>
      <c r="F17" s="198" t="s">
        <v>29</v>
      </c>
      <c r="G17" s="199"/>
      <c r="H17" s="7"/>
    </row>
    <row r="18" spans="2:8" x14ac:dyDescent="0.25">
      <c r="C18" s="116">
        <v>4</v>
      </c>
      <c r="D18" s="229" t="s">
        <v>30</v>
      </c>
      <c r="E18" s="230"/>
      <c r="F18" s="198" t="s">
        <v>31</v>
      </c>
      <c r="G18" s="199"/>
    </row>
    <row r="19" spans="2:8" ht="51.75" customHeight="1" x14ac:dyDescent="0.25">
      <c r="B19" s="114"/>
      <c r="C19" s="116">
        <v>3</v>
      </c>
      <c r="D19" s="231" t="s">
        <v>32</v>
      </c>
      <c r="E19" s="232"/>
      <c r="F19" s="198" t="s">
        <v>33</v>
      </c>
      <c r="G19" s="199"/>
      <c r="H19" s="7"/>
    </row>
    <row r="20" spans="2:8" ht="57.6" customHeight="1" x14ac:dyDescent="0.25">
      <c r="B20" s="114"/>
      <c r="C20" s="116">
        <v>3</v>
      </c>
      <c r="D20" s="196" t="s">
        <v>34</v>
      </c>
      <c r="E20" s="197"/>
      <c r="F20" s="198" t="s">
        <v>35</v>
      </c>
      <c r="G20" s="199"/>
      <c r="H20" s="7"/>
    </row>
    <row r="21" spans="2:8" ht="36" customHeight="1" x14ac:dyDescent="0.25">
      <c r="B21" s="114"/>
      <c r="C21" s="116">
        <v>3</v>
      </c>
      <c r="D21" s="196" t="s">
        <v>36</v>
      </c>
      <c r="E21" s="197"/>
      <c r="F21" s="204" t="s">
        <v>37</v>
      </c>
      <c r="G21" s="205"/>
      <c r="H21" s="7"/>
    </row>
    <row r="22" spans="2:8" ht="26.25" customHeight="1" x14ac:dyDescent="0.25">
      <c r="B22" s="114"/>
      <c r="C22" s="116">
        <v>3</v>
      </c>
      <c r="D22" s="206" t="s">
        <v>38</v>
      </c>
      <c r="E22" s="207"/>
      <c r="F22" s="198" t="s">
        <v>39</v>
      </c>
      <c r="G22" s="199"/>
      <c r="H22" s="7"/>
    </row>
    <row r="23" spans="2:8" ht="30" customHeight="1" x14ac:dyDescent="0.25">
      <c r="B23" s="114"/>
      <c r="C23" s="116"/>
      <c r="D23" s="197" t="s">
        <v>40</v>
      </c>
      <c r="E23" s="215"/>
      <c r="F23" s="198" t="s">
        <v>39</v>
      </c>
      <c r="G23" s="199"/>
      <c r="H23" s="7"/>
    </row>
    <row r="24" spans="2:8" ht="39.75" customHeight="1" x14ac:dyDescent="0.25">
      <c r="B24" s="114"/>
      <c r="C24" s="116"/>
      <c r="D24" s="208" t="s">
        <v>41</v>
      </c>
      <c r="E24" s="197"/>
      <c r="F24" s="198" t="s">
        <v>39</v>
      </c>
      <c r="G24" s="199"/>
      <c r="H24" s="7"/>
    </row>
    <row r="25" spans="2:8" ht="27" customHeight="1" x14ac:dyDescent="0.25">
      <c r="B25" s="4"/>
      <c r="C25" s="56"/>
      <c r="D25" s="55"/>
      <c r="E25" s="53"/>
      <c r="F25" s="54"/>
      <c r="G25" s="54"/>
      <c r="H25" s="7"/>
    </row>
    <row r="26" spans="2:8" ht="27" customHeight="1" x14ac:dyDescent="0.25">
      <c r="B26" s="193" t="s">
        <v>42</v>
      </c>
      <c r="C26" s="194"/>
      <c r="D26" s="194"/>
      <c r="E26" s="194"/>
      <c r="F26" s="194"/>
      <c r="G26" s="194"/>
      <c r="H26" s="195"/>
    </row>
    <row r="27" spans="2:8" ht="10.5" customHeight="1" thickBot="1" x14ac:dyDescent="0.3">
      <c r="D27" s="55"/>
      <c r="E27" s="53"/>
      <c r="F27" s="54"/>
      <c r="G27" s="54"/>
      <c r="H27" s="7"/>
    </row>
    <row r="28" spans="2:8" ht="16.5" thickTop="1" thickBot="1" x14ac:dyDescent="0.3">
      <c r="D28" s="200" t="s">
        <v>10</v>
      </c>
      <c r="E28" s="201"/>
      <c r="F28" s="202" t="s">
        <v>11</v>
      </c>
      <c r="G28" s="203"/>
      <c r="H28" s="33"/>
    </row>
    <row r="29" spans="2:8" x14ac:dyDescent="0.25">
      <c r="D29" s="211" t="s">
        <v>12</v>
      </c>
      <c r="E29" s="212"/>
      <c r="F29" s="213" t="s">
        <v>43</v>
      </c>
      <c r="G29" s="214"/>
      <c r="H29" s="33"/>
    </row>
    <row r="30" spans="2:8" x14ac:dyDescent="0.25">
      <c r="D30" s="185" t="s">
        <v>14</v>
      </c>
      <c r="E30" s="186"/>
      <c r="F30" s="209" t="s">
        <v>44</v>
      </c>
      <c r="G30" s="210"/>
      <c r="H30" s="33"/>
    </row>
    <row r="31" spans="2:8" x14ac:dyDescent="0.25">
      <c r="D31" s="185" t="s">
        <v>16</v>
      </c>
      <c r="E31" s="186"/>
      <c r="F31" s="209" t="s">
        <v>45</v>
      </c>
      <c r="G31" s="210"/>
      <c r="H31" s="33"/>
    </row>
    <row r="32" spans="2:8" x14ac:dyDescent="0.25">
      <c r="D32" s="185" t="s">
        <v>18</v>
      </c>
      <c r="E32" s="186"/>
      <c r="F32" s="209" t="s">
        <v>46</v>
      </c>
      <c r="G32" s="210"/>
      <c r="H32" s="33"/>
    </row>
    <row r="33" spans="2:8" x14ac:dyDescent="0.25">
      <c r="D33" s="185" t="s">
        <v>20</v>
      </c>
      <c r="E33" s="186"/>
      <c r="F33" s="209" t="s">
        <v>47</v>
      </c>
      <c r="G33" s="210"/>
      <c r="H33" s="33"/>
    </row>
    <row r="34" spans="2:8" ht="29.25" customHeight="1" x14ac:dyDescent="0.25">
      <c r="D34" s="185" t="s">
        <v>48</v>
      </c>
      <c r="E34" s="186"/>
      <c r="F34" s="209" t="s">
        <v>49</v>
      </c>
      <c r="G34" s="210"/>
      <c r="H34" s="33"/>
    </row>
    <row r="35" spans="2:8" ht="38.450000000000003" customHeight="1" x14ac:dyDescent="0.25">
      <c r="B35" s="4"/>
      <c r="C35" s="56"/>
      <c r="D35" s="185" t="s">
        <v>50</v>
      </c>
      <c r="E35" s="186"/>
      <c r="F35" s="187" t="s">
        <v>51</v>
      </c>
      <c r="G35" s="188"/>
      <c r="H35" s="7"/>
    </row>
    <row r="36" spans="2:8" ht="35.1" customHeight="1" x14ac:dyDescent="0.25">
      <c r="B36" s="4"/>
      <c r="C36" s="56"/>
      <c r="D36" s="185" t="s">
        <v>52</v>
      </c>
      <c r="E36" s="186"/>
      <c r="F36" s="187" t="s">
        <v>53</v>
      </c>
      <c r="G36" s="188"/>
      <c r="H36" s="7"/>
    </row>
    <row r="37" spans="2:8" ht="35.1" customHeight="1" x14ac:dyDescent="0.25">
      <c r="B37" s="4"/>
      <c r="C37" s="56"/>
      <c r="D37" s="185" t="s">
        <v>54</v>
      </c>
      <c r="E37" s="186"/>
      <c r="F37" s="187" t="s">
        <v>53</v>
      </c>
      <c r="G37" s="188"/>
      <c r="H37" s="7"/>
    </row>
    <row r="38" spans="2:8" ht="35.1" customHeight="1" x14ac:dyDescent="0.25">
      <c r="B38" s="4"/>
      <c r="C38" s="56"/>
      <c r="D38" s="185" t="s">
        <v>55</v>
      </c>
      <c r="E38" s="186"/>
      <c r="F38" s="187" t="s">
        <v>53</v>
      </c>
      <c r="G38" s="188"/>
      <c r="H38" s="7"/>
    </row>
    <row r="39" spans="2:8" ht="35.1" customHeight="1" x14ac:dyDescent="0.25">
      <c r="B39" s="4"/>
      <c r="C39" s="56"/>
      <c r="D39" s="185" t="s">
        <v>56</v>
      </c>
      <c r="E39" s="186"/>
      <c r="F39" s="187" t="s">
        <v>53</v>
      </c>
      <c r="G39" s="188"/>
      <c r="H39" s="7"/>
    </row>
    <row r="40" spans="2:8" ht="35.1" customHeight="1" x14ac:dyDescent="0.25">
      <c r="B40" s="4"/>
      <c r="C40" s="56"/>
      <c r="D40" s="185" t="s">
        <v>57</v>
      </c>
      <c r="E40" s="186"/>
      <c r="F40" s="187" t="s">
        <v>58</v>
      </c>
      <c r="G40" s="188"/>
      <c r="H40" s="7"/>
    </row>
    <row r="41" spans="2:8" ht="35.1" customHeight="1" x14ac:dyDescent="0.25">
      <c r="B41" s="4"/>
      <c r="C41" s="56"/>
      <c r="D41" s="185" t="s">
        <v>59</v>
      </c>
      <c r="E41" s="186"/>
      <c r="F41" s="187" t="s">
        <v>60</v>
      </c>
      <c r="G41" s="188"/>
      <c r="H41" s="7"/>
    </row>
    <row r="42" spans="2:8" ht="35.1" customHeight="1" x14ac:dyDescent="0.25">
      <c r="B42" s="4"/>
      <c r="C42" s="56"/>
      <c r="D42" s="185" t="s">
        <v>61</v>
      </c>
      <c r="E42" s="186"/>
      <c r="F42" s="187" t="s">
        <v>62</v>
      </c>
      <c r="G42" s="188"/>
      <c r="H42" s="7"/>
    </row>
    <row r="43" spans="2:8" ht="35.1" customHeight="1" x14ac:dyDescent="0.25">
      <c r="B43" s="4"/>
      <c r="C43" s="56"/>
      <c r="D43" s="185" t="s">
        <v>63</v>
      </c>
      <c r="E43" s="186"/>
      <c r="F43" s="187" t="s">
        <v>53</v>
      </c>
      <c r="G43" s="188"/>
      <c r="H43" s="7"/>
    </row>
    <row r="44" spans="2:8" ht="50.45" customHeight="1" x14ac:dyDescent="0.25">
      <c r="B44" s="4"/>
      <c r="C44" s="56"/>
      <c r="D44" s="185" t="s">
        <v>64</v>
      </c>
      <c r="E44" s="186"/>
      <c r="F44" s="187" t="s">
        <v>53</v>
      </c>
      <c r="G44" s="188"/>
      <c r="H44" s="7"/>
    </row>
    <row r="45" spans="2:8" ht="35.1" customHeight="1" x14ac:dyDescent="0.25">
      <c r="B45" s="4"/>
      <c r="C45" s="56"/>
      <c r="D45" s="185" t="s">
        <v>65</v>
      </c>
      <c r="E45" s="186"/>
      <c r="F45" s="187" t="s">
        <v>53</v>
      </c>
      <c r="G45" s="188"/>
      <c r="H45" s="7"/>
    </row>
    <row r="46" spans="2:8" ht="35.1" customHeight="1" x14ac:dyDescent="0.25">
      <c r="B46" s="4"/>
      <c r="C46" s="56"/>
      <c r="D46" s="185" t="s">
        <v>66</v>
      </c>
      <c r="E46" s="186"/>
      <c r="F46" s="187" t="s">
        <v>53</v>
      </c>
      <c r="G46" s="188"/>
      <c r="H46" s="7"/>
    </row>
    <row r="47" spans="2:8" ht="35.1" customHeight="1" x14ac:dyDescent="0.25">
      <c r="B47" s="4"/>
      <c r="C47" s="56"/>
      <c r="D47" s="185" t="s">
        <v>67</v>
      </c>
      <c r="E47" s="186"/>
      <c r="F47" s="187" t="s">
        <v>58</v>
      </c>
      <c r="G47" s="188"/>
      <c r="H47" s="7"/>
    </row>
    <row r="48" spans="2:8" ht="35.1" customHeight="1" x14ac:dyDescent="0.25">
      <c r="B48" s="4"/>
      <c r="C48" s="56"/>
      <c r="D48" s="185" t="s">
        <v>68</v>
      </c>
      <c r="E48" s="186"/>
      <c r="F48" s="187" t="s">
        <v>58</v>
      </c>
      <c r="G48" s="188"/>
      <c r="H48" s="7"/>
    </row>
    <row r="49" spans="2:8" ht="35.1" customHeight="1" x14ac:dyDescent="0.25">
      <c r="B49" s="4"/>
      <c r="C49" s="56"/>
      <c r="D49" s="185" t="s">
        <v>69</v>
      </c>
      <c r="E49" s="186"/>
      <c r="F49" s="187" t="s">
        <v>58</v>
      </c>
      <c r="G49" s="188"/>
      <c r="H49" s="7"/>
    </row>
    <row r="50" spans="2:8" ht="35.1" customHeight="1" thickBot="1" x14ac:dyDescent="0.3">
      <c r="B50" s="4"/>
      <c r="C50" s="56"/>
      <c r="D50" s="189" t="s">
        <v>70</v>
      </c>
      <c r="E50" s="190"/>
      <c r="F50" s="191" t="s">
        <v>58</v>
      </c>
      <c r="G50" s="192"/>
      <c r="H50" s="7"/>
    </row>
    <row r="51" spans="2:8" ht="32.25" customHeight="1" x14ac:dyDescent="0.25">
      <c r="B51" s="4"/>
      <c r="C51" s="56"/>
      <c r="D51" s="55"/>
      <c r="E51" s="55"/>
      <c r="F51" s="54"/>
      <c r="G51" s="54"/>
      <c r="H51" s="7"/>
    </row>
    <row r="52" spans="2:8" ht="34.5" customHeight="1" x14ac:dyDescent="0.25">
      <c r="B52" s="193" t="s">
        <v>71</v>
      </c>
      <c r="C52" s="194"/>
      <c r="D52" s="194"/>
      <c r="E52" s="194"/>
      <c r="F52" s="194"/>
      <c r="G52" s="194"/>
      <c r="H52" s="195"/>
    </row>
    <row r="53" spans="2:8" ht="21.75" customHeight="1" x14ac:dyDescent="0.25">
      <c r="B53" s="193" t="s">
        <v>72</v>
      </c>
      <c r="C53" s="194"/>
      <c r="D53" s="194"/>
      <c r="E53" s="194"/>
      <c r="F53" s="194"/>
      <c r="G53" s="194"/>
      <c r="H53" s="195"/>
    </row>
    <row r="54" spans="2:8" ht="43.5" customHeight="1" x14ac:dyDescent="0.25">
      <c r="B54" s="193" t="s">
        <v>73</v>
      </c>
      <c r="C54" s="194"/>
      <c r="D54" s="194"/>
      <c r="E54" s="194"/>
      <c r="F54" s="194"/>
      <c r="G54" s="194"/>
      <c r="H54" s="195"/>
    </row>
    <row r="55" spans="2:8" ht="18" customHeight="1" thickBot="1" x14ac:dyDescent="0.3">
      <c r="B55" s="182" t="s">
        <v>74</v>
      </c>
      <c r="C55" s="183"/>
      <c r="D55" s="183"/>
      <c r="E55" s="183"/>
      <c r="F55" s="183"/>
      <c r="G55" s="183"/>
      <c r="H55" s="184"/>
    </row>
    <row r="56" spans="2:8" x14ac:dyDescent="0.25">
      <c r="D56" s="3"/>
    </row>
  </sheetData>
  <mergeCells count="89">
    <mergeCell ref="D45:E45"/>
    <mergeCell ref="F45:G45"/>
    <mergeCell ref="F44:G44"/>
    <mergeCell ref="D41:E41"/>
    <mergeCell ref="F41:G41"/>
    <mergeCell ref="D42:E42"/>
    <mergeCell ref="F42:G42"/>
    <mergeCell ref="D43:E43"/>
    <mergeCell ref="F43:G43"/>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F38:G38"/>
    <mergeCell ref="D31:E31"/>
    <mergeCell ref="F31:G31"/>
    <mergeCell ref="D32:E32"/>
    <mergeCell ref="F32:G32"/>
    <mergeCell ref="D33:E33"/>
    <mergeCell ref="F33:G33"/>
    <mergeCell ref="D20:E20"/>
    <mergeCell ref="F20:G20"/>
    <mergeCell ref="B26:H26"/>
    <mergeCell ref="D28:E28"/>
    <mergeCell ref="F28:G28"/>
    <mergeCell ref="D21:E21"/>
    <mergeCell ref="F21:G21"/>
    <mergeCell ref="D22:E22"/>
    <mergeCell ref="F22:G22"/>
    <mergeCell ref="D24:E24"/>
    <mergeCell ref="F24:G24"/>
    <mergeCell ref="D46:E46"/>
    <mergeCell ref="F46:G46"/>
    <mergeCell ref="D47:E47"/>
    <mergeCell ref="F47:G47"/>
    <mergeCell ref="D48:E48"/>
    <mergeCell ref="F48:G48"/>
    <mergeCell ref="B55:H55"/>
    <mergeCell ref="D49:E49"/>
    <mergeCell ref="F49:G49"/>
    <mergeCell ref="D50:E50"/>
    <mergeCell ref="F50:G50"/>
    <mergeCell ref="B54:H54"/>
    <mergeCell ref="B52:H52"/>
    <mergeCell ref="B53:H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49"/>
  <sheetViews>
    <sheetView topLeftCell="D1" zoomScale="80" zoomScaleNormal="80" zoomScalePageLayoutView="50" workbookViewId="0">
      <pane ySplit="9" topLeftCell="A41" activePane="bottomLeft" state="frozen"/>
      <selection pane="bottomLeft" activeCell="D5" sqref="D5:O5"/>
    </sheetView>
  </sheetViews>
  <sheetFormatPr baseColWidth="10" defaultColWidth="11.42578125" defaultRowHeight="15" x14ac:dyDescent="0.25"/>
  <cols>
    <col min="1" max="1" width="5" bestFit="1" customWidth="1"/>
    <col min="2" max="2" width="38.7109375" customWidth="1"/>
    <col min="3" max="3" width="48.570312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bestFit="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43"/>
      <c r="B1" s="244"/>
      <c r="C1" s="244"/>
      <c r="D1" s="41"/>
      <c r="E1" s="42"/>
      <c r="F1" s="42"/>
      <c r="G1" s="42"/>
      <c r="H1" s="42"/>
      <c r="I1" s="42"/>
      <c r="J1" s="42"/>
      <c r="K1" s="42"/>
      <c r="L1" s="42"/>
      <c r="M1" s="42"/>
      <c r="N1" s="43"/>
      <c r="O1" s="42"/>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45"/>
      <c r="B2" s="246"/>
      <c r="C2" s="246"/>
      <c r="D2" s="36"/>
      <c r="E2" s="35"/>
      <c r="F2" s="35"/>
      <c r="G2" s="35"/>
      <c r="H2" s="35"/>
      <c r="I2" s="35"/>
      <c r="J2" s="35"/>
      <c r="K2" s="35"/>
      <c r="L2" s="35"/>
      <c r="M2" s="35"/>
      <c r="N2" s="44"/>
      <c r="O2" s="35"/>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14.25" customHeight="1" x14ac:dyDescent="0.3">
      <c r="A3" s="45"/>
      <c r="B3" s="2"/>
      <c r="C3" s="2"/>
      <c r="D3" s="36"/>
      <c r="E3" s="35"/>
      <c r="F3" s="35"/>
      <c r="G3" s="35"/>
      <c r="H3" s="35"/>
      <c r="I3" s="35"/>
      <c r="J3" s="35"/>
      <c r="K3" s="35"/>
      <c r="L3" s="35"/>
      <c r="M3" s="35"/>
      <c r="N3" s="44"/>
      <c r="O3" s="35"/>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37" t="s">
        <v>75</v>
      </c>
      <c r="B4" s="237"/>
      <c r="C4" s="237"/>
      <c r="D4" s="252" t="s">
        <v>76</v>
      </c>
      <c r="E4" s="252"/>
      <c r="F4" s="252"/>
      <c r="G4" s="252"/>
      <c r="H4" s="252"/>
      <c r="I4" s="252"/>
      <c r="J4" s="252"/>
      <c r="K4" s="252"/>
      <c r="L4" s="252"/>
      <c r="M4" s="252"/>
      <c r="N4" s="252"/>
      <c r="O4" s="252"/>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18" customHeight="1" x14ac:dyDescent="0.3">
      <c r="A5" s="237" t="s">
        <v>77</v>
      </c>
      <c r="B5" s="237"/>
      <c r="C5" s="237"/>
      <c r="D5" s="253" t="s">
        <v>293</v>
      </c>
      <c r="E5" s="253"/>
      <c r="F5" s="253"/>
      <c r="G5" s="253"/>
      <c r="H5" s="253"/>
      <c r="I5" s="253"/>
      <c r="J5" s="253"/>
      <c r="K5" s="253"/>
      <c r="L5" s="253"/>
      <c r="M5" s="253"/>
      <c r="N5" s="253"/>
      <c r="O5" s="253"/>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38" t="s">
        <v>78</v>
      </c>
      <c r="B6" s="238"/>
      <c r="C6" s="238"/>
      <c r="D6" s="66" t="s">
        <v>79</v>
      </c>
      <c r="E6" s="67"/>
      <c r="F6" s="67"/>
      <c r="G6" s="67"/>
      <c r="H6" s="67"/>
      <c r="I6" s="67"/>
      <c r="J6" s="67"/>
      <c r="K6" s="67"/>
      <c r="L6" s="67"/>
      <c r="M6" s="67"/>
      <c r="N6" s="67"/>
      <c r="O6" s="68"/>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0" t="s">
        <v>80</v>
      </c>
      <c r="B7" s="61"/>
      <c r="C7" s="61"/>
      <c r="D7" s="61"/>
      <c r="E7" s="61"/>
      <c r="F7" s="62"/>
      <c r="G7" s="63"/>
      <c r="H7" s="80" t="s">
        <v>81</v>
      </c>
      <c r="I7" s="239" t="s">
        <v>82</v>
      </c>
      <c r="J7" s="239"/>
      <c r="K7" s="239"/>
      <c r="L7" s="239"/>
      <c r="M7" s="239"/>
      <c r="N7" s="258" t="s">
        <v>83</v>
      </c>
      <c r="O7" s="259"/>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47" t="s">
        <v>84</v>
      </c>
      <c r="B8" s="249" t="s">
        <v>85</v>
      </c>
      <c r="C8" s="260" t="s">
        <v>86</v>
      </c>
      <c r="D8" s="256" t="s">
        <v>87</v>
      </c>
      <c r="E8" s="235" t="s">
        <v>26</v>
      </c>
      <c r="F8" s="235" t="s">
        <v>88</v>
      </c>
      <c r="G8" s="235" t="s">
        <v>89</v>
      </c>
      <c r="H8" s="235" t="s">
        <v>90</v>
      </c>
      <c r="I8" s="235" t="s">
        <v>91</v>
      </c>
      <c r="J8" s="235" t="s">
        <v>92</v>
      </c>
      <c r="K8" s="235" t="s">
        <v>82</v>
      </c>
      <c r="L8" s="235" t="s">
        <v>93</v>
      </c>
      <c r="M8" s="235" t="s">
        <v>94</v>
      </c>
      <c r="N8" s="254" t="s">
        <v>95</v>
      </c>
      <c r="O8" s="254" t="s">
        <v>96</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x14ac:dyDescent="0.3">
      <c r="A9" s="248"/>
      <c r="B9" s="250"/>
      <c r="C9" s="261"/>
      <c r="D9" s="257"/>
      <c r="E9" s="236"/>
      <c r="F9" s="236"/>
      <c r="G9" s="236"/>
      <c r="H9" s="236"/>
      <c r="I9" s="236"/>
      <c r="J9" s="236" t="s">
        <v>97</v>
      </c>
      <c r="K9" s="236" t="s">
        <v>98</v>
      </c>
      <c r="L9" s="236"/>
      <c r="M9" s="236" t="s">
        <v>98</v>
      </c>
      <c r="N9" s="255"/>
      <c r="O9" s="255"/>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x14ac:dyDescent="0.3">
      <c r="A10" s="233">
        <v>1</v>
      </c>
      <c r="B10" s="233" t="s">
        <v>99</v>
      </c>
      <c r="C10" s="233" t="s">
        <v>100</v>
      </c>
      <c r="D10" s="34" t="s">
        <v>101</v>
      </c>
      <c r="E10" s="251">
        <v>2</v>
      </c>
      <c r="F10" s="251">
        <v>0</v>
      </c>
      <c r="G10" s="240">
        <f>F10/E10</f>
        <v>0</v>
      </c>
      <c r="H10" s="241"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122" t="s">
        <v>102</v>
      </c>
      <c r="J10" s="133" t="s">
        <v>103</v>
      </c>
      <c r="K10" s="122" t="str">
        <f>IFERROR(CONCATENATE(INDEX('6. Criterios'!$B$16:$F$53,MATCH('3. Identificación de Riesgos'!J10,'6. Criterios'!$C$16:$C$54,0),1)," - ",L10),"")</f>
        <v>Mayor - 4</v>
      </c>
      <c r="L10" s="134">
        <f>IFERROR(VLOOKUP(INDEX('6. Criterios'!$B$16:$F$63,MATCH('3. Identificación de Riesgos'!J10,'6. Criterios'!$C$16:$C$64,0),1),'6. Criterios'!$B$16:$F$64,5,FALSE),"")</f>
        <v>4</v>
      </c>
      <c r="M10" s="233" t="str">
        <f>IFERROR(CONCATENATE(INDEX('6. Criterios'!$B$16:$F$53,MATCH(ROUND(AVERAGE(L10:L13),0),'6. Criterios'!$F$16:$F$53,0),1)," - ",ROUND(AVERAGE(L10:L13),0)),"")</f>
        <v>Moderado - 3</v>
      </c>
      <c r="N10" s="233" t="str">
        <f>IFERROR(CONCATENATE(VLOOKUP((LEFT(H10,LEN(H10)-4)&amp;LEFT(M10,LEN(M10)-4)),'7. Matriz de Calor'!$D$18:$E$42,2,0)," - ",RIGHT(H10,1)*RIGHT(M10,1)),"")</f>
        <v>Moderado - 3</v>
      </c>
      <c r="O10" s="233">
        <f>RIGHT(H10,1)*RIGHT(M10,1)</f>
        <v>3</v>
      </c>
      <c r="P10" s="14"/>
    </row>
    <row r="11" spans="1:267" ht="30" x14ac:dyDescent="0.3">
      <c r="A11" s="233"/>
      <c r="B11" s="233"/>
      <c r="C11" s="233"/>
      <c r="D11" s="34" t="s">
        <v>104</v>
      </c>
      <c r="E11" s="251"/>
      <c r="F11" s="251"/>
      <c r="G11" s="240"/>
      <c r="H11" s="241"/>
      <c r="I11" s="122" t="s">
        <v>105</v>
      </c>
      <c r="J11" s="133" t="s">
        <v>106</v>
      </c>
      <c r="K11" s="122" t="str">
        <f>IFERROR(CONCATENATE(INDEX('6. Criterios'!$B$16:$F$53,MATCH('3. Identificación de Riesgos'!J11,'6. Criterios'!$C$16:$C$54,0),1)," - ",L11),"")</f>
        <v>Catastrófico - 5</v>
      </c>
      <c r="L11" s="134">
        <f>IFERROR(VLOOKUP(INDEX('6. Criterios'!$B$16:$F$63,MATCH('3. Identificación de Riesgos'!J11,'6. Criterios'!$C$16:$C$64,0),1),'6. Criterios'!$B$16:$F$64,5,FALSE),"")</f>
        <v>5</v>
      </c>
      <c r="M11" s="233"/>
      <c r="N11" s="233"/>
      <c r="O11" s="233"/>
      <c r="P11" s="14"/>
    </row>
    <row r="12" spans="1:267" ht="30" customHeight="1" x14ac:dyDescent="0.3">
      <c r="A12" s="233"/>
      <c r="B12" s="233"/>
      <c r="C12" s="233"/>
      <c r="D12" s="34" t="s">
        <v>107</v>
      </c>
      <c r="E12" s="251"/>
      <c r="F12" s="251"/>
      <c r="G12" s="240"/>
      <c r="H12" s="241"/>
      <c r="I12" s="122" t="s">
        <v>108</v>
      </c>
      <c r="J12" s="133" t="s">
        <v>215</v>
      </c>
      <c r="K12" s="122" t="str">
        <f>IFERROR(CONCATENATE(INDEX('6. Criterios'!$B$16:$F$53,MATCH('3. Identificación de Riesgos'!J12,'6. Criterios'!$C$16:$C$54,0),1)," - ",L12),"")</f>
        <v>Menor - 2</v>
      </c>
      <c r="L12" s="134">
        <f>IFERROR(VLOOKUP(INDEX('6. Criterios'!$B$16:$F$63,MATCH('3. Identificación de Riesgos'!J12,'6. Criterios'!$C$16:$C$64,0),1),'6. Criterios'!$B$16:$F$64,5,FALSE),"")</f>
        <v>2</v>
      </c>
      <c r="M12" s="233"/>
      <c r="N12" s="233"/>
      <c r="O12" s="233"/>
      <c r="P12" s="14"/>
    </row>
    <row r="13" spans="1:267" ht="45" x14ac:dyDescent="0.3">
      <c r="A13" s="233"/>
      <c r="B13" s="233"/>
      <c r="C13" s="233"/>
      <c r="D13" s="34" t="s">
        <v>109</v>
      </c>
      <c r="E13" s="251"/>
      <c r="F13" s="251"/>
      <c r="G13" s="240"/>
      <c r="H13" s="241"/>
      <c r="I13" s="122" t="s">
        <v>110</v>
      </c>
      <c r="J13" s="133" t="s">
        <v>209</v>
      </c>
      <c r="K13" s="122" t="str">
        <f>IFERROR(CONCATENATE(INDEX('6. Criterios'!$B$16:$F$53,MATCH('3. Identificación de Riesgos'!J13,'6. Criterios'!$C$16:$C$54,0),1)," - ",L13),"")</f>
        <v>Menor - 2</v>
      </c>
      <c r="L13" s="134">
        <f>IFERROR(VLOOKUP(INDEX('6. Criterios'!$B$16:$F$63,MATCH('3. Identificación de Riesgos'!J13,'6. Criterios'!$C$16:$C$64,0),1),'6. Criterios'!$B$16:$F$64,5,FALSE),"")</f>
        <v>2</v>
      </c>
      <c r="M13" s="233"/>
      <c r="N13" s="233"/>
      <c r="O13" s="233"/>
      <c r="P13" s="14"/>
    </row>
    <row r="14" spans="1:267" ht="16.5" hidden="1" x14ac:dyDescent="0.3">
      <c r="A14" s="233"/>
      <c r="B14" s="233"/>
      <c r="C14" s="233"/>
      <c r="D14" s="34"/>
      <c r="E14" s="251"/>
      <c r="F14" s="251"/>
      <c r="G14" s="240"/>
      <c r="H14" s="241"/>
      <c r="I14" s="233"/>
      <c r="J14" s="234"/>
      <c r="K14" s="233" t="str">
        <f>IFERROR(CONCATENATE(INDEX('6. Criterios'!$B$16:$F$53,MATCH('3. Identificación de Riesgos'!J14,'6. Criterios'!$C$16:$C$54,0),1)," - ",L14),"")</f>
        <v/>
      </c>
      <c r="L14" s="242" t="str">
        <f>IFERROR(VLOOKUP(INDEX('6. Criterios'!$B$16:$F$63,MATCH('3. Identificación de Riesgos'!J14,'6. Criterios'!$C$16:$C$64,0),1),'6. Criterios'!$B$16:$F$64,5,FALSE),"")</f>
        <v/>
      </c>
      <c r="M14" s="233"/>
      <c r="N14" s="233"/>
      <c r="O14" s="233"/>
      <c r="P14" s="14"/>
    </row>
    <row r="15" spans="1:267" ht="16.5" hidden="1" x14ac:dyDescent="0.3">
      <c r="A15" s="233"/>
      <c r="B15" s="233"/>
      <c r="C15" s="233"/>
      <c r="D15" s="34"/>
      <c r="E15" s="251"/>
      <c r="F15" s="251"/>
      <c r="G15" s="240"/>
      <c r="H15" s="241"/>
      <c r="I15" s="233"/>
      <c r="J15" s="234"/>
      <c r="K15" s="233"/>
      <c r="L15" s="242"/>
      <c r="M15" s="233"/>
      <c r="N15" s="233"/>
      <c r="O15" s="233"/>
      <c r="P15" s="14"/>
    </row>
    <row r="16" spans="1:267" ht="16.5" hidden="1" x14ac:dyDescent="0.3">
      <c r="A16" s="233"/>
      <c r="B16" s="233"/>
      <c r="C16" s="233"/>
      <c r="D16" s="34"/>
      <c r="E16" s="251"/>
      <c r="F16" s="251"/>
      <c r="G16" s="240"/>
      <c r="H16" s="241"/>
      <c r="I16" s="233"/>
      <c r="J16" s="234"/>
      <c r="K16" s="233" t="str">
        <f>IFERROR(CONCATENATE(INDEX('6. Criterios'!$B$16:$F$53,MATCH('3. Identificación de Riesgos'!J16,'6. Criterios'!$C$16:$C$54,0),1)," - ",L16),"")</f>
        <v/>
      </c>
      <c r="L16" s="242" t="str">
        <f>IFERROR(VLOOKUP(INDEX('6. Criterios'!$B$16:$F$63,MATCH('3. Identificación de Riesgos'!J16,'6. Criterios'!$C$16:$C$64,0),1),'6. Criterios'!$B$16:$F$64,5,FALSE),"")</f>
        <v/>
      </c>
      <c r="M16" s="233"/>
      <c r="N16" s="233"/>
      <c r="O16" s="233"/>
      <c r="P16" s="14"/>
    </row>
    <row r="17" spans="1:16" ht="16.5" hidden="1" x14ac:dyDescent="0.3">
      <c r="A17" s="233"/>
      <c r="B17" s="233"/>
      <c r="C17" s="233"/>
      <c r="D17" s="34"/>
      <c r="E17" s="251"/>
      <c r="F17" s="251"/>
      <c r="G17" s="240"/>
      <c r="H17" s="241"/>
      <c r="I17" s="233"/>
      <c r="J17" s="234"/>
      <c r="K17" s="233"/>
      <c r="L17" s="242"/>
      <c r="M17" s="233"/>
      <c r="N17" s="233"/>
      <c r="O17" s="233"/>
      <c r="P17" s="14"/>
    </row>
    <row r="18" spans="1:16" ht="16.5" hidden="1" x14ac:dyDescent="0.3">
      <c r="A18" s="233"/>
      <c r="B18" s="233"/>
      <c r="C18" s="233"/>
      <c r="D18" s="34"/>
      <c r="E18" s="251"/>
      <c r="F18" s="251"/>
      <c r="G18" s="240"/>
      <c r="H18" s="241"/>
      <c r="I18" s="233"/>
      <c r="J18" s="234"/>
      <c r="K18" s="233" t="str">
        <f>IFERROR(CONCATENATE(INDEX('6. Criterios'!$B$16:$F$53,MATCH('3. Identificación de Riesgos'!J18,'6. Criterios'!$C$16:$C$54,0),1)," - ",L18),"")</f>
        <v/>
      </c>
      <c r="L18" s="242" t="str">
        <f>IFERROR(VLOOKUP(INDEX('6. Criterios'!$B$16:$F$63,MATCH('3. Identificación de Riesgos'!J18,'6. Criterios'!$C$16:$C$64,0),1),'6. Criterios'!$B$16:$F$64,5,FALSE),"")</f>
        <v/>
      </c>
      <c r="M18" s="233"/>
      <c r="N18" s="233"/>
      <c r="O18" s="233"/>
      <c r="P18" s="14"/>
    </row>
    <row r="19" spans="1:16" hidden="1" x14ac:dyDescent="0.25">
      <c r="A19" s="233"/>
      <c r="B19" s="233"/>
      <c r="C19" s="233"/>
      <c r="D19" s="34"/>
      <c r="E19" s="251"/>
      <c r="F19" s="251"/>
      <c r="G19" s="240"/>
      <c r="H19" s="241"/>
      <c r="I19" s="233"/>
      <c r="J19" s="234"/>
      <c r="K19" s="233"/>
      <c r="L19" s="242"/>
      <c r="M19" s="233"/>
      <c r="N19" s="233"/>
      <c r="O19" s="233"/>
    </row>
    <row r="20" spans="1:16" ht="45" customHeight="1" x14ac:dyDescent="0.25">
      <c r="A20" s="233">
        <v>2</v>
      </c>
      <c r="B20" s="233" t="s">
        <v>111</v>
      </c>
      <c r="C20" s="233" t="s">
        <v>287</v>
      </c>
      <c r="D20" s="34" t="s">
        <v>101</v>
      </c>
      <c r="E20" s="233">
        <v>2</v>
      </c>
      <c r="F20" s="233">
        <v>0</v>
      </c>
      <c r="G20" s="240">
        <f t="shared" ref="G20" si="0">F20/E20</f>
        <v>0</v>
      </c>
      <c r="H20" s="241"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122" t="s">
        <v>102</v>
      </c>
      <c r="J20" s="133" t="s">
        <v>103</v>
      </c>
      <c r="K20" s="122" t="str">
        <f>IFERROR(CONCATENATE(INDEX('6. Criterios'!$B$16:$F$53,MATCH('3. Identificación de Riesgos'!J20,'6. Criterios'!$C$16:$C$54,0),1)," - ",L20),"")</f>
        <v>Mayor - 4</v>
      </c>
      <c r="L20" s="134">
        <f>IFERROR(VLOOKUP(INDEX('6. Criterios'!$B$16:$F$53,MATCH('3. Identificación de Riesgos'!J20,'6. Criterios'!$C$16:$C$54,0),1),'6. Criterios'!$B$16:$F$54,5,FALSE),"")</f>
        <v>4</v>
      </c>
      <c r="M20" s="233" t="str">
        <f>IFERROR(CONCATENATE(INDEX('6. Criterios'!$B$16:$F$53,MATCH(ROUND(AVERAGE(L20:L29),0),'6. Criterios'!$F$16:$F$53,0),1)," - ",ROUND(AVERAGE(L20:L29),0)),"")</f>
        <v>Moderado - 3</v>
      </c>
      <c r="N20" s="233" t="str">
        <f>IFERROR(CONCATENATE(VLOOKUP((LEFT(H20,LEN(H20)-4)&amp;LEFT(M20,LEN(M20)-4)),'7. Matriz de Calor'!$D$18:$E$42,2,0)," - ",RIGHT(H20,1)*RIGHT(M20,1)),"")</f>
        <v>Moderado - 3</v>
      </c>
      <c r="O20" s="233">
        <f>RIGHT(H20,1)*RIGHT(M20,1)</f>
        <v>3</v>
      </c>
    </row>
    <row r="21" spans="1:16" ht="30" x14ac:dyDescent="0.25">
      <c r="A21" s="233"/>
      <c r="B21" s="233"/>
      <c r="C21" s="233"/>
      <c r="D21" s="34" t="s">
        <v>104</v>
      </c>
      <c r="E21" s="233"/>
      <c r="F21" s="233"/>
      <c r="G21" s="240"/>
      <c r="H21" s="241"/>
      <c r="I21" s="122" t="s">
        <v>105</v>
      </c>
      <c r="J21" s="133" t="s">
        <v>106</v>
      </c>
      <c r="K21" s="122" t="str">
        <f>IFERROR(CONCATENATE(INDEX('6. Criterios'!$B$16:$F$53,MATCH('3. Identificación de Riesgos'!J21,'6. Criterios'!$C$16:$C$54,0),1)," - ",L21),"")</f>
        <v>Catastrófico - 5</v>
      </c>
      <c r="L21" s="134">
        <f>IFERROR(VLOOKUP(INDEX('6. Criterios'!$B$16:$F$53,MATCH('3. Identificación de Riesgos'!J21,'6. Criterios'!$C$16:$C$54,0),1),'6. Criterios'!$B$16:$F$54,5,FALSE),"")</f>
        <v>5</v>
      </c>
      <c r="M21" s="233"/>
      <c r="N21" s="233"/>
      <c r="O21" s="233"/>
    </row>
    <row r="22" spans="1:16" ht="45" x14ac:dyDescent="0.25">
      <c r="A22" s="233"/>
      <c r="B22" s="233"/>
      <c r="C22" s="233"/>
      <c r="D22" s="34" t="s">
        <v>112</v>
      </c>
      <c r="E22" s="233"/>
      <c r="F22" s="233"/>
      <c r="G22" s="240"/>
      <c r="H22" s="241"/>
      <c r="I22" s="122" t="s">
        <v>108</v>
      </c>
      <c r="J22" s="133" t="s">
        <v>215</v>
      </c>
      <c r="K22" s="122" t="str">
        <f>IFERROR(CONCATENATE(INDEX('6. Criterios'!$B$16:$F$53,MATCH('3. Identificación de Riesgos'!J22,'6. Criterios'!$C$16:$C$54,0),1)," - ",L22),"")</f>
        <v>Menor - 2</v>
      </c>
      <c r="L22" s="134">
        <f>IFERROR(VLOOKUP(INDEX('6. Criterios'!$B$16:$F$53,MATCH('3. Identificación de Riesgos'!J22,'6. Criterios'!$C$16:$C$54,0),1),'6. Criterios'!$B$16:$F$54,5,FALSE),"")</f>
        <v>2</v>
      </c>
      <c r="M22" s="233"/>
      <c r="N22" s="233"/>
      <c r="O22" s="233"/>
    </row>
    <row r="23" spans="1:16" ht="45" x14ac:dyDescent="0.25">
      <c r="A23" s="233"/>
      <c r="B23" s="233"/>
      <c r="C23" s="233"/>
      <c r="D23" s="34"/>
      <c r="E23" s="233"/>
      <c r="F23" s="233"/>
      <c r="G23" s="240"/>
      <c r="H23" s="241"/>
      <c r="I23" s="122" t="s">
        <v>110</v>
      </c>
      <c r="J23" s="133" t="s">
        <v>209</v>
      </c>
      <c r="K23" s="122" t="str">
        <f>IFERROR(CONCATENATE(INDEX('6. Criterios'!$B$16:$F$53,MATCH('3. Identificación de Riesgos'!J23,'6. Criterios'!$C$16:$C$54,0),1)," - ",L23),"")</f>
        <v>Menor - 2</v>
      </c>
      <c r="L23" s="134">
        <f>IFERROR(VLOOKUP(INDEX('6. Criterios'!$B$16:$F$53,MATCH('3. Identificación de Riesgos'!J23,'6. Criterios'!$C$16:$C$54,0),1),'6. Criterios'!$B$16:$F$54,5,FALSE),"")</f>
        <v>2</v>
      </c>
      <c r="M23" s="233"/>
      <c r="N23" s="233"/>
      <c r="O23" s="233"/>
    </row>
    <row r="24" spans="1:16" ht="15" hidden="1" customHeight="1" x14ac:dyDescent="0.25">
      <c r="A24" s="233"/>
      <c r="B24" s="233"/>
      <c r="C24" s="233"/>
      <c r="D24" s="34"/>
      <c r="E24" s="233"/>
      <c r="F24" s="233"/>
      <c r="G24" s="240"/>
      <c r="H24" s="241"/>
      <c r="I24" s="122"/>
      <c r="J24" s="133"/>
      <c r="K24" s="233" t="str">
        <f>IFERROR(CONCATENATE(INDEX('6. Criterios'!$B$16:$F$53,MATCH('3. Identificación de Riesgos'!J24,'6. Criterios'!$C$16:$C$54,0),1)," - ",L24),"")</f>
        <v/>
      </c>
      <c r="L24" s="242" t="str">
        <f>IFERROR(VLOOKUP(INDEX('6. Criterios'!$B$16:$F$53,MATCH('3. Identificación de Riesgos'!J24,'6. Criterios'!$C$16:$C$54,0),1),'6. Criterios'!$B$16:$F$54,5,FALSE),"")</f>
        <v/>
      </c>
      <c r="M24" s="233"/>
      <c r="N24" s="233"/>
      <c r="O24" s="233"/>
    </row>
    <row r="25" spans="1:16" hidden="1" x14ac:dyDescent="0.25">
      <c r="A25" s="233"/>
      <c r="B25" s="233"/>
      <c r="C25" s="233"/>
      <c r="D25" s="34"/>
      <c r="E25" s="233"/>
      <c r="F25" s="233"/>
      <c r="G25" s="240"/>
      <c r="H25" s="241"/>
      <c r="I25" s="122"/>
      <c r="J25" s="133"/>
      <c r="K25" s="233"/>
      <c r="L25" s="242"/>
      <c r="M25" s="233"/>
      <c r="N25" s="233"/>
      <c r="O25" s="233"/>
    </row>
    <row r="26" spans="1:16" ht="15" hidden="1" customHeight="1" x14ac:dyDescent="0.25">
      <c r="A26" s="233"/>
      <c r="B26" s="233"/>
      <c r="C26" s="233"/>
      <c r="D26" s="34"/>
      <c r="E26" s="233"/>
      <c r="F26" s="233"/>
      <c r="G26" s="240"/>
      <c r="H26" s="241"/>
      <c r="I26" s="122"/>
      <c r="J26" s="133"/>
      <c r="K26" s="233" t="str">
        <f>IFERROR(CONCATENATE(INDEX('6. Criterios'!$B$16:$F$53,MATCH('3. Identificación de Riesgos'!J26,'6. Criterios'!$C$16:$C$54,0),1)," - ",L26),"")</f>
        <v/>
      </c>
      <c r="L26" s="242" t="str">
        <f>IFERROR(VLOOKUP(INDEX('6. Criterios'!$B$16:$F$53,MATCH('3. Identificación de Riesgos'!J26,'6. Criterios'!$C$16:$C$54,0),1),'6. Criterios'!$B$16:$F$54,5,FALSE),"")</f>
        <v/>
      </c>
      <c r="M26" s="233"/>
      <c r="N26" s="233"/>
      <c r="O26" s="233"/>
    </row>
    <row r="27" spans="1:16" hidden="1" x14ac:dyDescent="0.25">
      <c r="A27" s="233"/>
      <c r="B27" s="233"/>
      <c r="C27" s="233"/>
      <c r="D27" s="34"/>
      <c r="E27" s="233"/>
      <c r="F27" s="233"/>
      <c r="G27" s="240"/>
      <c r="H27" s="241"/>
      <c r="I27" s="122"/>
      <c r="J27" s="133"/>
      <c r="K27" s="233"/>
      <c r="L27" s="242"/>
      <c r="M27" s="233"/>
      <c r="N27" s="233"/>
      <c r="O27" s="233"/>
    </row>
    <row r="28" spans="1:16" ht="15" hidden="1" customHeight="1" x14ac:dyDescent="0.25">
      <c r="A28" s="233"/>
      <c r="B28" s="233"/>
      <c r="C28" s="233"/>
      <c r="D28" s="34"/>
      <c r="E28" s="233"/>
      <c r="F28" s="233"/>
      <c r="G28" s="240"/>
      <c r="H28" s="241"/>
      <c r="I28" s="233"/>
      <c r="J28" s="234"/>
      <c r="K28" s="233" t="str">
        <f>IFERROR(CONCATENATE(INDEX('6. Criterios'!$B$16:$F$53,MATCH('3. Identificación de Riesgos'!J28,'6. Criterios'!$C$16:$C$54,0),1)," - ",L28),"")</f>
        <v/>
      </c>
      <c r="L28" s="242" t="str">
        <f>IFERROR(VLOOKUP(INDEX('6. Criterios'!$B$16:$F$53,MATCH('3. Identificación de Riesgos'!J28,'6. Criterios'!$C$16:$C$54,0),1),'6. Criterios'!$B$16:$F$54,5,FALSE),"")</f>
        <v/>
      </c>
      <c r="M28" s="233"/>
      <c r="N28" s="233"/>
      <c r="O28" s="233"/>
    </row>
    <row r="29" spans="1:16" hidden="1" x14ac:dyDescent="0.25">
      <c r="A29" s="233"/>
      <c r="B29" s="233"/>
      <c r="C29" s="233"/>
      <c r="D29" s="34"/>
      <c r="E29" s="233"/>
      <c r="F29" s="233"/>
      <c r="G29" s="240"/>
      <c r="H29" s="241"/>
      <c r="I29" s="233"/>
      <c r="J29" s="234"/>
      <c r="K29" s="233"/>
      <c r="L29" s="242"/>
      <c r="M29" s="233"/>
      <c r="N29" s="233"/>
      <c r="O29" s="233"/>
    </row>
    <row r="30" spans="1:16" ht="45" customHeight="1" x14ac:dyDescent="0.25">
      <c r="A30" s="233">
        <v>3</v>
      </c>
      <c r="B30" s="233" t="s">
        <v>113</v>
      </c>
      <c r="C30" s="233" t="s">
        <v>114</v>
      </c>
      <c r="D30" s="34" t="s">
        <v>101</v>
      </c>
      <c r="E30" s="233">
        <v>2</v>
      </c>
      <c r="F30" s="233">
        <v>0</v>
      </c>
      <c r="G30" s="240">
        <f t="shared" ref="G30" si="1">F30/E30</f>
        <v>0</v>
      </c>
      <c r="H30" s="241" t="str">
        <f>CONCATENATE(IF(G30&lt;='6. Criterios'!$D$6,'6. Criterios'!$B$6,IF(G30&lt;='6. Criterios'!$D$7,'6. Criterios'!$B$7,IF(G30&lt;='6. Criterios'!$D$8,'6. Criterios'!$B$8,IF(G30&lt;='6. Criterios'!$D$9,'6. Criterios'!$B$9,IF(G30&lt;='6. Criterios'!$D$10,'6. Criterios'!$B$10,"Probabilidad no valida")))))," - ",VLOOKUP(IF(G30&lt;='6. Criterios'!$D$6,'6. Criterios'!$B$6,IF(G30&lt;='6. Criterios'!$D$7,'6. Criterios'!$B$7,IF(G30&lt;='6. Criterios'!$D$8,'6. Criterios'!$B$8,IF(G30&lt;='6. Criterios'!$D$9,'6. Criterios'!$B$9,IF(G30&lt;='6. Criterios'!$D$10,'6. Criterios'!$B$10,"Probabilidad no valida"))))),'6. Criterios'!$B$6:$F$10,5,FALSE))</f>
        <v>Muy Baja - 1</v>
      </c>
      <c r="I30" s="122" t="s">
        <v>102</v>
      </c>
      <c r="J30" s="133" t="s">
        <v>103</v>
      </c>
      <c r="K30" s="122" t="str">
        <f>IFERROR(CONCATENATE(INDEX('6. Criterios'!$B$16:$F$53,MATCH('3. Identificación de Riesgos'!J30,'6. Criterios'!$C$16:$C$54,0),1)," - ",L30),"")</f>
        <v>Mayor - 4</v>
      </c>
      <c r="L30" s="134">
        <f>IFERROR(VLOOKUP(INDEX('6. Criterios'!$B$16:$F$53,MATCH('3. Identificación de Riesgos'!J30,'6. Criterios'!$C$16:$C$54,0),1),'6. Criterios'!$B$16:$F$54,5,FALSE),"")</f>
        <v>4</v>
      </c>
      <c r="M30" s="233" t="str">
        <f>IFERROR(CONCATENATE(INDEX('6. Criterios'!$B$16:$F$53,MATCH(ROUND(AVERAGE(L30:L39),0),'6. Criterios'!$F$16:$F$53,0),1)," - ",ROUND(AVERAGE(L30:L39),0)),"")</f>
        <v>Moderado - 3</v>
      </c>
      <c r="N30" s="233" t="str">
        <f>IFERROR(CONCATENATE(VLOOKUP((LEFT(H30,LEN(H30)-4)&amp;LEFT(M30,LEN(M30)-4)),'7. Matriz de Calor'!$D$18:$E$42,2,0)," - ",RIGHT(H30,1)*RIGHT(M30,1)),"")</f>
        <v>Moderado - 3</v>
      </c>
      <c r="O30" s="233">
        <f>RIGHT(H30,1)*RIGHT(M30,1)</f>
        <v>3</v>
      </c>
    </row>
    <row r="31" spans="1:16" ht="30" x14ac:dyDescent="0.25">
      <c r="A31" s="233"/>
      <c r="B31" s="233"/>
      <c r="C31" s="233"/>
      <c r="D31" s="34" t="s">
        <v>104</v>
      </c>
      <c r="E31" s="233"/>
      <c r="F31" s="233"/>
      <c r="G31" s="240"/>
      <c r="H31" s="241"/>
      <c r="I31" s="122" t="s">
        <v>105</v>
      </c>
      <c r="J31" s="133" t="s">
        <v>106</v>
      </c>
      <c r="K31" s="122" t="str">
        <f>IFERROR(CONCATENATE(INDEX('6. Criterios'!$B$16:$F$53,MATCH('3. Identificación de Riesgos'!J31,'6. Criterios'!$C$16:$C$54,0),1)," - ",L31),"")</f>
        <v>Catastrófico - 5</v>
      </c>
      <c r="L31" s="134">
        <f>IFERROR(VLOOKUP(INDEX('6. Criterios'!$B$16:$F$53,MATCH('3. Identificación de Riesgos'!J31,'6. Criterios'!$C$16:$C$54,0),1),'6. Criterios'!$B$16:$F$54,5,FALSE),"")</f>
        <v>5</v>
      </c>
      <c r="M31" s="233"/>
      <c r="N31" s="233"/>
      <c r="O31" s="233"/>
    </row>
    <row r="32" spans="1:16" ht="45" x14ac:dyDescent="0.25">
      <c r="A32" s="233"/>
      <c r="B32" s="233"/>
      <c r="C32" s="233"/>
      <c r="D32" s="34" t="s">
        <v>115</v>
      </c>
      <c r="E32" s="233"/>
      <c r="F32" s="233"/>
      <c r="G32" s="240"/>
      <c r="H32" s="241"/>
      <c r="I32" s="122" t="s">
        <v>108</v>
      </c>
      <c r="J32" s="133" t="s">
        <v>215</v>
      </c>
      <c r="K32" s="122" t="str">
        <f>IFERROR(CONCATENATE(INDEX('6. Criterios'!$B$16:$F$53,MATCH('3. Identificación de Riesgos'!J32,'6. Criterios'!$C$16:$C$54,0),1)," - ",L32),"")</f>
        <v>Menor - 2</v>
      </c>
      <c r="L32" s="134">
        <f>IFERROR(VLOOKUP(INDEX('6. Criterios'!$B$16:$F$53,MATCH('3. Identificación de Riesgos'!J32,'6. Criterios'!$C$16:$C$54,0),1),'6. Criterios'!$B$16:$F$54,5,FALSE),"")</f>
        <v>2</v>
      </c>
      <c r="M32" s="233"/>
      <c r="N32" s="233"/>
      <c r="O32" s="233"/>
    </row>
    <row r="33" spans="1:15" ht="45" x14ac:dyDescent="0.25">
      <c r="A33" s="233"/>
      <c r="B33" s="233"/>
      <c r="C33" s="233"/>
      <c r="D33" s="34"/>
      <c r="E33" s="233"/>
      <c r="F33" s="233"/>
      <c r="G33" s="240"/>
      <c r="H33" s="241"/>
      <c r="I33" s="122" t="s">
        <v>110</v>
      </c>
      <c r="J33" s="133" t="s">
        <v>209</v>
      </c>
      <c r="K33" s="122" t="str">
        <f>IFERROR(CONCATENATE(INDEX('6. Criterios'!$B$16:$F$53,MATCH('3. Identificación de Riesgos'!J33,'6. Criterios'!$C$16:$C$54,0),1)," - ",L33),"")</f>
        <v>Menor - 2</v>
      </c>
      <c r="L33" s="134">
        <f>IFERROR(VLOOKUP(INDEX('6. Criterios'!$B$16:$F$53,MATCH('3. Identificación de Riesgos'!J33,'6. Criterios'!$C$16:$C$54,0),1),'6. Criterios'!$B$16:$F$54,5,FALSE),"")</f>
        <v>2</v>
      </c>
      <c r="M33" s="233"/>
      <c r="N33" s="233"/>
      <c r="O33" s="233"/>
    </row>
    <row r="34" spans="1:15" hidden="1" x14ac:dyDescent="0.25">
      <c r="A34" s="233"/>
      <c r="B34" s="233"/>
      <c r="C34" s="233"/>
      <c r="D34" s="34"/>
      <c r="E34" s="233"/>
      <c r="F34" s="233"/>
      <c r="G34" s="240"/>
      <c r="H34" s="241"/>
      <c r="I34" s="233"/>
      <c r="J34" s="234"/>
      <c r="K34" s="233" t="str">
        <f>IFERROR(CONCATENATE(INDEX('6. Criterios'!$B$16:$F$53,MATCH('3. Identificación de Riesgos'!J34,'6. Criterios'!$C$16:$C$54,0),1)," - ",L34),"")</f>
        <v/>
      </c>
      <c r="L34" s="242" t="str">
        <f>IFERROR(VLOOKUP(INDEX('6. Criterios'!$B$16:$F$53,MATCH('3. Identificación de Riesgos'!J34,'6. Criterios'!$C$16:$C$54,0),1),'6. Criterios'!$B$16:$F$54,5,FALSE),"")</f>
        <v/>
      </c>
      <c r="M34" s="233"/>
      <c r="N34" s="233"/>
      <c r="O34" s="233"/>
    </row>
    <row r="35" spans="1:15" hidden="1" x14ac:dyDescent="0.25">
      <c r="A35" s="233"/>
      <c r="B35" s="233"/>
      <c r="C35" s="233"/>
      <c r="D35" s="34"/>
      <c r="E35" s="233"/>
      <c r="F35" s="233"/>
      <c r="G35" s="240"/>
      <c r="H35" s="241"/>
      <c r="I35" s="233"/>
      <c r="J35" s="234"/>
      <c r="K35" s="233"/>
      <c r="L35" s="242"/>
      <c r="M35" s="233"/>
      <c r="N35" s="233"/>
      <c r="O35" s="233"/>
    </row>
    <row r="36" spans="1:15" hidden="1" x14ac:dyDescent="0.25">
      <c r="A36" s="233"/>
      <c r="B36" s="233"/>
      <c r="C36" s="233"/>
      <c r="D36" s="34"/>
      <c r="E36" s="233"/>
      <c r="F36" s="233"/>
      <c r="G36" s="240"/>
      <c r="H36" s="241"/>
      <c r="I36" s="233"/>
      <c r="J36" s="234"/>
      <c r="K36" s="233" t="str">
        <f>IFERROR(CONCATENATE(INDEX('6. Criterios'!$B$16:$F$53,MATCH('3. Identificación de Riesgos'!J36,'6. Criterios'!$C$16:$C$54,0),1)," - ",L36),"")</f>
        <v/>
      </c>
      <c r="L36" s="242" t="str">
        <f>IFERROR(VLOOKUP(INDEX('6. Criterios'!$B$16:$F$53,MATCH('3. Identificación de Riesgos'!J36,'6. Criterios'!$C$16:$C$54,0),1),'6. Criterios'!$B$16:$F$54,5,FALSE),"")</f>
        <v/>
      </c>
      <c r="M36" s="233"/>
      <c r="N36" s="233"/>
      <c r="O36" s="233"/>
    </row>
    <row r="37" spans="1:15" hidden="1" x14ac:dyDescent="0.25">
      <c r="A37" s="233"/>
      <c r="B37" s="233"/>
      <c r="C37" s="233"/>
      <c r="D37" s="34"/>
      <c r="E37" s="233"/>
      <c r="F37" s="233"/>
      <c r="G37" s="240"/>
      <c r="H37" s="241"/>
      <c r="I37" s="233"/>
      <c r="J37" s="234"/>
      <c r="K37" s="233"/>
      <c r="L37" s="242"/>
      <c r="M37" s="233"/>
      <c r="N37" s="233"/>
      <c r="O37" s="233"/>
    </row>
    <row r="38" spans="1:15" hidden="1" x14ac:dyDescent="0.25">
      <c r="A38" s="233"/>
      <c r="B38" s="233"/>
      <c r="C38" s="233"/>
      <c r="D38" s="34"/>
      <c r="E38" s="233"/>
      <c r="F38" s="233"/>
      <c r="G38" s="240"/>
      <c r="H38" s="241"/>
      <c r="I38" s="233"/>
      <c r="J38" s="234"/>
      <c r="K38" s="233" t="str">
        <f>IFERROR(CONCATENATE(INDEX('6. Criterios'!$B$16:$F$53,MATCH('3. Identificación de Riesgos'!J38,'6. Criterios'!$C$16:$C$54,0),1)," - ",L38),"")</f>
        <v/>
      </c>
      <c r="L38" s="242" t="str">
        <f>IFERROR(VLOOKUP(INDEX('6. Criterios'!$B$16:$F$53,MATCH('3. Identificación de Riesgos'!J38,'6. Criterios'!$C$16:$C$54,0),1),'6. Criterios'!$B$16:$F$54,5,FALSE),"")</f>
        <v/>
      </c>
      <c r="M38" s="233"/>
      <c r="N38" s="233"/>
      <c r="O38" s="233"/>
    </row>
    <row r="39" spans="1:15" hidden="1" x14ac:dyDescent="0.25">
      <c r="A39" s="233"/>
      <c r="B39" s="233"/>
      <c r="C39" s="233"/>
      <c r="D39" s="34"/>
      <c r="E39" s="233"/>
      <c r="F39" s="233"/>
      <c r="G39" s="240"/>
      <c r="H39" s="241"/>
      <c r="I39" s="233"/>
      <c r="J39" s="234"/>
      <c r="K39" s="233"/>
      <c r="L39" s="242"/>
      <c r="M39" s="233"/>
      <c r="N39" s="233"/>
      <c r="O39" s="233"/>
    </row>
    <row r="40" spans="1:15" ht="45" customHeight="1" x14ac:dyDescent="0.25">
      <c r="A40" s="233">
        <v>4</v>
      </c>
      <c r="B40" s="233" t="s">
        <v>289</v>
      </c>
      <c r="C40" s="233" t="s">
        <v>116</v>
      </c>
      <c r="D40" s="34" t="s">
        <v>101</v>
      </c>
      <c r="E40" s="233">
        <v>2</v>
      </c>
      <c r="F40" s="233">
        <v>0</v>
      </c>
      <c r="G40" s="240">
        <f t="shared" ref="G40" si="2">F40/E40</f>
        <v>0</v>
      </c>
      <c r="H40" s="241" t="str">
        <f>CONCATENATE(IF(G40&lt;='6. Criterios'!$D$6,'6. Criterios'!$B$6,IF(G40&lt;='6. Criterios'!$D$7,'6. Criterios'!$B$7,IF(G40&lt;='6. Criterios'!$D$8,'6. Criterios'!$B$8,IF(G40&lt;='6. Criterios'!$D$9,'6. Criterios'!$B$9,IF(G40&lt;='6. Criterios'!$D$10,'6. Criterios'!$B$10,"Probabilidad no valida")))))," - ",VLOOKUP(IF(G40&lt;='6. Criterios'!$D$6,'6. Criterios'!$B$6,IF(G40&lt;='6. Criterios'!$D$7,'6. Criterios'!$B$7,IF(G40&lt;='6. Criterios'!$D$8,'6. Criterios'!$B$8,IF(G40&lt;='6. Criterios'!$D$9,'6. Criterios'!$B$9,IF(G40&lt;='6. Criterios'!$D$10,'6. Criterios'!$B$10,"Probabilidad no valida"))))),'6. Criterios'!$B$6:$F$10,5,FALSE))</f>
        <v>Muy Baja - 1</v>
      </c>
      <c r="I40" s="122" t="s">
        <v>102</v>
      </c>
      <c r="J40" s="133" t="s">
        <v>103</v>
      </c>
      <c r="K40" s="122" t="str">
        <f>IFERROR(CONCATENATE(INDEX('6. Criterios'!$B$16:$F$53,MATCH('3. Identificación de Riesgos'!J40,'6. Criterios'!$C$16:$C$54,0),1)," - ",L40),"")</f>
        <v>Mayor - 4</v>
      </c>
      <c r="L40" s="134">
        <f>IFERROR(VLOOKUP(INDEX('6. Criterios'!$B$16:$F$53,MATCH('3. Identificación de Riesgos'!J40,'6. Criterios'!$C$16:$C$54,0),1),'6. Criterios'!$B$16:$F$54,5,FALSE),"")</f>
        <v>4</v>
      </c>
      <c r="M40" s="233" t="str">
        <f>IFERROR(CONCATENATE(INDEX('6. Criterios'!$B$16:$F$53,MATCH(ROUND(AVERAGE(L40:L49),0),'6. Criterios'!$F$16:$F$53,0),1)," - ",ROUND(AVERAGE(L40:L49),0)),"")</f>
        <v>Moderado - 3</v>
      </c>
      <c r="N40" s="233" t="str">
        <f>IFERROR(CONCATENATE(VLOOKUP((LEFT(H40,LEN(H40)-4)&amp;LEFT(M40,LEN(M40)-4)),'7. Matriz de Calor'!$D$18:$E$42,2,0)," - ",RIGHT(H40,1)*RIGHT(M40,1)),"")</f>
        <v>Moderado - 3</v>
      </c>
      <c r="O40" s="233">
        <f>RIGHT(H40,1)*RIGHT(M40,1)</f>
        <v>3</v>
      </c>
    </row>
    <row r="41" spans="1:15" ht="30" x14ac:dyDescent="0.25">
      <c r="A41" s="233"/>
      <c r="B41" s="233"/>
      <c r="C41" s="233"/>
      <c r="D41" s="34" t="s">
        <v>104</v>
      </c>
      <c r="E41" s="233"/>
      <c r="F41" s="233"/>
      <c r="G41" s="240"/>
      <c r="H41" s="241"/>
      <c r="I41" s="122" t="s">
        <v>105</v>
      </c>
      <c r="J41" s="133" t="s">
        <v>106</v>
      </c>
      <c r="K41" s="122" t="str">
        <f>IFERROR(CONCATENATE(INDEX('6. Criterios'!$B$16:$F$53,MATCH('3. Identificación de Riesgos'!J41,'6. Criterios'!$C$16:$C$54,0),1)," - ",L41),"")</f>
        <v>Catastrófico - 5</v>
      </c>
      <c r="L41" s="134">
        <f>IFERROR(VLOOKUP(INDEX('6. Criterios'!$B$16:$F$53,MATCH('3. Identificación de Riesgos'!J41,'6. Criterios'!$C$16:$C$54,0),1),'6. Criterios'!$B$16:$F$54,5,FALSE),"")</f>
        <v>5</v>
      </c>
      <c r="M41" s="233"/>
      <c r="N41" s="233"/>
      <c r="O41" s="233"/>
    </row>
    <row r="42" spans="1:15" ht="45" x14ac:dyDescent="0.25">
      <c r="A42" s="233"/>
      <c r="B42" s="233"/>
      <c r="C42" s="233"/>
      <c r="D42" s="34" t="s">
        <v>117</v>
      </c>
      <c r="E42" s="233"/>
      <c r="F42" s="233"/>
      <c r="G42" s="240"/>
      <c r="H42" s="241"/>
      <c r="I42" s="122" t="s">
        <v>108</v>
      </c>
      <c r="J42" s="133" t="s">
        <v>215</v>
      </c>
      <c r="K42" s="122" t="str">
        <f>IFERROR(CONCATENATE(INDEX('6. Criterios'!$B$16:$F$53,MATCH('3. Identificación de Riesgos'!J42,'6. Criterios'!$C$16:$C$54,0),1)," - ",L42),"")</f>
        <v>Menor - 2</v>
      </c>
      <c r="L42" s="134">
        <f>IFERROR(VLOOKUP(INDEX('6. Criterios'!$B$16:$F$53,MATCH('3. Identificación de Riesgos'!J42,'6. Criterios'!$C$16:$C$54,0),1),'6. Criterios'!$B$16:$F$54,5,FALSE),"")</f>
        <v>2</v>
      </c>
      <c r="M42" s="233"/>
      <c r="N42" s="233"/>
      <c r="O42" s="233"/>
    </row>
    <row r="43" spans="1:15" ht="45" x14ac:dyDescent="0.25">
      <c r="A43" s="233"/>
      <c r="B43" s="233"/>
      <c r="C43" s="233"/>
      <c r="D43" s="34"/>
      <c r="E43" s="233"/>
      <c r="F43" s="233"/>
      <c r="G43" s="240"/>
      <c r="H43" s="241"/>
      <c r="I43" s="122" t="s">
        <v>110</v>
      </c>
      <c r="J43" s="133" t="s">
        <v>209</v>
      </c>
      <c r="K43" s="122" t="str">
        <f>IFERROR(CONCATENATE(INDEX('6. Criterios'!$B$16:$F$53,MATCH('3. Identificación de Riesgos'!J43,'6. Criterios'!$C$16:$C$54,0),1)," - ",L43),"")</f>
        <v>Menor - 2</v>
      </c>
      <c r="L43" s="134">
        <f>IFERROR(VLOOKUP(INDEX('6. Criterios'!$B$16:$F$53,MATCH('3. Identificación de Riesgos'!J43,'6. Criterios'!$C$16:$C$54,0),1),'6. Criterios'!$B$16:$F$54,5,FALSE),"")</f>
        <v>2</v>
      </c>
      <c r="M43" s="233"/>
      <c r="N43" s="233"/>
      <c r="O43" s="233"/>
    </row>
    <row r="44" spans="1:15" hidden="1" x14ac:dyDescent="0.25">
      <c r="A44" s="233"/>
      <c r="B44" s="233"/>
      <c r="C44" s="233"/>
      <c r="D44" s="34"/>
      <c r="E44" s="233"/>
      <c r="F44" s="233"/>
      <c r="G44" s="240"/>
      <c r="H44" s="241"/>
      <c r="I44" s="233"/>
      <c r="J44" s="234"/>
      <c r="K44" s="233" t="str">
        <f>IFERROR(CONCATENATE(INDEX('6. Criterios'!$B$16:$F$53,MATCH('3. Identificación de Riesgos'!J44,'6. Criterios'!$C$16:$C$54,0),1)," - ",L44),"")</f>
        <v/>
      </c>
      <c r="L44" s="242" t="str">
        <f>IFERROR(VLOOKUP(INDEX('6. Criterios'!$B$16:$F$53,MATCH('3. Identificación de Riesgos'!J44,'6. Criterios'!$C$16:$C$54,0),1),'6. Criterios'!$B$16:$F$54,5,FALSE),"")</f>
        <v/>
      </c>
      <c r="M44" s="233"/>
      <c r="N44" s="233"/>
      <c r="O44" s="233"/>
    </row>
    <row r="45" spans="1:15" hidden="1" x14ac:dyDescent="0.25">
      <c r="A45" s="233"/>
      <c r="B45" s="233"/>
      <c r="C45" s="233"/>
      <c r="D45" s="34"/>
      <c r="E45" s="233"/>
      <c r="F45" s="233"/>
      <c r="G45" s="240"/>
      <c r="H45" s="241"/>
      <c r="I45" s="233"/>
      <c r="J45" s="234"/>
      <c r="K45" s="233"/>
      <c r="L45" s="242"/>
      <c r="M45" s="233"/>
      <c r="N45" s="233"/>
      <c r="O45" s="233"/>
    </row>
    <row r="46" spans="1:15" hidden="1" x14ac:dyDescent="0.25">
      <c r="A46" s="233"/>
      <c r="B46" s="233"/>
      <c r="C46" s="233"/>
      <c r="D46" s="34"/>
      <c r="E46" s="233"/>
      <c r="F46" s="233"/>
      <c r="G46" s="240"/>
      <c r="H46" s="241"/>
      <c r="I46" s="233"/>
      <c r="J46" s="234"/>
      <c r="K46" s="233" t="str">
        <f>IFERROR(CONCATENATE(INDEX('6. Criterios'!$B$16:$F$53,MATCH('3. Identificación de Riesgos'!J46,'6. Criterios'!$C$16:$C$54,0),1)," - ",L46),"")</f>
        <v/>
      </c>
      <c r="L46" s="242" t="str">
        <f>IFERROR(VLOOKUP(INDEX('6. Criterios'!$B$16:$F$53,MATCH('3. Identificación de Riesgos'!J46,'6. Criterios'!$C$16:$C$54,0),1),'6. Criterios'!$B$16:$F$54,5,FALSE),"")</f>
        <v/>
      </c>
      <c r="M46" s="233"/>
      <c r="N46" s="233"/>
      <c r="O46" s="233"/>
    </row>
    <row r="47" spans="1:15" hidden="1" x14ac:dyDescent="0.25">
      <c r="A47" s="233"/>
      <c r="B47" s="233"/>
      <c r="C47" s="233"/>
      <c r="D47" s="34"/>
      <c r="E47" s="233"/>
      <c r="F47" s="233"/>
      <c r="G47" s="240"/>
      <c r="H47" s="241"/>
      <c r="I47" s="233"/>
      <c r="J47" s="234"/>
      <c r="K47" s="233"/>
      <c r="L47" s="242"/>
      <c r="M47" s="233"/>
      <c r="N47" s="233"/>
      <c r="O47" s="233"/>
    </row>
    <row r="48" spans="1:15" hidden="1" x14ac:dyDescent="0.25">
      <c r="A48" s="233"/>
      <c r="B48" s="233"/>
      <c r="C48" s="233"/>
      <c r="D48" s="34"/>
      <c r="E48" s="233"/>
      <c r="F48" s="233"/>
      <c r="G48" s="240"/>
      <c r="H48" s="241"/>
      <c r="I48" s="233"/>
      <c r="J48" s="234"/>
      <c r="K48" s="233" t="str">
        <f>IFERROR(CONCATENATE(INDEX('6. Criterios'!$B$16:$F$53,MATCH('3. Identificación de Riesgos'!J48,'6. Criterios'!$C$16:$C$54,0),1)," - ",L48),"")</f>
        <v/>
      </c>
      <c r="L48" s="242" t="str">
        <f>IFERROR(VLOOKUP(INDEX('6. Criterios'!$B$16:$F$53,MATCH('3. Identificación de Riesgos'!J48,'6. Criterios'!$C$16:$C$54,0),1),'6. Criterios'!$B$16:$F$54,5,FALSE),"")</f>
        <v/>
      </c>
      <c r="M48" s="233"/>
      <c r="N48" s="233"/>
      <c r="O48" s="233"/>
    </row>
    <row r="49" spans="1:15" hidden="1" x14ac:dyDescent="0.25">
      <c r="A49" s="233"/>
      <c r="B49" s="233"/>
      <c r="C49" s="233"/>
      <c r="D49" s="34"/>
      <c r="E49" s="233"/>
      <c r="F49" s="233"/>
      <c r="G49" s="240"/>
      <c r="H49" s="241"/>
      <c r="I49" s="233"/>
      <c r="J49" s="234"/>
      <c r="K49" s="233"/>
      <c r="L49" s="242"/>
      <c r="M49" s="233"/>
      <c r="N49" s="233"/>
      <c r="O49" s="233"/>
    </row>
  </sheetData>
  <mergeCells count="107">
    <mergeCell ref="O40:O49"/>
    <mergeCell ref="I44:I45"/>
    <mergeCell ref="J44:J45"/>
    <mergeCell ref="K44:K45"/>
    <mergeCell ref="L44:L45"/>
    <mergeCell ref="I46:I47"/>
    <mergeCell ref="J46:J47"/>
    <mergeCell ref="K46:K47"/>
    <mergeCell ref="L46:L47"/>
    <mergeCell ref="I48:I49"/>
    <mergeCell ref="J48:J49"/>
    <mergeCell ref="K48:K49"/>
    <mergeCell ref="L48:L49"/>
    <mergeCell ref="A40:A49"/>
    <mergeCell ref="B40:B49"/>
    <mergeCell ref="C40:C49"/>
    <mergeCell ref="E40:E49"/>
    <mergeCell ref="F40:F49"/>
    <mergeCell ref="G40:G49"/>
    <mergeCell ref="H40:H49"/>
    <mergeCell ref="M40:M49"/>
    <mergeCell ref="N40:N49"/>
    <mergeCell ref="N30:N39"/>
    <mergeCell ref="N20:N29"/>
    <mergeCell ref="N10:N19"/>
    <mergeCell ref="M10:M19"/>
    <mergeCell ref="M20:M29"/>
    <mergeCell ref="M30:M39"/>
    <mergeCell ref="L24:L25"/>
    <mergeCell ref="L26:L27"/>
    <mergeCell ref="L28:L29"/>
    <mergeCell ref="L34:L35"/>
    <mergeCell ref="L36:L37"/>
    <mergeCell ref="L38:L39"/>
    <mergeCell ref="A1:C2"/>
    <mergeCell ref="A4:C4"/>
    <mergeCell ref="A8:A9"/>
    <mergeCell ref="B8:B9"/>
    <mergeCell ref="E8:E9"/>
    <mergeCell ref="H10:H19"/>
    <mergeCell ref="G10:G19"/>
    <mergeCell ref="G20:G29"/>
    <mergeCell ref="H20:H29"/>
    <mergeCell ref="A20:A29"/>
    <mergeCell ref="B20:B29"/>
    <mergeCell ref="F20:F29"/>
    <mergeCell ref="E20:E29"/>
    <mergeCell ref="E10:E19"/>
    <mergeCell ref="F10:F19"/>
    <mergeCell ref="D4:O4"/>
    <mergeCell ref="D5:O5"/>
    <mergeCell ref="O8:O9"/>
    <mergeCell ref="D8:D9"/>
    <mergeCell ref="N8:N9"/>
    <mergeCell ref="N7:O7"/>
    <mergeCell ref="C8:C9"/>
    <mergeCell ref="I8:I9"/>
    <mergeCell ref="J8:J9"/>
    <mergeCell ref="G8:G9"/>
    <mergeCell ref="H8:H9"/>
    <mergeCell ref="K8:K9"/>
    <mergeCell ref="M8:M9"/>
    <mergeCell ref="I7:M7"/>
    <mergeCell ref="O10:O19"/>
    <mergeCell ref="O20:O29"/>
    <mergeCell ref="O30:O39"/>
    <mergeCell ref="J34:J35"/>
    <mergeCell ref="J36:J37"/>
    <mergeCell ref="G30:G39"/>
    <mergeCell ref="H30:H39"/>
    <mergeCell ref="I34:I35"/>
    <mergeCell ref="I14:I15"/>
    <mergeCell ref="J14:J15"/>
    <mergeCell ref="I16:I17"/>
    <mergeCell ref="L14:L15"/>
    <mergeCell ref="L16:L17"/>
    <mergeCell ref="L18:L19"/>
    <mergeCell ref="L8:L9"/>
    <mergeCell ref="K28:K29"/>
    <mergeCell ref="K34:K35"/>
    <mergeCell ref="K36:K37"/>
    <mergeCell ref="K38:K39"/>
    <mergeCell ref="F8:F9"/>
    <mergeCell ref="A5:C5"/>
    <mergeCell ref="A6:C6"/>
    <mergeCell ref="A10:A19"/>
    <mergeCell ref="B10:B19"/>
    <mergeCell ref="C10:C19"/>
    <mergeCell ref="C20:C29"/>
    <mergeCell ref="E30:E39"/>
    <mergeCell ref="F30:F39"/>
    <mergeCell ref="A30:A39"/>
    <mergeCell ref="B30:B39"/>
    <mergeCell ref="C30:C39"/>
    <mergeCell ref="I38:I39"/>
    <mergeCell ref="J38:J39"/>
    <mergeCell ref="I28:I29"/>
    <mergeCell ref="J28:J29"/>
    <mergeCell ref="I36:I37"/>
    <mergeCell ref="K14:K15"/>
    <mergeCell ref="K16:K17"/>
    <mergeCell ref="K18:K19"/>
    <mergeCell ref="K24:K25"/>
    <mergeCell ref="K26:K27"/>
    <mergeCell ref="J16:J17"/>
    <mergeCell ref="I18:I19"/>
    <mergeCell ref="J18:J19"/>
  </mergeCells>
  <conditionalFormatting sqref="N8">
    <cfRule type="containsText" dxfId="431" priority="208" operator="containsText" text="3- Moderado">
      <formula>NOT(ISERROR(SEARCH("3- Moderado",N8)))</formula>
    </cfRule>
    <cfRule type="containsText" dxfId="430" priority="209" operator="containsText" text="6- Moderado">
      <formula>NOT(ISERROR(SEARCH("6- Moderado",N8)))</formula>
    </cfRule>
    <cfRule type="containsText" dxfId="429" priority="210" operator="containsText" text="4- Moderado">
      <formula>NOT(ISERROR(SEARCH("4- Moderado",N8)))</formula>
    </cfRule>
    <cfRule type="containsText" dxfId="428" priority="211" operator="containsText" text="3- Bajo">
      <formula>NOT(ISERROR(SEARCH("3- Bajo",N8)))</formula>
    </cfRule>
    <cfRule type="containsText" dxfId="427" priority="212" operator="containsText" text="4- Bajo">
      <formula>NOT(ISERROR(SEARCH("4- Bajo",N8)))</formula>
    </cfRule>
    <cfRule type="containsText" dxfId="426" priority="213" operator="containsText" text="1- Bajo">
      <formula>NOT(ISERROR(SEARCH("1- Bajo",N8)))</formula>
    </cfRule>
  </conditionalFormatting>
  <conditionalFormatting sqref="H10 H20 H30">
    <cfRule type="containsText" dxfId="425" priority="161" operator="containsText" text="Muy Baja">
      <formula>NOT(ISERROR(SEARCH("Muy Baja",H10)))</formula>
    </cfRule>
    <cfRule type="containsText" dxfId="424" priority="162" operator="containsText" text="Baja">
      <formula>NOT(ISERROR(SEARCH("Baja",H10)))</formula>
    </cfRule>
    <cfRule type="containsText" dxfId="423" priority="164" operator="containsText" text="Muy Alta">
      <formula>NOT(ISERROR(SEARCH("Muy Alta",H10)))</formula>
    </cfRule>
    <cfRule type="containsText" dxfId="422" priority="165" operator="containsText" text="Alta">
      <formula>NOT(ISERROR(SEARCH("Alta",H10)))</formula>
    </cfRule>
    <cfRule type="containsText" dxfId="421" priority="166" operator="containsText" text="Media">
      <formula>NOT(ISERROR(SEARCH("Media",H10)))</formula>
    </cfRule>
    <cfRule type="containsText" dxfId="420" priority="167" operator="containsText" text="Media">
      <formula>NOT(ISERROR(SEARCH("Media",H10)))</formula>
    </cfRule>
    <cfRule type="containsText" dxfId="419" priority="168" operator="containsText" text="Media">
      <formula>NOT(ISERROR(SEARCH("Media",H10)))</formula>
    </cfRule>
    <cfRule type="containsText" dxfId="418" priority="169" operator="containsText" text="Muy Baja">
      <formula>NOT(ISERROR(SEARCH("Muy Baja",H10)))</formula>
    </cfRule>
    <cfRule type="containsText" dxfId="417" priority="170" operator="containsText" text="Baja">
      <formula>NOT(ISERROR(SEARCH("Baja",H10)))</formula>
    </cfRule>
    <cfRule type="containsText" dxfId="416" priority="171" operator="containsText" text="Muy Baja">
      <formula>NOT(ISERROR(SEARCH("Muy Baja",H10)))</formula>
    </cfRule>
    <cfRule type="containsText" dxfId="415" priority="172" operator="containsText" text="Muy Baja">
      <formula>NOT(ISERROR(SEARCH("Muy Baja",H10)))</formula>
    </cfRule>
    <cfRule type="containsText" dxfId="414" priority="173" operator="containsText" text="Muy Baja">
      <formula>NOT(ISERROR(SEARCH("Muy Baja",H10)))</formula>
    </cfRule>
    <cfRule type="containsText" dxfId="413" priority="174" operator="containsText" text="Muy Baja'Tabla probabilidad'!">
      <formula>NOT(ISERROR(SEARCH("Muy Baja'Tabla probabilidad'!",H10)))</formula>
    </cfRule>
    <cfRule type="containsText" dxfId="412" priority="175" operator="containsText" text="Muy bajo">
      <formula>NOT(ISERROR(SEARCH("Muy bajo",H10)))</formula>
    </cfRule>
    <cfRule type="containsText" dxfId="411" priority="176" operator="containsText" text="Alta">
      <formula>NOT(ISERROR(SEARCH("Alta",H10)))</formula>
    </cfRule>
    <cfRule type="containsText" dxfId="410" priority="177" operator="containsText" text="Media">
      <formula>NOT(ISERROR(SEARCH("Media",H10)))</formula>
    </cfRule>
    <cfRule type="containsText" dxfId="409" priority="178" operator="containsText" text="Baja">
      <formula>NOT(ISERROR(SEARCH("Baja",H10)))</formula>
    </cfRule>
    <cfRule type="containsText" dxfId="408" priority="179" operator="containsText" text="Muy baja">
      <formula>NOT(ISERROR(SEARCH("Muy baja",H10)))</formula>
    </cfRule>
    <cfRule type="cellIs" dxfId="407" priority="182" operator="between">
      <formula>1</formula>
      <formula>2</formula>
    </cfRule>
    <cfRule type="cellIs" dxfId="406" priority="183" operator="between">
      <formula>0</formula>
      <formula>2</formula>
    </cfRule>
  </conditionalFormatting>
  <conditionalFormatting sqref="H10 H20 H30">
    <cfRule type="containsText" dxfId="405" priority="163" operator="containsText" text="Muy Alta">
      <formula>NOT(ISERROR(SEARCH("Muy Alta",H10)))</formula>
    </cfRule>
  </conditionalFormatting>
  <conditionalFormatting sqref="M10 M20 M30 K16 K18 K26 K28 K36 K38 K10:K14 K20:K24 K30:K34">
    <cfRule type="containsText" dxfId="404" priority="155" operator="containsText" text="Catastrófico">
      <formula>NOT(ISERROR(SEARCH("Catastrófico",K10)))</formula>
    </cfRule>
    <cfRule type="containsText" dxfId="403" priority="156" operator="containsText" text="Mayor">
      <formula>NOT(ISERROR(SEARCH("Mayor",K10)))</formula>
    </cfRule>
    <cfRule type="containsText" dxfId="402" priority="157" operator="containsText" text="Alta">
      <formula>NOT(ISERROR(SEARCH("Alta",K10)))</formula>
    </cfRule>
    <cfRule type="containsText" dxfId="401" priority="158" operator="containsText" text="Moderado">
      <formula>NOT(ISERROR(SEARCH("Moderado",K10)))</formula>
    </cfRule>
    <cfRule type="containsText" dxfId="400" priority="159" operator="containsText" text="Menor">
      <formula>NOT(ISERROR(SEARCH("Menor",K10)))</formula>
    </cfRule>
    <cfRule type="containsText" dxfId="399" priority="160" operator="containsText" text="Leve">
      <formula>NOT(ISERROR(SEARCH("Leve",K10)))</formula>
    </cfRule>
  </conditionalFormatting>
  <conditionalFormatting sqref="O8">
    <cfRule type="containsText" dxfId="398" priority="137" operator="containsText" text="3- Moderado">
      <formula>NOT(ISERROR(SEARCH("3- Moderado",O8)))</formula>
    </cfRule>
    <cfRule type="containsText" dxfId="397" priority="138" operator="containsText" text="6- Moderado">
      <formula>NOT(ISERROR(SEARCH("6- Moderado",O8)))</formula>
    </cfRule>
    <cfRule type="containsText" dxfId="396" priority="139" operator="containsText" text="4- Moderado">
      <formula>NOT(ISERROR(SEARCH("4- Moderado",O8)))</formula>
    </cfRule>
    <cfRule type="containsText" dxfId="395" priority="140" operator="containsText" text="3- Bajo">
      <formula>NOT(ISERROR(SEARCH("3- Bajo",O8)))</formula>
    </cfRule>
    <cfRule type="containsText" dxfId="394" priority="141" operator="containsText" text="4- Bajo">
      <formula>NOT(ISERROR(SEARCH("4- Bajo",O8)))</formula>
    </cfRule>
    <cfRule type="containsText" dxfId="393" priority="142" operator="containsText" text="1- Bajo">
      <formula>NOT(ISERROR(SEARCH("1- Bajo",O8)))</formula>
    </cfRule>
  </conditionalFormatting>
  <conditionalFormatting sqref="N10:O10 N20:O20 N30:O30">
    <cfRule type="containsText" dxfId="392" priority="742" operator="containsText" text="Extremo">
      <formula>NOT(ISERROR(SEARCH("Extremo",N10)))</formula>
    </cfRule>
    <cfRule type="containsText" dxfId="391" priority="743" operator="containsText" text="Alto">
      <formula>NOT(ISERROR(SEARCH("Alto",N10)))</formula>
    </cfRule>
    <cfRule type="containsText" dxfId="390" priority="744" operator="containsText" text="Bajo">
      <formula>NOT(ISERROR(SEARCH("Bajo",N10)))</formula>
    </cfRule>
    <cfRule type="containsText" dxfId="389" priority="745" operator="containsText" text="Moderado">
      <formula>NOT(ISERROR(SEARCH("Moderado",N10)))</formula>
    </cfRule>
  </conditionalFormatting>
  <conditionalFormatting sqref="H40">
    <cfRule type="containsText" dxfId="388" priority="7" operator="containsText" text="Muy Baja">
      <formula>NOT(ISERROR(SEARCH("Muy Baja",H40)))</formula>
    </cfRule>
    <cfRule type="containsText" dxfId="387" priority="8" operator="containsText" text="Baja">
      <formula>NOT(ISERROR(SEARCH("Baja",H40)))</formula>
    </cfRule>
    <cfRule type="containsText" dxfId="386" priority="10" operator="containsText" text="Muy Alta">
      <formula>NOT(ISERROR(SEARCH("Muy Alta",H40)))</formula>
    </cfRule>
    <cfRule type="containsText" dxfId="385" priority="11" operator="containsText" text="Alta">
      <formula>NOT(ISERROR(SEARCH("Alta",H40)))</formula>
    </cfRule>
    <cfRule type="containsText" dxfId="384" priority="12" operator="containsText" text="Media">
      <formula>NOT(ISERROR(SEARCH("Media",H40)))</formula>
    </cfRule>
    <cfRule type="containsText" dxfId="383" priority="13" operator="containsText" text="Media">
      <formula>NOT(ISERROR(SEARCH("Media",H40)))</formula>
    </cfRule>
    <cfRule type="containsText" dxfId="382" priority="14" operator="containsText" text="Media">
      <formula>NOT(ISERROR(SEARCH("Media",H40)))</formula>
    </cfRule>
    <cfRule type="containsText" dxfId="381" priority="15" operator="containsText" text="Muy Baja">
      <formula>NOT(ISERROR(SEARCH("Muy Baja",H40)))</formula>
    </cfRule>
    <cfRule type="containsText" dxfId="380" priority="16" operator="containsText" text="Baja">
      <formula>NOT(ISERROR(SEARCH("Baja",H40)))</formula>
    </cfRule>
    <cfRule type="containsText" dxfId="379" priority="17" operator="containsText" text="Muy Baja">
      <formula>NOT(ISERROR(SEARCH("Muy Baja",H40)))</formula>
    </cfRule>
    <cfRule type="containsText" dxfId="378" priority="18" operator="containsText" text="Muy Baja">
      <formula>NOT(ISERROR(SEARCH("Muy Baja",H40)))</formula>
    </cfRule>
    <cfRule type="containsText" dxfId="377" priority="19" operator="containsText" text="Muy Baja">
      <formula>NOT(ISERROR(SEARCH("Muy Baja",H40)))</formula>
    </cfRule>
    <cfRule type="containsText" dxfId="376" priority="20" operator="containsText" text="Muy Baja'Tabla probabilidad'!">
      <formula>NOT(ISERROR(SEARCH("Muy Baja'Tabla probabilidad'!",H40)))</formula>
    </cfRule>
    <cfRule type="containsText" dxfId="375" priority="21" operator="containsText" text="Muy bajo">
      <formula>NOT(ISERROR(SEARCH("Muy bajo",H40)))</formula>
    </cfRule>
    <cfRule type="containsText" dxfId="374" priority="22" operator="containsText" text="Alta">
      <formula>NOT(ISERROR(SEARCH("Alta",H40)))</formula>
    </cfRule>
    <cfRule type="containsText" dxfId="373" priority="23" operator="containsText" text="Media">
      <formula>NOT(ISERROR(SEARCH("Media",H40)))</formula>
    </cfRule>
    <cfRule type="containsText" dxfId="372" priority="24" operator="containsText" text="Baja">
      <formula>NOT(ISERROR(SEARCH("Baja",H40)))</formula>
    </cfRule>
    <cfRule type="containsText" dxfId="371" priority="25" operator="containsText" text="Muy baja">
      <formula>NOT(ISERROR(SEARCH("Muy baja",H40)))</formula>
    </cfRule>
    <cfRule type="cellIs" dxfId="370" priority="28" operator="between">
      <formula>1</formula>
      <formula>2</formula>
    </cfRule>
    <cfRule type="cellIs" dxfId="369" priority="29" operator="between">
      <formula>0</formula>
      <formula>2</formula>
    </cfRule>
  </conditionalFormatting>
  <conditionalFormatting sqref="H40">
    <cfRule type="containsText" dxfId="368" priority="9" operator="containsText" text="Muy Alta">
      <formula>NOT(ISERROR(SEARCH("Muy Alta",H40)))</formula>
    </cfRule>
  </conditionalFormatting>
  <conditionalFormatting sqref="M40 K46 K48 K40:K44">
    <cfRule type="containsText" dxfId="367" priority="1" operator="containsText" text="Catastrófico">
      <formula>NOT(ISERROR(SEARCH("Catastrófico",K40)))</formula>
    </cfRule>
    <cfRule type="containsText" dxfId="366" priority="2" operator="containsText" text="Mayor">
      <formula>NOT(ISERROR(SEARCH("Mayor",K40)))</formula>
    </cfRule>
    <cfRule type="containsText" dxfId="365" priority="3" operator="containsText" text="Alta">
      <formula>NOT(ISERROR(SEARCH("Alta",K40)))</formula>
    </cfRule>
    <cfRule type="containsText" dxfId="364" priority="4" operator="containsText" text="Moderado">
      <formula>NOT(ISERROR(SEARCH("Moderado",K40)))</formula>
    </cfRule>
    <cfRule type="containsText" dxfId="363" priority="5" operator="containsText" text="Menor">
      <formula>NOT(ISERROR(SEARCH("Menor",K40)))</formula>
    </cfRule>
    <cfRule type="containsText" dxfId="362" priority="6" operator="containsText" text="Leve">
      <formula>NOT(ISERROR(SEARCH("Leve",K40)))</formula>
    </cfRule>
  </conditionalFormatting>
  <conditionalFormatting sqref="N40:O40">
    <cfRule type="containsText" dxfId="361" priority="30" operator="containsText" text="Extremo">
      <formula>NOT(ISERROR(SEARCH("Extremo",N40)))</formula>
    </cfRule>
    <cfRule type="containsText" dxfId="360" priority="31" operator="containsText" text="Alto">
      <formula>NOT(ISERROR(SEARCH("Alto",N40)))</formula>
    </cfRule>
    <cfRule type="containsText" dxfId="359" priority="32" operator="containsText" text="Bajo">
      <formula>NOT(ISERROR(SEARCH("Bajo",N40)))</formula>
    </cfRule>
    <cfRule type="containsText" dxfId="358" priority="33" operator="containsText" text="Moderado">
      <formula>NOT(ISERROR(SEARCH("Moderado",N40)))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80" operator="containsText" id="{D4158494-FAE5-4853-A580-52567E2FD023}">
            <xm:f>NOT(ISERROR(SEARCH('6. Criterios'!$B$5,H10)))</xm:f>
            <xm:f>'6. Criterios'!$B$5</xm:f>
            <x14:dxf>
              <font>
                <color rgb="FF006100"/>
              </font>
              <fill>
                <patternFill>
                  <bgColor rgb="FFC6EFCE"/>
                </patternFill>
              </fill>
            </x14:dxf>
          </x14:cfRule>
          <x14:cfRule type="containsText" priority="181" operator="containsText" id="{009A1948-254C-4020-A26D-7181B4E8E5DF}">
            <xm:f>NOT(ISERROR(SEARCH('6. Criterios'!$B$5,H10)))</xm:f>
            <xm:f>'6. Criterios'!$B$5</xm:f>
            <x14:dxf>
              <font>
                <color rgb="FF9C0006"/>
              </font>
              <fill>
                <patternFill>
                  <bgColor rgb="FFFFC7CE"/>
                </patternFill>
              </fill>
            </x14:dxf>
          </x14:cfRule>
          <xm:sqref>H10 H20 H30</xm:sqref>
        </x14:conditionalFormatting>
        <x14:conditionalFormatting xmlns:xm="http://schemas.microsoft.com/office/excel/2006/main">
          <x14:cfRule type="containsText" priority="26" operator="containsText" id="{30E6B704-FCDE-49FF-B73E-17BF67E9CA29}">
            <xm:f>NOT(ISERROR(SEARCH('6. Criterios'!$B$5,H40)))</xm:f>
            <xm:f>'6. Criterios'!$B$5</xm:f>
            <x14:dxf>
              <font>
                <color rgb="FF006100"/>
              </font>
              <fill>
                <patternFill>
                  <bgColor rgb="FFC6EFCE"/>
                </patternFill>
              </fill>
            </x14:dxf>
          </x14:cfRule>
          <x14:cfRule type="containsText" priority="27" operator="containsText" id="{9EE51CBD-9F95-4ABF-8DD5-A04FC25819FC}">
            <xm:f>NOT(ISERROR(SEARCH('6. Criterios'!$B$5,H40)))</xm:f>
            <xm:f>'6. Criterios'!$B$5</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I10:I49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179"/>
  <sheetViews>
    <sheetView tabSelected="1" zoomScale="80" zoomScaleNormal="80" zoomScalePageLayoutView="70" workbookViewId="0">
      <pane xSplit="2" ySplit="9" topLeftCell="M20" activePane="bottomRight" state="frozen"/>
      <selection pane="topRight" activeCell="C1" sqref="C1"/>
      <selection pane="bottomLeft" activeCell="A10" sqref="A10"/>
      <selection pane="bottomRight" activeCell="C5" sqref="C5:V5"/>
    </sheetView>
  </sheetViews>
  <sheetFormatPr baseColWidth="10" defaultColWidth="11.42578125" defaultRowHeight="15" x14ac:dyDescent="0.25"/>
  <cols>
    <col min="1" max="1" width="7" customWidth="1"/>
    <col min="2" max="2" width="44.85546875" customWidth="1"/>
    <col min="3" max="3" width="52.5703125" style="69" customWidth="1"/>
    <col min="4" max="4" width="5" hidden="1" customWidth="1"/>
    <col min="5" max="5" width="62.42578125" customWidth="1"/>
    <col min="7" max="7" width="12.28515625" bestFit="1" customWidth="1"/>
    <col min="8" max="8" width="14.7109375" bestFit="1" customWidth="1"/>
    <col min="9" max="9" width="13.5703125" customWidth="1"/>
    <col min="10" max="10" width="0.5703125" customWidth="1"/>
    <col min="11" max="11" width="11.7109375" customWidth="1"/>
    <col min="12" max="12" width="27.42578125" customWidth="1"/>
    <col min="13" max="13" width="42.7109375" customWidth="1"/>
    <col min="14" max="14" width="7.7109375" customWidth="1"/>
    <col min="15" max="15" width="15.7109375" customWidth="1"/>
    <col min="16" max="17" width="10" customWidth="1"/>
    <col min="18" max="18" width="13.85546875" customWidth="1"/>
    <col min="19" max="19" width="11.42578125" customWidth="1"/>
    <col min="20" max="20" width="26.28515625" style="38" customWidth="1"/>
    <col min="21" max="21" width="18.5703125" style="37" customWidth="1"/>
    <col min="22" max="22" width="22.5703125" style="39" customWidth="1"/>
    <col min="23" max="278" width="11.42578125" style="13"/>
    <col min="279" max="16384" width="11.42578125" style="18"/>
  </cols>
  <sheetData>
    <row r="1" spans="1:278" s="15" customFormat="1" ht="27.75" thickTop="1" x14ac:dyDescent="0.3">
      <c r="A1" s="274"/>
      <c r="B1" s="275"/>
      <c r="C1" s="276"/>
      <c r="D1" s="47"/>
      <c r="E1" s="268" t="s">
        <v>118</v>
      </c>
      <c r="F1" s="269"/>
      <c r="G1" s="269"/>
      <c r="H1" s="269"/>
      <c r="I1" s="269"/>
      <c r="J1" s="269"/>
      <c r="K1" s="269"/>
      <c r="L1" s="269"/>
      <c r="M1" s="269"/>
      <c r="N1" s="269"/>
      <c r="O1" s="269"/>
      <c r="P1" s="269"/>
      <c r="Q1" s="269"/>
      <c r="R1" s="269"/>
      <c r="S1" s="269"/>
      <c r="T1" s="269"/>
      <c r="U1" s="269"/>
      <c r="V1" s="269"/>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77"/>
      <c r="B2" s="246"/>
      <c r="C2" s="278"/>
      <c r="D2" s="47"/>
      <c r="E2" s="270"/>
      <c r="F2" s="271"/>
      <c r="G2" s="271"/>
      <c r="H2" s="271"/>
      <c r="I2" s="271"/>
      <c r="J2" s="271"/>
      <c r="K2" s="271"/>
      <c r="L2" s="271"/>
      <c r="M2" s="271"/>
      <c r="N2" s="271"/>
      <c r="O2" s="271"/>
      <c r="P2" s="271"/>
      <c r="Q2" s="271"/>
      <c r="R2" s="271"/>
      <c r="S2" s="271"/>
      <c r="T2" s="271"/>
      <c r="U2" s="271"/>
      <c r="V2" s="271"/>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15.75" customHeight="1" thickBot="1" x14ac:dyDescent="0.35">
      <c r="A3" s="279"/>
      <c r="B3" s="280"/>
      <c r="C3" s="281"/>
      <c r="D3" s="47"/>
      <c r="E3" s="272"/>
      <c r="F3" s="273"/>
      <c r="G3" s="273"/>
      <c r="H3" s="273"/>
      <c r="I3" s="273"/>
      <c r="J3" s="273"/>
      <c r="K3" s="273"/>
      <c r="L3" s="273"/>
      <c r="M3" s="273"/>
      <c r="N3" s="273"/>
      <c r="O3" s="273"/>
      <c r="P3" s="273"/>
      <c r="Q3" s="273"/>
      <c r="R3" s="273"/>
      <c r="S3" s="273"/>
      <c r="T3" s="273"/>
      <c r="U3" s="273"/>
      <c r="V3" s="273"/>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95" t="s">
        <v>75</v>
      </c>
      <c r="B4" s="295"/>
      <c r="C4" s="296" t="s">
        <v>76</v>
      </c>
      <c r="D4" s="297"/>
      <c r="E4" s="297"/>
      <c r="F4" s="297"/>
      <c r="G4" s="297"/>
      <c r="H4" s="297"/>
      <c r="I4" s="297"/>
      <c r="J4" s="297"/>
      <c r="K4" s="297"/>
      <c r="L4" s="297"/>
      <c r="M4" s="297"/>
      <c r="N4" s="297"/>
      <c r="O4" s="297"/>
      <c r="P4" s="297"/>
      <c r="Q4" s="297"/>
      <c r="R4" s="297"/>
      <c r="S4" s="297"/>
      <c r="T4" s="297"/>
      <c r="U4" s="297"/>
      <c r="V4" s="297"/>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293" t="s">
        <v>77</v>
      </c>
      <c r="B5" s="293"/>
      <c r="C5" s="262" t="s">
        <v>293</v>
      </c>
      <c r="D5" s="262"/>
      <c r="E5" s="262"/>
      <c r="F5" s="262"/>
      <c r="G5" s="262"/>
      <c r="H5" s="262"/>
      <c r="I5" s="262"/>
      <c r="J5" s="262"/>
      <c r="K5" s="262"/>
      <c r="L5" s="262"/>
      <c r="M5" s="262"/>
      <c r="N5" s="262"/>
      <c r="O5" s="262"/>
      <c r="P5" s="262"/>
      <c r="Q5" s="262"/>
      <c r="R5" s="262"/>
      <c r="S5" s="262"/>
      <c r="T5" s="262"/>
      <c r="U5" s="262"/>
      <c r="V5" s="262"/>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94" t="s">
        <v>78</v>
      </c>
      <c r="B6" s="294"/>
      <c r="C6" s="263" t="s">
        <v>79</v>
      </c>
      <c r="D6" s="263"/>
      <c r="E6" s="263"/>
      <c r="F6" s="263"/>
      <c r="G6" s="263"/>
      <c r="H6" s="263"/>
      <c r="I6" s="263"/>
      <c r="J6" s="263"/>
      <c r="K6" s="263"/>
      <c r="L6" s="263"/>
      <c r="M6" s="263"/>
      <c r="N6" s="263"/>
      <c r="O6" s="263"/>
      <c r="P6" s="263"/>
      <c r="Q6" s="263"/>
      <c r="R6" s="263"/>
      <c r="S6" s="263"/>
      <c r="T6" s="263"/>
      <c r="U6" s="263"/>
      <c r="V6" s="263"/>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82" t="s">
        <v>80</v>
      </c>
      <c r="B7" s="282"/>
      <c r="C7" s="282"/>
      <c r="D7" s="283" t="s">
        <v>119</v>
      </c>
      <c r="E7" s="284"/>
      <c r="F7" s="284"/>
      <c r="G7" s="284"/>
      <c r="H7" s="284"/>
      <c r="I7" s="284"/>
      <c r="J7" s="284"/>
      <c r="K7" s="284"/>
      <c r="L7" s="284"/>
      <c r="M7" s="284"/>
      <c r="N7" s="284"/>
      <c r="O7" s="284"/>
      <c r="P7" s="284"/>
      <c r="Q7" s="284"/>
      <c r="R7" s="285"/>
      <c r="S7" s="59"/>
      <c r="T7" s="282" t="s">
        <v>120</v>
      </c>
      <c r="U7" s="282"/>
      <c r="V7" s="282"/>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86" t="s">
        <v>84</v>
      </c>
      <c r="B8" s="282" t="s">
        <v>85</v>
      </c>
      <c r="C8" s="287" t="s">
        <v>87</v>
      </c>
      <c r="D8" s="288" t="s">
        <v>121</v>
      </c>
      <c r="E8" s="289" t="s">
        <v>122</v>
      </c>
      <c r="F8" s="290" t="s">
        <v>123</v>
      </c>
      <c r="G8" s="291"/>
      <c r="H8" s="291"/>
      <c r="I8" s="291"/>
      <c r="J8" s="291"/>
      <c r="K8" s="292"/>
      <c r="L8" s="290" t="s">
        <v>124</v>
      </c>
      <c r="M8" s="291"/>
      <c r="N8" s="291"/>
      <c r="O8" s="291"/>
      <c r="P8" s="291"/>
      <c r="Q8" s="291"/>
      <c r="R8" s="291"/>
      <c r="S8" s="292"/>
      <c r="T8" s="82"/>
      <c r="U8" s="83"/>
      <c r="V8" s="112" t="s">
        <v>125</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86"/>
      <c r="B9" s="282"/>
      <c r="C9" s="287"/>
      <c r="D9" s="288"/>
      <c r="E9" s="289"/>
      <c r="F9" s="57" t="s">
        <v>126</v>
      </c>
      <c r="G9" s="57" t="s">
        <v>127</v>
      </c>
      <c r="H9" s="57" t="s">
        <v>128</v>
      </c>
      <c r="I9" s="57" t="s">
        <v>129</v>
      </c>
      <c r="J9" s="70" t="s">
        <v>130</v>
      </c>
      <c r="K9" s="58" t="s">
        <v>131</v>
      </c>
      <c r="L9" s="58" t="s">
        <v>59</v>
      </c>
      <c r="M9" s="81" t="s">
        <v>132</v>
      </c>
      <c r="N9" s="57" t="s">
        <v>133</v>
      </c>
      <c r="O9" s="57" t="s">
        <v>134</v>
      </c>
      <c r="P9" s="57" t="s">
        <v>135</v>
      </c>
      <c r="Q9" s="57" t="s">
        <v>136</v>
      </c>
      <c r="R9" s="70" t="s">
        <v>130</v>
      </c>
      <c r="S9" s="58" t="s">
        <v>137</v>
      </c>
      <c r="T9" s="71" t="s">
        <v>138</v>
      </c>
      <c r="U9" s="71" t="s">
        <v>139</v>
      </c>
      <c r="V9" s="72" t="s">
        <v>140</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x14ac:dyDescent="0.25">
      <c r="A10" s="300">
        <f>'3. Identificación de Riesgos'!A10</f>
        <v>1</v>
      </c>
      <c r="B10" s="300" t="str">
        <f>'3. Identificación de Riesgos'!B10</f>
        <v>Ofrecer, prometer, entregar, aceptar o solicitar una ventaja indebida para la asignación de permisos para el acceso y uso de servicios tecnológicos no autorizados, con exposición de datos sensibles,  en  beneficio propio o de un tercero.</v>
      </c>
      <c r="C10" s="141" t="s">
        <v>101</v>
      </c>
      <c r="D10" s="142">
        <v>1</v>
      </c>
      <c r="E10" s="143" t="s">
        <v>141</v>
      </c>
      <c r="F10" s="155" t="s">
        <v>142</v>
      </c>
      <c r="G10" s="155" t="s">
        <v>142</v>
      </c>
      <c r="H10" s="155" t="s">
        <v>142</v>
      </c>
      <c r="I10" s="155" t="s">
        <v>142</v>
      </c>
      <c r="J10" s="154">
        <f>COUNTIF(F10:I10,"SI")/4</f>
        <v>1</v>
      </c>
      <c r="K10" s="264">
        <f>AVERAGE(J10:J14)</f>
        <v>1</v>
      </c>
      <c r="L10" s="135" t="str">
        <f>'3. Identificación de Riesgos'!I10</f>
        <v>Pérdida Reputacional</v>
      </c>
      <c r="M10" s="151" t="s">
        <v>143</v>
      </c>
      <c r="N10" s="155" t="s">
        <v>144</v>
      </c>
      <c r="O10" s="155" t="s">
        <v>144</v>
      </c>
      <c r="P10" s="155" t="s">
        <v>142</v>
      </c>
      <c r="Q10" s="155" t="s">
        <v>142</v>
      </c>
      <c r="R10" s="154">
        <f>SUM(COUNTIF(N10,"SI")*25%,COUNTIF(O10,"SI")*40%,COUNTIF(P10,"SI")*25%,COUNTIF(Q10,"SI")*10%)</f>
        <v>0.35</v>
      </c>
      <c r="S10" s="264">
        <f>AVERAGE(R10:R14)</f>
        <v>0.83750000000000002</v>
      </c>
      <c r="T10" s="266"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66"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Menor - 2</v>
      </c>
      <c r="V10" s="266" t="str">
        <f>CONCATENATE(VLOOKUP((LEFT(T10,LEN(T10)-4)&amp;LEFT(U10,LEN(U10)-4)),'7. Matriz de Calor'!$D$18:$E$42,2,0)," - ",RIGHT(T10,1)*RIGHT(U10,1))</f>
        <v>Bajo - 2</v>
      </c>
    </row>
    <row r="11" spans="1:278" ht="30" x14ac:dyDescent="0.25">
      <c r="A11" s="266"/>
      <c r="B11" s="266"/>
      <c r="C11" s="141" t="s">
        <v>104</v>
      </c>
      <c r="D11" s="144">
        <v>2</v>
      </c>
      <c r="E11" s="145" t="s">
        <v>294</v>
      </c>
      <c r="F11" s="155" t="s">
        <v>142</v>
      </c>
      <c r="G11" s="155" t="s">
        <v>142</v>
      </c>
      <c r="H11" s="155" t="s">
        <v>142</v>
      </c>
      <c r="I11" s="155" t="s">
        <v>142</v>
      </c>
      <c r="J11" s="154">
        <f t="shared" ref="J11:J39" si="0">COUNTIF(F11:I11,"SI")/4</f>
        <v>1</v>
      </c>
      <c r="K11" s="264"/>
      <c r="L11" s="135" t="str">
        <f>'3. Identificación de Riesgos'!I11</f>
        <v>Afectación Económica</v>
      </c>
      <c r="M11" s="151" t="s">
        <v>145</v>
      </c>
      <c r="N11" s="155" t="s">
        <v>142</v>
      </c>
      <c r="O11" s="155" t="s">
        <v>142</v>
      </c>
      <c r="P11" s="155" t="s">
        <v>142</v>
      </c>
      <c r="Q11" s="155" t="s">
        <v>142</v>
      </c>
      <c r="R11" s="154">
        <f t="shared" ref="R11:R39" si="1">SUM(COUNTIF(N11,"SI")*25%,COUNTIF(O11,"SI")*40%,COUNTIF(P11,"SI")*25%,COUNTIF(Q11,"SI")*10%)</f>
        <v>1</v>
      </c>
      <c r="S11" s="264"/>
      <c r="T11" s="266"/>
      <c r="U11" s="266"/>
      <c r="V11" s="266"/>
    </row>
    <row r="12" spans="1:278" ht="63.75" customHeight="1" x14ac:dyDescent="0.25">
      <c r="A12" s="266"/>
      <c r="B12" s="266"/>
      <c r="C12" s="141" t="s">
        <v>107</v>
      </c>
      <c r="D12" s="144">
        <v>3</v>
      </c>
      <c r="E12" s="145" t="s">
        <v>286</v>
      </c>
      <c r="F12" s="155" t="s">
        <v>142</v>
      </c>
      <c r="G12" s="155" t="s">
        <v>142</v>
      </c>
      <c r="H12" s="155" t="s">
        <v>142</v>
      </c>
      <c r="I12" s="155" t="s">
        <v>142</v>
      </c>
      <c r="J12" s="154">
        <f t="shared" si="0"/>
        <v>1</v>
      </c>
      <c r="K12" s="264"/>
      <c r="L12" s="135" t="str">
        <f>'3. Identificación de Riesgos'!I12</f>
        <v>Interrupción en la prestación del servicio administrativo</v>
      </c>
      <c r="M12" s="151" t="s">
        <v>146</v>
      </c>
      <c r="N12" s="155" t="s">
        <v>142</v>
      </c>
      <c r="O12" s="155" t="s">
        <v>142</v>
      </c>
      <c r="P12" s="155" t="s">
        <v>142</v>
      </c>
      <c r="Q12" s="155" t="s">
        <v>142</v>
      </c>
      <c r="R12" s="154">
        <f t="shared" si="1"/>
        <v>1</v>
      </c>
      <c r="S12" s="264"/>
      <c r="T12" s="266"/>
      <c r="U12" s="266"/>
      <c r="V12" s="266"/>
    </row>
    <row r="13" spans="1:278" ht="45" x14ac:dyDescent="0.25">
      <c r="A13" s="266"/>
      <c r="B13" s="266"/>
      <c r="C13" s="141" t="s">
        <v>109</v>
      </c>
      <c r="D13" s="144">
        <v>4</v>
      </c>
      <c r="E13" s="145" t="s">
        <v>147</v>
      </c>
      <c r="F13" s="155" t="s">
        <v>142</v>
      </c>
      <c r="G13" s="155" t="s">
        <v>142</v>
      </c>
      <c r="H13" s="155" t="s">
        <v>142</v>
      </c>
      <c r="I13" s="155" t="s">
        <v>142</v>
      </c>
      <c r="J13" s="154">
        <f t="shared" si="0"/>
        <v>1</v>
      </c>
      <c r="K13" s="264"/>
      <c r="L13" s="135" t="str">
        <f>'3. Identificación de Riesgos'!I13</f>
        <v>Interrupción en la prestación del servicio judicial</v>
      </c>
      <c r="M13" s="151" t="s">
        <v>146</v>
      </c>
      <c r="N13" s="155" t="s">
        <v>142</v>
      </c>
      <c r="O13" s="155" t="s">
        <v>142</v>
      </c>
      <c r="P13" s="155" t="s">
        <v>142</v>
      </c>
      <c r="Q13" s="155" t="s">
        <v>142</v>
      </c>
      <c r="R13" s="154">
        <f t="shared" si="1"/>
        <v>1</v>
      </c>
      <c r="S13" s="264"/>
      <c r="T13" s="266"/>
      <c r="U13" s="266"/>
      <c r="V13" s="266"/>
    </row>
    <row r="14" spans="1:278" ht="45" x14ac:dyDescent="0.25">
      <c r="A14" s="266"/>
      <c r="B14" s="266"/>
      <c r="C14" s="141">
        <f>'3. Identificación de Riesgos'!D14</f>
        <v>0</v>
      </c>
      <c r="D14" s="144"/>
      <c r="E14" s="145" t="s">
        <v>148</v>
      </c>
      <c r="F14" s="155" t="s">
        <v>142</v>
      </c>
      <c r="G14" s="155" t="s">
        <v>142</v>
      </c>
      <c r="H14" s="155" t="s">
        <v>142</v>
      </c>
      <c r="I14" s="155" t="s">
        <v>142</v>
      </c>
      <c r="J14" s="154">
        <f t="shared" si="0"/>
        <v>1</v>
      </c>
      <c r="K14" s="264"/>
      <c r="L14" s="156"/>
      <c r="M14" s="151"/>
      <c r="N14" s="155"/>
      <c r="O14" s="155"/>
      <c r="P14" s="155"/>
      <c r="Q14" s="155"/>
      <c r="R14" s="154"/>
      <c r="S14" s="264"/>
      <c r="T14" s="266"/>
      <c r="U14" s="266"/>
      <c r="V14" s="266"/>
    </row>
    <row r="15" spans="1:278" ht="30" hidden="1" customHeight="1" x14ac:dyDescent="0.25">
      <c r="A15" s="266"/>
      <c r="B15" s="266"/>
      <c r="C15" s="141">
        <f>'3. Identificación de Riesgos'!D15</f>
        <v>0</v>
      </c>
      <c r="D15" s="144"/>
      <c r="E15" s="145"/>
      <c r="F15" s="155"/>
      <c r="G15" s="155"/>
      <c r="H15" s="155"/>
      <c r="I15" s="155"/>
      <c r="J15" s="154">
        <f t="shared" si="0"/>
        <v>0</v>
      </c>
      <c r="K15" s="264"/>
      <c r="L15" s="156"/>
      <c r="M15" s="152"/>
      <c r="N15" s="155"/>
      <c r="O15" s="155"/>
      <c r="P15" s="155"/>
      <c r="Q15" s="155"/>
      <c r="R15" s="154">
        <f t="shared" si="1"/>
        <v>0</v>
      </c>
      <c r="S15" s="264"/>
      <c r="T15" s="266"/>
      <c r="U15" s="266"/>
      <c r="V15" s="266"/>
    </row>
    <row r="16" spans="1:278" ht="30" hidden="1" customHeight="1" x14ac:dyDescent="0.25">
      <c r="A16" s="266"/>
      <c r="B16" s="266"/>
      <c r="C16" s="141">
        <f>'3. Identificación de Riesgos'!D16</f>
        <v>0</v>
      </c>
      <c r="D16" s="144"/>
      <c r="E16" s="145"/>
      <c r="F16" s="155"/>
      <c r="G16" s="155"/>
      <c r="H16" s="155"/>
      <c r="I16" s="155"/>
      <c r="J16" s="154">
        <f t="shared" si="0"/>
        <v>0</v>
      </c>
      <c r="K16" s="264"/>
      <c r="L16" s="299"/>
      <c r="M16" s="152"/>
      <c r="N16" s="155"/>
      <c r="O16" s="155"/>
      <c r="P16" s="155"/>
      <c r="Q16" s="155"/>
      <c r="R16" s="154">
        <f t="shared" si="1"/>
        <v>0</v>
      </c>
      <c r="S16" s="264"/>
      <c r="T16" s="266"/>
      <c r="U16" s="266"/>
      <c r="V16" s="266"/>
    </row>
    <row r="17" spans="1:22" hidden="1" x14ac:dyDescent="0.25">
      <c r="A17" s="266"/>
      <c r="B17" s="266"/>
      <c r="C17" s="141">
        <f>'3. Identificación de Riesgos'!D17</f>
        <v>0</v>
      </c>
      <c r="D17" s="144"/>
      <c r="E17" s="145"/>
      <c r="F17" s="155"/>
      <c r="G17" s="155"/>
      <c r="H17" s="155"/>
      <c r="I17" s="155"/>
      <c r="J17" s="154">
        <f t="shared" si="0"/>
        <v>0</v>
      </c>
      <c r="K17" s="264"/>
      <c r="L17" s="300"/>
      <c r="M17" s="152"/>
      <c r="N17" s="155"/>
      <c r="O17" s="155"/>
      <c r="P17" s="155"/>
      <c r="Q17" s="155"/>
      <c r="R17" s="154">
        <f t="shared" si="1"/>
        <v>0</v>
      </c>
      <c r="S17" s="264"/>
      <c r="T17" s="266"/>
      <c r="U17" s="266"/>
      <c r="V17" s="266"/>
    </row>
    <row r="18" spans="1:22" ht="45" hidden="1" customHeight="1" x14ac:dyDescent="0.25">
      <c r="A18" s="266"/>
      <c r="B18" s="266"/>
      <c r="C18" s="141">
        <f>'3. Identificación de Riesgos'!D18</f>
        <v>0</v>
      </c>
      <c r="D18" s="144"/>
      <c r="E18" s="145"/>
      <c r="F18" s="155"/>
      <c r="G18" s="155"/>
      <c r="H18" s="155"/>
      <c r="I18" s="155"/>
      <c r="J18" s="154">
        <f t="shared" si="0"/>
        <v>0</v>
      </c>
      <c r="K18" s="264"/>
      <c r="L18" s="299"/>
      <c r="M18" s="152"/>
      <c r="N18" s="155"/>
      <c r="O18" s="155"/>
      <c r="P18" s="155"/>
      <c r="Q18" s="155"/>
      <c r="R18" s="154">
        <f t="shared" si="1"/>
        <v>0</v>
      </c>
      <c r="S18" s="264"/>
      <c r="T18" s="266"/>
      <c r="U18" s="266"/>
      <c r="V18" s="266"/>
    </row>
    <row r="19" spans="1:22" ht="30" customHeight="1" thickBot="1" x14ac:dyDescent="0.3">
      <c r="A19" s="267"/>
      <c r="B19" s="267"/>
      <c r="C19" s="157">
        <f>'3. Identificación de Riesgos'!D19</f>
        <v>0</v>
      </c>
      <c r="D19" s="158">
        <v>5</v>
      </c>
      <c r="E19" s="159"/>
      <c r="F19" s="160"/>
      <c r="G19" s="160"/>
      <c r="H19" s="160"/>
      <c r="I19" s="160"/>
      <c r="J19" s="161"/>
      <c r="K19" s="265"/>
      <c r="L19" s="301"/>
      <c r="M19" s="162"/>
      <c r="N19" s="160"/>
      <c r="O19" s="160"/>
      <c r="P19" s="160"/>
      <c r="Q19" s="160"/>
      <c r="R19" s="161"/>
      <c r="S19" s="265"/>
      <c r="T19" s="267"/>
      <c r="U19" s="267"/>
      <c r="V19" s="267"/>
    </row>
    <row r="20" spans="1:22" ht="84" customHeight="1" x14ac:dyDescent="0.25">
      <c r="A20" s="298">
        <f>'3. Identificación de Riesgos'!A20</f>
        <v>2</v>
      </c>
      <c r="B20" s="298" t="str">
        <f>'3. Identificación de Riesgos'!B20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20" s="164" t="str">
        <f>'3. Identificación de Riesgos'!D20</f>
        <v>1. Falta de ética de los servidores públicos (Debilidades en principios y valores)</v>
      </c>
      <c r="D20" s="165">
        <v>1</v>
      </c>
      <c r="E20" s="166" t="s">
        <v>141</v>
      </c>
      <c r="F20" s="163" t="s">
        <v>142</v>
      </c>
      <c r="G20" s="163" t="s">
        <v>142</v>
      </c>
      <c r="H20" s="163" t="s">
        <v>142</v>
      </c>
      <c r="I20" s="163" t="s">
        <v>142</v>
      </c>
      <c r="J20" s="167">
        <f t="shared" si="0"/>
        <v>1</v>
      </c>
      <c r="K20" s="302">
        <f>AVERAGE(J20:J22)</f>
        <v>1</v>
      </c>
      <c r="L20" s="168" t="str">
        <f>'3. Identificación de Riesgos'!I20</f>
        <v>Pérdida Reputacional</v>
      </c>
      <c r="M20" s="169" t="s">
        <v>143</v>
      </c>
      <c r="N20" s="163" t="s">
        <v>144</v>
      </c>
      <c r="O20" s="163" t="s">
        <v>144</v>
      </c>
      <c r="P20" s="163" t="s">
        <v>142</v>
      </c>
      <c r="Q20" s="163" t="s">
        <v>142</v>
      </c>
      <c r="R20" s="167">
        <f t="shared" si="1"/>
        <v>0.35</v>
      </c>
      <c r="S20" s="305">
        <f>AVERAGE(R20:R24)</f>
        <v>0.67</v>
      </c>
      <c r="T20" s="298" t="str">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Muy Baja - 1</v>
      </c>
      <c r="U20" s="298" t="str">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Menor - 2</v>
      </c>
      <c r="V20" s="298" t="str">
        <f>CONCATENATE(VLOOKUP((LEFT(T20,LEN(T20)-4)&amp;LEFT(U20,LEN(U20)-4)),'7. Matriz de Calor'!$D$18:$E$42,2,0)," - ",RIGHT(T20,1)*RIGHT(U20,1))</f>
        <v>Bajo - 2</v>
      </c>
    </row>
    <row r="21" spans="1:22" ht="30" x14ac:dyDescent="0.25">
      <c r="A21" s="266"/>
      <c r="B21" s="266"/>
      <c r="C21" s="141" t="str">
        <f>'3. Identificación de Riesgos'!D21</f>
        <v>2. Falta de ética de terceros interesados  (Debilidades principios y valores)</v>
      </c>
      <c r="D21" s="144">
        <v>2</v>
      </c>
      <c r="E21" s="145" t="s">
        <v>295</v>
      </c>
      <c r="F21" s="155" t="s">
        <v>142</v>
      </c>
      <c r="G21" s="155" t="s">
        <v>142</v>
      </c>
      <c r="H21" s="155" t="s">
        <v>142</v>
      </c>
      <c r="I21" s="155" t="s">
        <v>142</v>
      </c>
      <c r="J21" s="154">
        <f t="shared" si="0"/>
        <v>1</v>
      </c>
      <c r="K21" s="303"/>
      <c r="L21" s="135" t="str">
        <f>'3. Identificación de Riesgos'!I21</f>
        <v>Afectación Económica</v>
      </c>
      <c r="M21" s="153" t="s">
        <v>145</v>
      </c>
      <c r="N21" s="155" t="s">
        <v>142</v>
      </c>
      <c r="O21" s="155" t="s">
        <v>142</v>
      </c>
      <c r="P21" s="155" t="s">
        <v>142</v>
      </c>
      <c r="Q21" s="155" t="s">
        <v>142</v>
      </c>
      <c r="R21" s="154">
        <f t="shared" si="1"/>
        <v>1</v>
      </c>
      <c r="S21" s="264"/>
      <c r="T21" s="266"/>
      <c r="U21" s="266"/>
      <c r="V21" s="266"/>
    </row>
    <row r="22" spans="1:22" ht="51" customHeight="1" x14ac:dyDescent="0.25">
      <c r="A22" s="266"/>
      <c r="B22" s="266"/>
      <c r="C22" s="141" t="str">
        <f>'3. Identificación de Riesgos'!D22</f>
        <v>3. Debilidades en los controles de los procedimientos de estructuración contractual.</v>
      </c>
      <c r="D22" s="144">
        <v>3</v>
      </c>
      <c r="E22" s="145" t="s">
        <v>288</v>
      </c>
      <c r="F22" s="155" t="s">
        <v>142</v>
      </c>
      <c r="G22" s="155" t="s">
        <v>142</v>
      </c>
      <c r="H22" s="155" t="s">
        <v>142</v>
      </c>
      <c r="I22" s="155" t="s">
        <v>142</v>
      </c>
      <c r="J22" s="154">
        <f t="shared" si="0"/>
        <v>1</v>
      </c>
      <c r="K22" s="303"/>
      <c r="L22" s="135" t="str">
        <f>'3. Identificación de Riesgos'!I22</f>
        <v>Interrupción en la prestación del servicio administrativo</v>
      </c>
      <c r="M22" s="153" t="s">
        <v>150</v>
      </c>
      <c r="N22" s="155" t="s">
        <v>142</v>
      </c>
      <c r="O22" s="155" t="s">
        <v>142</v>
      </c>
      <c r="P22" s="155" t="s">
        <v>142</v>
      </c>
      <c r="Q22" s="155" t="s">
        <v>142</v>
      </c>
      <c r="R22" s="154">
        <f t="shared" si="1"/>
        <v>1</v>
      </c>
      <c r="S22" s="264"/>
      <c r="T22" s="266"/>
      <c r="U22" s="266"/>
      <c r="V22" s="266"/>
    </row>
    <row r="23" spans="1:22" ht="49.5" customHeight="1" x14ac:dyDescent="0.25">
      <c r="A23" s="266"/>
      <c r="B23" s="266"/>
      <c r="C23" s="141"/>
      <c r="D23" s="144">
        <v>4</v>
      </c>
      <c r="E23" s="145"/>
      <c r="F23" s="155"/>
      <c r="G23" s="155"/>
      <c r="H23" s="155"/>
      <c r="I23" s="155"/>
      <c r="J23" s="154"/>
      <c r="K23" s="303"/>
      <c r="L23" s="135" t="str">
        <f>'3. Identificación de Riesgos'!I23</f>
        <v>Interrupción en la prestación del servicio judicial</v>
      </c>
      <c r="M23" s="153" t="s">
        <v>149</v>
      </c>
      <c r="N23" s="155" t="s">
        <v>142</v>
      </c>
      <c r="O23" s="155" t="s">
        <v>142</v>
      </c>
      <c r="P23" s="155" t="s">
        <v>142</v>
      </c>
      <c r="Q23" s="155" t="s">
        <v>142</v>
      </c>
      <c r="R23" s="154">
        <f t="shared" si="1"/>
        <v>1</v>
      </c>
      <c r="S23" s="264"/>
      <c r="T23" s="266"/>
      <c r="U23" s="266"/>
      <c r="V23" s="266"/>
    </row>
    <row r="24" spans="1:22" hidden="1" x14ac:dyDescent="0.25">
      <c r="A24" s="266"/>
      <c r="B24" s="266"/>
      <c r="C24" s="141"/>
      <c r="D24" s="144">
        <v>5</v>
      </c>
      <c r="E24" s="146"/>
      <c r="F24" s="155"/>
      <c r="G24" s="155"/>
      <c r="H24" s="155"/>
      <c r="I24" s="155"/>
      <c r="J24" s="154">
        <f t="shared" si="0"/>
        <v>0</v>
      </c>
      <c r="K24" s="303"/>
      <c r="L24" s="299"/>
      <c r="N24" s="155"/>
      <c r="O24" s="155"/>
      <c r="P24" s="155"/>
      <c r="Q24" s="155"/>
      <c r="R24" s="154">
        <f t="shared" si="1"/>
        <v>0</v>
      </c>
      <c r="S24" s="264"/>
      <c r="T24" s="266"/>
      <c r="U24" s="266"/>
      <c r="V24" s="266"/>
    </row>
    <row r="25" spans="1:22" hidden="1" x14ac:dyDescent="0.25">
      <c r="A25" s="266"/>
      <c r="B25" s="266"/>
      <c r="C25" s="141"/>
      <c r="D25" s="144">
        <v>1</v>
      </c>
      <c r="E25" s="145"/>
      <c r="F25" s="155"/>
      <c r="G25" s="155"/>
      <c r="H25" s="155"/>
      <c r="I25" s="155"/>
      <c r="J25" s="154">
        <f t="shared" si="0"/>
        <v>0</v>
      </c>
      <c r="K25" s="303"/>
      <c r="L25" s="300"/>
      <c r="M25" s="153"/>
      <c r="N25" s="155"/>
      <c r="O25" s="155"/>
      <c r="P25" s="155"/>
      <c r="Q25" s="155"/>
      <c r="R25" s="154">
        <f t="shared" si="1"/>
        <v>0</v>
      </c>
      <c r="S25" s="264"/>
      <c r="T25" s="266"/>
      <c r="U25" s="266"/>
      <c r="V25" s="266"/>
    </row>
    <row r="26" spans="1:22" hidden="1" x14ac:dyDescent="0.25">
      <c r="A26" s="266"/>
      <c r="B26" s="266"/>
      <c r="C26" s="141"/>
      <c r="D26" s="144">
        <v>2</v>
      </c>
      <c r="E26" s="145"/>
      <c r="F26" s="155"/>
      <c r="G26" s="155"/>
      <c r="H26" s="155"/>
      <c r="I26" s="155"/>
      <c r="J26" s="154">
        <f t="shared" si="0"/>
        <v>0</v>
      </c>
      <c r="K26" s="303"/>
      <c r="L26" s="299"/>
      <c r="M26" s="153"/>
      <c r="N26" s="155"/>
      <c r="O26" s="155"/>
      <c r="P26" s="155"/>
      <c r="Q26" s="155"/>
      <c r="R26" s="154">
        <f t="shared" si="1"/>
        <v>0</v>
      </c>
      <c r="S26" s="264"/>
      <c r="T26" s="266"/>
      <c r="U26" s="266"/>
      <c r="V26" s="266"/>
    </row>
    <row r="27" spans="1:22" hidden="1" x14ac:dyDescent="0.25">
      <c r="A27" s="266"/>
      <c r="B27" s="266"/>
      <c r="C27" s="141"/>
      <c r="D27" s="144">
        <v>3</v>
      </c>
      <c r="E27" s="145"/>
      <c r="F27" s="155"/>
      <c r="G27" s="155"/>
      <c r="H27" s="155"/>
      <c r="I27" s="155"/>
      <c r="J27" s="154">
        <f t="shared" si="0"/>
        <v>0</v>
      </c>
      <c r="K27" s="303"/>
      <c r="L27" s="300"/>
      <c r="M27" s="153"/>
      <c r="N27" s="155"/>
      <c r="O27" s="155"/>
      <c r="P27" s="155"/>
      <c r="Q27" s="155"/>
      <c r="R27" s="154">
        <f t="shared" si="1"/>
        <v>0</v>
      </c>
      <c r="S27" s="264"/>
      <c r="T27" s="266"/>
      <c r="U27" s="266"/>
      <c r="V27" s="266"/>
    </row>
    <row r="28" spans="1:22" hidden="1" x14ac:dyDescent="0.25">
      <c r="A28" s="266"/>
      <c r="B28" s="266"/>
      <c r="C28" s="141"/>
      <c r="D28" s="144">
        <v>4</v>
      </c>
      <c r="E28" s="145"/>
      <c r="F28" s="155"/>
      <c r="G28" s="155"/>
      <c r="H28" s="155"/>
      <c r="I28" s="155"/>
      <c r="J28" s="154">
        <f t="shared" si="0"/>
        <v>0</v>
      </c>
      <c r="K28" s="303"/>
      <c r="L28" s="266"/>
      <c r="M28" s="153"/>
      <c r="N28" s="155"/>
      <c r="O28" s="155"/>
      <c r="P28" s="155"/>
      <c r="Q28" s="155"/>
      <c r="R28" s="154">
        <f t="shared" si="1"/>
        <v>0</v>
      </c>
      <c r="S28" s="264"/>
      <c r="T28" s="266"/>
      <c r="U28" s="266"/>
      <c r="V28" s="266"/>
    </row>
    <row r="29" spans="1:22" ht="15.75" thickBot="1" x14ac:dyDescent="0.3">
      <c r="A29" s="267"/>
      <c r="B29" s="267"/>
      <c r="C29" s="157"/>
      <c r="D29" s="158">
        <v>5</v>
      </c>
      <c r="E29" s="159"/>
      <c r="F29" s="160"/>
      <c r="G29" s="160"/>
      <c r="H29" s="160"/>
      <c r="I29" s="160"/>
      <c r="J29" s="161"/>
      <c r="K29" s="304"/>
      <c r="L29" s="267"/>
      <c r="M29" s="170"/>
      <c r="N29" s="160"/>
      <c r="O29" s="160"/>
      <c r="P29" s="160"/>
      <c r="Q29" s="160"/>
      <c r="R29" s="161"/>
      <c r="S29" s="265"/>
      <c r="T29" s="267"/>
      <c r="U29" s="267"/>
      <c r="V29" s="267"/>
    </row>
    <row r="30" spans="1:22" ht="45.75" customHeight="1" x14ac:dyDescent="0.25">
      <c r="A30" s="298">
        <f>'3. Identificación de Riesgos'!A30</f>
        <v>3</v>
      </c>
      <c r="B30" s="298" t="str">
        <f>'3. Identificación de Riesgos'!B30</f>
        <v>Ofrecer, prometer, entregar, aceptar o solicitar una ventaja para afectar indebidamente la evaluación técnica de ofertas en los procesos de contratación.</v>
      </c>
      <c r="C30" s="164" t="str">
        <f>'3. Identificación de Riesgos'!D30</f>
        <v>1. Falta de ética de los servidores públicos (Debilidades en principios y valores)</v>
      </c>
      <c r="D30" s="165">
        <v>1</v>
      </c>
      <c r="E30" s="166" t="s">
        <v>141</v>
      </c>
      <c r="F30" s="163" t="s">
        <v>142</v>
      </c>
      <c r="G30" s="163" t="s">
        <v>142</v>
      </c>
      <c r="H30" s="163" t="s">
        <v>142</v>
      </c>
      <c r="I30" s="163" t="s">
        <v>142</v>
      </c>
      <c r="J30" s="167">
        <f t="shared" si="0"/>
        <v>1</v>
      </c>
      <c r="K30" s="302">
        <f t="shared" ref="K30" si="2">AVERAGE(J30:J39)</f>
        <v>1</v>
      </c>
      <c r="L30" s="168" t="str">
        <f>'3. Identificación de Riesgos'!I30</f>
        <v>Pérdida Reputacional</v>
      </c>
      <c r="M30" s="169" t="s">
        <v>143</v>
      </c>
      <c r="N30" s="163" t="s">
        <v>144</v>
      </c>
      <c r="O30" s="163" t="s">
        <v>144</v>
      </c>
      <c r="P30" s="163" t="s">
        <v>142</v>
      </c>
      <c r="Q30" s="163" t="s">
        <v>142</v>
      </c>
      <c r="R30" s="167">
        <f t="shared" si="1"/>
        <v>0.35</v>
      </c>
      <c r="S30" s="305">
        <f>AVERAGE(R30:R33)</f>
        <v>0.67500000000000004</v>
      </c>
      <c r="T30" s="298" t="str">
        <f>CONCATENATE(INDEX('6. Criterios'!$B$6:$F$10,MATCH(ROUND(IF((RIGHT('3. Identificación de Riesgos'!H30,1)-'4. Valoración Controles'!K30)&lt;1,1,(RIGHT('3. Identificación de Riesgos'!H30,1)-'4. Valoración Controles'!K30)),0),'6. Criterios'!$F$6:$F$10,0),1)," - ",ROUND(IF((RIGHT('3. Identificación de Riesgos'!H30,1)-'4. Valoración Controles'!K30)&lt;1,1,(RIGHT('3. Identificación de Riesgos'!H30,1)-'4. Valoración Controles'!K30)),0))</f>
        <v>Muy Baja - 1</v>
      </c>
      <c r="U30" s="298" t="str">
        <f>CONCATENATE(INDEX('6. Criterios'!$B$17:$F$21,MATCH(ROUND(IF((RIGHT('3. Identificación de Riesgos'!M30,1)-'4. Valoración Controles'!S30)&lt;1,1,(RIGHT('3. Identificación de Riesgos'!M30,1)-'4. Valoración Controles'!S30)),0),'6. Criterios'!$F$17:$F$21,0),1)," - ",ROUND(IF((RIGHT('3. Identificación de Riesgos'!M30,1)-'4. Valoración Controles'!S30)&lt;1,1,(RIGHT('3. Identificación de Riesgos'!M30,1)-'4. Valoración Controles'!S30)),0))</f>
        <v>Menor - 2</v>
      </c>
      <c r="V30" s="298" t="str">
        <f>CONCATENATE(VLOOKUP((LEFT(T30,LEN(T30)-4)&amp;LEFT(U30,LEN(U30)-4)),'7. Matriz de Calor'!$D$18:$E$42,2,0)," - ",RIGHT(T30,1)*RIGHT(U30,1))</f>
        <v>Bajo - 2</v>
      </c>
    </row>
    <row r="31" spans="1:22" s="13" customFormat="1" ht="45" customHeight="1" x14ac:dyDescent="0.25">
      <c r="A31" s="266"/>
      <c r="B31" s="266"/>
      <c r="C31" s="141" t="str">
        <f>'3. Identificación de Riesgos'!D31</f>
        <v>2. Falta de ética de terceros interesados  (Debilidades principios y valores)</v>
      </c>
      <c r="D31" s="144">
        <v>2</v>
      </c>
      <c r="E31" s="145" t="s">
        <v>294</v>
      </c>
      <c r="F31" s="155" t="s">
        <v>142</v>
      </c>
      <c r="G31" s="155" t="s">
        <v>142</v>
      </c>
      <c r="H31" s="155" t="s">
        <v>142</v>
      </c>
      <c r="I31" s="155" t="s">
        <v>142</v>
      </c>
      <c r="J31" s="154">
        <f t="shared" si="0"/>
        <v>1</v>
      </c>
      <c r="K31" s="303"/>
      <c r="L31" s="135" t="str">
        <f>'3. Identificación de Riesgos'!I31</f>
        <v>Afectación Económica</v>
      </c>
      <c r="M31" s="153" t="s">
        <v>145</v>
      </c>
      <c r="N31" s="155" t="s">
        <v>142</v>
      </c>
      <c r="O31" s="155" t="s">
        <v>142</v>
      </c>
      <c r="P31" s="155" t="s">
        <v>142</v>
      </c>
      <c r="Q31" s="155" t="s">
        <v>142</v>
      </c>
      <c r="R31" s="154">
        <f t="shared" si="1"/>
        <v>1</v>
      </c>
      <c r="S31" s="264"/>
      <c r="T31" s="266"/>
      <c r="U31" s="266"/>
      <c r="V31" s="266"/>
    </row>
    <row r="32" spans="1:22" s="13" customFormat="1" ht="30" x14ac:dyDescent="0.25">
      <c r="A32" s="266"/>
      <c r="B32" s="266"/>
      <c r="C32" s="141" t="str">
        <f>'3. Identificación de Riesgos'!D32</f>
        <v>3. Debilidades en los controles de los procedimientos de evaluación  contractual.</v>
      </c>
      <c r="D32" s="144">
        <v>3</v>
      </c>
      <c r="E32" s="145" t="s">
        <v>151</v>
      </c>
      <c r="F32" s="155"/>
      <c r="G32" s="155"/>
      <c r="H32" s="155"/>
      <c r="I32" s="155"/>
      <c r="J32" s="154"/>
      <c r="K32" s="303"/>
      <c r="L32" s="135" t="str">
        <f>'3. Identificación de Riesgos'!I32</f>
        <v>Interrupción en la prestación del servicio administrativo</v>
      </c>
      <c r="M32" s="153" t="s">
        <v>150</v>
      </c>
      <c r="N32" s="155" t="s">
        <v>142</v>
      </c>
      <c r="O32" s="155" t="s">
        <v>142</v>
      </c>
      <c r="P32" s="155" t="s">
        <v>142</v>
      </c>
      <c r="Q32" s="155" t="s">
        <v>142</v>
      </c>
      <c r="R32" s="154">
        <f t="shared" si="1"/>
        <v>1</v>
      </c>
      <c r="S32" s="264"/>
      <c r="T32" s="266"/>
      <c r="U32" s="266"/>
      <c r="V32" s="266"/>
    </row>
    <row r="33" spans="1:22" s="13" customFormat="1" ht="30" x14ac:dyDescent="0.25">
      <c r="A33" s="266"/>
      <c r="B33" s="266"/>
      <c r="C33" s="141">
        <f>'3. Identificación de Riesgos'!D33</f>
        <v>0</v>
      </c>
      <c r="D33" s="144">
        <v>4</v>
      </c>
      <c r="E33" s="145"/>
      <c r="F33" s="155"/>
      <c r="G33" s="155"/>
      <c r="H33" s="155"/>
      <c r="I33" s="155"/>
      <c r="J33" s="154"/>
      <c r="K33" s="303"/>
      <c r="L33" s="135" t="str">
        <f>'3. Identificación de Riesgos'!I33</f>
        <v>Interrupción en la prestación del servicio judicial</v>
      </c>
      <c r="M33" s="153" t="s">
        <v>143</v>
      </c>
      <c r="N33" s="155" t="s">
        <v>144</v>
      </c>
      <c r="O33" s="155" t="s">
        <v>144</v>
      </c>
      <c r="P33" s="155" t="s">
        <v>142</v>
      </c>
      <c r="Q33" s="155" t="s">
        <v>142</v>
      </c>
      <c r="R33" s="154">
        <f t="shared" si="1"/>
        <v>0.35</v>
      </c>
      <c r="S33" s="264"/>
      <c r="T33" s="266"/>
      <c r="U33" s="266"/>
      <c r="V33" s="266"/>
    </row>
    <row r="34" spans="1:22" s="13" customFormat="1" hidden="1" x14ac:dyDescent="0.25">
      <c r="A34" s="266"/>
      <c r="B34" s="266"/>
      <c r="C34" s="141">
        <f>'3. Identificación de Riesgos'!D34</f>
        <v>0</v>
      </c>
      <c r="D34" s="147">
        <v>5</v>
      </c>
      <c r="E34" s="148"/>
      <c r="F34" s="155"/>
      <c r="G34" s="155"/>
      <c r="H34" s="155"/>
      <c r="I34" s="155"/>
      <c r="J34" s="154"/>
      <c r="K34" s="303"/>
      <c r="L34" s="299">
        <f>'3. Identificación de Riesgos'!I34</f>
        <v>0</v>
      </c>
      <c r="M34" s="153"/>
      <c r="N34" s="155"/>
      <c r="O34" s="155"/>
      <c r="P34" s="155"/>
      <c r="Q34" s="155"/>
      <c r="R34" s="154">
        <f t="shared" si="1"/>
        <v>0</v>
      </c>
      <c r="S34" s="264"/>
      <c r="T34" s="266"/>
      <c r="U34" s="266"/>
      <c r="V34" s="266"/>
    </row>
    <row r="35" spans="1:22" s="13" customFormat="1" hidden="1" x14ac:dyDescent="0.25">
      <c r="A35" s="266"/>
      <c r="B35" s="266"/>
      <c r="C35" s="141">
        <f>'3. Identificación de Riesgos'!D35</f>
        <v>0</v>
      </c>
      <c r="D35" s="146">
        <v>1</v>
      </c>
      <c r="E35" s="145"/>
      <c r="F35" s="155"/>
      <c r="G35" s="155"/>
      <c r="H35" s="155"/>
      <c r="I35" s="155"/>
      <c r="J35" s="154"/>
      <c r="K35" s="303"/>
      <c r="L35" s="300"/>
      <c r="M35" s="153"/>
      <c r="N35" s="155"/>
      <c r="O35" s="155"/>
      <c r="P35" s="155"/>
      <c r="Q35" s="155"/>
      <c r="R35" s="154">
        <f t="shared" si="1"/>
        <v>0</v>
      </c>
      <c r="S35" s="264"/>
      <c r="T35" s="266"/>
      <c r="U35" s="266"/>
      <c r="V35" s="266"/>
    </row>
    <row r="36" spans="1:22" s="13" customFormat="1" hidden="1" x14ac:dyDescent="0.25">
      <c r="A36" s="266"/>
      <c r="B36" s="266"/>
      <c r="C36" s="141">
        <f>'3. Identificación de Riesgos'!D36</f>
        <v>0</v>
      </c>
      <c r="D36" s="146">
        <v>2</v>
      </c>
      <c r="E36" s="145"/>
      <c r="F36" s="155"/>
      <c r="G36" s="155"/>
      <c r="H36" s="155"/>
      <c r="I36" s="155"/>
      <c r="J36" s="154"/>
      <c r="K36" s="303"/>
      <c r="L36" s="299">
        <f>'3. Identificación de Riesgos'!I36</f>
        <v>0</v>
      </c>
      <c r="M36" s="153"/>
      <c r="N36" s="155"/>
      <c r="O36" s="155"/>
      <c r="P36" s="155"/>
      <c r="Q36" s="155"/>
      <c r="R36" s="154">
        <f t="shared" si="1"/>
        <v>0</v>
      </c>
      <c r="S36" s="264"/>
      <c r="T36" s="266"/>
      <c r="U36" s="266"/>
      <c r="V36" s="266"/>
    </row>
    <row r="37" spans="1:22" s="13" customFormat="1" hidden="1" x14ac:dyDescent="0.25">
      <c r="A37" s="266"/>
      <c r="B37" s="266"/>
      <c r="C37" s="141">
        <f>'3. Identificación de Riesgos'!D37</f>
        <v>0</v>
      </c>
      <c r="D37" s="146">
        <v>3</v>
      </c>
      <c r="E37" s="145"/>
      <c r="F37" s="155"/>
      <c r="G37" s="155"/>
      <c r="H37" s="155"/>
      <c r="I37" s="155"/>
      <c r="J37" s="154"/>
      <c r="K37" s="303"/>
      <c r="L37" s="300"/>
      <c r="M37" s="153"/>
      <c r="N37" s="155"/>
      <c r="O37" s="155"/>
      <c r="P37" s="155"/>
      <c r="Q37" s="155"/>
      <c r="R37" s="154">
        <f t="shared" si="1"/>
        <v>0</v>
      </c>
      <c r="S37" s="264"/>
      <c r="T37" s="266"/>
      <c r="U37" s="266"/>
      <c r="V37" s="266"/>
    </row>
    <row r="38" spans="1:22" s="13" customFormat="1" hidden="1" x14ac:dyDescent="0.25">
      <c r="A38" s="266"/>
      <c r="B38" s="266"/>
      <c r="C38" s="141">
        <f>'3. Identificación de Riesgos'!D38</f>
        <v>0</v>
      </c>
      <c r="D38" s="146">
        <v>4</v>
      </c>
      <c r="E38" s="145"/>
      <c r="F38" s="155"/>
      <c r="G38" s="155"/>
      <c r="H38" s="155"/>
      <c r="I38" s="155"/>
      <c r="J38" s="154"/>
      <c r="K38" s="303"/>
      <c r="L38" s="299"/>
      <c r="M38" s="153"/>
      <c r="N38" s="155"/>
      <c r="O38" s="155"/>
      <c r="P38" s="155"/>
      <c r="Q38" s="155"/>
      <c r="R38" s="154">
        <f t="shared" si="1"/>
        <v>0</v>
      </c>
      <c r="S38" s="264"/>
      <c r="T38" s="266"/>
      <c r="U38" s="266"/>
      <c r="V38" s="266"/>
    </row>
    <row r="39" spans="1:22" s="13" customFormat="1" ht="15.75" thickBot="1" x14ac:dyDescent="0.3">
      <c r="A39" s="267"/>
      <c r="B39" s="267"/>
      <c r="C39" s="157">
        <f>'3. Identificación de Riesgos'!D39</f>
        <v>0</v>
      </c>
      <c r="D39" s="171">
        <v>5</v>
      </c>
      <c r="E39" s="159"/>
      <c r="F39" s="160"/>
      <c r="G39" s="160"/>
      <c r="H39" s="160"/>
      <c r="I39" s="160"/>
      <c r="J39" s="161"/>
      <c r="K39" s="304"/>
      <c r="L39" s="301"/>
      <c r="M39" s="170"/>
      <c r="N39" s="160"/>
      <c r="O39" s="160"/>
      <c r="P39" s="160"/>
      <c r="Q39" s="160"/>
      <c r="R39" s="161"/>
      <c r="S39" s="265"/>
      <c r="T39" s="267"/>
      <c r="U39" s="267"/>
      <c r="V39" s="267"/>
    </row>
    <row r="40" spans="1:22" ht="45" x14ac:dyDescent="0.25">
      <c r="A40" s="298">
        <f>'3. Identificación de Riesgos'!A40</f>
        <v>4</v>
      </c>
      <c r="B40" s="298" t="str">
        <f>'3. Identificación de Riesgos'!B40</f>
        <v>Ofrecer, prometer, entregar, aceptar o solicitar una ventaja indebida  para afectar la supervisión o interventoría de los contratos.</v>
      </c>
      <c r="C40" s="164" t="str">
        <f>'3. Identificación de Riesgos'!D40</f>
        <v>1. Falta de ética de los servidores públicos (Debilidades en principios y valores)</v>
      </c>
      <c r="D40" s="165">
        <v>1</v>
      </c>
      <c r="E40" s="166" t="s">
        <v>141</v>
      </c>
      <c r="F40" s="163" t="s">
        <v>142</v>
      </c>
      <c r="G40" s="163" t="s">
        <v>142</v>
      </c>
      <c r="H40" s="163" t="s">
        <v>142</v>
      </c>
      <c r="I40" s="163" t="s">
        <v>142</v>
      </c>
      <c r="J40" s="167">
        <f t="shared" ref="J40:J49" si="3">COUNTIF(F40:I40,"SI")/4</f>
        <v>1</v>
      </c>
      <c r="K40" s="302">
        <f>AVERAGE(J40:J44)</f>
        <v>1</v>
      </c>
      <c r="L40" s="168" t="str">
        <f>'3. Identificación de Riesgos'!I40</f>
        <v>Pérdida Reputacional</v>
      </c>
      <c r="M40" s="169" t="s">
        <v>143</v>
      </c>
      <c r="N40" s="163" t="s">
        <v>144</v>
      </c>
      <c r="O40" s="163" t="s">
        <v>144</v>
      </c>
      <c r="P40" s="163" t="s">
        <v>142</v>
      </c>
      <c r="Q40" s="163" t="s">
        <v>142</v>
      </c>
      <c r="R40" s="167">
        <f t="shared" ref="R40:R49" si="4">SUM(COUNTIF(N40,"SI")*25%,COUNTIF(O40,"SI")*40%,COUNTIF(P40,"SI")*25%,COUNTIF(Q40,"SI")*10%)</f>
        <v>0.35</v>
      </c>
      <c r="S40" s="305">
        <f>AVERAGE(R40:R44)</f>
        <v>0.67500000000000004</v>
      </c>
      <c r="T40" s="298" t="str">
        <f>CONCATENATE(INDEX('6. Criterios'!$B$6:$F$10,MATCH(ROUND(IF((RIGHT('3. Identificación de Riesgos'!H40,1)-'4. Valoración Controles'!K40)&lt;1,1,(RIGHT('3. Identificación de Riesgos'!H40,1)-'4. Valoración Controles'!K40)),0),'6. Criterios'!$F$6:$F$10,0),1)," - ",ROUND(IF((RIGHT('3. Identificación de Riesgos'!H40,1)-'4. Valoración Controles'!K40)&lt;1,1,(RIGHT('3. Identificación de Riesgos'!H40,1)-'4. Valoración Controles'!K40)),0))</f>
        <v>Muy Baja - 1</v>
      </c>
      <c r="U40" s="298" t="str">
        <f>CONCATENATE(INDEX('6. Criterios'!$B$17:$F$21,MATCH(ROUND(IF((RIGHT('3. Identificación de Riesgos'!M40,1)-'4. Valoración Controles'!S40)&lt;1,1,(RIGHT('3. Identificación de Riesgos'!M40,1)-'4. Valoración Controles'!S40)),0),'6. Criterios'!$F$17:$F$21,0),1)," - ",ROUND(IF((RIGHT('3. Identificación de Riesgos'!M40,1)-'4. Valoración Controles'!S40)&lt;1,1,(RIGHT('3. Identificación de Riesgos'!M40,1)-'4. Valoración Controles'!S40)),0))</f>
        <v>Menor - 2</v>
      </c>
      <c r="V40" s="298" t="str">
        <f>CONCATENATE(VLOOKUP((LEFT(T40,LEN(T40)-4)&amp;LEFT(U40,LEN(U40)-4)),'7. Matriz de Calor'!$D$18:$E$42,2,0)," - ",RIGHT(T40,1)*RIGHT(U40,1))</f>
        <v>Bajo - 2</v>
      </c>
    </row>
    <row r="41" spans="1:22" s="13" customFormat="1" ht="45" customHeight="1" x14ac:dyDescent="0.25">
      <c r="A41" s="266"/>
      <c r="B41" s="266"/>
      <c r="C41" s="141" t="str">
        <f>'3. Identificación de Riesgos'!D41</f>
        <v>2. Falta de ética de terceros interesados  (Debilidades principios y valores)</v>
      </c>
      <c r="D41" s="144">
        <v>2</v>
      </c>
      <c r="E41" s="145" t="s">
        <v>294</v>
      </c>
      <c r="F41" s="155" t="s">
        <v>142</v>
      </c>
      <c r="G41" s="155" t="s">
        <v>142</v>
      </c>
      <c r="H41" s="155" t="s">
        <v>142</v>
      </c>
      <c r="I41" s="155" t="s">
        <v>142</v>
      </c>
      <c r="J41" s="154">
        <f t="shared" si="3"/>
        <v>1</v>
      </c>
      <c r="K41" s="303"/>
      <c r="L41" s="135" t="str">
        <f>'3. Identificación de Riesgos'!I41</f>
        <v>Afectación Económica</v>
      </c>
      <c r="M41" s="153" t="s">
        <v>145</v>
      </c>
      <c r="N41" s="155" t="s">
        <v>142</v>
      </c>
      <c r="O41" s="155" t="s">
        <v>142</v>
      </c>
      <c r="P41" s="155" t="s">
        <v>142</v>
      </c>
      <c r="Q41" s="155" t="s">
        <v>142</v>
      </c>
      <c r="R41" s="154">
        <f t="shared" si="4"/>
        <v>1</v>
      </c>
      <c r="S41" s="264"/>
      <c r="T41" s="266"/>
      <c r="U41" s="266"/>
      <c r="V41" s="266"/>
    </row>
    <row r="42" spans="1:22" s="13" customFormat="1" ht="30" x14ac:dyDescent="0.25">
      <c r="A42" s="266"/>
      <c r="B42" s="266"/>
      <c r="C42" s="141" t="str">
        <f>'3. Identificación de Riesgos'!D42</f>
        <v>3. Debilidades en los controles de los procedimientos de supervisión o interventoría contractual.</v>
      </c>
      <c r="D42" s="144">
        <v>3</v>
      </c>
      <c r="E42" s="145" t="s">
        <v>290</v>
      </c>
      <c r="F42" s="155" t="s">
        <v>142</v>
      </c>
      <c r="G42" s="155" t="s">
        <v>142</v>
      </c>
      <c r="H42" s="155" t="s">
        <v>142</v>
      </c>
      <c r="I42" s="155" t="s">
        <v>142</v>
      </c>
      <c r="J42" s="154">
        <f t="shared" si="3"/>
        <v>1</v>
      </c>
      <c r="K42" s="303"/>
      <c r="L42" s="135" t="str">
        <f>'3. Identificación de Riesgos'!I42</f>
        <v>Interrupción en la prestación del servicio administrativo</v>
      </c>
      <c r="M42" s="153" t="s">
        <v>150</v>
      </c>
      <c r="N42" s="155" t="s">
        <v>142</v>
      </c>
      <c r="O42" s="155" t="s">
        <v>142</v>
      </c>
      <c r="P42" s="155" t="s">
        <v>142</v>
      </c>
      <c r="Q42" s="155" t="s">
        <v>142</v>
      </c>
      <c r="R42" s="154">
        <f t="shared" si="4"/>
        <v>1</v>
      </c>
      <c r="S42" s="264"/>
      <c r="T42" s="266"/>
      <c r="U42" s="266"/>
      <c r="V42" s="266"/>
    </row>
    <row r="43" spans="1:22" s="13" customFormat="1" ht="30" x14ac:dyDescent="0.25">
      <c r="A43" s="266"/>
      <c r="B43" s="266"/>
      <c r="C43" s="141"/>
      <c r="D43" s="144">
        <v>4</v>
      </c>
      <c r="E43" s="145" t="s">
        <v>291</v>
      </c>
      <c r="F43" s="155" t="s">
        <v>142</v>
      </c>
      <c r="G43" s="155" t="s">
        <v>142</v>
      </c>
      <c r="H43" s="155" t="s">
        <v>142</v>
      </c>
      <c r="I43" s="155" t="s">
        <v>142</v>
      </c>
      <c r="J43" s="154">
        <f t="shared" si="3"/>
        <v>1</v>
      </c>
      <c r="K43" s="303"/>
      <c r="L43" s="135" t="str">
        <f>'3. Identificación de Riesgos'!I43</f>
        <v>Interrupción en la prestación del servicio judicial</v>
      </c>
      <c r="M43" s="153" t="s">
        <v>143</v>
      </c>
      <c r="N43" s="155" t="s">
        <v>144</v>
      </c>
      <c r="O43" s="155" t="s">
        <v>144</v>
      </c>
      <c r="P43" s="155" t="s">
        <v>142</v>
      </c>
      <c r="Q43" s="155" t="s">
        <v>142</v>
      </c>
      <c r="R43" s="154">
        <f t="shared" si="4"/>
        <v>0.35</v>
      </c>
      <c r="S43" s="264"/>
      <c r="T43" s="266"/>
      <c r="U43" s="266"/>
      <c r="V43" s="266"/>
    </row>
    <row r="44" spans="1:22" s="13" customFormat="1" ht="15" customHeight="1" x14ac:dyDescent="0.25">
      <c r="A44" s="266"/>
      <c r="B44" s="266"/>
      <c r="C44" s="141"/>
      <c r="D44" s="147">
        <v>5</v>
      </c>
      <c r="E44" s="148" t="s">
        <v>292</v>
      </c>
      <c r="F44" s="155" t="s">
        <v>142</v>
      </c>
      <c r="G44" s="155" t="s">
        <v>142</v>
      </c>
      <c r="H44" s="155" t="s">
        <v>142</v>
      </c>
      <c r="I44" s="155" t="s">
        <v>142</v>
      </c>
      <c r="J44" s="154">
        <f t="shared" si="3"/>
        <v>1</v>
      </c>
      <c r="K44" s="303"/>
      <c r="L44" s="299"/>
      <c r="M44" s="153"/>
      <c r="N44" s="155"/>
      <c r="O44" s="155"/>
      <c r="P44" s="155"/>
      <c r="Q44" s="155"/>
      <c r="R44" s="154"/>
      <c r="S44" s="264"/>
      <c r="T44" s="266"/>
      <c r="U44" s="266"/>
      <c r="V44" s="266"/>
    </row>
    <row r="45" spans="1:22" s="13" customFormat="1" hidden="1" x14ac:dyDescent="0.25">
      <c r="A45" s="266"/>
      <c r="B45" s="266"/>
      <c r="C45" s="141">
        <f>'3. Identificación de Riesgos'!D45</f>
        <v>0</v>
      </c>
      <c r="D45" s="146">
        <v>1</v>
      </c>
      <c r="E45" s="145"/>
      <c r="F45" s="155"/>
      <c r="G45" s="155"/>
      <c r="H45" s="155"/>
      <c r="I45" s="155"/>
      <c r="J45" s="154">
        <f t="shared" si="3"/>
        <v>0</v>
      </c>
      <c r="K45" s="303"/>
      <c r="L45" s="300"/>
      <c r="M45" s="153"/>
      <c r="N45" s="155"/>
      <c r="O45" s="155"/>
      <c r="P45" s="155"/>
      <c r="Q45" s="155"/>
      <c r="R45" s="154">
        <f t="shared" si="4"/>
        <v>0</v>
      </c>
      <c r="S45" s="264"/>
      <c r="T45" s="266"/>
      <c r="U45" s="266"/>
      <c r="V45" s="266"/>
    </row>
    <row r="46" spans="1:22" s="13" customFormat="1" ht="15" hidden="1" customHeight="1" x14ac:dyDescent="0.25">
      <c r="A46" s="266"/>
      <c r="B46" s="266"/>
      <c r="C46" s="141">
        <f>'3. Identificación de Riesgos'!D46</f>
        <v>0</v>
      </c>
      <c r="D46" s="146">
        <v>2</v>
      </c>
      <c r="E46" s="145"/>
      <c r="F46" s="155"/>
      <c r="G46" s="155"/>
      <c r="H46" s="155"/>
      <c r="I46" s="155"/>
      <c r="J46" s="154">
        <f t="shared" si="3"/>
        <v>0</v>
      </c>
      <c r="K46" s="303"/>
      <c r="L46" s="299">
        <f>'3. Identificación de Riesgos'!I46</f>
        <v>0</v>
      </c>
      <c r="M46" s="153"/>
      <c r="N46" s="155"/>
      <c r="O46" s="155"/>
      <c r="P46" s="155"/>
      <c r="Q46" s="155"/>
      <c r="R46" s="154">
        <f t="shared" si="4"/>
        <v>0</v>
      </c>
      <c r="S46" s="264"/>
      <c r="T46" s="266"/>
      <c r="U46" s="266"/>
      <c r="V46" s="266"/>
    </row>
    <row r="47" spans="1:22" s="13" customFormat="1" hidden="1" x14ac:dyDescent="0.25">
      <c r="A47" s="266"/>
      <c r="B47" s="266"/>
      <c r="C47" s="141">
        <f>'3. Identificación de Riesgos'!D47</f>
        <v>0</v>
      </c>
      <c r="D47" s="146">
        <v>3</v>
      </c>
      <c r="E47" s="145"/>
      <c r="F47" s="155"/>
      <c r="G47" s="155"/>
      <c r="H47" s="155"/>
      <c r="I47" s="155"/>
      <c r="J47" s="154">
        <f t="shared" si="3"/>
        <v>0</v>
      </c>
      <c r="K47" s="303"/>
      <c r="L47" s="300"/>
      <c r="M47" s="153"/>
      <c r="N47" s="155"/>
      <c r="O47" s="155"/>
      <c r="P47" s="155"/>
      <c r="Q47" s="155"/>
      <c r="R47" s="154">
        <f t="shared" si="4"/>
        <v>0</v>
      </c>
      <c r="S47" s="264"/>
      <c r="T47" s="266"/>
      <c r="U47" s="266"/>
      <c r="V47" s="266"/>
    </row>
    <row r="48" spans="1:22" s="13" customFormat="1" ht="15" hidden="1" customHeight="1" x14ac:dyDescent="0.25">
      <c r="A48" s="266"/>
      <c r="B48" s="266"/>
      <c r="C48" s="141">
        <f>'3. Identificación de Riesgos'!D48</f>
        <v>0</v>
      </c>
      <c r="D48" s="146">
        <v>4</v>
      </c>
      <c r="E48" s="145"/>
      <c r="F48" s="155"/>
      <c r="G48" s="155"/>
      <c r="H48" s="155"/>
      <c r="I48" s="155"/>
      <c r="J48" s="154">
        <f t="shared" si="3"/>
        <v>0</v>
      </c>
      <c r="K48" s="303"/>
      <c r="L48" s="299"/>
      <c r="M48" s="153"/>
      <c r="N48" s="155"/>
      <c r="O48" s="155"/>
      <c r="P48" s="155"/>
      <c r="Q48" s="155"/>
      <c r="R48" s="154">
        <f t="shared" si="4"/>
        <v>0</v>
      </c>
      <c r="S48" s="264"/>
      <c r="T48" s="266"/>
      <c r="U48" s="266"/>
      <c r="V48" s="266"/>
    </row>
    <row r="49" spans="1:22" s="13" customFormat="1" ht="15.75" thickBot="1" x14ac:dyDescent="0.3">
      <c r="A49" s="267"/>
      <c r="B49" s="267"/>
      <c r="C49" s="157"/>
      <c r="D49" s="171">
        <v>5</v>
      </c>
      <c r="E49" s="159"/>
      <c r="F49" s="160"/>
      <c r="G49" s="160"/>
      <c r="H49" s="160"/>
      <c r="I49" s="160"/>
      <c r="J49" s="161"/>
      <c r="K49" s="304"/>
      <c r="L49" s="301"/>
      <c r="M49" s="170"/>
      <c r="N49" s="160"/>
      <c r="O49" s="160"/>
      <c r="P49" s="160"/>
      <c r="Q49" s="160"/>
      <c r="R49" s="161"/>
      <c r="S49" s="265"/>
      <c r="T49" s="267"/>
      <c r="U49" s="267"/>
      <c r="V49" s="267"/>
    </row>
    <row r="50" spans="1:22" x14ac:dyDescent="0.25">
      <c r="A50" s="136"/>
      <c r="B50" s="136"/>
      <c r="C50" s="149"/>
      <c r="D50" s="150"/>
      <c r="E50" s="150"/>
      <c r="F50" s="136"/>
      <c r="G50" s="136"/>
      <c r="H50" s="136"/>
      <c r="I50" s="136"/>
      <c r="J50" s="136"/>
      <c r="K50" s="136"/>
      <c r="L50" s="136"/>
      <c r="M50" s="150"/>
      <c r="N50" s="136"/>
      <c r="O50" s="136"/>
      <c r="P50" s="136"/>
      <c r="Q50" s="136"/>
      <c r="R50" s="136"/>
      <c r="S50" s="136"/>
      <c r="T50" s="138"/>
      <c r="U50" s="139"/>
      <c r="V50" s="140"/>
    </row>
    <row r="51" spans="1:22" x14ac:dyDescent="0.25">
      <c r="A51" s="136"/>
      <c r="B51" s="136"/>
      <c r="C51" s="149"/>
      <c r="D51" s="150"/>
      <c r="E51" s="150"/>
      <c r="F51" s="136"/>
      <c r="G51" s="136"/>
      <c r="H51" s="136"/>
      <c r="I51" s="136"/>
      <c r="J51" s="136"/>
      <c r="K51" s="136"/>
      <c r="L51" s="136"/>
      <c r="M51" s="150"/>
      <c r="N51" s="136"/>
      <c r="O51" s="136"/>
      <c r="P51" s="136"/>
      <c r="Q51" s="136"/>
      <c r="R51" s="136"/>
      <c r="S51" s="136"/>
      <c r="T51" s="138"/>
      <c r="U51" s="139"/>
      <c r="V51" s="140"/>
    </row>
    <row r="52" spans="1:22" x14ac:dyDescent="0.25">
      <c r="A52" s="136"/>
      <c r="B52" s="136"/>
      <c r="C52" s="149"/>
      <c r="D52" s="150"/>
      <c r="E52" s="150"/>
      <c r="F52" s="136"/>
      <c r="G52" s="136"/>
      <c r="H52" s="136"/>
      <c r="I52" s="136"/>
      <c r="J52" s="136"/>
      <c r="K52" s="136"/>
      <c r="L52" s="136"/>
      <c r="M52" s="150"/>
      <c r="N52" s="136"/>
      <c r="O52" s="136"/>
      <c r="P52" s="136"/>
      <c r="Q52" s="136"/>
      <c r="R52" s="136"/>
      <c r="S52" s="136"/>
      <c r="T52" s="138"/>
      <c r="U52" s="139"/>
      <c r="V52" s="140"/>
    </row>
    <row r="53" spans="1:22" x14ac:dyDescent="0.25">
      <c r="A53" s="136"/>
      <c r="B53" s="136"/>
      <c r="C53" s="149"/>
      <c r="D53" s="150"/>
      <c r="E53" s="150"/>
      <c r="F53" s="136"/>
      <c r="G53" s="136"/>
      <c r="H53" s="136"/>
      <c r="I53" s="136"/>
      <c r="J53" s="136"/>
      <c r="K53" s="136"/>
      <c r="L53" s="136"/>
      <c r="M53" s="150"/>
      <c r="N53" s="136"/>
      <c r="O53" s="136"/>
      <c r="P53" s="136"/>
      <c r="Q53" s="136"/>
      <c r="R53" s="136"/>
      <c r="S53" s="136"/>
      <c r="T53" s="138"/>
      <c r="U53" s="139"/>
      <c r="V53" s="140"/>
    </row>
    <row r="54" spans="1:22" x14ac:dyDescent="0.25">
      <c r="A54" s="136"/>
      <c r="B54" s="136"/>
      <c r="C54" s="149"/>
      <c r="D54" s="150"/>
      <c r="E54" s="150"/>
      <c r="F54" s="136"/>
      <c r="G54" s="136"/>
      <c r="H54" s="136"/>
      <c r="I54" s="136"/>
      <c r="J54" s="136"/>
      <c r="K54" s="136"/>
      <c r="L54" s="136"/>
      <c r="M54" s="150"/>
      <c r="N54" s="136"/>
      <c r="O54" s="136"/>
      <c r="P54" s="136"/>
      <c r="Q54" s="136"/>
      <c r="R54" s="136"/>
      <c r="S54" s="136"/>
      <c r="T54" s="138"/>
      <c r="U54" s="139"/>
      <c r="V54" s="140"/>
    </row>
    <row r="55" spans="1:22" x14ac:dyDescent="0.25">
      <c r="A55" s="136"/>
      <c r="B55" s="136"/>
      <c r="C55" s="149"/>
      <c r="D55" s="150"/>
      <c r="E55" s="150"/>
      <c r="F55" s="136"/>
      <c r="G55" s="136"/>
      <c r="H55" s="136"/>
      <c r="I55" s="136"/>
      <c r="J55" s="136"/>
      <c r="K55" s="136"/>
      <c r="L55" s="136"/>
      <c r="M55" s="150"/>
      <c r="N55" s="136"/>
      <c r="O55" s="136"/>
      <c r="P55" s="136"/>
      <c r="Q55" s="136"/>
      <c r="R55" s="136"/>
      <c r="S55" s="136"/>
      <c r="T55" s="138"/>
      <c r="U55" s="139"/>
      <c r="V55" s="140"/>
    </row>
    <row r="56" spans="1:22" x14ac:dyDescent="0.25">
      <c r="A56" s="136"/>
      <c r="B56" s="136"/>
      <c r="C56" s="149"/>
      <c r="D56" s="150"/>
      <c r="E56" s="150"/>
      <c r="F56" s="136"/>
      <c r="G56" s="136"/>
      <c r="H56" s="136"/>
      <c r="I56" s="136"/>
      <c r="J56" s="136"/>
      <c r="K56" s="136"/>
      <c r="L56" s="136"/>
      <c r="M56" s="150"/>
      <c r="N56" s="136"/>
      <c r="O56" s="136"/>
      <c r="P56" s="136"/>
      <c r="Q56" s="136"/>
      <c r="R56" s="136"/>
      <c r="S56" s="136"/>
      <c r="T56" s="138"/>
      <c r="U56" s="139"/>
      <c r="V56" s="140"/>
    </row>
    <row r="57" spans="1:22" x14ac:dyDescent="0.25">
      <c r="A57" s="136"/>
      <c r="B57" s="136"/>
      <c r="C57" s="149"/>
      <c r="D57" s="150"/>
      <c r="E57" s="150"/>
      <c r="F57" s="136"/>
      <c r="G57" s="136"/>
      <c r="H57" s="136"/>
      <c r="I57" s="136"/>
      <c r="J57" s="136"/>
      <c r="K57" s="136"/>
      <c r="L57" s="136"/>
      <c r="M57" s="150"/>
      <c r="N57" s="136"/>
      <c r="O57" s="136"/>
      <c r="P57" s="136"/>
      <c r="Q57" s="136"/>
      <c r="R57" s="136"/>
      <c r="S57" s="136"/>
      <c r="T57" s="138"/>
      <c r="U57" s="139"/>
      <c r="V57" s="140"/>
    </row>
    <row r="58" spans="1:22" x14ac:dyDescent="0.25">
      <c r="A58" s="136"/>
      <c r="B58" s="136"/>
      <c r="C58" s="149"/>
      <c r="D58" s="150"/>
      <c r="E58" s="150"/>
      <c r="F58" s="136"/>
      <c r="G58" s="136"/>
      <c r="H58" s="136"/>
      <c r="I58" s="136"/>
      <c r="J58" s="136"/>
      <c r="K58" s="136"/>
      <c r="L58" s="136"/>
      <c r="M58" s="150"/>
      <c r="N58" s="136"/>
      <c r="O58" s="136"/>
      <c r="P58" s="136"/>
      <c r="Q58" s="136"/>
      <c r="R58" s="136"/>
      <c r="S58" s="136"/>
      <c r="T58" s="138"/>
      <c r="U58" s="139"/>
      <c r="V58" s="140"/>
    </row>
    <row r="59" spans="1:22" x14ac:dyDescent="0.25">
      <c r="A59" s="136"/>
      <c r="B59" s="136"/>
      <c r="C59" s="149"/>
      <c r="D59" s="150"/>
      <c r="E59" s="150"/>
      <c r="F59" s="136"/>
      <c r="G59" s="136"/>
      <c r="H59" s="136"/>
      <c r="I59" s="136"/>
      <c r="J59" s="136"/>
      <c r="K59" s="136"/>
      <c r="L59" s="136"/>
      <c r="M59" s="150"/>
      <c r="N59" s="136"/>
      <c r="O59" s="136"/>
      <c r="P59" s="136"/>
      <c r="Q59" s="136"/>
      <c r="R59" s="136"/>
      <c r="S59" s="136"/>
      <c r="T59" s="138"/>
      <c r="U59" s="139"/>
      <c r="V59" s="140"/>
    </row>
    <row r="60" spans="1:22" x14ac:dyDescent="0.25">
      <c r="A60" s="136"/>
      <c r="B60" s="136"/>
      <c r="C60" s="149"/>
      <c r="D60" s="150"/>
      <c r="E60" s="150"/>
      <c r="F60" s="136"/>
      <c r="G60" s="136"/>
      <c r="H60" s="136"/>
      <c r="I60" s="136"/>
      <c r="J60" s="136"/>
      <c r="K60" s="136"/>
      <c r="L60" s="136"/>
      <c r="M60" s="150"/>
      <c r="N60" s="136"/>
      <c r="O60" s="136"/>
      <c r="P60" s="136"/>
      <c r="Q60" s="136"/>
      <c r="R60" s="136"/>
      <c r="S60" s="136"/>
      <c r="T60" s="138"/>
      <c r="U60" s="139"/>
      <c r="V60" s="140"/>
    </row>
    <row r="61" spans="1:22" x14ac:dyDescent="0.25">
      <c r="A61" s="136"/>
      <c r="B61" s="136"/>
      <c r="C61" s="149"/>
      <c r="D61" s="150"/>
      <c r="E61" s="150"/>
      <c r="F61" s="136"/>
      <c r="G61" s="136"/>
      <c r="H61" s="136"/>
      <c r="I61" s="136"/>
      <c r="J61" s="136"/>
      <c r="K61" s="136"/>
      <c r="L61" s="136"/>
      <c r="M61" s="150"/>
      <c r="N61" s="136"/>
      <c r="O61" s="136"/>
      <c r="P61" s="136"/>
      <c r="Q61" s="136"/>
      <c r="R61" s="136"/>
      <c r="S61" s="136"/>
      <c r="T61" s="138"/>
      <c r="U61" s="139"/>
      <c r="V61" s="140"/>
    </row>
    <row r="62" spans="1:22" x14ac:dyDescent="0.25">
      <c r="A62" s="136"/>
      <c r="B62" s="136"/>
      <c r="C62" s="149"/>
      <c r="D62" s="150"/>
      <c r="E62" s="150"/>
      <c r="F62" s="136"/>
      <c r="G62" s="136"/>
      <c r="H62" s="136"/>
      <c r="I62" s="136"/>
      <c r="J62" s="136"/>
      <c r="K62" s="136"/>
      <c r="L62" s="136"/>
      <c r="M62" s="150"/>
      <c r="N62" s="136"/>
      <c r="O62" s="136"/>
      <c r="P62" s="136"/>
      <c r="Q62" s="136"/>
      <c r="R62" s="136"/>
      <c r="S62" s="136"/>
      <c r="T62" s="138"/>
      <c r="U62" s="139"/>
      <c r="V62" s="140"/>
    </row>
    <row r="63" spans="1:22" x14ac:dyDescent="0.25">
      <c r="A63" s="136"/>
      <c r="B63" s="136"/>
      <c r="C63" s="149"/>
      <c r="D63" s="150"/>
      <c r="E63" s="150"/>
      <c r="F63" s="136"/>
      <c r="G63" s="136"/>
      <c r="H63" s="136"/>
      <c r="I63" s="136"/>
      <c r="J63" s="136"/>
      <c r="K63" s="136"/>
      <c r="L63" s="136"/>
      <c r="M63" s="150"/>
      <c r="N63" s="136"/>
      <c r="O63" s="136"/>
      <c r="P63" s="136"/>
      <c r="Q63" s="136"/>
      <c r="R63" s="136"/>
      <c r="S63" s="136"/>
      <c r="T63" s="138"/>
      <c r="U63" s="139"/>
      <c r="V63" s="140"/>
    </row>
    <row r="64" spans="1:22" x14ac:dyDescent="0.25">
      <c r="A64" s="136"/>
      <c r="B64" s="136"/>
      <c r="C64" s="149"/>
      <c r="D64" s="150"/>
      <c r="E64" s="150"/>
      <c r="F64" s="136"/>
      <c r="G64" s="136"/>
      <c r="H64" s="136"/>
      <c r="I64" s="136"/>
      <c r="J64" s="136"/>
      <c r="K64" s="136"/>
      <c r="L64" s="136"/>
      <c r="M64" s="150"/>
      <c r="N64" s="136"/>
      <c r="O64" s="136"/>
      <c r="P64" s="136"/>
      <c r="Q64" s="136"/>
      <c r="R64" s="136"/>
      <c r="S64" s="136"/>
      <c r="T64" s="138"/>
      <c r="U64" s="139"/>
      <c r="V64" s="140"/>
    </row>
    <row r="65" spans="1:22" x14ac:dyDescent="0.25">
      <c r="A65" s="136"/>
      <c r="B65" s="136"/>
      <c r="C65" s="149"/>
      <c r="D65" s="150"/>
      <c r="E65" s="150"/>
      <c r="F65" s="136"/>
      <c r="G65" s="136"/>
      <c r="H65" s="136"/>
      <c r="I65" s="136"/>
      <c r="J65" s="136"/>
      <c r="K65" s="136"/>
      <c r="L65" s="136"/>
      <c r="M65" s="150"/>
      <c r="N65" s="136"/>
      <c r="O65" s="136"/>
      <c r="P65" s="136"/>
      <c r="Q65" s="136"/>
      <c r="R65" s="136"/>
      <c r="S65" s="136"/>
      <c r="T65" s="138"/>
      <c r="U65" s="139"/>
      <c r="V65" s="140"/>
    </row>
    <row r="66" spans="1:22" x14ac:dyDescent="0.25">
      <c r="A66" s="136"/>
      <c r="B66" s="136"/>
      <c r="C66" s="149"/>
      <c r="D66" s="150"/>
      <c r="E66" s="150"/>
      <c r="F66" s="136"/>
      <c r="G66" s="136"/>
      <c r="H66" s="136"/>
      <c r="I66" s="136"/>
      <c r="J66" s="136"/>
      <c r="K66" s="136"/>
      <c r="L66" s="136"/>
      <c r="M66" s="150"/>
      <c r="N66" s="136"/>
      <c r="O66" s="136"/>
      <c r="P66" s="136"/>
      <c r="Q66" s="136"/>
      <c r="R66" s="136"/>
      <c r="S66" s="136"/>
      <c r="T66" s="138"/>
      <c r="U66" s="139"/>
      <c r="V66" s="140"/>
    </row>
    <row r="67" spans="1:22" x14ac:dyDescent="0.25">
      <c r="A67" s="136"/>
      <c r="B67" s="136"/>
      <c r="C67" s="149"/>
      <c r="D67" s="150"/>
      <c r="E67" s="150"/>
      <c r="F67" s="136"/>
      <c r="G67" s="136"/>
      <c r="H67" s="136"/>
      <c r="I67" s="136"/>
      <c r="J67" s="136"/>
      <c r="K67" s="136"/>
      <c r="L67" s="136"/>
      <c r="M67" s="150"/>
      <c r="N67" s="136"/>
      <c r="O67" s="136"/>
      <c r="P67" s="136"/>
      <c r="Q67" s="136"/>
      <c r="R67" s="136"/>
      <c r="S67" s="136"/>
      <c r="T67" s="138"/>
      <c r="U67" s="139"/>
      <c r="V67" s="140"/>
    </row>
    <row r="68" spans="1:22" x14ac:dyDescent="0.25">
      <c r="A68" s="136"/>
      <c r="B68" s="136"/>
      <c r="C68" s="149"/>
      <c r="D68" s="150"/>
      <c r="E68" s="150"/>
      <c r="F68" s="136"/>
      <c r="G68" s="136"/>
      <c r="H68" s="136"/>
      <c r="I68" s="136"/>
      <c r="J68" s="136"/>
      <c r="K68" s="136"/>
      <c r="L68" s="136"/>
      <c r="M68" s="150"/>
      <c r="N68" s="136"/>
      <c r="O68" s="136"/>
      <c r="P68" s="136"/>
      <c r="Q68" s="136"/>
      <c r="R68" s="136"/>
      <c r="S68" s="136"/>
      <c r="T68" s="138"/>
      <c r="U68" s="139"/>
      <c r="V68" s="140"/>
    </row>
    <row r="69" spans="1:22" x14ac:dyDescent="0.25">
      <c r="A69" s="136"/>
      <c r="B69" s="136"/>
      <c r="C69" s="149"/>
      <c r="D69" s="150"/>
      <c r="E69" s="150"/>
      <c r="F69" s="136"/>
      <c r="G69" s="136"/>
      <c r="H69" s="136"/>
      <c r="I69" s="136"/>
      <c r="J69" s="136"/>
      <c r="K69" s="136"/>
      <c r="L69" s="136"/>
      <c r="M69" s="150"/>
      <c r="N69" s="136"/>
      <c r="O69" s="136"/>
      <c r="P69" s="136"/>
      <c r="Q69" s="136"/>
      <c r="R69" s="136"/>
      <c r="S69" s="136"/>
      <c r="T69" s="138"/>
      <c r="U69" s="139"/>
      <c r="V69" s="140"/>
    </row>
    <row r="70" spans="1:22" x14ac:dyDescent="0.25">
      <c r="A70" s="136"/>
      <c r="B70" s="136"/>
      <c r="C70" s="149"/>
      <c r="D70" s="150"/>
      <c r="E70" s="150"/>
      <c r="F70" s="136"/>
      <c r="G70" s="136"/>
      <c r="H70" s="136"/>
      <c r="I70" s="136"/>
      <c r="J70" s="136"/>
      <c r="K70" s="136"/>
      <c r="L70" s="136"/>
      <c r="M70" s="150"/>
      <c r="N70" s="136"/>
      <c r="O70" s="136"/>
      <c r="P70" s="136"/>
      <c r="Q70" s="136"/>
      <c r="R70" s="136"/>
      <c r="S70" s="136"/>
      <c r="T70" s="138"/>
      <c r="U70" s="139"/>
      <c r="V70" s="140"/>
    </row>
    <row r="71" spans="1:22" x14ac:dyDescent="0.25">
      <c r="A71" s="136"/>
      <c r="B71" s="136"/>
      <c r="C71" s="149"/>
      <c r="D71" s="150"/>
      <c r="E71" s="150"/>
      <c r="F71" s="136"/>
      <c r="G71" s="136"/>
      <c r="H71" s="136"/>
      <c r="I71" s="136"/>
      <c r="J71" s="136"/>
      <c r="K71" s="136"/>
      <c r="L71" s="136"/>
      <c r="M71" s="150"/>
      <c r="N71" s="136"/>
      <c r="O71" s="136"/>
      <c r="P71" s="136"/>
      <c r="Q71" s="136"/>
      <c r="R71" s="136"/>
      <c r="S71" s="136"/>
      <c r="T71" s="138"/>
      <c r="U71" s="139"/>
      <c r="V71" s="140"/>
    </row>
    <row r="72" spans="1:22" x14ac:dyDescent="0.25">
      <c r="A72" s="136"/>
      <c r="B72" s="136"/>
      <c r="C72" s="149"/>
      <c r="D72" s="150"/>
      <c r="E72" s="150"/>
      <c r="F72" s="136"/>
      <c r="G72" s="136"/>
      <c r="H72" s="136"/>
      <c r="I72" s="136"/>
      <c r="J72" s="136"/>
      <c r="K72" s="136"/>
      <c r="L72" s="136"/>
      <c r="M72" s="150"/>
      <c r="N72" s="136"/>
      <c r="O72" s="136"/>
      <c r="P72" s="136"/>
      <c r="Q72" s="136"/>
      <c r="R72" s="136"/>
      <c r="S72" s="136"/>
      <c r="T72" s="138"/>
      <c r="U72" s="139"/>
      <c r="V72" s="140"/>
    </row>
    <row r="73" spans="1:22" x14ac:dyDescent="0.25">
      <c r="A73" s="136"/>
      <c r="B73" s="136"/>
      <c r="C73" s="149"/>
      <c r="D73" s="150"/>
      <c r="E73" s="150"/>
      <c r="F73" s="136"/>
      <c r="G73" s="136"/>
      <c r="H73" s="136"/>
      <c r="I73" s="136"/>
      <c r="J73" s="136"/>
      <c r="K73" s="136"/>
      <c r="L73" s="136"/>
      <c r="M73" s="150"/>
      <c r="N73" s="136"/>
      <c r="O73" s="136"/>
      <c r="P73" s="136"/>
      <c r="Q73" s="136"/>
      <c r="R73" s="136"/>
      <c r="S73" s="136"/>
      <c r="T73" s="138"/>
      <c r="U73" s="139"/>
      <c r="V73" s="140"/>
    </row>
    <row r="74" spans="1:22" x14ac:dyDescent="0.25">
      <c r="A74" s="136"/>
      <c r="B74" s="136"/>
      <c r="C74" s="149"/>
      <c r="D74" s="150"/>
      <c r="E74" s="150"/>
      <c r="F74" s="136"/>
      <c r="G74" s="136"/>
      <c r="H74" s="136"/>
      <c r="I74" s="136"/>
      <c r="J74" s="136"/>
      <c r="K74" s="136"/>
      <c r="L74" s="136"/>
      <c r="M74" s="150"/>
      <c r="N74" s="136"/>
      <c r="O74" s="136"/>
      <c r="P74" s="136"/>
      <c r="Q74" s="136"/>
      <c r="R74" s="136"/>
      <c r="S74" s="136"/>
      <c r="T74" s="138"/>
      <c r="U74" s="139"/>
      <c r="V74" s="140"/>
    </row>
    <row r="75" spans="1:22" x14ac:dyDescent="0.25">
      <c r="A75" s="136"/>
      <c r="B75" s="136"/>
      <c r="C75" s="149"/>
      <c r="D75" s="150"/>
      <c r="E75" s="150"/>
      <c r="F75" s="136"/>
      <c r="G75" s="136"/>
      <c r="H75" s="136"/>
      <c r="I75" s="136"/>
      <c r="J75" s="136"/>
      <c r="K75" s="136"/>
      <c r="L75" s="136"/>
      <c r="M75" s="150"/>
      <c r="N75" s="136"/>
      <c r="O75" s="136"/>
      <c r="P75" s="136"/>
      <c r="Q75" s="136"/>
      <c r="R75" s="136"/>
      <c r="S75" s="136"/>
      <c r="T75" s="138"/>
      <c r="U75" s="139"/>
      <c r="V75" s="140"/>
    </row>
    <row r="76" spans="1:22" x14ac:dyDescent="0.25">
      <c r="A76" s="136"/>
      <c r="B76" s="136"/>
      <c r="C76" s="149"/>
      <c r="D76" s="150"/>
      <c r="E76" s="150"/>
      <c r="F76" s="136"/>
      <c r="G76" s="136"/>
      <c r="H76" s="136"/>
      <c r="I76" s="136"/>
      <c r="J76" s="136"/>
      <c r="K76" s="136"/>
      <c r="L76" s="136"/>
      <c r="M76" s="150"/>
      <c r="N76" s="136"/>
      <c r="O76" s="136"/>
      <c r="P76" s="136"/>
      <c r="Q76" s="136"/>
      <c r="R76" s="136"/>
      <c r="S76" s="136"/>
      <c r="T76" s="138"/>
      <c r="U76" s="139"/>
      <c r="V76" s="140"/>
    </row>
    <row r="77" spans="1:22" x14ac:dyDescent="0.25">
      <c r="A77" s="136"/>
      <c r="B77" s="136"/>
      <c r="C77" s="149"/>
      <c r="D77" s="150"/>
      <c r="E77" s="150"/>
      <c r="F77" s="136"/>
      <c r="G77" s="136"/>
      <c r="H77" s="136"/>
      <c r="I77" s="136"/>
      <c r="J77" s="136"/>
      <c r="K77" s="136"/>
      <c r="L77" s="136"/>
      <c r="M77" s="150"/>
      <c r="N77" s="136"/>
      <c r="O77" s="136"/>
      <c r="P77" s="136"/>
      <c r="Q77" s="136"/>
      <c r="R77" s="136"/>
      <c r="S77" s="136"/>
      <c r="T77" s="138"/>
      <c r="U77" s="139"/>
      <c r="V77" s="140"/>
    </row>
    <row r="78" spans="1:22" x14ac:dyDescent="0.25">
      <c r="A78" s="136"/>
      <c r="B78" s="136"/>
      <c r="C78" s="149"/>
      <c r="D78" s="150"/>
      <c r="E78" s="150"/>
      <c r="F78" s="136"/>
      <c r="G78" s="136"/>
      <c r="H78" s="136"/>
      <c r="I78" s="136"/>
      <c r="J78" s="136"/>
      <c r="K78" s="136"/>
      <c r="L78" s="136"/>
      <c r="M78" s="150"/>
      <c r="N78" s="136"/>
      <c r="O78" s="136"/>
      <c r="P78" s="136"/>
      <c r="Q78" s="136"/>
      <c r="R78" s="136"/>
      <c r="S78" s="136"/>
      <c r="T78" s="138"/>
      <c r="U78" s="139"/>
      <c r="V78" s="140"/>
    </row>
    <row r="79" spans="1:22" x14ac:dyDescent="0.25">
      <c r="A79" s="136"/>
      <c r="B79" s="136"/>
      <c r="C79" s="149"/>
      <c r="D79" s="150"/>
      <c r="E79" s="150"/>
      <c r="F79" s="136"/>
      <c r="G79" s="136"/>
      <c r="H79" s="136"/>
      <c r="I79" s="136"/>
      <c r="J79" s="136"/>
      <c r="K79" s="136"/>
      <c r="L79" s="136"/>
      <c r="M79" s="150"/>
      <c r="N79" s="136"/>
      <c r="O79" s="136"/>
      <c r="P79" s="136"/>
      <c r="Q79" s="136"/>
      <c r="R79" s="136"/>
      <c r="S79" s="136"/>
      <c r="T79" s="138"/>
      <c r="U79" s="139"/>
      <c r="V79" s="140"/>
    </row>
    <row r="80" spans="1:22" x14ac:dyDescent="0.25">
      <c r="A80" s="136"/>
      <c r="B80" s="136"/>
      <c r="C80" s="149"/>
      <c r="D80" s="150"/>
      <c r="E80" s="150"/>
      <c r="F80" s="136"/>
      <c r="G80" s="136"/>
      <c r="H80" s="136"/>
      <c r="I80" s="136"/>
      <c r="J80" s="136"/>
      <c r="K80" s="136"/>
      <c r="L80" s="136"/>
      <c r="M80" s="150"/>
      <c r="N80" s="136"/>
      <c r="O80" s="136"/>
      <c r="P80" s="136"/>
      <c r="Q80" s="136"/>
      <c r="R80" s="136"/>
      <c r="S80" s="136"/>
      <c r="T80" s="138"/>
      <c r="U80" s="139"/>
      <c r="V80" s="140"/>
    </row>
    <row r="81" spans="1:22" x14ac:dyDescent="0.25">
      <c r="A81" s="136"/>
      <c r="B81" s="136"/>
      <c r="C81" s="149"/>
      <c r="D81" s="150"/>
      <c r="E81" s="150"/>
      <c r="F81" s="136"/>
      <c r="G81" s="136"/>
      <c r="H81" s="136"/>
      <c r="I81" s="136"/>
      <c r="J81" s="136"/>
      <c r="K81" s="136"/>
      <c r="L81" s="136"/>
      <c r="M81" s="150"/>
      <c r="N81" s="136"/>
      <c r="O81" s="136"/>
      <c r="P81" s="136"/>
      <c r="Q81" s="136"/>
      <c r="R81" s="136"/>
      <c r="S81" s="136"/>
      <c r="T81" s="138"/>
      <c r="U81" s="139"/>
      <c r="V81" s="140"/>
    </row>
    <row r="82" spans="1:22" x14ac:dyDescent="0.25">
      <c r="A82" s="136"/>
      <c r="B82" s="136"/>
      <c r="C82" s="149"/>
      <c r="D82" s="150"/>
      <c r="E82" s="150"/>
      <c r="F82" s="136"/>
      <c r="G82" s="136"/>
      <c r="H82" s="136"/>
      <c r="I82" s="136"/>
      <c r="J82" s="136"/>
      <c r="K82" s="136"/>
      <c r="L82" s="136"/>
      <c r="M82" s="150"/>
      <c r="N82" s="136"/>
      <c r="O82" s="136"/>
      <c r="P82" s="136"/>
      <c r="Q82" s="136"/>
      <c r="R82" s="136"/>
      <c r="S82" s="136"/>
      <c r="T82" s="138"/>
      <c r="U82" s="139"/>
      <c r="V82" s="140"/>
    </row>
    <row r="83" spans="1:22" x14ac:dyDescent="0.25">
      <c r="A83" s="136"/>
      <c r="B83" s="136"/>
      <c r="C83" s="149"/>
      <c r="D83" s="150"/>
      <c r="E83" s="150"/>
      <c r="F83" s="136"/>
      <c r="G83" s="136"/>
      <c r="H83" s="136"/>
      <c r="I83" s="136"/>
      <c r="J83" s="136"/>
      <c r="K83" s="136"/>
      <c r="L83" s="136"/>
      <c r="M83" s="150"/>
      <c r="N83" s="136"/>
      <c r="O83" s="136"/>
      <c r="P83" s="136"/>
      <c r="Q83" s="136"/>
      <c r="R83" s="136"/>
      <c r="S83" s="136"/>
      <c r="T83" s="138"/>
      <c r="U83" s="139"/>
      <c r="V83" s="140"/>
    </row>
    <row r="84" spans="1:22" x14ac:dyDescent="0.25">
      <c r="A84" s="136"/>
      <c r="B84" s="136"/>
      <c r="C84" s="149"/>
      <c r="D84" s="150"/>
      <c r="E84" s="150"/>
      <c r="F84" s="136"/>
      <c r="G84" s="136"/>
      <c r="H84" s="136"/>
      <c r="I84" s="136"/>
      <c r="J84" s="136"/>
      <c r="K84" s="136"/>
      <c r="L84" s="136"/>
      <c r="M84" s="150"/>
      <c r="N84" s="136"/>
      <c r="O84" s="136"/>
      <c r="P84" s="136"/>
      <c r="Q84" s="136"/>
      <c r="R84" s="136"/>
      <c r="S84" s="136"/>
      <c r="T84" s="138"/>
      <c r="U84" s="139"/>
      <c r="V84" s="140"/>
    </row>
    <row r="85" spans="1:22" x14ac:dyDescent="0.25">
      <c r="A85" s="136"/>
      <c r="B85" s="136"/>
      <c r="C85" s="149"/>
      <c r="D85" s="150"/>
      <c r="E85" s="150"/>
      <c r="F85" s="136"/>
      <c r="G85" s="136"/>
      <c r="H85" s="136"/>
      <c r="I85" s="136"/>
      <c r="J85" s="136"/>
      <c r="K85" s="136"/>
      <c r="L85" s="136"/>
      <c r="M85" s="150"/>
      <c r="N85" s="136"/>
      <c r="O85" s="136"/>
      <c r="P85" s="136"/>
      <c r="Q85" s="136"/>
      <c r="R85" s="136"/>
      <c r="S85" s="136"/>
      <c r="T85" s="138"/>
      <c r="U85" s="139"/>
      <c r="V85" s="140"/>
    </row>
    <row r="86" spans="1:22" x14ac:dyDescent="0.25">
      <c r="A86" s="136"/>
      <c r="B86" s="136"/>
      <c r="C86" s="149"/>
      <c r="D86" s="150"/>
      <c r="E86" s="150"/>
      <c r="F86" s="136"/>
      <c r="G86" s="136"/>
      <c r="H86" s="136"/>
      <c r="I86" s="136"/>
      <c r="J86" s="136"/>
      <c r="K86" s="136"/>
      <c r="L86" s="136"/>
      <c r="M86" s="150"/>
      <c r="N86" s="136"/>
      <c r="O86" s="136"/>
      <c r="P86" s="136"/>
      <c r="Q86" s="136"/>
      <c r="R86" s="136"/>
      <c r="S86" s="136"/>
      <c r="T86" s="138"/>
      <c r="U86" s="139"/>
      <c r="V86" s="140"/>
    </row>
    <row r="87" spans="1:22" x14ac:dyDescent="0.25">
      <c r="A87" s="136"/>
      <c r="B87" s="136"/>
      <c r="C87" s="149"/>
      <c r="D87" s="150"/>
      <c r="E87" s="150"/>
      <c r="F87" s="136"/>
      <c r="G87" s="136"/>
      <c r="H87" s="136"/>
      <c r="I87" s="136"/>
      <c r="J87" s="136"/>
      <c r="K87" s="136"/>
      <c r="L87" s="136"/>
      <c r="M87" s="150"/>
      <c r="N87" s="136"/>
      <c r="O87" s="136"/>
      <c r="P87" s="136"/>
      <c r="Q87" s="136"/>
      <c r="R87" s="136"/>
      <c r="S87" s="136"/>
      <c r="T87" s="138"/>
      <c r="U87" s="139"/>
      <c r="V87" s="140"/>
    </row>
    <row r="88" spans="1:22" x14ac:dyDescent="0.25">
      <c r="A88" s="136"/>
      <c r="B88" s="136"/>
      <c r="C88" s="149"/>
      <c r="D88" s="150"/>
      <c r="E88" s="150"/>
      <c r="F88" s="136"/>
      <c r="G88" s="136"/>
      <c r="H88" s="136"/>
      <c r="I88" s="136"/>
      <c r="J88" s="136"/>
      <c r="K88" s="136"/>
      <c r="L88" s="136"/>
      <c r="M88" s="150"/>
      <c r="N88" s="136"/>
      <c r="O88" s="136"/>
      <c r="P88" s="136"/>
      <c r="Q88" s="136"/>
      <c r="R88" s="136"/>
      <c r="S88" s="136"/>
      <c r="T88" s="138"/>
      <c r="U88" s="139"/>
      <c r="V88" s="140"/>
    </row>
    <row r="89" spans="1:22" x14ac:dyDescent="0.25">
      <c r="A89" s="136"/>
      <c r="B89" s="136"/>
      <c r="C89" s="149"/>
      <c r="D89" s="150"/>
      <c r="E89" s="150"/>
      <c r="F89" s="136"/>
      <c r="G89" s="136"/>
      <c r="H89" s="136"/>
      <c r="I89" s="136"/>
      <c r="J89" s="136"/>
      <c r="K89" s="136"/>
      <c r="L89" s="136"/>
      <c r="M89" s="150"/>
      <c r="N89" s="136"/>
      <c r="O89" s="136"/>
      <c r="P89" s="136"/>
      <c r="Q89" s="136"/>
      <c r="R89" s="136"/>
      <c r="S89" s="136"/>
      <c r="T89" s="138"/>
      <c r="U89" s="139"/>
      <c r="V89" s="140"/>
    </row>
    <row r="90" spans="1:22" x14ac:dyDescent="0.25">
      <c r="A90" s="136"/>
      <c r="B90" s="136"/>
      <c r="C90" s="149"/>
      <c r="D90" s="150"/>
      <c r="E90" s="150"/>
      <c r="F90" s="136"/>
      <c r="G90" s="136"/>
      <c r="H90" s="136"/>
      <c r="I90" s="136"/>
      <c r="J90" s="136"/>
      <c r="K90" s="136"/>
      <c r="L90" s="136"/>
      <c r="M90" s="150"/>
      <c r="N90" s="136"/>
      <c r="O90" s="136"/>
      <c r="P90" s="136"/>
      <c r="Q90" s="136"/>
      <c r="R90" s="136"/>
      <c r="S90" s="136"/>
      <c r="T90" s="138"/>
      <c r="U90" s="139"/>
      <c r="V90" s="140"/>
    </row>
    <row r="91" spans="1:22" x14ac:dyDescent="0.25">
      <c r="A91" s="136"/>
      <c r="B91" s="136"/>
      <c r="C91" s="149"/>
      <c r="D91" s="150"/>
      <c r="E91" s="150"/>
      <c r="F91" s="136"/>
      <c r="G91" s="136"/>
      <c r="H91" s="136"/>
      <c r="I91" s="136"/>
      <c r="J91" s="136"/>
      <c r="K91" s="136"/>
      <c r="L91" s="136"/>
      <c r="M91" s="150"/>
      <c r="N91" s="136"/>
      <c r="O91" s="136"/>
      <c r="P91" s="136"/>
      <c r="Q91" s="136"/>
      <c r="R91" s="136"/>
      <c r="S91" s="136"/>
      <c r="T91" s="138"/>
      <c r="U91" s="139"/>
      <c r="V91" s="140"/>
    </row>
    <row r="92" spans="1:22" x14ac:dyDescent="0.25">
      <c r="A92" s="136"/>
      <c r="B92" s="136"/>
      <c r="C92" s="149"/>
      <c r="D92" s="150"/>
      <c r="E92" s="150"/>
      <c r="F92" s="136"/>
      <c r="G92" s="136"/>
      <c r="H92" s="136"/>
      <c r="I92" s="136"/>
      <c r="J92" s="136"/>
      <c r="K92" s="136"/>
      <c r="L92" s="136"/>
      <c r="M92" s="150"/>
      <c r="N92" s="136"/>
      <c r="O92" s="136"/>
      <c r="P92" s="136"/>
      <c r="Q92" s="136"/>
      <c r="R92" s="136"/>
      <c r="S92" s="136"/>
      <c r="T92" s="138"/>
      <c r="U92" s="139"/>
      <c r="V92" s="140"/>
    </row>
    <row r="93" spans="1:22" x14ac:dyDescent="0.25">
      <c r="A93" s="136"/>
      <c r="B93" s="136"/>
      <c r="C93" s="149"/>
      <c r="D93" s="150"/>
      <c r="E93" s="150"/>
      <c r="F93" s="136"/>
      <c r="G93" s="136"/>
      <c r="H93" s="136"/>
      <c r="I93" s="136"/>
      <c r="J93" s="136"/>
      <c r="K93" s="136"/>
      <c r="L93" s="136"/>
      <c r="M93" s="150"/>
      <c r="N93" s="136"/>
      <c r="O93" s="136"/>
      <c r="P93" s="136"/>
      <c r="Q93" s="136"/>
      <c r="R93" s="136"/>
      <c r="S93" s="136"/>
      <c r="T93" s="138"/>
      <c r="U93" s="139"/>
      <c r="V93" s="140"/>
    </row>
    <row r="94" spans="1:22" x14ac:dyDescent="0.25">
      <c r="A94" s="136"/>
      <c r="B94" s="136"/>
      <c r="C94" s="149"/>
      <c r="D94" s="150"/>
      <c r="E94" s="150"/>
      <c r="F94" s="136"/>
      <c r="G94" s="136"/>
      <c r="H94" s="136"/>
      <c r="I94" s="136"/>
      <c r="J94" s="136"/>
      <c r="K94" s="136"/>
      <c r="L94" s="136"/>
      <c r="M94" s="150"/>
      <c r="N94" s="136"/>
      <c r="O94" s="136"/>
      <c r="P94" s="136"/>
      <c r="Q94" s="136"/>
      <c r="R94" s="136"/>
      <c r="S94" s="136"/>
      <c r="T94" s="138"/>
      <c r="U94" s="139"/>
      <c r="V94" s="140"/>
    </row>
    <row r="95" spans="1:22" x14ac:dyDescent="0.25">
      <c r="A95" s="136"/>
      <c r="B95" s="136"/>
      <c r="C95" s="149"/>
      <c r="D95" s="150"/>
      <c r="E95" s="150"/>
      <c r="F95" s="136"/>
      <c r="G95" s="136"/>
      <c r="H95" s="136"/>
      <c r="I95" s="136"/>
      <c r="J95" s="136"/>
      <c r="K95" s="136"/>
      <c r="L95" s="136"/>
      <c r="M95" s="150"/>
      <c r="N95" s="136"/>
      <c r="O95" s="136"/>
      <c r="P95" s="136"/>
      <c r="Q95" s="136"/>
      <c r="R95" s="136"/>
      <c r="S95" s="136"/>
      <c r="T95" s="138"/>
      <c r="U95" s="139"/>
      <c r="V95" s="140"/>
    </row>
    <row r="96" spans="1:22" x14ac:dyDescent="0.25">
      <c r="A96" s="136"/>
      <c r="B96" s="136"/>
      <c r="C96" s="149"/>
      <c r="D96" s="150"/>
      <c r="E96" s="150"/>
      <c r="F96" s="136"/>
      <c r="G96" s="136"/>
      <c r="H96" s="136"/>
      <c r="I96" s="136"/>
      <c r="J96" s="136"/>
      <c r="K96" s="136"/>
      <c r="L96" s="136"/>
      <c r="M96" s="150"/>
      <c r="N96" s="136"/>
      <c r="O96" s="136"/>
      <c r="P96" s="136"/>
      <c r="Q96" s="136"/>
      <c r="R96" s="136"/>
      <c r="S96" s="136"/>
      <c r="T96" s="138"/>
      <c r="U96" s="139"/>
      <c r="V96" s="140"/>
    </row>
    <row r="97" spans="1:22" x14ac:dyDescent="0.25">
      <c r="A97" s="136"/>
      <c r="B97" s="136"/>
      <c r="C97" s="149"/>
      <c r="D97" s="150"/>
      <c r="E97" s="150"/>
      <c r="F97" s="136"/>
      <c r="G97" s="136"/>
      <c r="H97" s="136"/>
      <c r="I97" s="136"/>
      <c r="J97" s="136"/>
      <c r="K97" s="136"/>
      <c r="L97" s="136"/>
      <c r="M97" s="150"/>
      <c r="N97" s="136"/>
      <c r="O97" s="136"/>
      <c r="P97" s="136"/>
      <c r="Q97" s="136"/>
      <c r="R97" s="136"/>
      <c r="S97" s="136"/>
      <c r="T97" s="138"/>
      <c r="U97" s="139"/>
      <c r="V97" s="140"/>
    </row>
    <row r="98" spans="1:22" x14ac:dyDescent="0.25">
      <c r="A98" s="136"/>
      <c r="B98" s="136"/>
      <c r="C98" s="149"/>
      <c r="D98" s="150"/>
      <c r="E98" s="150"/>
      <c r="F98" s="136"/>
      <c r="G98" s="136"/>
      <c r="H98" s="136"/>
      <c r="I98" s="136"/>
      <c r="J98" s="136"/>
      <c r="K98" s="136"/>
      <c r="L98" s="136"/>
      <c r="M98" s="150"/>
      <c r="N98" s="136"/>
      <c r="O98" s="136"/>
      <c r="P98" s="136"/>
      <c r="Q98" s="136"/>
      <c r="R98" s="136"/>
      <c r="S98" s="136"/>
      <c r="T98" s="138"/>
      <c r="U98" s="139"/>
      <c r="V98" s="140"/>
    </row>
    <row r="99" spans="1:22" x14ac:dyDescent="0.25">
      <c r="A99" s="136"/>
      <c r="B99" s="136"/>
      <c r="C99" s="149"/>
      <c r="D99" s="150"/>
      <c r="E99" s="150"/>
      <c r="F99" s="136"/>
      <c r="G99" s="136"/>
      <c r="H99" s="136"/>
      <c r="I99" s="136"/>
      <c r="J99" s="136"/>
      <c r="K99" s="136"/>
      <c r="L99" s="136"/>
      <c r="M99" s="150"/>
      <c r="N99" s="136"/>
      <c r="O99" s="136"/>
      <c r="P99" s="136"/>
      <c r="Q99" s="136"/>
      <c r="R99" s="136"/>
      <c r="S99" s="136"/>
      <c r="T99" s="138"/>
      <c r="U99" s="139"/>
      <c r="V99" s="140"/>
    </row>
    <row r="100" spans="1:22" x14ac:dyDescent="0.25">
      <c r="A100" s="136"/>
      <c r="B100" s="136"/>
      <c r="C100" s="149"/>
      <c r="D100" s="150"/>
      <c r="E100" s="150"/>
      <c r="F100" s="136"/>
      <c r="G100" s="136"/>
      <c r="H100" s="136"/>
      <c r="I100" s="136"/>
      <c r="J100" s="136"/>
      <c r="K100" s="136"/>
      <c r="L100" s="136"/>
      <c r="M100" s="150"/>
      <c r="N100" s="136"/>
      <c r="O100" s="136"/>
      <c r="P100" s="136"/>
      <c r="Q100" s="136"/>
      <c r="R100" s="136"/>
      <c r="S100" s="136"/>
      <c r="T100" s="138"/>
      <c r="U100" s="139"/>
      <c r="V100" s="140"/>
    </row>
    <row r="101" spans="1:22" x14ac:dyDescent="0.25">
      <c r="A101" s="136"/>
      <c r="B101" s="136"/>
      <c r="C101" s="149"/>
      <c r="D101" s="150"/>
      <c r="E101" s="150"/>
      <c r="F101" s="136"/>
      <c r="G101" s="136"/>
      <c r="H101" s="136"/>
      <c r="I101" s="136"/>
      <c r="J101" s="136"/>
      <c r="K101" s="136"/>
      <c r="L101" s="136"/>
      <c r="M101" s="150"/>
      <c r="N101" s="136"/>
      <c r="O101" s="136"/>
      <c r="P101" s="136"/>
      <c r="Q101" s="136"/>
      <c r="R101" s="136"/>
      <c r="S101" s="136"/>
      <c r="T101" s="138"/>
      <c r="U101" s="139"/>
      <c r="V101" s="140"/>
    </row>
    <row r="102" spans="1:22" x14ac:dyDescent="0.25">
      <c r="A102" s="136"/>
      <c r="B102" s="136"/>
      <c r="C102" s="149"/>
      <c r="D102" s="150"/>
      <c r="E102" s="150"/>
      <c r="F102" s="136"/>
      <c r="G102" s="136"/>
      <c r="H102" s="136"/>
      <c r="I102" s="136"/>
      <c r="J102" s="136"/>
      <c r="K102" s="136"/>
      <c r="L102" s="136"/>
      <c r="M102" s="150"/>
      <c r="N102" s="136"/>
      <c r="O102" s="136"/>
      <c r="P102" s="136"/>
      <c r="Q102" s="136"/>
      <c r="R102" s="136"/>
      <c r="S102" s="136"/>
      <c r="T102" s="138"/>
      <c r="U102" s="139"/>
      <c r="V102" s="140"/>
    </row>
    <row r="103" spans="1:22" x14ac:dyDescent="0.25">
      <c r="A103" s="136"/>
      <c r="B103" s="136"/>
      <c r="C103" s="149"/>
      <c r="D103" s="150"/>
      <c r="E103" s="150"/>
      <c r="F103" s="136"/>
      <c r="G103" s="136"/>
      <c r="H103" s="136"/>
      <c r="I103" s="136"/>
      <c r="J103" s="136"/>
      <c r="K103" s="136"/>
      <c r="L103" s="136"/>
      <c r="M103" s="150"/>
      <c r="N103" s="136"/>
      <c r="O103" s="136"/>
      <c r="P103" s="136"/>
      <c r="Q103" s="136"/>
      <c r="R103" s="136"/>
      <c r="S103" s="136"/>
      <c r="T103" s="138"/>
      <c r="U103" s="139"/>
      <c r="V103" s="140"/>
    </row>
    <row r="104" spans="1:22" x14ac:dyDescent="0.25">
      <c r="A104" s="136"/>
      <c r="B104" s="136"/>
      <c r="C104" s="149"/>
      <c r="D104" s="150"/>
      <c r="E104" s="150"/>
      <c r="F104" s="136"/>
      <c r="G104" s="136"/>
      <c r="H104" s="136"/>
      <c r="I104" s="136"/>
      <c r="J104" s="136"/>
      <c r="K104" s="136"/>
      <c r="L104" s="136"/>
      <c r="M104" s="150"/>
      <c r="N104" s="136"/>
      <c r="O104" s="136"/>
      <c r="P104" s="136"/>
      <c r="Q104" s="136"/>
      <c r="R104" s="136"/>
      <c r="S104" s="136"/>
      <c r="T104" s="138"/>
      <c r="U104" s="139"/>
      <c r="V104" s="140"/>
    </row>
    <row r="105" spans="1:22" x14ac:dyDescent="0.25">
      <c r="A105" s="136"/>
      <c r="B105" s="136"/>
      <c r="C105" s="149"/>
      <c r="D105" s="150"/>
      <c r="E105" s="150"/>
      <c r="F105" s="136"/>
      <c r="G105" s="136"/>
      <c r="H105" s="136"/>
      <c r="I105" s="136"/>
      <c r="J105" s="136"/>
      <c r="K105" s="136"/>
      <c r="L105" s="136"/>
      <c r="M105" s="150"/>
      <c r="N105" s="136"/>
      <c r="O105" s="136"/>
      <c r="P105" s="136"/>
      <c r="Q105" s="136"/>
      <c r="R105" s="136"/>
      <c r="S105" s="136"/>
      <c r="T105" s="138"/>
      <c r="U105" s="139"/>
      <c r="V105" s="140"/>
    </row>
    <row r="106" spans="1:22" x14ac:dyDescent="0.25">
      <c r="A106" s="136"/>
      <c r="B106" s="136"/>
      <c r="C106" s="149"/>
      <c r="D106" s="150"/>
      <c r="E106" s="150"/>
      <c r="F106" s="136"/>
      <c r="G106" s="136"/>
      <c r="H106" s="136"/>
      <c r="I106" s="136"/>
      <c r="J106" s="136"/>
      <c r="K106" s="136"/>
      <c r="L106" s="136"/>
      <c r="M106" s="150"/>
      <c r="N106" s="136"/>
      <c r="O106" s="136"/>
      <c r="P106" s="136"/>
      <c r="Q106" s="136"/>
      <c r="R106" s="136"/>
      <c r="S106" s="136"/>
      <c r="T106" s="138"/>
      <c r="U106" s="139"/>
      <c r="V106" s="140"/>
    </row>
    <row r="107" spans="1:22" x14ac:dyDescent="0.25">
      <c r="A107" s="136"/>
      <c r="B107" s="136"/>
      <c r="C107" s="149"/>
      <c r="D107" s="150"/>
      <c r="E107" s="150"/>
      <c r="F107" s="136"/>
      <c r="G107" s="136"/>
      <c r="H107" s="136"/>
      <c r="I107" s="136"/>
      <c r="J107" s="136"/>
      <c r="K107" s="136"/>
      <c r="L107" s="136"/>
      <c r="M107" s="150"/>
      <c r="N107" s="136"/>
      <c r="O107" s="136"/>
      <c r="P107" s="136"/>
      <c r="Q107" s="136"/>
      <c r="R107" s="136"/>
      <c r="S107" s="136"/>
      <c r="T107" s="138"/>
      <c r="U107" s="139"/>
      <c r="V107" s="140"/>
    </row>
    <row r="108" spans="1:22" x14ac:dyDescent="0.25">
      <c r="A108" s="136"/>
      <c r="B108" s="136"/>
      <c r="C108" s="149"/>
      <c r="D108" s="150"/>
      <c r="E108" s="150"/>
      <c r="F108" s="136"/>
      <c r="G108" s="136"/>
      <c r="H108" s="136"/>
      <c r="I108" s="136"/>
      <c r="J108" s="136"/>
      <c r="K108" s="136"/>
      <c r="L108" s="136"/>
      <c r="M108" s="150"/>
      <c r="N108" s="136"/>
      <c r="O108" s="136"/>
      <c r="P108" s="136"/>
      <c r="Q108" s="136"/>
      <c r="R108" s="136"/>
      <c r="S108" s="136"/>
      <c r="T108" s="138"/>
      <c r="U108" s="139"/>
      <c r="V108" s="140"/>
    </row>
    <row r="109" spans="1:22" x14ac:dyDescent="0.25">
      <c r="A109" s="136"/>
      <c r="B109" s="136"/>
      <c r="C109" s="149"/>
      <c r="D109" s="150"/>
      <c r="E109" s="150"/>
      <c r="F109" s="136"/>
      <c r="G109" s="136"/>
      <c r="H109" s="136"/>
      <c r="I109" s="136"/>
      <c r="J109" s="136"/>
      <c r="K109" s="136"/>
      <c r="L109" s="136"/>
      <c r="M109" s="150"/>
      <c r="N109" s="136"/>
      <c r="O109" s="136"/>
      <c r="P109" s="136"/>
      <c r="Q109" s="136"/>
      <c r="R109" s="136"/>
      <c r="S109" s="136"/>
      <c r="T109" s="138"/>
      <c r="U109" s="139"/>
      <c r="V109" s="140"/>
    </row>
    <row r="110" spans="1:22" x14ac:dyDescent="0.25">
      <c r="A110" s="136"/>
      <c r="B110" s="136"/>
      <c r="C110" s="149"/>
      <c r="D110" s="150"/>
      <c r="E110" s="150"/>
      <c r="F110" s="136"/>
      <c r="G110" s="136"/>
      <c r="H110" s="136"/>
      <c r="I110" s="136"/>
      <c r="J110" s="136"/>
      <c r="K110" s="136"/>
      <c r="L110" s="136"/>
      <c r="M110" s="150"/>
      <c r="N110" s="136"/>
      <c r="O110" s="136"/>
      <c r="P110" s="136"/>
      <c r="Q110" s="136"/>
      <c r="R110" s="136"/>
      <c r="S110" s="136"/>
      <c r="T110" s="138"/>
      <c r="U110" s="139"/>
      <c r="V110" s="140"/>
    </row>
    <row r="111" spans="1:22" x14ac:dyDescent="0.25">
      <c r="A111" s="136"/>
      <c r="B111" s="136"/>
      <c r="C111" s="149"/>
      <c r="D111" s="150"/>
      <c r="E111" s="150"/>
      <c r="F111" s="136"/>
      <c r="G111" s="136"/>
      <c r="H111" s="136"/>
      <c r="I111" s="136"/>
      <c r="J111" s="136"/>
      <c r="K111" s="136"/>
      <c r="L111" s="136"/>
      <c r="M111" s="150"/>
      <c r="N111" s="136"/>
      <c r="O111" s="136"/>
      <c r="P111" s="136"/>
      <c r="Q111" s="136"/>
      <c r="R111" s="136"/>
      <c r="S111" s="136"/>
      <c r="T111" s="138"/>
      <c r="U111" s="139"/>
      <c r="V111" s="140"/>
    </row>
    <row r="112" spans="1:22" x14ac:dyDescent="0.25">
      <c r="A112" s="136"/>
      <c r="B112" s="136"/>
      <c r="C112" s="149"/>
      <c r="D112" s="150"/>
      <c r="E112" s="150"/>
      <c r="F112" s="136"/>
      <c r="G112" s="136"/>
      <c r="H112" s="136"/>
      <c r="I112" s="136"/>
      <c r="J112" s="136"/>
      <c r="K112" s="136"/>
      <c r="L112" s="136"/>
      <c r="M112" s="150"/>
      <c r="N112" s="136"/>
      <c r="O112" s="136"/>
      <c r="P112" s="136"/>
      <c r="Q112" s="136"/>
      <c r="R112" s="136"/>
      <c r="S112" s="136"/>
      <c r="T112" s="138"/>
      <c r="U112" s="139"/>
      <c r="V112" s="140"/>
    </row>
    <row r="113" spans="1:22" x14ac:dyDescent="0.25">
      <c r="A113" s="136"/>
      <c r="B113" s="136"/>
      <c r="C113" s="149"/>
      <c r="D113" s="150"/>
      <c r="E113" s="150"/>
      <c r="F113" s="136"/>
      <c r="G113" s="136"/>
      <c r="H113" s="136"/>
      <c r="I113" s="136"/>
      <c r="J113" s="136"/>
      <c r="K113" s="136"/>
      <c r="L113" s="136"/>
      <c r="M113" s="150"/>
      <c r="N113" s="136"/>
      <c r="O113" s="136"/>
      <c r="P113" s="136"/>
      <c r="Q113" s="136"/>
      <c r="R113" s="136"/>
      <c r="S113" s="136"/>
      <c r="T113" s="138"/>
      <c r="U113" s="139"/>
      <c r="V113" s="140"/>
    </row>
    <row r="114" spans="1:22" x14ac:dyDescent="0.25">
      <c r="A114" s="136"/>
      <c r="B114" s="136"/>
      <c r="C114" s="149"/>
      <c r="D114" s="150"/>
      <c r="E114" s="150"/>
      <c r="F114" s="136"/>
      <c r="G114" s="136"/>
      <c r="H114" s="136"/>
      <c r="I114" s="136"/>
      <c r="J114" s="136"/>
      <c r="K114" s="136"/>
      <c r="L114" s="136"/>
      <c r="M114" s="150"/>
      <c r="N114" s="136"/>
      <c r="O114" s="136"/>
      <c r="P114" s="136"/>
      <c r="Q114" s="136"/>
      <c r="R114" s="136"/>
      <c r="S114" s="136"/>
      <c r="T114" s="138"/>
      <c r="U114" s="139"/>
      <c r="V114" s="140"/>
    </row>
    <row r="115" spans="1:22" x14ac:dyDescent="0.25">
      <c r="A115" s="136"/>
      <c r="B115" s="136"/>
      <c r="C115" s="149"/>
      <c r="D115" s="150"/>
      <c r="E115" s="150"/>
      <c r="F115" s="136"/>
      <c r="G115" s="136"/>
      <c r="H115" s="136"/>
      <c r="I115" s="136"/>
      <c r="J115" s="136"/>
      <c r="K115" s="136"/>
      <c r="L115" s="136"/>
      <c r="M115" s="150"/>
      <c r="N115" s="136"/>
      <c r="O115" s="136"/>
      <c r="P115" s="136"/>
      <c r="Q115" s="136"/>
      <c r="R115" s="136"/>
      <c r="S115" s="136"/>
      <c r="T115" s="138"/>
      <c r="U115" s="139"/>
      <c r="V115" s="140"/>
    </row>
    <row r="116" spans="1:22" x14ac:dyDescent="0.25">
      <c r="A116" s="136"/>
      <c r="B116" s="136"/>
      <c r="C116" s="149"/>
      <c r="D116" s="150"/>
      <c r="E116" s="150"/>
      <c r="F116" s="136"/>
      <c r="G116" s="136"/>
      <c r="H116" s="136"/>
      <c r="I116" s="136"/>
      <c r="J116" s="136"/>
      <c r="K116" s="136"/>
      <c r="L116" s="136"/>
      <c r="M116" s="150"/>
      <c r="N116" s="136"/>
      <c r="O116" s="136"/>
      <c r="P116" s="136"/>
      <c r="Q116" s="136"/>
      <c r="R116" s="136"/>
      <c r="S116" s="136"/>
      <c r="T116" s="138"/>
      <c r="U116" s="139"/>
      <c r="V116" s="140"/>
    </row>
    <row r="117" spans="1:22" x14ac:dyDescent="0.25">
      <c r="A117" s="136"/>
      <c r="B117" s="136"/>
      <c r="C117" s="149"/>
      <c r="D117" s="150"/>
      <c r="E117" s="150"/>
      <c r="F117" s="136"/>
      <c r="G117" s="136"/>
      <c r="H117" s="136"/>
      <c r="I117" s="136"/>
      <c r="J117" s="136"/>
      <c r="K117" s="136"/>
      <c r="L117" s="136"/>
      <c r="M117" s="150"/>
      <c r="N117" s="136"/>
      <c r="O117" s="136"/>
      <c r="P117" s="136"/>
      <c r="Q117" s="136"/>
      <c r="R117" s="136"/>
      <c r="S117" s="136"/>
      <c r="T117" s="138"/>
      <c r="U117" s="139"/>
      <c r="V117" s="140"/>
    </row>
    <row r="118" spans="1:22" x14ac:dyDescent="0.25">
      <c r="A118" s="136"/>
      <c r="B118" s="136"/>
      <c r="C118" s="149"/>
      <c r="D118" s="150"/>
      <c r="E118" s="150"/>
      <c r="F118" s="136"/>
      <c r="G118" s="136"/>
      <c r="H118" s="136"/>
      <c r="I118" s="136"/>
      <c r="J118" s="136"/>
      <c r="K118" s="136"/>
      <c r="L118" s="136"/>
      <c r="M118" s="150"/>
      <c r="N118" s="136"/>
      <c r="O118" s="136"/>
      <c r="P118" s="136"/>
      <c r="Q118" s="136"/>
      <c r="R118" s="136"/>
      <c r="S118" s="136"/>
      <c r="T118" s="138"/>
      <c r="U118" s="139"/>
      <c r="V118" s="140"/>
    </row>
    <row r="119" spans="1:22" x14ac:dyDescent="0.25">
      <c r="A119" s="136"/>
      <c r="B119" s="136"/>
      <c r="C119" s="149"/>
      <c r="D119" s="150"/>
      <c r="E119" s="150"/>
      <c r="F119" s="136"/>
      <c r="G119" s="136"/>
      <c r="H119" s="136"/>
      <c r="I119" s="136"/>
      <c r="J119" s="136"/>
      <c r="K119" s="136"/>
      <c r="L119" s="136"/>
      <c r="M119" s="150"/>
      <c r="N119" s="136"/>
      <c r="O119" s="136"/>
      <c r="P119" s="136"/>
      <c r="Q119" s="136"/>
      <c r="R119" s="136"/>
      <c r="S119" s="136"/>
      <c r="T119" s="138"/>
      <c r="U119" s="139"/>
      <c r="V119" s="140"/>
    </row>
    <row r="120" spans="1:22" x14ac:dyDescent="0.25">
      <c r="A120" s="136"/>
      <c r="B120" s="136"/>
      <c r="C120" s="149"/>
      <c r="D120" s="150"/>
      <c r="E120" s="150"/>
      <c r="F120" s="136"/>
      <c r="G120" s="136"/>
      <c r="H120" s="136"/>
      <c r="I120" s="136"/>
      <c r="J120" s="136"/>
      <c r="K120" s="136"/>
      <c r="L120" s="136"/>
      <c r="M120" s="150"/>
      <c r="N120" s="136"/>
      <c r="O120" s="136"/>
      <c r="P120" s="136"/>
      <c r="Q120" s="136"/>
      <c r="R120" s="136"/>
      <c r="S120" s="136"/>
      <c r="T120" s="138"/>
      <c r="U120" s="139"/>
      <c r="V120" s="140"/>
    </row>
    <row r="121" spans="1:22" x14ac:dyDescent="0.25">
      <c r="A121" s="136"/>
      <c r="B121" s="136"/>
      <c r="C121" s="149"/>
      <c r="D121" s="150"/>
      <c r="E121" s="150"/>
      <c r="F121" s="136"/>
      <c r="G121" s="136"/>
      <c r="H121" s="136"/>
      <c r="I121" s="136"/>
      <c r="J121" s="136"/>
      <c r="K121" s="136"/>
      <c r="L121" s="136"/>
      <c r="M121" s="150"/>
      <c r="N121" s="136"/>
      <c r="O121" s="136"/>
      <c r="P121" s="136"/>
      <c r="Q121" s="136"/>
      <c r="R121" s="136"/>
      <c r="S121" s="136"/>
      <c r="T121" s="138"/>
      <c r="U121" s="139"/>
      <c r="V121" s="140"/>
    </row>
    <row r="122" spans="1:22" x14ac:dyDescent="0.25">
      <c r="A122" s="136"/>
      <c r="B122" s="136"/>
      <c r="C122" s="149"/>
      <c r="D122" s="150"/>
      <c r="E122" s="150"/>
      <c r="F122" s="136"/>
      <c r="G122" s="136"/>
      <c r="H122" s="136"/>
      <c r="I122" s="136"/>
      <c r="J122" s="136"/>
      <c r="K122" s="136"/>
      <c r="L122" s="136"/>
      <c r="M122" s="150"/>
      <c r="N122" s="136"/>
      <c r="O122" s="136"/>
      <c r="P122" s="136"/>
      <c r="Q122" s="136"/>
      <c r="R122" s="136"/>
      <c r="S122" s="136"/>
      <c r="T122" s="138"/>
      <c r="U122" s="139"/>
      <c r="V122" s="140"/>
    </row>
    <row r="123" spans="1:22" x14ac:dyDescent="0.25">
      <c r="A123" s="136"/>
      <c r="B123" s="136"/>
      <c r="C123" s="149"/>
      <c r="D123" s="150"/>
      <c r="E123" s="150"/>
      <c r="F123" s="136"/>
      <c r="G123" s="136"/>
      <c r="H123" s="136"/>
      <c r="I123" s="136"/>
      <c r="J123" s="136"/>
      <c r="K123" s="136"/>
      <c r="L123" s="136"/>
      <c r="M123" s="150"/>
      <c r="N123" s="136"/>
      <c r="O123" s="136"/>
      <c r="P123" s="136"/>
      <c r="Q123" s="136"/>
      <c r="R123" s="136"/>
      <c r="S123" s="136"/>
      <c r="T123" s="138"/>
      <c r="U123" s="139"/>
      <c r="V123" s="140"/>
    </row>
    <row r="124" spans="1:22" x14ac:dyDescent="0.25">
      <c r="A124" s="136"/>
      <c r="B124" s="136"/>
      <c r="C124" s="149"/>
      <c r="D124" s="150"/>
      <c r="E124" s="150"/>
      <c r="F124" s="136"/>
      <c r="G124" s="136"/>
      <c r="H124" s="136"/>
      <c r="I124" s="136"/>
      <c r="J124" s="136"/>
      <c r="K124" s="136"/>
      <c r="L124" s="136"/>
      <c r="M124" s="150"/>
      <c r="N124" s="136"/>
      <c r="O124" s="136"/>
      <c r="P124" s="136"/>
      <c r="Q124" s="136"/>
      <c r="R124" s="136"/>
      <c r="S124" s="136"/>
      <c r="T124" s="138"/>
      <c r="U124" s="139"/>
      <c r="V124" s="140"/>
    </row>
    <row r="125" spans="1:22" x14ac:dyDescent="0.25">
      <c r="A125" s="136"/>
      <c r="B125" s="136"/>
      <c r="C125" s="149"/>
      <c r="D125" s="150"/>
      <c r="E125" s="150"/>
      <c r="F125" s="136"/>
      <c r="G125" s="136"/>
      <c r="H125" s="136"/>
      <c r="I125" s="136"/>
      <c r="J125" s="136"/>
      <c r="K125" s="136"/>
      <c r="L125" s="136"/>
      <c r="M125" s="150"/>
      <c r="N125" s="136"/>
      <c r="O125" s="136"/>
      <c r="P125" s="136"/>
      <c r="Q125" s="136"/>
      <c r="R125" s="136"/>
      <c r="S125" s="136"/>
      <c r="T125" s="138"/>
      <c r="U125" s="139"/>
      <c r="V125" s="140"/>
    </row>
    <row r="126" spans="1:22" x14ac:dyDescent="0.25">
      <c r="A126" s="136"/>
      <c r="B126" s="136"/>
      <c r="C126" s="149"/>
      <c r="D126" s="150"/>
      <c r="E126" s="150"/>
      <c r="F126" s="136"/>
      <c r="G126" s="136"/>
      <c r="H126" s="136"/>
      <c r="I126" s="136"/>
      <c r="J126" s="136"/>
      <c r="K126" s="136"/>
      <c r="L126" s="136"/>
      <c r="M126" s="150"/>
      <c r="N126" s="136"/>
      <c r="O126" s="136"/>
      <c r="P126" s="136"/>
      <c r="Q126" s="136"/>
      <c r="R126" s="136"/>
      <c r="S126" s="136"/>
      <c r="T126" s="138"/>
      <c r="U126" s="139"/>
      <c r="V126" s="140"/>
    </row>
    <row r="127" spans="1:22" x14ac:dyDescent="0.25">
      <c r="A127" s="136"/>
      <c r="B127" s="136"/>
      <c r="C127" s="149"/>
      <c r="D127" s="150"/>
      <c r="E127" s="150"/>
      <c r="F127" s="136"/>
      <c r="G127" s="136"/>
      <c r="H127" s="136"/>
      <c r="I127" s="136"/>
      <c r="J127" s="136"/>
      <c r="K127" s="136"/>
      <c r="L127" s="136"/>
      <c r="M127" s="150"/>
      <c r="N127" s="136"/>
      <c r="O127" s="136"/>
      <c r="P127" s="136"/>
      <c r="Q127" s="136"/>
      <c r="R127" s="136"/>
      <c r="S127" s="136"/>
      <c r="T127" s="138"/>
      <c r="U127" s="139"/>
      <c r="V127" s="140"/>
    </row>
    <row r="128" spans="1:22" x14ac:dyDescent="0.25">
      <c r="A128" s="136"/>
      <c r="B128" s="136"/>
      <c r="C128" s="149"/>
      <c r="D128" s="150"/>
      <c r="E128" s="150"/>
      <c r="F128" s="136"/>
      <c r="G128" s="136"/>
      <c r="H128" s="136"/>
      <c r="I128" s="136"/>
      <c r="J128" s="136"/>
      <c r="K128" s="136"/>
      <c r="L128" s="136"/>
      <c r="M128" s="150"/>
      <c r="N128" s="136"/>
      <c r="O128" s="136"/>
      <c r="P128" s="136"/>
      <c r="Q128" s="136"/>
      <c r="R128" s="136"/>
      <c r="S128" s="136"/>
      <c r="T128" s="138"/>
      <c r="U128" s="139"/>
      <c r="V128" s="140"/>
    </row>
    <row r="129" spans="1:22" x14ac:dyDescent="0.25">
      <c r="A129" s="136"/>
      <c r="B129" s="136"/>
      <c r="C129" s="149"/>
      <c r="D129" s="150"/>
      <c r="E129" s="150"/>
      <c r="F129" s="136"/>
      <c r="G129" s="136"/>
      <c r="H129" s="136"/>
      <c r="I129" s="136"/>
      <c r="J129" s="136"/>
      <c r="K129" s="136"/>
      <c r="L129" s="136"/>
      <c r="M129" s="150"/>
      <c r="N129" s="136"/>
      <c r="O129" s="136"/>
      <c r="P129" s="136"/>
      <c r="Q129" s="136"/>
      <c r="R129" s="136"/>
      <c r="S129" s="136"/>
      <c r="T129" s="138"/>
      <c r="U129" s="139"/>
      <c r="V129" s="140"/>
    </row>
    <row r="130" spans="1:22" x14ac:dyDescent="0.25">
      <c r="A130" s="136"/>
      <c r="B130" s="136"/>
      <c r="C130" s="149"/>
      <c r="D130" s="150"/>
      <c r="E130" s="150"/>
      <c r="F130" s="136"/>
      <c r="G130" s="136"/>
      <c r="H130" s="136"/>
      <c r="I130" s="136"/>
      <c r="J130" s="136"/>
      <c r="K130" s="136"/>
      <c r="L130" s="136"/>
      <c r="M130" s="150"/>
      <c r="N130" s="136"/>
      <c r="O130" s="136"/>
      <c r="P130" s="136"/>
      <c r="Q130" s="136"/>
      <c r="R130" s="136"/>
      <c r="S130" s="136"/>
      <c r="T130" s="138"/>
      <c r="U130" s="139"/>
      <c r="V130" s="140"/>
    </row>
    <row r="131" spans="1:22" x14ac:dyDescent="0.25">
      <c r="A131" s="136"/>
      <c r="B131" s="136"/>
      <c r="C131" s="149"/>
      <c r="D131" s="150"/>
      <c r="E131" s="150"/>
      <c r="F131" s="136"/>
      <c r="G131" s="136"/>
      <c r="H131" s="136"/>
      <c r="I131" s="136"/>
      <c r="J131" s="136"/>
      <c r="K131" s="136"/>
      <c r="L131" s="136"/>
      <c r="M131" s="150"/>
      <c r="N131" s="136"/>
      <c r="O131" s="136"/>
      <c r="P131" s="136"/>
      <c r="Q131" s="136"/>
      <c r="R131" s="136"/>
      <c r="S131" s="136"/>
      <c r="T131" s="138"/>
      <c r="U131" s="139"/>
      <c r="V131" s="140"/>
    </row>
    <row r="132" spans="1:22" x14ac:dyDescent="0.25">
      <c r="A132" s="136"/>
      <c r="B132" s="136"/>
      <c r="C132" s="149"/>
      <c r="D132" s="150"/>
      <c r="E132" s="150"/>
      <c r="F132" s="136"/>
      <c r="G132" s="136"/>
      <c r="H132" s="136"/>
      <c r="I132" s="136"/>
      <c r="J132" s="136"/>
      <c r="K132" s="136"/>
      <c r="L132" s="136"/>
      <c r="M132" s="150"/>
      <c r="N132" s="136"/>
      <c r="O132" s="136"/>
      <c r="P132" s="136"/>
      <c r="Q132" s="136"/>
      <c r="R132" s="136"/>
      <c r="S132" s="136"/>
      <c r="T132" s="138"/>
      <c r="U132" s="139"/>
      <c r="V132" s="140"/>
    </row>
    <row r="133" spans="1:22" x14ac:dyDescent="0.25">
      <c r="A133" s="136"/>
      <c r="B133" s="136"/>
      <c r="C133" s="149"/>
      <c r="D133" s="150"/>
      <c r="E133" s="150"/>
      <c r="F133" s="136"/>
      <c r="G133" s="136"/>
      <c r="H133" s="136"/>
      <c r="I133" s="136"/>
      <c r="J133" s="136"/>
      <c r="K133" s="136"/>
      <c r="L133" s="136"/>
      <c r="M133" s="150"/>
      <c r="N133" s="136"/>
      <c r="O133" s="136"/>
      <c r="P133" s="136"/>
      <c r="Q133" s="136"/>
      <c r="R133" s="136"/>
      <c r="S133" s="136"/>
      <c r="T133" s="138"/>
      <c r="U133" s="139"/>
      <c r="V133" s="140"/>
    </row>
    <row r="134" spans="1:22" x14ac:dyDescent="0.25">
      <c r="A134" s="136"/>
      <c r="B134" s="136"/>
      <c r="C134" s="149"/>
      <c r="D134" s="150"/>
      <c r="E134" s="150"/>
      <c r="F134" s="136"/>
      <c r="G134" s="136"/>
      <c r="H134" s="136"/>
      <c r="I134" s="136"/>
      <c r="J134" s="136"/>
      <c r="K134" s="136"/>
      <c r="L134" s="136"/>
      <c r="M134" s="150"/>
      <c r="N134" s="136"/>
      <c r="O134" s="136"/>
      <c r="P134" s="136"/>
      <c r="Q134" s="136"/>
      <c r="R134" s="136"/>
      <c r="S134" s="136"/>
      <c r="T134" s="138"/>
      <c r="U134" s="139"/>
      <c r="V134" s="140"/>
    </row>
    <row r="135" spans="1:22" x14ac:dyDescent="0.25">
      <c r="A135" s="136"/>
      <c r="B135" s="136"/>
      <c r="C135" s="149"/>
      <c r="D135" s="150"/>
      <c r="E135" s="150"/>
      <c r="F135" s="136"/>
      <c r="G135" s="136"/>
      <c r="H135" s="136"/>
      <c r="I135" s="136"/>
      <c r="J135" s="136"/>
      <c r="K135" s="136"/>
      <c r="L135" s="136"/>
      <c r="M135" s="150"/>
      <c r="N135" s="136"/>
      <c r="O135" s="136"/>
      <c r="P135" s="136"/>
      <c r="Q135" s="136"/>
      <c r="R135" s="136"/>
      <c r="S135" s="136"/>
      <c r="T135" s="138"/>
      <c r="U135" s="139"/>
      <c r="V135" s="140"/>
    </row>
    <row r="136" spans="1:22" x14ac:dyDescent="0.25">
      <c r="A136" s="136"/>
      <c r="B136" s="136"/>
      <c r="C136" s="149"/>
      <c r="D136" s="150"/>
      <c r="E136" s="150"/>
      <c r="F136" s="136"/>
      <c r="G136" s="136"/>
      <c r="H136" s="136"/>
      <c r="I136" s="136"/>
      <c r="J136" s="136"/>
      <c r="K136" s="136"/>
      <c r="L136" s="136"/>
      <c r="M136" s="150"/>
      <c r="N136" s="136"/>
      <c r="O136" s="136"/>
      <c r="P136" s="136"/>
      <c r="Q136" s="136"/>
      <c r="R136" s="136"/>
      <c r="S136" s="136"/>
      <c r="T136" s="138"/>
      <c r="U136" s="139"/>
      <c r="V136" s="140"/>
    </row>
    <row r="137" spans="1:22" x14ac:dyDescent="0.25">
      <c r="A137" s="136"/>
      <c r="B137" s="136"/>
      <c r="C137" s="149"/>
      <c r="D137" s="150"/>
      <c r="E137" s="150"/>
      <c r="F137" s="136"/>
      <c r="G137" s="136"/>
      <c r="H137" s="136"/>
      <c r="I137" s="136"/>
      <c r="J137" s="136"/>
      <c r="K137" s="136"/>
      <c r="L137" s="136"/>
      <c r="M137" s="150"/>
      <c r="N137" s="136"/>
      <c r="O137" s="136"/>
      <c r="P137" s="136"/>
      <c r="Q137" s="136"/>
      <c r="R137" s="136"/>
      <c r="S137" s="136"/>
      <c r="T137" s="138"/>
      <c r="U137" s="139"/>
      <c r="V137" s="140"/>
    </row>
    <row r="138" spans="1:22" x14ac:dyDescent="0.25">
      <c r="A138" s="136"/>
      <c r="B138" s="136"/>
      <c r="C138" s="149"/>
      <c r="D138" s="150"/>
      <c r="E138" s="150"/>
      <c r="F138" s="136"/>
      <c r="G138" s="136"/>
      <c r="H138" s="136"/>
      <c r="I138" s="136"/>
      <c r="J138" s="136"/>
      <c r="K138" s="136"/>
      <c r="L138" s="136"/>
      <c r="M138" s="150"/>
      <c r="N138" s="136"/>
      <c r="O138" s="136"/>
      <c r="P138" s="136"/>
      <c r="Q138" s="136"/>
      <c r="R138" s="136"/>
      <c r="S138" s="136"/>
      <c r="T138" s="138"/>
      <c r="U138" s="139"/>
      <c r="V138" s="140"/>
    </row>
    <row r="139" spans="1:22" x14ac:dyDescent="0.25">
      <c r="A139" s="136"/>
      <c r="B139" s="136"/>
      <c r="C139" s="149"/>
      <c r="D139" s="150"/>
      <c r="E139" s="150"/>
      <c r="F139" s="136"/>
      <c r="G139" s="136"/>
      <c r="H139" s="136"/>
      <c r="I139" s="136"/>
      <c r="J139" s="136"/>
      <c r="K139" s="136"/>
      <c r="L139" s="136"/>
      <c r="M139" s="150"/>
      <c r="N139" s="136"/>
      <c r="O139" s="136"/>
      <c r="P139" s="136"/>
      <c r="Q139" s="136"/>
      <c r="R139" s="136"/>
      <c r="S139" s="136"/>
      <c r="T139" s="138"/>
      <c r="U139" s="139"/>
      <c r="V139" s="140"/>
    </row>
    <row r="140" spans="1:22" x14ac:dyDescent="0.25">
      <c r="A140" s="136"/>
      <c r="B140" s="136"/>
      <c r="C140" s="149"/>
      <c r="D140" s="150"/>
      <c r="E140" s="150"/>
      <c r="F140" s="136"/>
      <c r="G140" s="136"/>
      <c r="H140" s="136"/>
      <c r="I140" s="136"/>
      <c r="J140" s="136"/>
      <c r="K140" s="136"/>
      <c r="L140" s="136"/>
      <c r="M140" s="150"/>
      <c r="N140" s="136"/>
      <c r="O140" s="136"/>
      <c r="P140" s="136"/>
      <c r="Q140" s="136"/>
      <c r="R140" s="136"/>
      <c r="S140" s="136"/>
      <c r="T140" s="138"/>
      <c r="U140" s="139"/>
      <c r="V140" s="140"/>
    </row>
    <row r="141" spans="1:22" x14ac:dyDescent="0.25">
      <c r="A141" s="136"/>
      <c r="B141" s="136"/>
      <c r="C141" s="149"/>
      <c r="D141" s="150"/>
      <c r="E141" s="150"/>
      <c r="F141" s="136"/>
      <c r="G141" s="136"/>
      <c r="H141" s="136"/>
      <c r="I141" s="136"/>
      <c r="J141" s="136"/>
      <c r="K141" s="136"/>
      <c r="L141" s="136"/>
      <c r="M141" s="150"/>
      <c r="N141" s="136"/>
      <c r="O141" s="136"/>
      <c r="P141" s="136"/>
      <c r="Q141" s="136"/>
      <c r="R141" s="136"/>
      <c r="S141" s="136"/>
      <c r="T141" s="138"/>
      <c r="U141" s="139"/>
      <c r="V141" s="140"/>
    </row>
    <row r="142" spans="1:22" x14ac:dyDescent="0.25">
      <c r="A142" s="136"/>
      <c r="B142" s="136"/>
      <c r="C142" s="149"/>
      <c r="D142" s="150"/>
      <c r="E142" s="150"/>
      <c r="F142" s="136"/>
      <c r="G142" s="136"/>
      <c r="H142" s="136"/>
      <c r="I142" s="136"/>
      <c r="J142" s="136"/>
      <c r="K142" s="136"/>
      <c r="L142" s="136"/>
      <c r="M142" s="150"/>
      <c r="N142" s="136"/>
      <c r="O142" s="136"/>
      <c r="P142" s="136"/>
      <c r="Q142" s="136"/>
      <c r="R142" s="136"/>
      <c r="S142" s="136"/>
      <c r="T142" s="138"/>
      <c r="U142" s="139"/>
      <c r="V142" s="140"/>
    </row>
    <row r="143" spans="1:22" x14ac:dyDescent="0.25">
      <c r="A143" s="136"/>
      <c r="B143" s="136"/>
      <c r="C143" s="149"/>
      <c r="D143" s="150"/>
      <c r="E143" s="150"/>
      <c r="F143" s="136"/>
      <c r="G143" s="136"/>
      <c r="H143" s="136"/>
      <c r="I143" s="136"/>
      <c r="J143" s="136"/>
      <c r="K143" s="136"/>
      <c r="L143" s="136"/>
      <c r="M143" s="150"/>
      <c r="N143" s="136"/>
      <c r="O143" s="136"/>
      <c r="P143" s="136"/>
      <c r="Q143" s="136"/>
      <c r="R143" s="136"/>
      <c r="S143" s="136"/>
      <c r="T143" s="138"/>
      <c r="U143" s="139"/>
      <c r="V143" s="140"/>
    </row>
    <row r="144" spans="1:22" x14ac:dyDescent="0.25">
      <c r="A144" s="136"/>
      <c r="B144" s="136"/>
      <c r="C144" s="149"/>
      <c r="D144" s="150"/>
      <c r="E144" s="150"/>
      <c r="F144" s="136"/>
      <c r="G144" s="136"/>
      <c r="H144" s="136"/>
      <c r="I144" s="136"/>
      <c r="J144" s="136"/>
      <c r="K144" s="136"/>
      <c r="L144" s="136"/>
      <c r="M144" s="150"/>
      <c r="N144" s="136"/>
      <c r="O144" s="136"/>
      <c r="P144" s="136"/>
      <c r="Q144" s="136"/>
      <c r="R144" s="136"/>
      <c r="S144" s="136"/>
      <c r="T144" s="138"/>
      <c r="U144" s="139"/>
      <c r="V144" s="140"/>
    </row>
    <row r="145" spans="1:22" x14ac:dyDescent="0.25">
      <c r="A145" s="136"/>
      <c r="B145" s="136"/>
      <c r="C145" s="149"/>
      <c r="D145" s="150"/>
      <c r="E145" s="150"/>
      <c r="F145" s="136"/>
      <c r="G145" s="136"/>
      <c r="H145" s="136"/>
      <c r="I145" s="136"/>
      <c r="J145" s="136"/>
      <c r="K145" s="136"/>
      <c r="L145" s="136"/>
      <c r="M145" s="150"/>
      <c r="N145" s="136"/>
      <c r="O145" s="136"/>
      <c r="P145" s="136"/>
      <c r="Q145" s="136"/>
      <c r="R145" s="136"/>
      <c r="S145" s="136"/>
      <c r="T145" s="138"/>
      <c r="U145" s="139"/>
      <c r="V145" s="140"/>
    </row>
    <row r="146" spans="1:22" x14ac:dyDescent="0.25">
      <c r="A146" s="136"/>
      <c r="B146" s="136"/>
      <c r="C146" s="149"/>
      <c r="D146" s="150"/>
      <c r="E146" s="150"/>
      <c r="F146" s="136"/>
      <c r="G146" s="136"/>
      <c r="H146" s="136"/>
      <c r="I146" s="136"/>
      <c r="J146" s="136"/>
      <c r="K146" s="136"/>
      <c r="L146" s="136"/>
      <c r="M146" s="150"/>
      <c r="N146" s="136"/>
      <c r="O146" s="136"/>
      <c r="P146" s="136"/>
      <c r="Q146" s="136"/>
      <c r="R146" s="136"/>
      <c r="S146" s="136"/>
      <c r="T146" s="138"/>
      <c r="U146" s="139"/>
      <c r="V146" s="140"/>
    </row>
    <row r="147" spans="1:22" x14ac:dyDescent="0.25">
      <c r="A147" s="136"/>
      <c r="B147" s="136"/>
      <c r="C147" s="149"/>
      <c r="D147" s="150"/>
      <c r="E147" s="150"/>
      <c r="F147" s="136"/>
      <c r="G147" s="136"/>
      <c r="H147" s="136"/>
      <c r="I147" s="136"/>
      <c r="J147" s="136"/>
      <c r="K147" s="136"/>
      <c r="L147" s="136"/>
      <c r="M147" s="150"/>
      <c r="N147" s="136"/>
      <c r="O147" s="136"/>
      <c r="P147" s="136"/>
      <c r="Q147" s="136"/>
      <c r="R147" s="136"/>
      <c r="S147" s="136"/>
      <c r="T147" s="138"/>
      <c r="U147" s="139"/>
      <c r="V147" s="140"/>
    </row>
    <row r="148" spans="1:22" x14ac:dyDescent="0.25">
      <c r="A148" s="136"/>
      <c r="B148" s="136"/>
      <c r="C148" s="149"/>
      <c r="D148" s="150"/>
      <c r="E148" s="150"/>
      <c r="F148" s="136"/>
      <c r="G148" s="136"/>
      <c r="H148" s="136"/>
      <c r="I148" s="136"/>
      <c r="J148" s="136"/>
      <c r="K148" s="136"/>
      <c r="L148" s="136"/>
      <c r="M148" s="150"/>
      <c r="N148" s="136"/>
      <c r="O148" s="136"/>
      <c r="P148" s="136"/>
      <c r="Q148" s="136"/>
      <c r="R148" s="136"/>
      <c r="S148" s="136"/>
      <c r="T148" s="138"/>
      <c r="U148" s="139"/>
      <c r="V148" s="140"/>
    </row>
    <row r="149" spans="1:22" x14ac:dyDescent="0.25">
      <c r="A149" s="136"/>
      <c r="B149" s="136"/>
      <c r="C149" s="149"/>
      <c r="D149" s="150"/>
      <c r="E149" s="150"/>
      <c r="F149" s="136"/>
      <c r="G149" s="136"/>
      <c r="H149" s="136"/>
      <c r="I149" s="136"/>
      <c r="J149" s="136"/>
      <c r="K149" s="136"/>
      <c r="L149" s="136"/>
      <c r="M149" s="150"/>
      <c r="N149" s="136"/>
      <c r="O149" s="136"/>
      <c r="P149" s="136"/>
      <c r="Q149" s="136"/>
      <c r="R149" s="136"/>
      <c r="S149" s="136"/>
      <c r="T149" s="138"/>
      <c r="U149" s="139"/>
      <c r="V149" s="140"/>
    </row>
    <row r="150" spans="1:22" x14ac:dyDescent="0.25">
      <c r="A150" s="136"/>
      <c r="B150" s="136"/>
      <c r="C150" s="149"/>
      <c r="D150" s="150"/>
      <c r="E150" s="150"/>
      <c r="F150" s="136"/>
      <c r="G150" s="136"/>
      <c r="H150" s="136"/>
      <c r="I150" s="136"/>
      <c r="J150" s="136"/>
      <c r="K150" s="136"/>
      <c r="L150" s="136"/>
      <c r="M150" s="150"/>
      <c r="N150" s="136"/>
      <c r="O150" s="136"/>
      <c r="P150" s="136"/>
      <c r="Q150" s="136"/>
      <c r="R150" s="136"/>
      <c r="S150" s="136"/>
      <c r="T150" s="138"/>
      <c r="U150" s="139"/>
      <c r="V150" s="140"/>
    </row>
    <row r="151" spans="1:22" x14ac:dyDescent="0.25">
      <c r="A151" s="136"/>
      <c r="B151" s="136"/>
      <c r="C151" s="149"/>
      <c r="D151" s="150"/>
      <c r="E151" s="150"/>
      <c r="F151" s="136"/>
      <c r="G151" s="136"/>
      <c r="H151" s="136"/>
      <c r="I151" s="136"/>
      <c r="J151" s="136"/>
      <c r="K151" s="136"/>
      <c r="L151" s="136"/>
      <c r="M151" s="150"/>
      <c r="N151" s="136"/>
      <c r="O151" s="136"/>
      <c r="P151" s="136"/>
      <c r="Q151" s="136"/>
      <c r="R151" s="136"/>
      <c r="S151" s="136"/>
      <c r="T151" s="138"/>
      <c r="U151" s="139"/>
      <c r="V151" s="140"/>
    </row>
    <row r="152" spans="1:22" x14ac:dyDescent="0.25">
      <c r="A152" s="136"/>
      <c r="B152" s="136"/>
      <c r="C152" s="149"/>
      <c r="D152" s="150"/>
      <c r="E152" s="150"/>
      <c r="F152" s="136"/>
      <c r="G152" s="136"/>
      <c r="H152" s="136"/>
      <c r="I152" s="136"/>
      <c r="J152" s="136"/>
      <c r="K152" s="136"/>
      <c r="L152" s="136"/>
      <c r="M152" s="150"/>
      <c r="N152" s="136"/>
      <c r="O152" s="136"/>
      <c r="P152" s="136"/>
      <c r="Q152" s="136"/>
      <c r="R152" s="136"/>
      <c r="S152" s="136"/>
      <c r="T152" s="138"/>
      <c r="U152" s="139"/>
      <c r="V152" s="140"/>
    </row>
    <row r="153" spans="1:22" x14ac:dyDescent="0.25">
      <c r="A153" s="136"/>
      <c r="B153" s="136"/>
      <c r="C153" s="149"/>
      <c r="D153" s="150"/>
      <c r="E153" s="150"/>
      <c r="F153" s="136"/>
      <c r="G153" s="136"/>
      <c r="H153" s="136"/>
      <c r="I153" s="136"/>
      <c r="J153" s="136"/>
      <c r="K153" s="136"/>
      <c r="L153" s="136"/>
      <c r="M153" s="150"/>
      <c r="N153" s="136"/>
      <c r="O153" s="136"/>
      <c r="P153" s="136"/>
      <c r="Q153" s="136"/>
      <c r="R153" s="136"/>
      <c r="S153" s="136"/>
      <c r="T153" s="138"/>
      <c r="U153" s="139"/>
      <c r="V153" s="140"/>
    </row>
    <row r="154" spans="1:22" x14ac:dyDescent="0.25">
      <c r="A154" s="136"/>
      <c r="B154" s="136"/>
      <c r="C154" s="149"/>
      <c r="D154" s="150"/>
      <c r="E154" s="150"/>
      <c r="F154" s="136"/>
      <c r="G154" s="136"/>
      <c r="H154" s="136"/>
      <c r="I154" s="136"/>
      <c r="J154" s="136"/>
      <c r="K154" s="136"/>
      <c r="L154" s="136"/>
      <c r="M154" s="150"/>
      <c r="N154" s="136"/>
      <c r="O154" s="136"/>
      <c r="P154" s="136"/>
      <c r="Q154" s="136"/>
      <c r="R154" s="136"/>
      <c r="S154" s="136"/>
      <c r="T154" s="138"/>
      <c r="U154" s="139"/>
      <c r="V154" s="140"/>
    </row>
    <row r="155" spans="1:22" x14ac:dyDescent="0.25">
      <c r="A155" s="136"/>
      <c r="B155" s="136"/>
      <c r="C155" s="149"/>
      <c r="D155" s="150"/>
      <c r="E155" s="150"/>
      <c r="F155" s="136"/>
      <c r="G155" s="136"/>
      <c r="H155" s="136"/>
      <c r="I155" s="136"/>
      <c r="J155" s="136"/>
      <c r="K155" s="136"/>
      <c r="L155" s="136"/>
      <c r="M155" s="150"/>
      <c r="N155" s="136"/>
      <c r="O155" s="136"/>
      <c r="P155" s="136"/>
      <c r="Q155" s="136"/>
      <c r="R155" s="136"/>
      <c r="S155" s="136"/>
      <c r="T155" s="138"/>
      <c r="U155" s="139"/>
      <c r="V155" s="140"/>
    </row>
    <row r="156" spans="1:22" x14ac:dyDescent="0.25">
      <c r="A156" s="136"/>
      <c r="B156" s="136"/>
      <c r="C156" s="149"/>
      <c r="D156" s="150"/>
      <c r="E156" s="150"/>
      <c r="F156" s="136"/>
      <c r="G156" s="136"/>
      <c r="H156" s="136"/>
      <c r="I156" s="136"/>
      <c r="J156" s="136"/>
      <c r="K156" s="136"/>
      <c r="L156" s="136"/>
      <c r="M156" s="150"/>
      <c r="N156" s="136"/>
      <c r="O156" s="136"/>
      <c r="P156" s="136"/>
      <c r="Q156" s="136"/>
      <c r="R156" s="136"/>
      <c r="S156" s="136"/>
      <c r="T156" s="138"/>
      <c r="U156" s="139"/>
      <c r="V156" s="140"/>
    </row>
    <row r="157" spans="1:22" x14ac:dyDescent="0.25">
      <c r="A157" s="136"/>
      <c r="B157" s="136"/>
      <c r="C157" s="149"/>
      <c r="D157" s="150"/>
      <c r="E157" s="150"/>
      <c r="F157" s="136"/>
      <c r="G157" s="136"/>
      <c r="H157" s="136"/>
      <c r="I157" s="136"/>
      <c r="J157" s="136"/>
      <c r="K157" s="136"/>
      <c r="L157" s="136"/>
      <c r="M157" s="150"/>
      <c r="N157" s="136"/>
      <c r="O157" s="136"/>
      <c r="P157" s="136"/>
      <c r="Q157" s="136"/>
      <c r="R157" s="136"/>
      <c r="S157" s="136"/>
      <c r="T157" s="138"/>
      <c r="U157" s="139"/>
      <c r="V157" s="140"/>
    </row>
    <row r="158" spans="1:22" x14ac:dyDescent="0.25">
      <c r="A158" s="136"/>
      <c r="B158" s="136"/>
      <c r="C158" s="149"/>
      <c r="D158" s="150"/>
      <c r="E158" s="150"/>
      <c r="F158" s="136"/>
      <c r="G158" s="136"/>
      <c r="H158" s="136"/>
      <c r="I158" s="136"/>
      <c r="J158" s="136"/>
      <c r="K158" s="136"/>
      <c r="L158" s="136"/>
      <c r="M158" s="150"/>
      <c r="N158" s="136"/>
      <c r="O158" s="136"/>
      <c r="P158" s="136"/>
      <c r="Q158" s="136"/>
      <c r="R158" s="136"/>
      <c r="S158" s="136"/>
      <c r="T158" s="138"/>
      <c r="U158" s="139"/>
      <c r="V158" s="140"/>
    </row>
    <row r="159" spans="1:22" x14ac:dyDescent="0.25">
      <c r="A159" s="136"/>
      <c r="B159" s="136"/>
      <c r="C159" s="149"/>
      <c r="D159" s="150"/>
      <c r="E159" s="150"/>
      <c r="F159" s="136"/>
      <c r="G159" s="136"/>
      <c r="H159" s="136"/>
      <c r="I159" s="136"/>
      <c r="J159" s="136"/>
      <c r="K159" s="136"/>
      <c r="L159" s="136"/>
      <c r="M159" s="150"/>
      <c r="N159" s="136"/>
      <c r="O159" s="136"/>
      <c r="P159" s="136"/>
      <c r="Q159" s="136"/>
      <c r="R159" s="136"/>
      <c r="S159" s="136"/>
      <c r="T159" s="138"/>
      <c r="U159" s="139"/>
      <c r="V159" s="140"/>
    </row>
    <row r="160" spans="1:22" x14ac:dyDescent="0.25">
      <c r="A160" s="136"/>
      <c r="B160" s="136"/>
      <c r="C160" s="149"/>
      <c r="D160" s="150"/>
      <c r="E160" s="150"/>
      <c r="F160" s="136"/>
      <c r="G160" s="136"/>
      <c r="H160" s="136"/>
      <c r="I160" s="136"/>
      <c r="J160" s="136"/>
      <c r="K160" s="136"/>
      <c r="L160" s="136"/>
      <c r="M160" s="150"/>
      <c r="N160" s="136"/>
      <c r="O160" s="136"/>
      <c r="P160" s="136"/>
      <c r="Q160" s="136"/>
      <c r="R160" s="136"/>
      <c r="S160" s="136"/>
      <c r="T160" s="138"/>
      <c r="U160" s="139"/>
      <c r="V160" s="140"/>
    </row>
    <row r="161" spans="1:22" x14ac:dyDescent="0.25">
      <c r="A161" s="136"/>
      <c r="B161" s="136"/>
      <c r="C161" s="149"/>
      <c r="D161" s="150"/>
      <c r="E161" s="150"/>
      <c r="F161" s="136"/>
      <c r="G161" s="136"/>
      <c r="H161" s="136"/>
      <c r="I161" s="136"/>
      <c r="J161" s="136"/>
      <c r="K161" s="136"/>
      <c r="L161" s="136"/>
      <c r="M161" s="150"/>
      <c r="N161" s="136"/>
      <c r="O161" s="136"/>
      <c r="P161" s="136"/>
      <c r="Q161" s="136"/>
      <c r="R161" s="136"/>
      <c r="S161" s="136"/>
      <c r="T161" s="138"/>
      <c r="U161" s="139"/>
      <c r="V161" s="140"/>
    </row>
    <row r="162" spans="1:22" x14ac:dyDescent="0.25">
      <c r="A162" s="136"/>
      <c r="B162" s="136"/>
      <c r="C162" s="149"/>
      <c r="D162" s="150"/>
      <c r="E162" s="150"/>
      <c r="F162" s="136"/>
      <c r="G162" s="136"/>
      <c r="H162" s="136"/>
      <c r="I162" s="136"/>
      <c r="J162" s="136"/>
      <c r="K162" s="136"/>
      <c r="L162" s="136"/>
      <c r="M162" s="150"/>
      <c r="N162" s="136"/>
      <c r="O162" s="136"/>
      <c r="P162" s="136"/>
      <c r="Q162" s="136"/>
      <c r="R162" s="136"/>
      <c r="S162" s="136"/>
      <c r="T162" s="138"/>
      <c r="U162" s="139"/>
      <c r="V162" s="140"/>
    </row>
    <row r="163" spans="1:22" x14ac:dyDescent="0.25">
      <c r="A163" s="136"/>
      <c r="B163" s="136"/>
      <c r="C163" s="149"/>
      <c r="D163" s="150"/>
      <c r="E163" s="150"/>
      <c r="F163" s="136"/>
      <c r="G163" s="136"/>
      <c r="H163" s="136"/>
      <c r="I163" s="136"/>
      <c r="J163" s="136"/>
      <c r="K163" s="136"/>
      <c r="L163" s="136"/>
      <c r="M163" s="150"/>
      <c r="N163" s="136"/>
      <c r="O163" s="136"/>
      <c r="P163" s="136"/>
      <c r="Q163" s="136"/>
      <c r="R163" s="136"/>
      <c r="S163" s="136"/>
      <c r="T163" s="138"/>
      <c r="U163" s="139"/>
      <c r="V163" s="140"/>
    </row>
    <row r="164" spans="1:22" x14ac:dyDescent="0.25">
      <c r="A164" s="136"/>
      <c r="B164" s="136"/>
      <c r="C164" s="149"/>
      <c r="D164" s="150"/>
      <c r="E164" s="150"/>
      <c r="F164" s="136"/>
      <c r="G164" s="136"/>
      <c r="H164" s="136"/>
      <c r="I164" s="136"/>
      <c r="J164" s="136"/>
      <c r="K164" s="136"/>
      <c r="L164" s="136"/>
      <c r="M164" s="150"/>
      <c r="N164" s="136"/>
      <c r="O164" s="136"/>
      <c r="P164" s="136"/>
      <c r="Q164" s="136"/>
      <c r="R164" s="136"/>
      <c r="S164" s="136"/>
      <c r="T164" s="138"/>
      <c r="U164" s="139"/>
      <c r="V164" s="140"/>
    </row>
    <row r="165" spans="1:22" x14ac:dyDescent="0.25">
      <c r="A165" s="136"/>
      <c r="B165" s="136"/>
      <c r="C165" s="149"/>
      <c r="D165" s="150"/>
      <c r="E165" s="150"/>
      <c r="F165" s="136"/>
      <c r="G165" s="136"/>
      <c r="H165" s="136"/>
      <c r="I165" s="136"/>
      <c r="J165" s="136"/>
      <c r="K165" s="136"/>
      <c r="L165" s="136"/>
      <c r="M165" s="150"/>
      <c r="N165" s="136"/>
      <c r="O165" s="136"/>
      <c r="P165" s="136"/>
      <c r="Q165" s="136"/>
      <c r="R165" s="136"/>
      <c r="S165" s="136"/>
      <c r="T165" s="138"/>
      <c r="U165" s="139"/>
      <c r="V165" s="140"/>
    </row>
    <row r="166" spans="1:22" x14ac:dyDescent="0.25">
      <c r="A166" s="136"/>
      <c r="B166" s="136"/>
      <c r="C166" s="149"/>
      <c r="D166" s="150"/>
      <c r="E166" s="150"/>
      <c r="F166" s="136"/>
      <c r="G166" s="136"/>
      <c r="H166" s="136"/>
      <c r="I166" s="136"/>
      <c r="J166" s="136"/>
      <c r="K166" s="136"/>
      <c r="L166" s="136"/>
      <c r="M166" s="150"/>
      <c r="N166" s="136"/>
      <c r="O166" s="136"/>
      <c r="P166" s="136"/>
      <c r="Q166" s="136"/>
      <c r="R166" s="136"/>
      <c r="S166" s="136"/>
      <c r="T166" s="138"/>
      <c r="U166" s="139"/>
      <c r="V166" s="140"/>
    </row>
    <row r="167" spans="1:22" x14ac:dyDescent="0.25">
      <c r="A167" s="136"/>
      <c r="B167" s="136"/>
      <c r="C167" s="149"/>
      <c r="D167" s="150"/>
      <c r="E167" s="150"/>
      <c r="F167" s="136"/>
      <c r="G167" s="136"/>
      <c r="H167" s="136"/>
      <c r="I167" s="136"/>
      <c r="J167" s="136"/>
      <c r="K167" s="136"/>
      <c r="L167" s="136"/>
      <c r="M167" s="150"/>
      <c r="N167" s="136"/>
      <c r="O167" s="136"/>
      <c r="P167" s="136"/>
      <c r="Q167" s="136"/>
      <c r="R167" s="136"/>
      <c r="S167" s="136"/>
      <c r="T167" s="138"/>
      <c r="U167" s="139"/>
      <c r="V167" s="140"/>
    </row>
    <row r="168" spans="1:22" x14ac:dyDescent="0.25">
      <c r="A168" s="136"/>
      <c r="B168" s="136"/>
      <c r="C168" s="149"/>
      <c r="D168" s="150"/>
      <c r="E168" s="150"/>
      <c r="F168" s="136"/>
      <c r="G168" s="136"/>
      <c r="H168" s="136"/>
      <c r="I168" s="136"/>
      <c r="J168" s="136"/>
      <c r="K168" s="136"/>
      <c r="L168" s="136"/>
      <c r="M168" s="150"/>
      <c r="N168" s="136"/>
      <c r="O168" s="136"/>
      <c r="P168" s="136"/>
      <c r="Q168" s="136"/>
      <c r="R168" s="136"/>
      <c r="S168" s="136"/>
      <c r="T168" s="138"/>
      <c r="U168" s="139"/>
      <c r="V168" s="140"/>
    </row>
    <row r="169" spans="1:22" x14ac:dyDescent="0.25">
      <c r="A169" s="136"/>
      <c r="B169" s="136"/>
      <c r="C169" s="149"/>
      <c r="D169" s="150"/>
      <c r="E169" s="150"/>
      <c r="F169" s="136"/>
      <c r="G169" s="136"/>
      <c r="H169" s="136"/>
      <c r="I169" s="136"/>
      <c r="J169" s="136"/>
      <c r="K169" s="136"/>
      <c r="L169" s="136"/>
      <c r="M169" s="150"/>
      <c r="N169" s="136"/>
      <c r="O169" s="136"/>
      <c r="P169" s="136"/>
      <c r="Q169" s="136"/>
      <c r="R169" s="136"/>
      <c r="S169" s="136"/>
      <c r="T169" s="138"/>
      <c r="U169" s="139"/>
      <c r="V169" s="140"/>
    </row>
    <row r="170" spans="1:22" x14ac:dyDescent="0.25">
      <c r="A170" s="136"/>
      <c r="B170" s="136"/>
      <c r="C170" s="137"/>
      <c r="D170" s="136"/>
      <c r="E170" s="136"/>
      <c r="F170" s="136"/>
      <c r="G170" s="136"/>
      <c r="H170" s="136"/>
      <c r="I170" s="136"/>
      <c r="J170" s="136"/>
      <c r="K170" s="136"/>
      <c r="L170" s="136"/>
      <c r="M170" s="150"/>
      <c r="N170" s="136"/>
      <c r="O170" s="136"/>
      <c r="P170" s="136"/>
      <c r="Q170" s="136"/>
      <c r="R170" s="136"/>
      <c r="S170" s="136"/>
      <c r="T170" s="138"/>
      <c r="U170" s="139"/>
      <c r="V170" s="140"/>
    </row>
    <row r="171" spans="1:22" x14ac:dyDescent="0.25">
      <c r="A171" s="136"/>
      <c r="B171" s="136"/>
      <c r="C171" s="137"/>
      <c r="D171" s="136"/>
      <c r="E171" s="136"/>
      <c r="F171" s="136"/>
      <c r="G171" s="136"/>
      <c r="H171" s="136"/>
      <c r="I171" s="136"/>
      <c r="J171" s="136"/>
      <c r="K171" s="136"/>
      <c r="L171" s="136"/>
      <c r="M171" s="136"/>
      <c r="N171" s="136"/>
      <c r="O171" s="136"/>
      <c r="P171" s="136"/>
      <c r="Q171" s="136"/>
      <c r="R171" s="136"/>
      <c r="S171" s="136"/>
      <c r="T171" s="138"/>
      <c r="U171" s="139"/>
      <c r="V171" s="140"/>
    </row>
    <row r="172" spans="1:22" x14ac:dyDescent="0.25">
      <c r="A172" s="136"/>
      <c r="B172" s="136"/>
      <c r="C172" s="137"/>
      <c r="D172" s="136"/>
      <c r="E172" s="136"/>
      <c r="F172" s="136"/>
      <c r="G172" s="136"/>
      <c r="H172" s="136"/>
      <c r="I172" s="136"/>
      <c r="J172" s="136"/>
      <c r="K172" s="136"/>
      <c r="L172" s="136"/>
      <c r="M172" s="136"/>
      <c r="N172" s="136"/>
      <c r="O172" s="136"/>
      <c r="P172" s="136"/>
      <c r="Q172" s="136"/>
      <c r="R172" s="136"/>
      <c r="S172" s="136"/>
      <c r="T172" s="138"/>
      <c r="U172" s="139"/>
      <c r="V172" s="140"/>
    </row>
    <row r="173" spans="1:22" x14ac:dyDescent="0.25">
      <c r="A173" s="136"/>
      <c r="B173" s="136"/>
      <c r="C173" s="137"/>
      <c r="D173" s="136"/>
      <c r="E173" s="136"/>
      <c r="F173" s="136"/>
      <c r="G173" s="136"/>
      <c r="H173" s="136"/>
      <c r="I173" s="136"/>
      <c r="J173" s="136"/>
      <c r="K173" s="136"/>
      <c r="L173" s="136"/>
      <c r="M173" s="136"/>
      <c r="N173" s="136"/>
      <c r="O173" s="136"/>
      <c r="P173" s="136"/>
      <c r="Q173" s="136"/>
      <c r="R173" s="136"/>
      <c r="S173" s="136"/>
      <c r="T173" s="138"/>
      <c r="U173" s="139"/>
      <c r="V173" s="140"/>
    </row>
    <row r="174" spans="1:22" x14ac:dyDescent="0.25">
      <c r="A174" s="136"/>
      <c r="B174" s="136"/>
      <c r="C174" s="137"/>
      <c r="D174" s="136"/>
      <c r="E174" s="136"/>
      <c r="F174" s="136"/>
      <c r="G174" s="136"/>
      <c r="H174" s="136"/>
      <c r="I174" s="136"/>
      <c r="J174" s="136"/>
      <c r="K174" s="136"/>
      <c r="L174" s="136"/>
      <c r="M174" s="136"/>
      <c r="N174" s="136"/>
      <c r="O174" s="136"/>
      <c r="P174" s="136"/>
      <c r="Q174" s="136"/>
      <c r="R174" s="136"/>
      <c r="S174" s="136"/>
      <c r="T174" s="138"/>
      <c r="U174" s="139"/>
      <c r="V174" s="140"/>
    </row>
    <row r="175" spans="1:22" x14ac:dyDescent="0.25">
      <c r="A175" s="136"/>
      <c r="B175" s="136"/>
      <c r="C175" s="137"/>
      <c r="D175" s="136"/>
      <c r="E175" s="136"/>
      <c r="F175" s="136"/>
      <c r="G175" s="136"/>
      <c r="H175" s="136"/>
      <c r="I175" s="136"/>
      <c r="J175" s="136"/>
      <c r="K175" s="136"/>
      <c r="L175" s="136"/>
      <c r="M175" s="136"/>
      <c r="N175" s="136"/>
      <c r="O175" s="136"/>
      <c r="P175" s="136"/>
      <c r="Q175" s="136"/>
      <c r="R175" s="136"/>
      <c r="S175" s="136"/>
      <c r="T175" s="138"/>
      <c r="U175" s="139"/>
      <c r="V175" s="140"/>
    </row>
    <row r="176" spans="1:22" x14ac:dyDescent="0.25">
      <c r="A176" s="136"/>
      <c r="B176" s="136"/>
      <c r="C176" s="137"/>
      <c r="D176" s="136"/>
      <c r="E176" s="136"/>
      <c r="F176" s="136"/>
      <c r="G176" s="136"/>
      <c r="H176" s="136"/>
      <c r="I176" s="136"/>
      <c r="J176" s="136"/>
      <c r="K176" s="136"/>
      <c r="L176" s="136"/>
      <c r="M176" s="136"/>
      <c r="N176" s="136"/>
      <c r="O176" s="136"/>
      <c r="P176" s="136"/>
      <c r="Q176" s="136"/>
      <c r="R176" s="136"/>
      <c r="S176" s="136"/>
      <c r="T176" s="138"/>
      <c r="U176" s="139"/>
      <c r="V176" s="140"/>
    </row>
    <row r="177" spans="1:22" x14ac:dyDescent="0.25">
      <c r="A177" s="136"/>
      <c r="B177" s="136"/>
      <c r="C177" s="137"/>
      <c r="D177" s="136"/>
      <c r="E177" s="136"/>
      <c r="F177" s="136"/>
      <c r="G177" s="136"/>
      <c r="H177" s="136"/>
      <c r="I177" s="136"/>
      <c r="J177" s="136"/>
      <c r="K177" s="136"/>
      <c r="L177" s="136"/>
      <c r="M177" s="136"/>
      <c r="N177" s="136"/>
      <c r="O177" s="136"/>
      <c r="P177" s="136"/>
      <c r="Q177" s="136"/>
      <c r="R177" s="136"/>
      <c r="S177" s="136"/>
      <c r="T177" s="138"/>
      <c r="U177" s="139"/>
      <c r="V177" s="140"/>
    </row>
    <row r="178" spans="1:22" x14ac:dyDescent="0.25">
      <c r="A178" s="136"/>
      <c r="B178" s="136"/>
      <c r="C178" s="137"/>
      <c r="D178" s="136"/>
      <c r="E178" s="136"/>
      <c r="F178" s="136"/>
      <c r="G178" s="136"/>
      <c r="H178" s="136"/>
      <c r="I178" s="136"/>
      <c r="J178" s="136"/>
      <c r="K178" s="136"/>
      <c r="L178" s="136"/>
      <c r="M178" s="136"/>
      <c r="N178" s="136"/>
      <c r="O178" s="136"/>
      <c r="P178" s="136"/>
      <c r="Q178" s="136"/>
      <c r="R178" s="136"/>
      <c r="S178" s="136"/>
      <c r="T178" s="138"/>
      <c r="U178" s="139"/>
      <c r="V178" s="140"/>
    </row>
    <row r="179" spans="1:22" x14ac:dyDescent="0.25">
      <c r="A179" s="136"/>
      <c r="B179" s="136"/>
      <c r="C179" s="137"/>
      <c r="D179" s="136"/>
      <c r="E179" s="136"/>
      <c r="F179" s="136"/>
      <c r="G179" s="136"/>
      <c r="H179" s="136"/>
      <c r="I179" s="136"/>
      <c r="J179" s="136"/>
      <c r="K179" s="136"/>
      <c r="L179" s="136"/>
      <c r="M179" s="136"/>
      <c r="N179" s="136"/>
      <c r="O179" s="136"/>
      <c r="P179" s="136"/>
      <c r="Q179" s="136"/>
      <c r="R179" s="136"/>
      <c r="S179" s="136"/>
      <c r="T179" s="138"/>
      <c r="U179" s="139"/>
      <c r="V179" s="140"/>
    </row>
  </sheetData>
  <mergeCells count="57">
    <mergeCell ref="T40:T49"/>
    <mergeCell ref="U40:U49"/>
    <mergeCell ref="V40:V49"/>
    <mergeCell ref="L44:L45"/>
    <mergeCell ref="L46:L47"/>
    <mergeCell ref="L48:L49"/>
    <mergeCell ref="A30:A39"/>
    <mergeCell ref="A40:A49"/>
    <mergeCell ref="B40:B49"/>
    <mergeCell ref="K40:K49"/>
    <mergeCell ref="S40:S49"/>
    <mergeCell ref="A20:A29"/>
    <mergeCell ref="L26:L27"/>
    <mergeCell ref="L28:L29"/>
    <mergeCell ref="A10:A19"/>
    <mergeCell ref="B10:B19"/>
    <mergeCell ref="L16:L17"/>
    <mergeCell ref="L18:L19"/>
    <mergeCell ref="V20:V29"/>
    <mergeCell ref="B30:B39"/>
    <mergeCell ref="T20:T29"/>
    <mergeCell ref="U20:U29"/>
    <mergeCell ref="T30:T39"/>
    <mergeCell ref="U30:U39"/>
    <mergeCell ref="V30:V39"/>
    <mergeCell ref="L36:L37"/>
    <mergeCell ref="L38:L39"/>
    <mergeCell ref="B20:B29"/>
    <mergeCell ref="K20:K29"/>
    <mergeCell ref="L34:L35"/>
    <mergeCell ref="L24:L25"/>
    <mergeCell ref="K30:K39"/>
    <mergeCell ref="S20:S29"/>
    <mergeCell ref="S30:S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C5:V5"/>
    <mergeCell ref="C6:V6"/>
    <mergeCell ref="S10:S19"/>
    <mergeCell ref="T10:T19"/>
    <mergeCell ref="U10:U19"/>
    <mergeCell ref="V10:V19"/>
    <mergeCell ref="K10:K19"/>
  </mergeCells>
  <conditionalFormatting sqref="T10 T20 T30">
    <cfRule type="containsText" dxfId="353" priority="76" operator="containsText" text="Muy Baja">
      <formula>NOT(ISERROR(SEARCH("Muy Baja",T10)))</formula>
    </cfRule>
    <cfRule type="containsText" dxfId="352" priority="77" operator="containsText" text="Baja">
      <formula>NOT(ISERROR(SEARCH("Baja",T10)))</formula>
    </cfRule>
    <cfRule type="containsText" dxfId="351" priority="79" operator="containsText" text="Muy Alta">
      <formula>NOT(ISERROR(SEARCH("Muy Alta",T10)))</formula>
    </cfRule>
    <cfRule type="containsText" dxfId="350" priority="80" operator="containsText" text="Alta">
      <formula>NOT(ISERROR(SEARCH("Alta",T10)))</formula>
    </cfRule>
    <cfRule type="containsText" dxfId="349" priority="81" operator="containsText" text="Media">
      <formula>NOT(ISERROR(SEARCH("Media",T10)))</formula>
    </cfRule>
    <cfRule type="containsText" dxfId="348" priority="82" operator="containsText" text="Media">
      <formula>NOT(ISERROR(SEARCH("Media",T10)))</formula>
    </cfRule>
    <cfRule type="containsText" dxfId="347" priority="83" operator="containsText" text="Media">
      <formula>NOT(ISERROR(SEARCH("Media",T10)))</formula>
    </cfRule>
    <cfRule type="containsText" dxfId="346" priority="84" operator="containsText" text="Muy Baja">
      <formula>NOT(ISERROR(SEARCH("Muy Baja",T10)))</formula>
    </cfRule>
    <cfRule type="containsText" dxfId="345" priority="85" operator="containsText" text="Baja">
      <formula>NOT(ISERROR(SEARCH("Baja",T10)))</formula>
    </cfRule>
    <cfRule type="containsText" dxfId="344" priority="86" operator="containsText" text="Muy Baja">
      <formula>NOT(ISERROR(SEARCH("Muy Baja",T10)))</formula>
    </cfRule>
    <cfRule type="containsText" dxfId="343" priority="87" operator="containsText" text="Muy Baja">
      <formula>NOT(ISERROR(SEARCH("Muy Baja",T10)))</formula>
    </cfRule>
    <cfRule type="containsText" dxfId="342" priority="88" operator="containsText" text="Muy Baja">
      <formula>NOT(ISERROR(SEARCH("Muy Baja",T10)))</formula>
    </cfRule>
    <cfRule type="containsText" dxfId="341" priority="89" operator="containsText" text="Muy Baja'Tabla probabilidad'!">
      <formula>NOT(ISERROR(SEARCH("Muy Baja'Tabla probabilidad'!",T10)))</formula>
    </cfRule>
    <cfRule type="containsText" dxfId="340" priority="90" operator="containsText" text="Muy bajo">
      <formula>NOT(ISERROR(SEARCH("Muy bajo",T10)))</formula>
    </cfRule>
    <cfRule type="containsText" dxfId="339" priority="91" operator="containsText" text="Alta">
      <formula>NOT(ISERROR(SEARCH("Alta",T10)))</formula>
    </cfRule>
    <cfRule type="containsText" dxfId="338" priority="92" operator="containsText" text="Media">
      <formula>NOT(ISERROR(SEARCH("Media",T10)))</formula>
    </cfRule>
    <cfRule type="containsText" dxfId="337" priority="93" operator="containsText" text="Baja">
      <formula>NOT(ISERROR(SEARCH("Baja",T10)))</formula>
    </cfRule>
    <cfRule type="containsText" dxfId="336" priority="94" operator="containsText" text="Muy baja">
      <formula>NOT(ISERROR(SEARCH("Muy baja",T10)))</formula>
    </cfRule>
    <cfRule type="cellIs" dxfId="335" priority="97" operator="between">
      <formula>1</formula>
      <formula>2</formula>
    </cfRule>
    <cfRule type="cellIs" dxfId="334" priority="98" operator="between">
      <formula>0</formula>
      <formula>2</formula>
    </cfRule>
  </conditionalFormatting>
  <conditionalFormatting sqref="T10 T20 T30">
    <cfRule type="containsText" dxfId="333" priority="78" operator="containsText" text="Muy Alta">
      <formula>NOT(ISERROR(SEARCH("Muy Alta",T10)))</formula>
    </cfRule>
  </conditionalFormatting>
  <conditionalFormatting sqref="U10 U20 U30">
    <cfRule type="containsText" dxfId="332" priority="70" operator="containsText" text="Catastrófico">
      <formula>NOT(ISERROR(SEARCH("Catastrófico",U10)))</formula>
    </cfRule>
    <cfRule type="containsText" dxfId="331" priority="71" operator="containsText" text="Mayor">
      <formula>NOT(ISERROR(SEARCH("Mayor",U10)))</formula>
    </cfRule>
    <cfRule type="containsText" dxfId="330" priority="72" operator="containsText" text="Alta">
      <formula>NOT(ISERROR(SEARCH("Alta",U10)))</formula>
    </cfRule>
    <cfRule type="containsText" dxfId="329" priority="73" operator="containsText" text="Moderado">
      <formula>NOT(ISERROR(SEARCH("Moderado",U10)))</formula>
    </cfRule>
    <cfRule type="containsText" dxfId="328" priority="74" operator="containsText" text="Menor">
      <formula>NOT(ISERROR(SEARCH("Menor",U10)))</formula>
    </cfRule>
    <cfRule type="containsText" dxfId="327" priority="75" operator="containsText" text="Leve">
      <formula>NOT(ISERROR(SEARCH("Leve",U10)))</formula>
    </cfRule>
  </conditionalFormatting>
  <conditionalFormatting sqref="V10 V20 V30">
    <cfRule type="containsText" dxfId="326" priority="34" operator="containsText" text="Extremo">
      <formula>NOT(ISERROR(SEARCH("Extremo",V10)))</formula>
    </cfRule>
    <cfRule type="containsText" dxfId="325" priority="35" operator="containsText" text="Alto">
      <formula>NOT(ISERROR(SEARCH("Alto",V10)))</formula>
    </cfRule>
    <cfRule type="containsText" dxfId="324" priority="36" operator="containsText" text="Bajo">
      <formula>NOT(ISERROR(SEARCH("Bajo",V10)))</formula>
    </cfRule>
    <cfRule type="containsText" dxfId="323" priority="37" operator="containsText" text="Moderado">
      <formula>NOT(ISERROR(SEARCH("Moderado",V10)))</formula>
    </cfRule>
  </conditionalFormatting>
  <conditionalFormatting sqref="T40">
    <cfRule type="containsText" dxfId="322" priority="11" operator="containsText" text="Muy Baja">
      <formula>NOT(ISERROR(SEARCH("Muy Baja",T40)))</formula>
    </cfRule>
    <cfRule type="containsText" dxfId="321" priority="12" operator="containsText" text="Baja">
      <formula>NOT(ISERROR(SEARCH("Baja",T40)))</formula>
    </cfRule>
    <cfRule type="containsText" dxfId="320" priority="14" operator="containsText" text="Muy Alta">
      <formula>NOT(ISERROR(SEARCH("Muy Alta",T40)))</formula>
    </cfRule>
    <cfRule type="containsText" dxfId="319" priority="15" operator="containsText" text="Alta">
      <formula>NOT(ISERROR(SEARCH("Alta",T40)))</formula>
    </cfRule>
    <cfRule type="containsText" dxfId="318" priority="16" operator="containsText" text="Media">
      <formula>NOT(ISERROR(SEARCH("Media",T40)))</formula>
    </cfRule>
    <cfRule type="containsText" dxfId="317" priority="17" operator="containsText" text="Media">
      <formula>NOT(ISERROR(SEARCH("Media",T40)))</formula>
    </cfRule>
    <cfRule type="containsText" dxfId="316" priority="18" operator="containsText" text="Media">
      <formula>NOT(ISERROR(SEARCH("Media",T40)))</formula>
    </cfRule>
    <cfRule type="containsText" dxfId="315" priority="19" operator="containsText" text="Muy Baja">
      <formula>NOT(ISERROR(SEARCH("Muy Baja",T40)))</formula>
    </cfRule>
    <cfRule type="containsText" dxfId="314" priority="20" operator="containsText" text="Baja">
      <formula>NOT(ISERROR(SEARCH("Baja",T40)))</formula>
    </cfRule>
    <cfRule type="containsText" dxfId="313" priority="21" operator="containsText" text="Muy Baja">
      <formula>NOT(ISERROR(SEARCH("Muy Baja",T40)))</formula>
    </cfRule>
    <cfRule type="containsText" dxfId="312" priority="22" operator="containsText" text="Muy Baja">
      <formula>NOT(ISERROR(SEARCH("Muy Baja",T40)))</formula>
    </cfRule>
    <cfRule type="containsText" dxfId="311" priority="23" operator="containsText" text="Muy Baja">
      <formula>NOT(ISERROR(SEARCH("Muy Baja",T40)))</formula>
    </cfRule>
    <cfRule type="containsText" dxfId="310" priority="24" operator="containsText" text="Muy Baja'Tabla probabilidad'!">
      <formula>NOT(ISERROR(SEARCH("Muy Baja'Tabla probabilidad'!",T40)))</formula>
    </cfRule>
    <cfRule type="containsText" dxfId="309" priority="25" operator="containsText" text="Muy bajo">
      <formula>NOT(ISERROR(SEARCH("Muy bajo",T40)))</formula>
    </cfRule>
    <cfRule type="containsText" dxfId="308" priority="26" operator="containsText" text="Alta">
      <formula>NOT(ISERROR(SEARCH("Alta",T40)))</formula>
    </cfRule>
    <cfRule type="containsText" dxfId="307" priority="27" operator="containsText" text="Media">
      <formula>NOT(ISERROR(SEARCH("Media",T40)))</formula>
    </cfRule>
    <cfRule type="containsText" dxfId="306" priority="28" operator="containsText" text="Baja">
      <formula>NOT(ISERROR(SEARCH("Baja",T40)))</formula>
    </cfRule>
    <cfRule type="containsText" dxfId="305" priority="29" operator="containsText" text="Muy baja">
      <formula>NOT(ISERROR(SEARCH("Muy baja",T40)))</formula>
    </cfRule>
    <cfRule type="cellIs" dxfId="304" priority="32" operator="between">
      <formula>1</formula>
      <formula>2</formula>
    </cfRule>
    <cfRule type="cellIs" dxfId="303" priority="33" operator="between">
      <formula>0</formula>
      <formula>2</formula>
    </cfRule>
  </conditionalFormatting>
  <conditionalFormatting sqref="T40">
    <cfRule type="containsText" dxfId="302" priority="13" operator="containsText" text="Muy Alta">
      <formula>NOT(ISERROR(SEARCH("Muy Alta",T40)))</formula>
    </cfRule>
  </conditionalFormatting>
  <conditionalFormatting sqref="U40">
    <cfRule type="containsText" dxfId="301" priority="5" operator="containsText" text="Catastrófico">
      <formula>NOT(ISERROR(SEARCH("Catastrófico",U40)))</formula>
    </cfRule>
    <cfRule type="containsText" dxfId="300" priority="6" operator="containsText" text="Mayor">
      <formula>NOT(ISERROR(SEARCH("Mayor",U40)))</formula>
    </cfRule>
    <cfRule type="containsText" dxfId="299" priority="7" operator="containsText" text="Alta">
      <formula>NOT(ISERROR(SEARCH("Alta",U40)))</formula>
    </cfRule>
    <cfRule type="containsText" dxfId="298" priority="8" operator="containsText" text="Moderado">
      <formula>NOT(ISERROR(SEARCH("Moderado",U40)))</formula>
    </cfRule>
    <cfRule type="containsText" dxfId="297" priority="9" operator="containsText" text="Menor">
      <formula>NOT(ISERROR(SEARCH("Menor",U40)))</formula>
    </cfRule>
    <cfRule type="containsText" dxfId="296" priority="10" operator="containsText" text="Leve">
      <formula>NOT(ISERROR(SEARCH("Leve",U40)))</formula>
    </cfRule>
  </conditionalFormatting>
  <conditionalFormatting sqref="V40">
    <cfRule type="containsText" dxfId="295" priority="1" operator="containsText" text="Extremo">
      <formula>NOT(ISERROR(SEARCH("Extremo",V40)))</formula>
    </cfRule>
    <cfRule type="containsText" dxfId="294" priority="2" operator="containsText" text="Alto">
      <formula>NOT(ISERROR(SEARCH("Alto",V40)))</formula>
    </cfRule>
    <cfRule type="containsText" dxfId="293" priority="3" operator="containsText" text="Bajo">
      <formula>NOT(ISERROR(SEARCH("Bajo",V40)))</formula>
    </cfRule>
    <cfRule type="containsText" dxfId="292" priority="4" operator="containsText" text="Moderado">
      <formula>NOT(ISERROR(SEARCH("Moderado",V40)))</formula>
    </cfRule>
  </conditionalFormatting>
  <dataValidations count="2">
    <dataValidation allowBlank="1" showInputMessage="1" showErrorMessage="1" prompt="Enunciar cuál es el control" sqref="E23 E25:E28 E40:E41 E13:E21 E10:E11 E30:E31 M10:M14" xr:uid="{00000000-0002-0000-0300-000000000000}"/>
    <dataValidation type="list" allowBlank="1" showInputMessage="1" showErrorMessage="1" sqref="F10:I49 N10:Q4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95" operator="containsText" id="{877E8953-578D-45F2-A4D3-A91A39387986}">
            <xm:f>NOT(ISERROR(SEARCH('6. Criterios'!$B$5,T10)))</xm:f>
            <xm:f>'6. Criterios'!$B$5</xm:f>
            <x14:dxf>
              <font>
                <color rgb="FF006100"/>
              </font>
              <fill>
                <patternFill>
                  <bgColor rgb="FFC6EFCE"/>
                </patternFill>
              </fill>
            </x14:dxf>
          </x14:cfRule>
          <x14:cfRule type="containsText" priority="96" operator="containsText" id="{5790250D-E3CC-4EBD-835F-F5F4C0703B76}">
            <xm:f>NOT(ISERROR(SEARCH('6. Criterios'!$B$5,T10)))</xm:f>
            <xm:f>'6. Criterios'!$B$5</xm:f>
            <x14:dxf>
              <font>
                <color rgb="FF9C0006"/>
              </font>
              <fill>
                <patternFill>
                  <bgColor rgb="FFFFC7CE"/>
                </patternFill>
              </fill>
            </x14:dxf>
          </x14:cfRule>
          <xm:sqref>T10 T20 T30</xm:sqref>
        </x14:conditionalFormatting>
        <x14:conditionalFormatting xmlns:xm="http://schemas.microsoft.com/office/excel/2006/main">
          <x14:cfRule type="containsText" priority="30" operator="containsText" id="{57D0EEBB-9D3D-4AFD-AC5E-3C608017F658}">
            <xm:f>NOT(ISERROR(SEARCH('6. Criterios'!$B$5,T40)))</xm:f>
            <xm:f>'6. Criterios'!$B$5</xm:f>
            <x14:dxf>
              <font>
                <color rgb="FF006100"/>
              </font>
              <fill>
                <patternFill>
                  <bgColor rgb="FFC6EFCE"/>
                </patternFill>
              </fill>
            </x14:dxf>
          </x14:cfRule>
          <x14:cfRule type="containsText" priority="31" operator="containsText" id="{87ABE91F-3757-4F7D-9CAD-2C05FD71328A}">
            <xm:f>NOT(ISERROR(SEARCH('6. Criterios'!$B$5,T40)))</xm:f>
            <xm:f>'6. Criterios'!$B$5</xm:f>
            <x14:dxf>
              <font>
                <color rgb="FF9C0006"/>
              </font>
              <fill>
                <patternFill>
                  <bgColor rgb="FFFFC7CE"/>
                </patternFill>
              </fill>
            </x14:dxf>
          </x14:cfRule>
          <xm:sqref>T40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49"/>
  <sheetViews>
    <sheetView topLeftCell="C1" zoomScale="70" zoomScaleNormal="70" zoomScalePageLayoutView="70" workbookViewId="0">
      <selection activeCell="E5" sqref="E5:Q5"/>
    </sheetView>
  </sheetViews>
  <sheetFormatPr baseColWidth="10" defaultColWidth="11.42578125" defaultRowHeight="15" x14ac:dyDescent="0.2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3" customWidth="1"/>
    <col min="16" max="16" width="17.42578125" style="13" customWidth="1"/>
    <col min="17" max="17" width="25.42578125" style="13" customWidth="1"/>
    <col min="18" max="269" width="11.42578125" style="13"/>
    <col min="270" max="16384" width="11.42578125" style="18"/>
  </cols>
  <sheetData>
    <row r="1" spans="1:269" s="15" customFormat="1" ht="25.5" customHeight="1" x14ac:dyDescent="0.3">
      <c r="A1" s="311"/>
      <c r="B1" s="311"/>
      <c r="C1" s="311"/>
      <c r="D1" s="311"/>
      <c r="E1" s="311"/>
      <c r="F1" s="306" t="s">
        <v>118</v>
      </c>
      <c r="G1" s="306"/>
      <c r="H1" s="306"/>
      <c r="I1" s="306"/>
      <c r="J1" s="306"/>
      <c r="K1" s="306"/>
      <c r="L1" s="306"/>
      <c r="M1" s="306"/>
      <c r="N1" s="306"/>
      <c r="O1" s="306"/>
      <c r="P1" s="306"/>
      <c r="Q1" s="306"/>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11"/>
      <c r="B2" s="311"/>
      <c r="C2" s="311"/>
      <c r="D2" s="311"/>
      <c r="E2" s="311"/>
      <c r="F2" s="306"/>
      <c r="G2" s="306"/>
      <c r="H2" s="306"/>
      <c r="I2" s="306"/>
      <c r="J2" s="306"/>
      <c r="K2" s="306"/>
      <c r="L2" s="306"/>
      <c r="M2" s="306"/>
      <c r="N2" s="306"/>
      <c r="O2" s="306"/>
      <c r="P2" s="306"/>
      <c r="Q2" s="306"/>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19.5" customHeight="1" x14ac:dyDescent="0.3">
      <c r="A3" s="311"/>
      <c r="B3" s="311"/>
      <c r="C3" s="311"/>
      <c r="D3" s="311"/>
      <c r="E3" s="311"/>
      <c r="F3" s="306"/>
      <c r="G3" s="306"/>
      <c r="H3" s="306"/>
      <c r="I3" s="306"/>
      <c r="J3" s="306"/>
      <c r="K3" s="306"/>
      <c r="L3" s="306"/>
      <c r="M3" s="306"/>
      <c r="N3" s="306"/>
      <c r="O3" s="306"/>
      <c r="P3" s="306"/>
      <c r="Q3" s="306"/>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322" t="s">
        <v>75</v>
      </c>
      <c r="B4" s="323"/>
      <c r="C4" s="324"/>
      <c r="D4" s="79"/>
      <c r="E4" s="252" t="s">
        <v>76</v>
      </c>
      <c r="F4" s="252"/>
      <c r="G4" s="252"/>
      <c r="H4" s="252"/>
      <c r="I4" s="252"/>
      <c r="J4" s="252"/>
      <c r="K4" s="252"/>
      <c r="L4" s="252"/>
      <c r="M4" s="252"/>
      <c r="N4" s="252"/>
      <c r="O4" s="252"/>
      <c r="P4" s="252"/>
      <c r="Q4" s="252"/>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18" x14ac:dyDescent="0.3">
      <c r="A5" s="322" t="s">
        <v>77</v>
      </c>
      <c r="B5" s="323"/>
      <c r="C5" s="324"/>
      <c r="D5" s="79"/>
      <c r="E5" s="253" t="s">
        <v>293</v>
      </c>
      <c r="F5" s="253"/>
      <c r="G5" s="253"/>
      <c r="H5" s="253"/>
      <c r="I5" s="253"/>
      <c r="J5" s="253"/>
      <c r="K5" s="253"/>
      <c r="L5" s="253"/>
      <c r="M5" s="253"/>
      <c r="N5" s="253"/>
      <c r="O5" s="253"/>
      <c r="P5" s="253"/>
      <c r="Q5" s="253"/>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322" t="s">
        <v>78</v>
      </c>
      <c r="B6" s="323"/>
      <c r="C6" s="324"/>
      <c r="D6" s="79"/>
      <c r="E6" s="252" t="s">
        <v>79</v>
      </c>
      <c r="F6" s="252"/>
      <c r="G6" s="252"/>
      <c r="H6" s="252"/>
      <c r="I6" s="252"/>
      <c r="J6" s="252"/>
      <c r="K6" s="252"/>
      <c r="L6" s="252"/>
      <c r="M6" s="252"/>
      <c r="N6" s="252"/>
      <c r="O6" s="252"/>
      <c r="P6" s="252"/>
      <c r="Q6" s="252"/>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309" t="s">
        <v>152</v>
      </c>
      <c r="B7" s="309"/>
      <c r="C7" s="309"/>
      <c r="D7" s="309"/>
      <c r="E7" s="309"/>
      <c r="F7" s="309" t="s">
        <v>96</v>
      </c>
      <c r="G7" s="309"/>
      <c r="H7" s="309"/>
      <c r="I7" s="117"/>
      <c r="J7" s="239" t="s">
        <v>153</v>
      </c>
      <c r="K7" s="239"/>
      <c r="L7" s="239"/>
      <c r="M7" s="239"/>
      <c r="N7" s="310"/>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86" t="s">
        <v>84</v>
      </c>
      <c r="B8" s="282" t="s">
        <v>85</v>
      </c>
      <c r="C8" s="260" t="s">
        <v>86</v>
      </c>
      <c r="D8" s="316" t="s">
        <v>97</v>
      </c>
      <c r="E8" s="282" t="s">
        <v>87</v>
      </c>
      <c r="F8" s="307" t="s">
        <v>154</v>
      </c>
      <c r="G8" s="307" t="s">
        <v>155</v>
      </c>
      <c r="H8" s="307" t="s">
        <v>156</v>
      </c>
      <c r="I8" s="118"/>
      <c r="J8" s="307" t="s">
        <v>157</v>
      </c>
      <c r="K8" s="307" t="s">
        <v>158</v>
      </c>
      <c r="L8" s="307" t="s">
        <v>159</v>
      </c>
      <c r="M8" s="307" t="s">
        <v>160</v>
      </c>
      <c r="N8" s="307" t="s">
        <v>161</v>
      </c>
      <c r="O8" s="307" t="s">
        <v>162</v>
      </c>
      <c r="P8" s="307" t="s">
        <v>163</v>
      </c>
      <c r="Q8" s="307" t="s">
        <v>164</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86"/>
      <c r="B9" s="282"/>
      <c r="C9" s="315"/>
      <c r="D9" s="310"/>
      <c r="E9" s="282"/>
      <c r="F9" s="308"/>
      <c r="G9" s="308"/>
      <c r="H9" s="308"/>
      <c r="I9" s="119"/>
      <c r="J9" s="308"/>
      <c r="K9" s="308"/>
      <c r="L9" s="308"/>
      <c r="M9" s="308"/>
      <c r="N9" s="308"/>
      <c r="O9" s="308"/>
      <c r="P9" s="308"/>
      <c r="Q9" s="308"/>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x14ac:dyDescent="0.25">
      <c r="A10" s="312">
        <f>'3. Identificación de Riesgos'!A10</f>
        <v>1</v>
      </c>
      <c r="B10" s="313" t="str">
        <f>'3. Identificación de Riesgos'!B10</f>
        <v>Ofrecer, prometer, entregar, aceptar o solicitar una ventaja indebida para la asignación de permisos para el acceso y uso de servicios tecnológicos no autorizados, con exposición de datos sensibles,  en  beneficio propio o de un tercero.</v>
      </c>
      <c r="C10" s="312" t="str">
        <f>'3. Identificación de Riesgos'!C10</f>
        <v xml:space="preserve">Cuando por el acceso indebido  y malintencionado a los sistemas de información se hace el uso no apropiado de la información contenida en los sistemas en favorecimiento propio o de un tercero.
</v>
      </c>
      <c r="D10" s="312" t="s">
        <v>165</v>
      </c>
      <c r="E10" s="46" t="str">
        <f>'3. Identificación de Riesgos'!D10</f>
        <v>1. Falta de ética de los servidores públicos (Debilidades en principios y valores)</v>
      </c>
      <c r="F10" s="314" t="str">
        <f>'3. Identificación de Riesgos'!H10</f>
        <v>Muy Baja - 1</v>
      </c>
      <c r="G10" s="312" t="str">
        <f>'3. Identificación de Riesgos'!M10</f>
        <v>Moderado - 3</v>
      </c>
      <c r="H10" s="312" t="str">
        <f>'3. Identificación de Riesgos'!N10</f>
        <v>Moderado - 3</v>
      </c>
      <c r="I10" s="120"/>
      <c r="J10" s="320" t="str">
        <f>'4. Valoración Controles'!T10</f>
        <v>Muy Baja - 1</v>
      </c>
      <c r="K10" s="320" t="str">
        <f>'4. Valoración Controles'!U10</f>
        <v>Menor - 2</v>
      </c>
      <c r="L10" s="317" t="e">
        <f>AVERAGE(#REF!)</f>
        <v>#REF!</v>
      </c>
      <c r="M10" s="313" t="str">
        <f>'4. Valoración Controles'!V10</f>
        <v>Bajo - 2</v>
      </c>
      <c r="N10" s="313" t="s">
        <v>238</v>
      </c>
      <c r="O10" s="73"/>
      <c r="P10" s="73"/>
      <c r="Q10" s="73"/>
    </row>
    <row r="11" spans="1:269" ht="13.5" customHeight="1" x14ac:dyDescent="0.25">
      <c r="A11" s="233"/>
      <c r="B11" s="313"/>
      <c r="C11" s="233"/>
      <c r="D11" s="233"/>
      <c r="E11" s="46" t="str">
        <f>'3. Identificación de Riesgos'!D11</f>
        <v>2. Falta de ética de terceros interesados  (Debilidades principios y valores)</v>
      </c>
      <c r="F11" s="241"/>
      <c r="G11" s="319"/>
      <c r="H11" s="233"/>
      <c r="I11" s="120"/>
      <c r="J11" s="320"/>
      <c r="K11" s="320"/>
      <c r="L11" s="317"/>
      <c r="M11" s="313"/>
      <c r="N11" s="313"/>
      <c r="O11" s="73"/>
      <c r="P11" s="73">
        <v>5</v>
      </c>
      <c r="Q11" s="73"/>
    </row>
    <row r="12" spans="1:269" ht="13.5" customHeight="1" x14ac:dyDescent="0.25">
      <c r="A12" s="233"/>
      <c r="B12" s="313"/>
      <c r="C12" s="233"/>
      <c r="D12" s="233"/>
      <c r="E12" s="46" t="str">
        <f>'3. Identificación de Riesgos'!D12</f>
        <v>3. Debilidad en la gestión de Seguridad de la Información, relacionada con contraseñas.</v>
      </c>
      <c r="F12" s="241"/>
      <c r="G12" s="319"/>
      <c r="H12" s="233"/>
      <c r="I12" s="120"/>
      <c r="J12" s="320"/>
      <c r="K12" s="320"/>
      <c r="L12" s="317"/>
      <c r="M12" s="313"/>
      <c r="N12" s="313"/>
      <c r="O12" s="73"/>
      <c r="P12" s="73"/>
      <c r="Q12" s="73"/>
    </row>
    <row r="13" spans="1:269" ht="13.5" customHeight="1" x14ac:dyDescent="0.25">
      <c r="A13" s="233"/>
      <c r="B13" s="313"/>
      <c r="C13" s="233"/>
      <c r="D13" s="233"/>
      <c r="E13" s="46" t="str">
        <f>'3. Identificación de Riesgos'!D13</f>
        <v>4. Debilidad en los controles relacionados con la gestión de los aplicativos. (Daño - cambio - manipulación base de datos)</v>
      </c>
      <c r="F13" s="241"/>
      <c r="G13" s="319"/>
      <c r="H13" s="233"/>
      <c r="I13" s="120"/>
      <c r="J13" s="320"/>
      <c r="K13" s="320"/>
      <c r="L13" s="317"/>
      <c r="M13" s="313"/>
      <c r="N13" s="313"/>
      <c r="O13" s="73"/>
      <c r="P13" s="73"/>
      <c r="Q13" s="73"/>
    </row>
    <row r="14" spans="1:269" ht="13.5" customHeight="1" x14ac:dyDescent="0.25">
      <c r="A14" s="233"/>
      <c r="B14" s="313"/>
      <c r="C14" s="233"/>
      <c r="D14" s="233"/>
      <c r="E14" s="46">
        <f>'3. Identificación de Riesgos'!D14</f>
        <v>0</v>
      </c>
      <c r="F14" s="241"/>
      <c r="G14" s="319"/>
      <c r="H14" s="233"/>
      <c r="I14" s="120"/>
      <c r="J14" s="320"/>
      <c r="K14" s="320"/>
      <c r="L14" s="317"/>
      <c r="M14" s="313"/>
      <c r="N14" s="313"/>
      <c r="O14" s="73"/>
      <c r="P14" s="73"/>
      <c r="Q14" s="73"/>
    </row>
    <row r="15" spans="1:269" ht="13.5" customHeight="1" x14ac:dyDescent="0.25">
      <c r="A15" s="233"/>
      <c r="B15" s="313"/>
      <c r="C15" s="233"/>
      <c r="D15" s="233"/>
      <c r="E15" s="46">
        <f>'3. Identificación de Riesgos'!D15</f>
        <v>0</v>
      </c>
      <c r="F15" s="241"/>
      <c r="G15" s="319"/>
      <c r="H15" s="233"/>
      <c r="I15" s="120"/>
      <c r="J15" s="320"/>
      <c r="K15" s="320"/>
      <c r="L15" s="317"/>
      <c r="M15" s="313"/>
      <c r="N15" s="313"/>
      <c r="O15" s="73"/>
      <c r="P15" s="73"/>
      <c r="Q15" s="73"/>
    </row>
    <row r="16" spans="1:269" ht="13.5" customHeight="1" x14ac:dyDescent="0.25">
      <c r="A16" s="233"/>
      <c r="B16" s="313"/>
      <c r="C16" s="233"/>
      <c r="D16" s="233"/>
      <c r="E16" s="46">
        <f>'3. Identificación de Riesgos'!D16</f>
        <v>0</v>
      </c>
      <c r="F16" s="241"/>
      <c r="G16" s="319"/>
      <c r="H16" s="233"/>
      <c r="I16" s="120"/>
      <c r="J16" s="320"/>
      <c r="K16" s="320"/>
      <c r="L16" s="317"/>
      <c r="M16" s="313"/>
      <c r="N16" s="313"/>
      <c r="O16" s="73"/>
      <c r="P16" s="73"/>
      <c r="Q16" s="73"/>
    </row>
    <row r="17" spans="1:17" ht="13.5" customHeight="1" x14ac:dyDescent="0.25">
      <c r="A17" s="233"/>
      <c r="B17" s="313"/>
      <c r="C17" s="233"/>
      <c r="D17" s="233"/>
      <c r="E17" s="46">
        <f>'3. Identificación de Riesgos'!D17</f>
        <v>0</v>
      </c>
      <c r="F17" s="241"/>
      <c r="G17" s="319"/>
      <c r="H17" s="233"/>
      <c r="I17" s="120"/>
      <c r="J17" s="320"/>
      <c r="K17" s="320"/>
      <c r="L17" s="317"/>
      <c r="M17" s="313"/>
      <c r="N17" s="313"/>
      <c r="O17" s="73"/>
      <c r="P17" s="73"/>
      <c r="Q17" s="73"/>
    </row>
    <row r="18" spans="1:17" ht="13.5" customHeight="1" x14ac:dyDescent="0.25">
      <c r="A18" s="233"/>
      <c r="B18" s="313"/>
      <c r="C18" s="233"/>
      <c r="D18" s="233"/>
      <c r="E18" s="46">
        <f>'3. Identificación de Riesgos'!D18</f>
        <v>0</v>
      </c>
      <c r="F18" s="241"/>
      <c r="G18" s="319"/>
      <c r="H18" s="233"/>
      <c r="I18" s="120"/>
      <c r="J18" s="320"/>
      <c r="K18" s="320"/>
      <c r="L18" s="317"/>
      <c r="M18" s="313"/>
      <c r="N18" s="313"/>
      <c r="O18" s="73"/>
      <c r="P18" s="73"/>
      <c r="Q18" s="73"/>
    </row>
    <row r="19" spans="1:17" ht="13.5" customHeight="1" x14ac:dyDescent="0.25">
      <c r="A19" s="233"/>
      <c r="B19" s="312"/>
      <c r="C19" s="233"/>
      <c r="D19" s="233"/>
      <c r="E19" s="46">
        <f>'3. Identificación de Riesgos'!D19</f>
        <v>0</v>
      </c>
      <c r="F19" s="241"/>
      <c r="G19" s="319"/>
      <c r="H19" s="233"/>
      <c r="I19" s="121"/>
      <c r="J19" s="321"/>
      <c r="K19" s="321"/>
      <c r="L19" s="318"/>
      <c r="M19" s="312"/>
      <c r="N19" s="312"/>
      <c r="O19" s="73"/>
      <c r="P19" s="73"/>
      <c r="Q19" s="73"/>
    </row>
    <row r="20" spans="1:17" ht="13.5" customHeight="1" x14ac:dyDescent="0.25">
      <c r="A20" s="312">
        <f>'3. Identificación de Riesgos'!A20</f>
        <v>2</v>
      </c>
      <c r="B20" s="313" t="str">
        <f>'3. Identificación de Riesgos'!B20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20" s="312" t="str">
        <f>'3. Identificación de Riesgos'!C20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20" s="312" t="s">
        <v>165</v>
      </c>
      <c r="E20" s="46" t="str">
        <f>'3. Identificación de Riesgos'!D20</f>
        <v>1. Falta de ética de los servidores públicos (Debilidades en principios y valores)</v>
      </c>
      <c r="F20" s="314" t="str">
        <f>'3. Identificación de Riesgos'!H20</f>
        <v>Muy Baja - 1</v>
      </c>
      <c r="G20" s="312" t="str">
        <f>'3. Identificación de Riesgos'!M20</f>
        <v>Moderado - 3</v>
      </c>
      <c r="H20" s="312" t="str">
        <f>'3. Identificación de Riesgos'!N20</f>
        <v>Moderado - 3</v>
      </c>
      <c r="I20" s="120"/>
      <c r="J20" s="320" t="str">
        <f>'4. Valoración Controles'!T20</f>
        <v>Muy Baja - 1</v>
      </c>
      <c r="K20" s="320" t="str">
        <f>'4. Valoración Controles'!U20</f>
        <v>Menor - 2</v>
      </c>
      <c r="L20" s="317" t="e">
        <f>AVERAGE(#REF!)</f>
        <v>#REF!</v>
      </c>
      <c r="M20" s="313" t="str">
        <f>'4. Valoración Controles'!V20</f>
        <v>Bajo - 2</v>
      </c>
      <c r="N20" s="313" t="s">
        <v>238</v>
      </c>
      <c r="O20" s="73"/>
      <c r="P20" s="73"/>
      <c r="Q20" s="73"/>
    </row>
    <row r="21" spans="1:17" ht="13.5" customHeight="1" x14ac:dyDescent="0.25">
      <c r="A21" s="233"/>
      <c r="B21" s="313"/>
      <c r="C21" s="233"/>
      <c r="D21" s="233"/>
      <c r="E21" s="46" t="str">
        <f>'3. Identificación de Riesgos'!D21</f>
        <v>2. Falta de ética de terceros interesados  (Debilidades principios y valores)</v>
      </c>
      <c r="F21" s="241"/>
      <c r="G21" s="319"/>
      <c r="H21" s="233"/>
      <c r="I21" s="120"/>
      <c r="J21" s="320"/>
      <c r="K21" s="320"/>
      <c r="L21" s="317"/>
      <c r="M21" s="313"/>
      <c r="N21" s="313"/>
      <c r="O21" s="73"/>
      <c r="P21" s="73"/>
      <c r="Q21" s="73"/>
    </row>
    <row r="22" spans="1:17" ht="13.5" customHeight="1" x14ac:dyDescent="0.25">
      <c r="A22" s="233"/>
      <c r="B22" s="313"/>
      <c r="C22" s="233"/>
      <c r="D22" s="233"/>
      <c r="E22" s="46" t="str">
        <f>'3. Identificación de Riesgos'!D22</f>
        <v>3. Debilidades en los controles de los procedimientos de estructuración contractual.</v>
      </c>
      <c r="F22" s="241"/>
      <c r="G22" s="319"/>
      <c r="H22" s="233"/>
      <c r="I22" s="120"/>
      <c r="J22" s="320"/>
      <c r="K22" s="320"/>
      <c r="L22" s="317"/>
      <c r="M22" s="313"/>
      <c r="N22" s="313"/>
      <c r="O22" s="73"/>
      <c r="P22" s="73"/>
      <c r="Q22" s="73"/>
    </row>
    <row r="23" spans="1:17" ht="13.5" customHeight="1" x14ac:dyDescent="0.25">
      <c r="A23" s="233"/>
      <c r="B23" s="313"/>
      <c r="C23" s="233"/>
      <c r="D23" s="233"/>
      <c r="E23" s="46">
        <f>'3. Identificación de Riesgos'!D23</f>
        <v>0</v>
      </c>
      <c r="F23" s="241"/>
      <c r="G23" s="319"/>
      <c r="H23" s="233"/>
      <c r="I23" s="120"/>
      <c r="J23" s="320"/>
      <c r="K23" s="320"/>
      <c r="L23" s="317"/>
      <c r="M23" s="313"/>
      <c r="N23" s="313"/>
      <c r="O23" s="73"/>
      <c r="P23" s="73"/>
      <c r="Q23" s="73"/>
    </row>
    <row r="24" spans="1:17" ht="13.5" customHeight="1" x14ac:dyDescent="0.25">
      <c r="A24" s="233"/>
      <c r="B24" s="313"/>
      <c r="C24" s="233"/>
      <c r="D24" s="233"/>
      <c r="E24" s="46">
        <f>'3. Identificación de Riesgos'!D24</f>
        <v>0</v>
      </c>
      <c r="F24" s="241"/>
      <c r="G24" s="319"/>
      <c r="H24" s="233"/>
      <c r="I24" s="120"/>
      <c r="J24" s="320"/>
      <c r="K24" s="320"/>
      <c r="L24" s="317"/>
      <c r="M24" s="313"/>
      <c r="N24" s="313"/>
      <c r="O24" s="73"/>
      <c r="P24" s="73"/>
      <c r="Q24" s="73"/>
    </row>
    <row r="25" spans="1:17" ht="13.5" customHeight="1" x14ac:dyDescent="0.25">
      <c r="A25" s="233"/>
      <c r="B25" s="313"/>
      <c r="C25" s="233"/>
      <c r="D25" s="233"/>
      <c r="E25" s="46">
        <f>'3. Identificación de Riesgos'!D25</f>
        <v>0</v>
      </c>
      <c r="F25" s="241"/>
      <c r="G25" s="319"/>
      <c r="H25" s="233"/>
      <c r="I25" s="120"/>
      <c r="J25" s="320"/>
      <c r="K25" s="320"/>
      <c r="L25" s="317"/>
      <c r="M25" s="313"/>
      <c r="N25" s="313"/>
      <c r="O25" s="73"/>
      <c r="P25" s="73"/>
      <c r="Q25" s="73"/>
    </row>
    <row r="26" spans="1:17" ht="13.5" customHeight="1" x14ac:dyDescent="0.25">
      <c r="A26" s="233"/>
      <c r="B26" s="313"/>
      <c r="C26" s="233"/>
      <c r="D26" s="233"/>
      <c r="E26" s="46">
        <f>'3. Identificación de Riesgos'!D26</f>
        <v>0</v>
      </c>
      <c r="F26" s="241"/>
      <c r="G26" s="319"/>
      <c r="H26" s="233"/>
      <c r="I26" s="120"/>
      <c r="J26" s="320"/>
      <c r="K26" s="320"/>
      <c r="L26" s="317"/>
      <c r="M26" s="313"/>
      <c r="N26" s="313"/>
      <c r="O26" s="73"/>
      <c r="P26" s="73"/>
      <c r="Q26" s="73"/>
    </row>
    <row r="27" spans="1:17" ht="13.5" customHeight="1" x14ac:dyDescent="0.25">
      <c r="A27" s="233"/>
      <c r="B27" s="313"/>
      <c r="C27" s="233"/>
      <c r="D27" s="233"/>
      <c r="E27" s="46">
        <f>'3. Identificación de Riesgos'!D27</f>
        <v>0</v>
      </c>
      <c r="F27" s="241"/>
      <c r="G27" s="319"/>
      <c r="H27" s="233"/>
      <c r="I27" s="120"/>
      <c r="J27" s="320"/>
      <c r="K27" s="320"/>
      <c r="L27" s="317"/>
      <c r="M27" s="313"/>
      <c r="N27" s="313"/>
      <c r="O27" s="73"/>
      <c r="P27" s="73"/>
      <c r="Q27" s="73"/>
    </row>
    <row r="28" spans="1:17" ht="13.5" customHeight="1" x14ac:dyDescent="0.25">
      <c r="A28" s="233"/>
      <c r="B28" s="313"/>
      <c r="C28" s="233"/>
      <c r="D28" s="233"/>
      <c r="E28" s="46">
        <f>'3. Identificación de Riesgos'!D28</f>
        <v>0</v>
      </c>
      <c r="F28" s="241"/>
      <c r="G28" s="319"/>
      <c r="H28" s="233"/>
      <c r="I28" s="120"/>
      <c r="J28" s="320"/>
      <c r="K28" s="320"/>
      <c r="L28" s="317"/>
      <c r="M28" s="313"/>
      <c r="N28" s="313"/>
      <c r="O28" s="73"/>
      <c r="P28" s="73"/>
      <c r="Q28" s="73"/>
    </row>
    <row r="29" spans="1:17" ht="13.5" customHeight="1" x14ac:dyDescent="0.25">
      <c r="A29" s="233"/>
      <c r="B29" s="312"/>
      <c r="C29" s="233"/>
      <c r="D29" s="233"/>
      <c r="E29" s="46">
        <f>'3. Identificación de Riesgos'!D29</f>
        <v>0</v>
      </c>
      <c r="F29" s="241"/>
      <c r="G29" s="319"/>
      <c r="H29" s="233"/>
      <c r="I29" s="121"/>
      <c r="J29" s="321"/>
      <c r="K29" s="321"/>
      <c r="L29" s="318"/>
      <c r="M29" s="312"/>
      <c r="N29" s="312"/>
      <c r="O29" s="73"/>
      <c r="P29" s="73"/>
      <c r="Q29" s="73"/>
    </row>
    <row r="30" spans="1:17" ht="13.5" customHeight="1" x14ac:dyDescent="0.25">
      <c r="A30" s="312">
        <f>'3. Identificación de Riesgos'!A30</f>
        <v>3</v>
      </c>
      <c r="B30" s="313" t="str">
        <f>'3. Identificación de Riesgos'!B30</f>
        <v>Ofrecer, prometer, entregar, aceptar o solicitar una ventaja para afectar indebidamente la evaluación técnica de ofertas en los procesos de contratación.</v>
      </c>
      <c r="C30" s="312" t="str">
        <f>'3. Identificación de Riesgos'!C30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30" s="312" t="s">
        <v>165</v>
      </c>
      <c r="E30" s="46" t="str">
        <f>'3. Identificación de Riesgos'!D30</f>
        <v>1. Falta de ética de los servidores públicos (Debilidades en principios y valores)</v>
      </c>
      <c r="F30" s="314" t="str">
        <f>'3. Identificación de Riesgos'!H30</f>
        <v>Muy Baja - 1</v>
      </c>
      <c r="G30" s="312" t="str">
        <f>'3. Identificación de Riesgos'!M30</f>
        <v>Moderado - 3</v>
      </c>
      <c r="H30" s="312" t="str">
        <f>'3. Identificación de Riesgos'!N30</f>
        <v>Moderado - 3</v>
      </c>
      <c r="I30" s="120"/>
      <c r="J30" s="320" t="str">
        <f>'4. Valoración Controles'!T30</f>
        <v>Muy Baja - 1</v>
      </c>
      <c r="K30" s="320" t="str">
        <f>'4. Valoración Controles'!U30</f>
        <v>Menor - 2</v>
      </c>
      <c r="L30" s="317" t="e">
        <f>AVERAGE(#REF!)</f>
        <v>#REF!</v>
      </c>
      <c r="M30" s="313" t="str">
        <f>'4. Valoración Controles'!V30</f>
        <v>Bajo - 2</v>
      </c>
      <c r="N30" s="313" t="s">
        <v>238</v>
      </c>
      <c r="O30" s="73"/>
      <c r="P30" s="73"/>
      <c r="Q30" s="73"/>
    </row>
    <row r="31" spans="1:17" s="13" customFormat="1" ht="13.5" customHeight="1" x14ac:dyDescent="0.25">
      <c r="A31" s="233"/>
      <c r="B31" s="313"/>
      <c r="C31" s="233"/>
      <c r="D31" s="233"/>
      <c r="E31" s="46" t="str">
        <f>'3. Identificación de Riesgos'!D31</f>
        <v>2. Falta de ética de terceros interesados  (Debilidades principios y valores)</v>
      </c>
      <c r="F31" s="241"/>
      <c r="G31" s="319"/>
      <c r="H31" s="233"/>
      <c r="I31" s="120"/>
      <c r="J31" s="320"/>
      <c r="K31" s="320"/>
      <c r="L31" s="317"/>
      <c r="M31" s="313"/>
      <c r="N31" s="313"/>
      <c r="O31" s="73"/>
      <c r="P31" s="73"/>
      <c r="Q31" s="73"/>
    </row>
    <row r="32" spans="1:17" s="13" customFormat="1" ht="13.5" customHeight="1" x14ac:dyDescent="0.25">
      <c r="A32" s="233"/>
      <c r="B32" s="313"/>
      <c r="C32" s="233"/>
      <c r="D32" s="233"/>
      <c r="E32" s="46" t="str">
        <f>'3. Identificación de Riesgos'!D32</f>
        <v>3. Debilidades en los controles de los procedimientos de evaluación  contractual.</v>
      </c>
      <c r="F32" s="241"/>
      <c r="G32" s="319"/>
      <c r="H32" s="233"/>
      <c r="I32" s="120"/>
      <c r="J32" s="320"/>
      <c r="K32" s="320"/>
      <c r="L32" s="317"/>
      <c r="M32" s="313"/>
      <c r="N32" s="313"/>
      <c r="O32" s="73"/>
      <c r="P32" s="73"/>
      <c r="Q32" s="73"/>
    </row>
    <row r="33" spans="1:17" s="13" customFormat="1" ht="13.5" customHeight="1" x14ac:dyDescent="0.25">
      <c r="A33" s="233"/>
      <c r="B33" s="313"/>
      <c r="C33" s="233"/>
      <c r="D33" s="233"/>
      <c r="E33" s="46">
        <f>'3. Identificación de Riesgos'!D33</f>
        <v>0</v>
      </c>
      <c r="F33" s="241"/>
      <c r="G33" s="319"/>
      <c r="H33" s="233"/>
      <c r="I33" s="120"/>
      <c r="J33" s="320"/>
      <c r="K33" s="320"/>
      <c r="L33" s="317"/>
      <c r="M33" s="313"/>
      <c r="N33" s="313"/>
      <c r="O33" s="73"/>
      <c r="P33" s="73"/>
      <c r="Q33" s="73"/>
    </row>
    <row r="34" spans="1:17" s="13" customFormat="1" ht="13.5" customHeight="1" x14ac:dyDescent="0.25">
      <c r="A34" s="233"/>
      <c r="B34" s="313"/>
      <c r="C34" s="233"/>
      <c r="D34" s="233"/>
      <c r="E34" s="46">
        <f>'3. Identificación de Riesgos'!D34</f>
        <v>0</v>
      </c>
      <c r="F34" s="241"/>
      <c r="G34" s="319"/>
      <c r="H34" s="233"/>
      <c r="I34" s="120"/>
      <c r="J34" s="320"/>
      <c r="K34" s="320"/>
      <c r="L34" s="317"/>
      <c r="M34" s="313"/>
      <c r="N34" s="313"/>
      <c r="O34" s="73"/>
      <c r="P34" s="73"/>
      <c r="Q34" s="73"/>
    </row>
    <row r="35" spans="1:17" s="13" customFormat="1" ht="13.5" customHeight="1" x14ac:dyDescent="0.25">
      <c r="A35" s="233"/>
      <c r="B35" s="313"/>
      <c r="C35" s="233"/>
      <c r="D35" s="233"/>
      <c r="E35" s="46">
        <f>'3. Identificación de Riesgos'!D35</f>
        <v>0</v>
      </c>
      <c r="F35" s="241"/>
      <c r="G35" s="319"/>
      <c r="H35" s="233"/>
      <c r="I35" s="120"/>
      <c r="J35" s="320"/>
      <c r="K35" s="320"/>
      <c r="L35" s="317"/>
      <c r="M35" s="313"/>
      <c r="N35" s="313"/>
      <c r="O35" s="73"/>
      <c r="P35" s="73"/>
      <c r="Q35" s="73"/>
    </row>
    <row r="36" spans="1:17" s="13" customFormat="1" ht="13.5" customHeight="1" x14ac:dyDescent="0.25">
      <c r="A36" s="233"/>
      <c r="B36" s="313"/>
      <c r="C36" s="233"/>
      <c r="D36" s="233"/>
      <c r="E36" s="46">
        <f>'3. Identificación de Riesgos'!D36</f>
        <v>0</v>
      </c>
      <c r="F36" s="241"/>
      <c r="G36" s="319"/>
      <c r="H36" s="233"/>
      <c r="I36" s="120"/>
      <c r="J36" s="320"/>
      <c r="K36" s="320"/>
      <c r="L36" s="317"/>
      <c r="M36" s="313"/>
      <c r="N36" s="313"/>
      <c r="O36" s="73"/>
      <c r="P36" s="73"/>
      <c r="Q36" s="73"/>
    </row>
    <row r="37" spans="1:17" s="13" customFormat="1" ht="13.5" customHeight="1" x14ac:dyDescent="0.25">
      <c r="A37" s="233"/>
      <c r="B37" s="313"/>
      <c r="C37" s="233"/>
      <c r="D37" s="233"/>
      <c r="E37" s="46">
        <f>'3. Identificación de Riesgos'!D37</f>
        <v>0</v>
      </c>
      <c r="F37" s="241"/>
      <c r="G37" s="319"/>
      <c r="H37" s="233"/>
      <c r="I37" s="120"/>
      <c r="J37" s="320"/>
      <c r="K37" s="320"/>
      <c r="L37" s="317"/>
      <c r="M37" s="313"/>
      <c r="N37" s="313"/>
      <c r="O37" s="73"/>
      <c r="P37" s="73"/>
      <c r="Q37" s="73"/>
    </row>
    <row r="38" spans="1:17" s="13" customFormat="1" ht="13.5" customHeight="1" x14ac:dyDescent="0.25">
      <c r="A38" s="233"/>
      <c r="B38" s="313"/>
      <c r="C38" s="233"/>
      <c r="D38" s="233"/>
      <c r="E38" s="46">
        <f>'3. Identificación de Riesgos'!D38</f>
        <v>0</v>
      </c>
      <c r="F38" s="241"/>
      <c r="G38" s="319"/>
      <c r="H38" s="233"/>
      <c r="I38" s="120"/>
      <c r="J38" s="320"/>
      <c r="K38" s="320"/>
      <c r="L38" s="317"/>
      <c r="M38" s="313"/>
      <c r="N38" s="313"/>
      <c r="O38" s="73"/>
      <c r="P38" s="73"/>
      <c r="Q38" s="73"/>
    </row>
    <row r="39" spans="1:17" s="13" customFormat="1" ht="13.5" customHeight="1" x14ac:dyDescent="0.25">
      <c r="A39" s="233"/>
      <c r="B39" s="312"/>
      <c r="C39" s="233"/>
      <c r="D39" s="233"/>
      <c r="E39" s="46">
        <f>'3. Identificación de Riesgos'!D39</f>
        <v>0</v>
      </c>
      <c r="F39" s="241"/>
      <c r="G39" s="319"/>
      <c r="H39" s="233"/>
      <c r="I39" s="121"/>
      <c r="J39" s="321"/>
      <c r="K39" s="321"/>
      <c r="L39" s="318"/>
      <c r="M39" s="312"/>
      <c r="N39" s="312"/>
      <c r="O39" s="73"/>
      <c r="P39" s="73"/>
      <c r="Q39" s="73"/>
    </row>
    <row r="40" spans="1:17" ht="13.5" customHeight="1" x14ac:dyDescent="0.25">
      <c r="A40" s="312">
        <f>'3. Identificación de Riesgos'!A40</f>
        <v>4</v>
      </c>
      <c r="B40" s="313" t="str">
        <f>'3. Identificación de Riesgos'!B40</f>
        <v>Ofrecer, prometer, entregar, aceptar o solicitar una ventaja indebida  para afectar la supervisión o interventoría de los contratos.</v>
      </c>
      <c r="C40" s="312" t="str">
        <f>'3. Identificación de Riesgos'!C40</f>
        <v>Cuando se favorece  indebidamente la intervención de personas inescrupulosas (ejem:  consultores externos, fabricantes, proveedores, oferentes, proponentes, entre otros.), para afectar indebidamente la supervisión o interventoría de los contratos.</v>
      </c>
      <c r="D40" s="312" t="s">
        <v>165</v>
      </c>
      <c r="E40" s="46" t="str">
        <f>'3. Identificación de Riesgos'!D40</f>
        <v>1. Falta de ética de los servidores públicos (Debilidades en principios y valores)</v>
      </c>
      <c r="F40" s="314" t="str">
        <f>'3. Identificación de Riesgos'!H40</f>
        <v>Muy Baja - 1</v>
      </c>
      <c r="G40" s="312" t="str">
        <f>'3. Identificación de Riesgos'!M40</f>
        <v>Moderado - 3</v>
      </c>
      <c r="H40" s="312" t="str">
        <f>'3. Identificación de Riesgos'!N40</f>
        <v>Moderado - 3</v>
      </c>
      <c r="I40" s="120"/>
      <c r="J40" s="320" t="str">
        <f>'4. Valoración Controles'!T40</f>
        <v>Muy Baja - 1</v>
      </c>
      <c r="K40" s="320" t="str">
        <f>'4. Valoración Controles'!U40</f>
        <v>Menor - 2</v>
      </c>
      <c r="L40" s="317" t="e">
        <f>AVERAGE(#REF!)</f>
        <v>#REF!</v>
      </c>
      <c r="M40" s="313" t="str">
        <f>'4. Valoración Controles'!V40</f>
        <v>Bajo - 2</v>
      </c>
      <c r="N40" s="313" t="s">
        <v>238</v>
      </c>
      <c r="O40" s="73"/>
      <c r="P40" s="73"/>
      <c r="Q40" s="73"/>
    </row>
    <row r="41" spans="1:17" s="13" customFormat="1" ht="13.5" customHeight="1" x14ac:dyDescent="0.25">
      <c r="A41" s="233"/>
      <c r="B41" s="313"/>
      <c r="C41" s="233"/>
      <c r="D41" s="233"/>
      <c r="E41" s="46" t="str">
        <f>'3. Identificación de Riesgos'!D41</f>
        <v>2. Falta de ética de terceros interesados  (Debilidades principios y valores)</v>
      </c>
      <c r="F41" s="241"/>
      <c r="G41" s="319"/>
      <c r="H41" s="233"/>
      <c r="I41" s="120"/>
      <c r="J41" s="320"/>
      <c r="K41" s="320"/>
      <c r="L41" s="317"/>
      <c r="M41" s="313"/>
      <c r="N41" s="313"/>
      <c r="O41" s="73"/>
      <c r="P41" s="73"/>
      <c r="Q41" s="73"/>
    </row>
    <row r="42" spans="1:17" s="13" customFormat="1" ht="13.5" customHeight="1" x14ac:dyDescent="0.25">
      <c r="A42" s="233"/>
      <c r="B42" s="313"/>
      <c r="C42" s="233"/>
      <c r="D42" s="233"/>
      <c r="E42" s="46" t="str">
        <f>'3. Identificación de Riesgos'!D42</f>
        <v>3. Debilidades en los controles de los procedimientos de supervisión o interventoría contractual.</v>
      </c>
      <c r="F42" s="241"/>
      <c r="G42" s="319"/>
      <c r="H42" s="233"/>
      <c r="I42" s="120"/>
      <c r="J42" s="320"/>
      <c r="K42" s="320"/>
      <c r="L42" s="317"/>
      <c r="M42" s="313"/>
      <c r="N42" s="313"/>
      <c r="O42" s="73"/>
      <c r="P42" s="73"/>
      <c r="Q42" s="73"/>
    </row>
    <row r="43" spans="1:17" s="13" customFormat="1" ht="13.5" customHeight="1" x14ac:dyDescent="0.25">
      <c r="A43" s="233"/>
      <c r="B43" s="313"/>
      <c r="C43" s="233"/>
      <c r="D43" s="233"/>
      <c r="E43" s="46">
        <f>'3. Identificación de Riesgos'!D43</f>
        <v>0</v>
      </c>
      <c r="F43" s="241"/>
      <c r="G43" s="319"/>
      <c r="H43" s="233"/>
      <c r="I43" s="120"/>
      <c r="J43" s="320"/>
      <c r="K43" s="320"/>
      <c r="L43" s="317"/>
      <c r="M43" s="313"/>
      <c r="N43" s="313"/>
      <c r="O43" s="73"/>
      <c r="P43" s="73"/>
      <c r="Q43" s="73"/>
    </row>
    <row r="44" spans="1:17" s="13" customFormat="1" ht="13.5" customHeight="1" x14ac:dyDescent="0.25">
      <c r="A44" s="233"/>
      <c r="B44" s="313"/>
      <c r="C44" s="233"/>
      <c r="D44" s="233"/>
      <c r="E44" s="46">
        <f>'3. Identificación de Riesgos'!D44</f>
        <v>0</v>
      </c>
      <c r="F44" s="241"/>
      <c r="G44" s="319"/>
      <c r="H44" s="233"/>
      <c r="I44" s="120"/>
      <c r="J44" s="320"/>
      <c r="K44" s="320"/>
      <c r="L44" s="317"/>
      <c r="M44" s="313"/>
      <c r="N44" s="313"/>
      <c r="O44" s="73"/>
      <c r="P44" s="73"/>
      <c r="Q44" s="73"/>
    </row>
    <row r="45" spans="1:17" s="13" customFormat="1" ht="13.5" customHeight="1" x14ac:dyDescent="0.25">
      <c r="A45" s="233"/>
      <c r="B45" s="313"/>
      <c r="C45" s="233"/>
      <c r="D45" s="233"/>
      <c r="E45" s="46">
        <f>'3. Identificación de Riesgos'!D45</f>
        <v>0</v>
      </c>
      <c r="F45" s="241"/>
      <c r="G45" s="319"/>
      <c r="H45" s="233"/>
      <c r="I45" s="120"/>
      <c r="J45" s="320"/>
      <c r="K45" s="320"/>
      <c r="L45" s="317"/>
      <c r="M45" s="313"/>
      <c r="N45" s="313"/>
      <c r="O45" s="73"/>
      <c r="P45" s="73"/>
      <c r="Q45" s="73"/>
    </row>
    <row r="46" spans="1:17" s="13" customFormat="1" ht="13.5" customHeight="1" x14ac:dyDescent="0.25">
      <c r="A46" s="233"/>
      <c r="B46" s="313"/>
      <c r="C46" s="233"/>
      <c r="D46" s="233"/>
      <c r="E46" s="46">
        <f>'3. Identificación de Riesgos'!D46</f>
        <v>0</v>
      </c>
      <c r="F46" s="241"/>
      <c r="G46" s="319"/>
      <c r="H46" s="233"/>
      <c r="I46" s="120"/>
      <c r="J46" s="320"/>
      <c r="K46" s="320"/>
      <c r="L46" s="317"/>
      <c r="M46" s="313"/>
      <c r="N46" s="313"/>
      <c r="O46" s="73"/>
      <c r="P46" s="73"/>
      <c r="Q46" s="73"/>
    </row>
    <row r="47" spans="1:17" s="13" customFormat="1" ht="13.5" customHeight="1" x14ac:dyDescent="0.25">
      <c r="A47" s="233"/>
      <c r="B47" s="313"/>
      <c r="C47" s="233"/>
      <c r="D47" s="233"/>
      <c r="E47" s="46">
        <f>'3. Identificación de Riesgos'!D47</f>
        <v>0</v>
      </c>
      <c r="F47" s="241"/>
      <c r="G47" s="319"/>
      <c r="H47" s="233"/>
      <c r="I47" s="120"/>
      <c r="J47" s="320"/>
      <c r="K47" s="320"/>
      <c r="L47" s="317"/>
      <c r="M47" s="313"/>
      <c r="N47" s="313"/>
      <c r="O47" s="73"/>
      <c r="P47" s="73"/>
      <c r="Q47" s="73"/>
    </row>
    <row r="48" spans="1:17" s="13" customFormat="1" ht="13.5" customHeight="1" x14ac:dyDescent="0.25">
      <c r="A48" s="233"/>
      <c r="B48" s="313"/>
      <c r="C48" s="233"/>
      <c r="D48" s="233"/>
      <c r="E48" s="46">
        <f>'3. Identificación de Riesgos'!D48</f>
        <v>0</v>
      </c>
      <c r="F48" s="241"/>
      <c r="G48" s="319"/>
      <c r="H48" s="233"/>
      <c r="I48" s="120"/>
      <c r="J48" s="320"/>
      <c r="K48" s="320"/>
      <c r="L48" s="317"/>
      <c r="M48" s="313"/>
      <c r="N48" s="313"/>
      <c r="O48" s="73"/>
      <c r="P48" s="73"/>
      <c r="Q48" s="73"/>
    </row>
    <row r="49" spans="1:17" s="13" customFormat="1" ht="13.5" customHeight="1" x14ac:dyDescent="0.25">
      <c r="A49" s="233"/>
      <c r="B49" s="312"/>
      <c r="C49" s="233"/>
      <c r="D49" s="233"/>
      <c r="E49" s="46">
        <f>'3. Identificación de Riesgos'!D49</f>
        <v>0</v>
      </c>
      <c r="F49" s="241"/>
      <c r="G49" s="319"/>
      <c r="H49" s="233"/>
      <c r="I49" s="121"/>
      <c r="J49" s="321"/>
      <c r="K49" s="321"/>
      <c r="L49" s="318"/>
      <c r="M49" s="312"/>
      <c r="N49" s="312"/>
      <c r="O49" s="73"/>
      <c r="P49" s="73"/>
      <c r="Q49" s="73"/>
    </row>
  </sheetData>
  <mergeCells count="75">
    <mergeCell ref="A4:C4"/>
    <mergeCell ref="A5:C5"/>
    <mergeCell ref="A6:C6"/>
    <mergeCell ref="M40:M49"/>
    <mergeCell ref="N40:N49"/>
    <mergeCell ref="G40:G49"/>
    <mergeCell ref="H40:H49"/>
    <mergeCell ref="J40:J49"/>
    <mergeCell ref="K40:K49"/>
    <mergeCell ref="L40:L49"/>
    <mergeCell ref="A40:A49"/>
    <mergeCell ref="B40:B49"/>
    <mergeCell ref="C40:C49"/>
    <mergeCell ref="D40:D49"/>
    <mergeCell ref="F40:F49"/>
    <mergeCell ref="L20:L29"/>
    <mergeCell ref="M20:M29"/>
    <mergeCell ref="N20:N29"/>
    <mergeCell ref="F30:F39"/>
    <mergeCell ref="G30:G39"/>
    <mergeCell ref="H30:H39"/>
    <mergeCell ref="J30:J39"/>
    <mergeCell ref="K30:K39"/>
    <mergeCell ref="L30:L39"/>
    <mergeCell ref="M30:M39"/>
    <mergeCell ref="N30:N39"/>
    <mergeCell ref="F20:F29"/>
    <mergeCell ref="G20:G29"/>
    <mergeCell ref="H20:H29"/>
    <mergeCell ref="J20:J29"/>
    <mergeCell ref="K20:K29"/>
    <mergeCell ref="A20:A29"/>
    <mergeCell ref="B20:B29"/>
    <mergeCell ref="C20:C29"/>
    <mergeCell ref="D20:D29"/>
    <mergeCell ref="A30:A39"/>
    <mergeCell ref="B30:B39"/>
    <mergeCell ref="C30:C39"/>
    <mergeCell ref="D30:D39"/>
    <mergeCell ref="M10:M19"/>
    <mergeCell ref="N10:N19"/>
    <mergeCell ref="G10:G19"/>
    <mergeCell ref="H10:H19"/>
    <mergeCell ref="J10:J19"/>
    <mergeCell ref="K10:K19"/>
    <mergeCell ref="A10:A19"/>
    <mergeCell ref="B10:B19"/>
    <mergeCell ref="F10:F19"/>
    <mergeCell ref="K8:K9"/>
    <mergeCell ref="L8:L9"/>
    <mergeCell ref="J8:J9"/>
    <mergeCell ref="H8:H9"/>
    <mergeCell ref="C8:C9"/>
    <mergeCell ref="D8:D9"/>
    <mergeCell ref="L10:L19"/>
    <mergeCell ref="C10:C19"/>
    <mergeCell ref="D10:D19"/>
    <mergeCell ref="B8:B9"/>
    <mergeCell ref="E8:E9"/>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8:A9"/>
  </mergeCells>
  <conditionalFormatting sqref="F10 F20 F30">
    <cfRule type="containsText" dxfId="287" priority="364" operator="containsText" text="Muy Baja">
      <formula>NOT(ISERROR(SEARCH("Muy Baja",F10)))</formula>
    </cfRule>
    <cfRule type="containsText" dxfId="286" priority="365" operator="containsText" text="Baja">
      <formula>NOT(ISERROR(SEARCH("Baja",F10)))</formula>
    </cfRule>
    <cfRule type="containsText" dxfId="285" priority="367" operator="containsText" text="Muy Alta">
      <formula>NOT(ISERROR(SEARCH("Muy Alta",F10)))</formula>
    </cfRule>
    <cfRule type="containsText" dxfId="284" priority="368" operator="containsText" text="Alta">
      <formula>NOT(ISERROR(SEARCH("Alta",F10)))</formula>
    </cfRule>
    <cfRule type="containsText" dxfId="283" priority="369" operator="containsText" text="Media">
      <formula>NOT(ISERROR(SEARCH("Media",F10)))</formula>
    </cfRule>
    <cfRule type="containsText" dxfId="282" priority="370" operator="containsText" text="Media">
      <formula>NOT(ISERROR(SEARCH("Media",F10)))</formula>
    </cfRule>
    <cfRule type="containsText" dxfId="281" priority="371" operator="containsText" text="Media">
      <formula>NOT(ISERROR(SEARCH("Media",F10)))</formula>
    </cfRule>
    <cfRule type="containsText" dxfId="280" priority="372" operator="containsText" text="Muy Baja">
      <formula>NOT(ISERROR(SEARCH("Muy Baja",F10)))</formula>
    </cfRule>
    <cfRule type="containsText" dxfId="279" priority="373" operator="containsText" text="Baja">
      <formula>NOT(ISERROR(SEARCH("Baja",F10)))</formula>
    </cfRule>
    <cfRule type="containsText" dxfId="278" priority="374" operator="containsText" text="Muy Baja">
      <formula>NOT(ISERROR(SEARCH("Muy Baja",F10)))</formula>
    </cfRule>
    <cfRule type="containsText" dxfId="277" priority="375" operator="containsText" text="Muy Baja">
      <formula>NOT(ISERROR(SEARCH("Muy Baja",F10)))</formula>
    </cfRule>
    <cfRule type="containsText" dxfId="276" priority="376" operator="containsText" text="Muy Baja">
      <formula>NOT(ISERROR(SEARCH("Muy Baja",F10)))</formula>
    </cfRule>
    <cfRule type="containsText" dxfId="275" priority="377" operator="containsText" text="Muy Baja'Tabla probabilidad'!">
      <formula>NOT(ISERROR(SEARCH("Muy Baja'Tabla probabilidad'!",F10)))</formula>
    </cfRule>
    <cfRule type="containsText" dxfId="274" priority="378" operator="containsText" text="Muy bajo">
      <formula>NOT(ISERROR(SEARCH("Muy bajo",F10)))</formula>
    </cfRule>
    <cfRule type="containsText" dxfId="273" priority="379" operator="containsText" text="Alta">
      <formula>NOT(ISERROR(SEARCH("Alta",F10)))</formula>
    </cfRule>
    <cfRule type="containsText" dxfId="272" priority="380" operator="containsText" text="Media">
      <formula>NOT(ISERROR(SEARCH("Media",F10)))</formula>
    </cfRule>
    <cfRule type="containsText" dxfId="271" priority="381" operator="containsText" text="Baja">
      <formula>NOT(ISERROR(SEARCH("Baja",F10)))</formula>
    </cfRule>
    <cfRule type="containsText" dxfId="270" priority="382" operator="containsText" text="Muy baja">
      <formula>NOT(ISERROR(SEARCH("Muy baja",F10)))</formula>
    </cfRule>
    <cfRule type="cellIs" dxfId="269" priority="385" operator="between">
      <formula>1</formula>
      <formula>2</formula>
    </cfRule>
    <cfRule type="cellIs" dxfId="268" priority="386" operator="between">
      <formula>0</formula>
      <formula>2</formula>
    </cfRule>
  </conditionalFormatting>
  <conditionalFormatting sqref="F10 F20 F30">
    <cfRule type="containsText" dxfId="267" priority="366" operator="containsText" text="Muy Alta">
      <formula>NOT(ISERROR(SEARCH("Muy Alta",F10)))</formula>
    </cfRule>
  </conditionalFormatting>
  <conditionalFormatting sqref="G10 G20 G30">
    <cfRule type="containsText" dxfId="266" priority="358" operator="containsText" text="Catastrófico">
      <formula>NOT(ISERROR(SEARCH("Catastrófico",G10)))</formula>
    </cfRule>
    <cfRule type="containsText" dxfId="265" priority="359" operator="containsText" text="Mayor">
      <formula>NOT(ISERROR(SEARCH("Mayor",G10)))</formula>
    </cfRule>
    <cfRule type="containsText" dxfId="264" priority="360" operator="containsText" text="Alta">
      <formula>NOT(ISERROR(SEARCH("Alta",G10)))</formula>
    </cfRule>
    <cfRule type="containsText" dxfId="263" priority="361" operator="containsText" text="Moderado">
      <formula>NOT(ISERROR(SEARCH("Moderado",G10)))</formula>
    </cfRule>
    <cfRule type="containsText" dxfId="262" priority="362" operator="containsText" text="Menor">
      <formula>NOT(ISERROR(SEARCH("Menor",G10)))</formula>
    </cfRule>
    <cfRule type="containsText" dxfId="261" priority="363" operator="containsText" text="Leve">
      <formula>NOT(ISERROR(SEARCH("Leve",G10)))</formula>
    </cfRule>
  </conditionalFormatting>
  <conditionalFormatting sqref="H10:I10 H20:I20 H30:I30">
    <cfRule type="containsText" dxfId="260" priority="353" operator="containsText" text="Extremo">
      <formula>NOT(ISERROR(SEARCH("Extremo",H10)))</formula>
    </cfRule>
    <cfRule type="containsText" dxfId="259" priority="354" operator="containsText" text="Alto">
      <formula>NOT(ISERROR(SEARCH("Alto",H10)))</formula>
    </cfRule>
    <cfRule type="containsText" dxfId="258" priority="355" operator="containsText" text="Bajo">
      <formula>NOT(ISERROR(SEARCH("Bajo",H10)))</formula>
    </cfRule>
    <cfRule type="containsText" dxfId="257" priority="356" operator="containsText" text="Moderado">
      <formula>NOT(ISERROR(SEARCH("Moderado",H10)))</formula>
    </cfRule>
    <cfRule type="containsText" dxfId="256" priority="357" operator="containsText" text="Extremo">
      <formula>NOT(ISERROR(SEARCH("Extremo",H10)))</formula>
    </cfRule>
  </conditionalFormatting>
  <conditionalFormatting sqref="M10 M20 M30">
    <cfRule type="containsText" dxfId="255" priority="327" operator="containsText" text="Extremo">
      <formula>NOT(ISERROR(SEARCH("Extremo",M10)))</formula>
    </cfRule>
    <cfRule type="containsText" dxfId="254" priority="328" operator="containsText" text="Alto">
      <formula>NOT(ISERROR(SEARCH("Alto",M10)))</formula>
    </cfRule>
    <cfRule type="containsText" dxfId="253" priority="329" operator="containsText" text="Moderado">
      <formula>NOT(ISERROR(SEARCH("Moderado",M10)))</formula>
    </cfRule>
    <cfRule type="containsText" dxfId="252" priority="330" operator="containsText" text="Menor">
      <formula>NOT(ISERROR(SEARCH("Menor",M10)))</formula>
    </cfRule>
    <cfRule type="containsText" dxfId="251" priority="331" operator="containsText" text="Bajo">
      <formula>NOT(ISERROR(SEARCH("Bajo",M10)))</formula>
    </cfRule>
    <cfRule type="containsText" dxfId="250" priority="332" operator="containsText" text="Moderado">
      <formula>NOT(ISERROR(SEARCH("Moderado",M10)))</formula>
    </cfRule>
    <cfRule type="containsText" dxfId="249" priority="333" operator="containsText" text="Extremo">
      <formula>NOT(ISERROR(SEARCH("Extremo",M10)))</formula>
    </cfRule>
    <cfRule type="containsText" dxfId="248" priority="334" operator="containsText" text="Baja">
      <formula>NOT(ISERROR(SEARCH("Baja",M10)))</formula>
    </cfRule>
    <cfRule type="containsText" dxfId="247" priority="335" operator="containsText" text="Alto">
      <formula>NOT(ISERROR(SEARCH("Alto",M10)))</formula>
    </cfRule>
  </conditionalFormatting>
  <conditionalFormatting sqref="J10:J39">
    <cfRule type="containsText" dxfId="246" priority="55" operator="containsText" text="Muy Baja">
      <formula>NOT(ISERROR(SEARCH("Muy Baja",J10)))</formula>
    </cfRule>
    <cfRule type="containsText" dxfId="245" priority="322" operator="containsText" text="Muy Alta">
      <formula>NOT(ISERROR(SEARCH("Muy Alta",J10)))</formula>
    </cfRule>
    <cfRule type="containsText" dxfId="244" priority="323" operator="containsText" text="Alta">
      <formula>NOT(ISERROR(SEARCH("Alta",J10)))</formula>
    </cfRule>
    <cfRule type="containsText" dxfId="243" priority="324" operator="containsText" text="Media">
      <formula>NOT(ISERROR(SEARCH("Media",J10)))</formula>
    </cfRule>
    <cfRule type="containsText" dxfId="242" priority="325" operator="containsText" text="Baja">
      <formula>NOT(ISERROR(SEARCH("Baja",J10)))</formula>
    </cfRule>
    <cfRule type="containsText" dxfId="241" priority="326" operator="containsText" text="Muy Baja">
      <formula>NOT(ISERROR(SEARCH("Muy Baja",J10)))</formula>
    </cfRule>
  </conditionalFormatting>
  <conditionalFormatting sqref="K10:K39">
    <cfRule type="containsText" dxfId="240" priority="317" operator="containsText" text="Catastrófico">
      <formula>NOT(ISERROR(SEARCH("Catastrófico",K10)))</formula>
    </cfRule>
    <cfRule type="containsText" dxfId="239" priority="318" operator="containsText" text="Moderado">
      <formula>NOT(ISERROR(SEARCH("Moderado",K10)))</formula>
    </cfRule>
    <cfRule type="containsText" dxfId="238" priority="319" operator="containsText" text="Menor">
      <formula>NOT(ISERROR(SEARCH("Menor",K10)))</formula>
    </cfRule>
    <cfRule type="containsText" dxfId="237" priority="320" operator="containsText" text="Leve">
      <formula>NOT(ISERROR(SEARCH("Leve",K10)))</formula>
    </cfRule>
    <cfRule type="containsText" dxfId="236" priority="321" operator="containsText" text="Mayor">
      <formula>NOT(ISERROR(SEARCH("Mayor",K10)))</formula>
    </cfRule>
  </conditionalFormatting>
  <conditionalFormatting sqref="F40">
    <cfRule type="containsText" dxfId="235" priority="32" operator="containsText" text="Muy Baja">
      <formula>NOT(ISERROR(SEARCH("Muy Baja",F40)))</formula>
    </cfRule>
    <cfRule type="containsText" dxfId="234" priority="33" operator="containsText" text="Baja">
      <formula>NOT(ISERROR(SEARCH("Baja",F40)))</formula>
    </cfRule>
    <cfRule type="containsText" dxfId="233" priority="35" operator="containsText" text="Muy Alta">
      <formula>NOT(ISERROR(SEARCH("Muy Alta",F40)))</formula>
    </cfRule>
    <cfRule type="containsText" dxfId="232" priority="36" operator="containsText" text="Alta">
      <formula>NOT(ISERROR(SEARCH("Alta",F40)))</formula>
    </cfRule>
    <cfRule type="containsText" dxfId="231" priority="37" operator="containsText" text="Media">
      <formula>NOT(ISERROR(SEARCH("Media",F40)))</formula>
    </cfRule>
    <cfRule type="containsText" dxfId="230" priority="38" operator="containsText" text="Media">
      <formula>NOT(ISERROR(SEARCH("Media",F40)))</formula>
    </cfRule>
    <cfRule type="containsText" dxfId="229" priority="39" operator="containsText" text="Media">
      <formula>NOT(ISERROR(SEARCH("Media",F40)))</formula>
    </cfRule>
    <cfRule type="containsText" dxfId="228" priority="40" operator="containsText" text="Muy Baja">
      <formula>NOT(ISERROR(SEARCH("Muy Baja",F40)))</formula>
    </cfRule>
    <cfRule type="containsText" dxfId="227" priority="41" operator="containsText" text="Baja">
      <formula>NOT(ISERROR(SEARCH("Baja",F40)))</formula>
    </cfRule>
    <cfRule type="containsText" dxfId="226" priority="42" operator="containsText" text="Muy Baja">
      <formula>NOT(ISERROR(SEARCH("Muy Baja",F40)))</formula>
    </cfRule>
    <cfRule type="containsText" dxfId="225" priority="43" operator="containsText" text="Muy Baja">
      <formula>NOT(ISERROR(SEARCH("Muy Baja",F40)))</formula>
    </cfRule>
    <cfRule type="containsText" dxfId="224" priority="44" operator="containsText" text="Muy Baja">
      <formula>NOT(ISERROR(SEARCH("Muy Baja",F40)))</formula>
    </cfRule>
    <cfRule type="containsText" dxfId="223" priority="45" operator="containsText" text="Muy Baja'Tabla probabilidad'!">
      <formula>NOT(ISERROR(SEARCH("Muy Baja'Tabla probabilidad'!",F40)))</formula>
    </cfRule>
    <cfRule type="containsText" dxfId="222" priority="46" operator="containsText" text="Muy bajo">
      <formula>NOT(ISERROR(SEARCH("Muy bajo",F40)))</formula>
    </cfRule>
    <cfRule type="containsText" dxfId="221" priority="47" operator="containsText" text="Alta">
      <formula>NOT(ISERROR(SEARCH("Alta",F40)))</formula>
    </cfRule>
    <cfRule type="containsText" dxfId="220" priority="48" operator="containsText" text="Media">
      <formula>NOT(ISERROR(SEARCH("Media",F40)))</formula>
    </cfRule>
    <cfRule type="containsText" dxfId="219" priority="49" operator="containsText" text="Baja">
      <formula>NOT(ISERROR(SEARCH("Baja",F40)))</formula>
    </cfRule>
    <cfRule type="containsText" dxfId="218" priority="50" operator="containsText" text="Muy baja">
      <formula>NOT(ISERROR(SEARCH("Muy baja",F40)))</formula>
    </cfRule>
    <cfRule type="cellIs" dxfId="217" priority="53" operator="between">
      <formula>1</formula>
      <formula>2</formula>
    </cfRule>
    <cfRule type="cellIs" dxfId="216" priority="54" operator="between">
      <formula>0</formula>
      <formula>2</formula>
    </cfRule>
  </conditionalFormatting>
  <conditionalFormatting sqref="F40">
    <cfRule type="containsText" dxfId="215" priority="34" operator="containsText" text="Muy Alta">
      <formula>NOT(ISERROR(SEARCH("Muy Alta",F40)))</formula>
    </cfRule>
  </conditionalFormatting>
  <conditionalFormatting sqref="G40">
    <cfRule type="containsText" dxfId="214" priority="26" operator="containsText" text="Catastrófico">
      <formula>NOT(ISERROR(SEARCH("Catastrófico",G40)))</formula>
    </cfRule>
    <cfRule type="containsText" dxfId="213" priority="27" operator="containsText" text="Mayor">
      <formula>NOT(ISERROR(SEARCH("Mayor",G40)))</formula>
    </cfRule>
    <cfRule type="containsText" dxfId="212" priority="28" operator="containsText" text="Alta">
      <formula>NOT(ISERROR(SEARCH("Alta",G40)))</formula>
    </cfRule>
    <cfRule type="containsText" dxfId="211" priority="29" operator="containsText" text="Moderado">
      <formula>NOT(ISERROR(SEARCH("Moderado",G40)))</formula>
    </cfRule>
    <cfRule type="containsText" dxfId="210" priority="30" operator="containsText" text="Menor">
      <formula>NOT(ISERROR(SEARCH("Menor",G40)))</formula>
    </cfRule>
    <cfRule type="containsText" dxfId="209" priority="31" operator="containsText" text="Leve">
      <formula>NOT(ISERROR(SEARCH("Leve",G40)))</formula>
    </cfRule>
  </conditionalFormatting>
  <conditionalFormatting sqref="H40:I40">
    <cfRule type="containsText" dxfId="208" priority="21" operator="containsText" text="Extremo">
      <formula>NOT(ISERROR(SEARCH("Extremo",H40)))</formula>
    </cfRule>
    <cfRule type="containsText" dxfId="207" priority="22" operator="containsText" text="Alto">
      <formula>NOT(ISERROR(SEARCH("Alto",H40)))</formula>
    </cfRule>
    <cfRule type="containsText" dxfId="206" priority="23" operator="containsText" text="Bajo">
      <formula>NOT(ISERROR(SEARCH("Bajo",H40)))</formula>
    </cfRule>
    <cfRule type="containsText" dxfId="205" priority="24" operator="containsText" text="Moderado">
      <formula>NOT(ISERROR(SEARCH("Moderado",H40)))</formula>
    </cfRule>
    <cfRule type="containsText" dxfId="204" priority="25" operator="containsText" text="Extremo">
      <formula>NOT(ISERROR(SEARCH("Extremo",H40)))</formula>
    </cfRule>
  </conditionalFormatting>
  <conditionalFormatting sqref="M40">
    <cfRule type="containsText" dxfId="203" priority="12" operator="containsText" text="Extremo">
      <formula>NOT(ISERROR(SEARCH("Extremo",M40)))</formula>
    </cfRule>
    <cfRule type="containsText" dxfId="202" priority="13" operator="containsText" text="Alto">
      <formula>NOT(ISERROR(SEARCH("Alto",M40)))</formula>
    </cfRule>
    <cfRule type="containsText" dxfId="201" priority="14" operator="containsText" text="Moderado">
      <formula>NOT(ISERROR(SEARCH("Moderado",M40)))</formula>
    </cfRule>
    <cfRule type="containsText" dxfId="200" priority="15" operator="containsText" text="Menor">
      <formula>NOT(ISERROR(SEARCH("Menor",M40)))</formula>
    </cfRule>
    <cfRule type="containsText" dxfId="199" priority="16" operator="containsText" text="Bajo">
      <formula>NOT(ISERROR(SEARCH("Bajo",M40)))</formula>
    </cfRule>
    <cfRule type="containsText" dxfId="198" priority="17" operator="containsText" text="Moderado">
      <formula>NOT(ISERROR(SEARCH("Moderado",M40)))</formula>
    </cfRule>
    <cfRule type="containsText" dxfId="197" priority="18" operator="containsText" text="Extremo">
      <formula>NOT(ISERROR(SEARCH("Extremo",M40)))</formula>
    </cfRule>
    <cfRule type="containsText" dxfId="196" priority="19" operator="containsText" text="Baja">
      <formula>NOT(ISERROR(SEARCH("Baja",M40)))</formula>
    </cfRule>
    <cfRule type="containsText" dxfId="195" priority="20" operator="containsText" text="Alto">
      <formula>NOT(ISERROR(SEARCH("Alto",M40)))</formula>
    </cfRule>
  </conditionalFormatting>
  <conditionalFormatting sqref="J40:J49">
    <cfRule type="containsText" dxfId="194" priority="1" operator="containsText" text="Muy Baja">
      <formula>NOT(ISERROR(SEARCH("Muy Baja",J40)))</formula>
    </cfRule>
    <cfRule type="containsText" dxfId="193" priority="7" operator="containsText" text="Muy Alta">
      <formula>NOT(ISERROR(SEARCH("Muy Alta",J40)))</formula>
    </cfRule>
    <cfRule type="containsText" dxfId="192" priority="8" operator="containsText" text="Alta">
      <formula>NOT(ISERROR(SEARCH("Alta",J40)))</formula>
    </cfRule>
    <cfRule type="containsText" dxfId="191" priority="9" operator="containsText" text="Media">
      <formula>NOT(ISERROR(SEARCH("Media",J40)))</formula>
    </cfRule>
    <cfRule type="containsText" dxfId="190" priority="10" operator="containsText" text="Baja">
      <formula>NOT(ISERROR(SEARCH("Baja",J40)))</formula>
    </cfRule>
    <cfRule type="containsText" dxfId="189" priority="11" operator="containsText" text="Muy Baja">
      <formula>NOT(ISERROR(SEARCH("Muy Baja",J40)))</formula>
    </cfRule>
  </conditionalFormatting>
  <conditionalFormatting sqref="K40:K49">
    <cfRule type="containsText" dxfId="188" priority="2" operator="containsText" text="Catastrófico">
      <formula>NOT(ISERROR(SEARCH("Catastrófico",K40)))</formula>
    </cfRule>
    <cfRule type="containsText" dxfId="187" priority="3" operator="containsText" text="Moderado">
      <formula>NOT(ISERROR(SEARCH("Moderado",K40)))</formula>
    </cfRule>
    <cfRule type="containsText" dxfId="186" priority="4" operator="containsText" text="Menor">
      <formula>NOT(ISERROR(SEARCH("Menor",K40)))</formula>
    </cfRule>
    <cfRule type="containsText" dxfId="185" priority="5" operator="containsText" text="Leve">
      <formula>NOT(ISERROR(SEARCH("Leve",K40)))</formula>
    </cfRule>
    <cfRule type="containsText" dxfId="184" priority="6" operator="containsText" text="Mayor">
      <formula>NOT(ISERROR(SEARCH("Mayor",K40)))</formula>
    </cfRule>
  </conditionalFormatting>
  <dataValidations count="1">
    <dataValidation type="list" allowBlank="1" showInputMessage="1" showErrorMessage="1" sqref="D10:D4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83" operator="containsText" id="{E50DE147-7B2A-40A6-95D7-AEA96FC942F8}">
            <xm:f>NOT(ISERROR(SEARCH('6. Criterios'!$B$5,F10)))</xm:f>
            <xm:f>'6. Criterios'!$B$5</xm:f>
            <x14:dxf>
              <font>
                <color rgb="FF006100"/>
              </font>
              <fill>
                <patternFill>
                  <bgColor rgb="FFC6EFCE"/>
                </patternFill>
              </fill>
            </x14:dxf>
          </x14:cfRule>
          <x14:cfRule type="containsText" priority="384" operator="containsText" id="{1034B27F-53CC-4A29-BA39-C5FDB949099A}">
            <xm:f>NOT(ISERROR(SEARCH('6. Criterios'!$B$5,F10)))</xm:f>
            <xm:f>'6. Criterios'!$B$5</xm:f>
            <x14:dxf>
              <font>
                <color rgb="FF9C0006"/>
              </font>
              <fill>
                <patternFill>
                  <bgColor rgb="FFFFC7CE"/>
                </patternFill>
              </fill>
            </x14:dxf>
          </x14:cfRule>
          <xm:sqref>F10 F20 F30</xm:sqref>
        </x14:conditionalFormatting>
        <x14:conditionalFormatting xmlns:xm="http://schemas.microsoft.com/office/excel/2006/main">
          <x14:cfRule type="containsText" priority="51" operator="containsText" id="{62AEB01E-B9A9-44B8-9CAE-9D7C82EC40CB}">
            <xm:f>NOT(ISERROR(SEARCH('6. Criterios'!$B$5,F40)))</xm:f>
            <xm:f>'6. Criterios'!$B$5</xm:f>
            <x14:dxf>
              <font>
                <color rgb="FF006100"/>
              </font>
              <fill>
                <patternFill>
                  <bgColor rgb="FFC6EFCE"/>
                </patternFill>
              </fill>
            </x14:dxf>
          </x14:cfRule>
          <x14:cfRule type="containsText" priority="52" operator="containsText" id="{DF1FF13A-457B-4AB8-A1FD-96C2F1DCAAD6}">
            <xm:f>NOT(ISERROR(SEARCH('6. Criterios'!$B$5,F40)))</xm:f>
            <xm:f>'6. Criterios'!$B$5</xm:f>
            <x14:dxf>
              <font>
                <color rgb="FF9C0006"/>
              </font>
              <fill>
                <patternFill>
                  <bgColor rgb="FFFFC7CE"/>
                </patternFill>
              </fill>
            </x14:dxf>
          </x14:cfRule>
          <xm:sqref>F40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zoomScale="70" zoomScaleNormal="70" workbookViewId="0">
      <selection activeCell="E1" sqref="E1"/>
    </sheetView>
  </sheetViews>
  <sheetFormatPr baseColWidth="10" defaultColWidth="11.42578125" defaultRowHeight="15" x14ac:dyDescent="0.25"/>
  <cols>
    <col min="2" max="2" width="24.28515625" customWidth="1"/>
    <col min="3" max="3" width="62.85546875" customWidth="1"/>
    <col min="4" max="4" width="10.28515625" bestFit="1" customWidth="1"/>
    <col min="5" max="5" width="84.28515625" style="51" customWidth="1"/>
    <col min="6" max="6" width="24.7109375" customWidth="1"/>
    <col min="8" max="8" width="13.7109375" bestFit="1" customWidth="1"/>
    <col min="9" max="9" width="28.5703125" customWidth="1"/>
    <col min="33" max="138" width="11.42578125" style="3"/>
  </cols>
  <sheetData>
    <row r="1" spans="1:138" s="3" customFormat="1" x14ac:dyDescent="0.25">
      <c r="E1" s="48"/>
    </row>
    <row r="2" spans="1:138" ht="24" thickBot="1" x14ac:dyDescent="0.3">
      <c r="A2" s="3"/>
      <c r="B2" s="325" t="s">
        <v>168</v>
      </c>
      <c r="C2" s="325"/>
      <c r="D2" s="325"/>
      <c r="E2" s="325"/>
      <c r="F2" s="111"/>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49"/>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85"/>
      <c r="C4" s="86" t="s">
        <v>169</v>
      </c>
      <c r="D4" s="86"/>
      <c r="E4" s="86" t="s">
        <v>170</v>
      </c>
      <c r="F4" s="87"/>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85"/>
      <c r="C5" s="86" t="s">
        <v>171</v>
      </c>
      <c r="D5" s="86"/>
      <c r="E5" s="88" t="s">
        <v>172</v>
      </c>
      <c r="F5" s="86" t="s">
        <v>170</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89" t="s">
        <v>173</v>
      </c>
      <c r="C6" s="90" t="s">
        <v>174</v>
      </c>
      <c r="D6" s="91">
        <v>0.04</v>
      </c>
      <c r="E6" s="92" t="s">
        <v>175</v>
      </c>
      <c r="F6" s="93">
        <v>1</v>
      </c>
      <c r="G6" s="3"/>
      <c r="H6" s="65"/>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94" t="s">
        <v>176</v>
      </c>
      <c r="C7" s="90" t="s">
        <v>177</v>
      </c>
      <c r="D7" s="91">
        <v>0.09</v>
      </c>
      <c r="E7" s="92" t="s">
        <v>178</v>
      </c>
      <c r="F7" s="93">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95" t="s">
        <v>179</v>
      </c>
      <c r="C8" s="90" t="s">
        <v>180</v>
      </c>
      <c r="D8" s="91">
        <v>0.28999999999999998</v>
      </c>
      <c r="E8" s="92" t="s">
        <v>181</v>
      </c>
      <c r="F8" s="93">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96" t="s">
        <v>182</v>
      </c>
      <c r="C9" s="90" t="s">
        <v>183</v>
      </c>
      <c r="D9" s="91">
        <v>0.49</v>
      </c>
      <c r="E9" s="92" t="s">
        <v>184</v>
      </c>
      <c r="F9" s="93">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97" t="s">
        <v>185</v>
      </c>
      <c r="C10" s="90" t="s">
        <v>186</v>
      </c>
      <c r="D10" s="91">
        <v>1</v>
      </c>
      <c r="E10" s="92" t="s">
        <v>187</v>
      </c>
      <c r="F10" s="93">
        <v>5</v>
      </c>
      <c r="G10" s="3"/>
      <c r="H10" s="3"/>
      <c r="I10" s="122" t="s">
        <v>188</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0"/>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48"/>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48"/>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25" t="s">
        <v>189</v>
      </c>
      <c r="C14" s="325"/>
      <c r="D14" s="325"/>
      <c r="E14" s="325"/>
      <c r="F14" s="111"/>
      <c r="G14" s="84"/>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2"/>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1" customFormat="1" ht="20.25" x14ac:dyDescent="0.3">
      <c r="A16" s="99"/>
      <c r="B16" s="100"/>
      <c r="C16" s="329" t="s">
        <v>102</v>
      </c>
      <c r="D16" s="329"/>
      <c r="E16" s="329"/>
      <c r="F16" s="99"/>
      <c r="G16" s="99"/>
      <c r="H16" s="99"/>
      <c r="I16" s="123" t="s">
        <v>97</v>
      </c>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row>
    <row r="17" spans="1:138" s="101" customFormat="1" ht="40.5" customHeight="1" x14ac:dyDescent="0.3">
      <c r="A17" s="99"/>
      <c r="B17" s="102" t="s">
        <v>190</v>
      </c>
      <c r="C17" s="326" t="s">
        <v>191</v>
      </c>
      <c r="D17" s="327"/>
      <c r="E17" s="328"/>
      <c r="F17" s="93">
        <v>1</v>
      </c>
      <c r="G17" s="99"/>
      <c r="H17" s="99"/>
      <c r="I17" s="122" t="s">
        <v>102</v>
      </c>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row>
    <row r="18" spans="1:138" s="101" customFormat="1" ht="20.25" x14ac:dyDescent="0.3">
      <c r="A18" s="99"/>
      <c r="B18" s="103" t="s">
        <v>192</v>
      </c>
      <c r="C18" s="326" t="s">
        <v>193</v>
      </c>
      <c r="D18" s="327"/>
      <c r="E18" s="328"/>
      <c r="F18" s="93">
        <v>2</v>
      </c>
      <c r="G18" s="99"/>
      <c r="H18" s="99"/>
      <c r="I18" s="122" t="s">
        <v>105</v>
      </c>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row>
    <row r="19" spans="1:138" s="101" customFormat="1" ht="30" x14ac:dyDescent="0.3">
      <c r="A19" s="99"/>
      <c r="B19" s="104" t="s">
        <v>194</v>
      </c>
      <c r="C19" s="326" t="s">
        <v>195</v>
      </c>
      <c r="D19" s="327"/>
      <c r="E19" s="328"/>
      <c r="F19" s="93">
        <v>3</v>
      </c>
      <c r="G19" s="99"/>
      <c r="H19" s="99"/>
      <c r="I19" s="122" t="s">
        <v>165</v>
      </c>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row>
    <row r="20" spans="1:138" s="101" customFormat="1" ht="30" x14ac:dyDescent="0.3">
      <c r="A20" s="99"/>
      <c r="B20" s="105" t="s">
        <v>196</v>
      </c>
      <c r="C20" s="326" t="s">
        <v>103</v>
      </c>
      <c r="D20" s="327"/>
      <c r="E20" s="328"/>
      <c r="F20" s="93">
        <v>4</v>
      </c>
      <c r="G20" s="99"/>
      <c r="H20" s="99"/>
      <c r="I20" s="122" t="s">
        <v>110</v>
      </c>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row>
    <row r="21" spans="1:138" s="101" customFormat="1" ht="30" x14ac:dyDescent="0.3">
      <c r="A21" s="99"/>
      <c r="B21" s="106" t="s">
        <v>197</v>
      </c>
      <c r="C21" s="326" t="s">
        <v>198</v>
      </c>
      <c r="D21" s="327"/>
      <c r="E21" s="328"/>
      <c r="F21" s="93">
        <v>5</v>
      </c>
      <c r="G21" s="99"/>
      <c r="H21" s="99"/>
      <c r="I21" s="122" t="str">
        <f>C48</f>
        <v>Interrupción en la prestación del servicio administrativo</v>
      </c>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row>
    <row r="22" spans="1:138" s="101" customFormat="1" ht="20.25" x14ac:dyDescent="0.3">
      <c r="A22" s="99"/>
      <c r="B22" s="107"/>
      <c r="C22" s="98"/>
      <c r="D22" s="98"/>
      <c r="E22" s="98"/>
      <c r="F22" s="108"/>
      <c r="G22" s="99"/>
      <c r="H22" s="99"/>
      <c r="I22" s="122" t="str">
        <f>C56</f>
        <v>Afectación Ambiental</v>
      </c>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row>
    <row r="23" spans="1:138" s="101" customFormat="1" ht="20.25" x14ac:dyDescent="0.3">
      <c r="A23" s="99"/>
      <c r="B23" s="107"/>
      <c r="C23" s="98"/>
      <c r="D23" s="98"/>
      <c r="E23" s="98"/>
      <c r="F23" s="10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row>
    <row r="24" spans="1:138" s="101" customFormat="1" ht="20.25" x14ac:dyDescent="0.3">
      <c r="A24" s="99"/>
      <c r="B24" s="100"/>
      <c r="C24" s="329" t="s">
        <v>105</v>
      </c>
      <c r="D24" s="329"/>
      <c r="E24" s="329"/>
      <c r="F24" s="108"/>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row>
    <row r="25" spans="1:138" s="101" customFormat="1" ht="20.25" x14ac:dyDescent="0.3">
      <c r="A25" s="99"/>
      <c r="B25" s="102" t="s">
        <v>190</v>
      </c>
      <c r="C25" s="326" t="s">
        <v>199</v>
      </c>
      <c r="D25" s="327"/>
      <c r="E25" s="328"/>
      <c r="F25" s="93">
        <v>1</v>
      </c>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row>
    <row r="26" spans="1:138" s="101" customFormat="1" ht="20.25" x14ac:dyDescent="0.3">
      <c r="A26" s="99"/>
      <c r="B26" s="103" t="s">
        <v>192</v>
      </c>
      <c r="C26" s="326" t="s">
        <v>200</v>
      </c>
      <c r="D26" s="327"/>
      <c r="E26" s="328"/>
      <c r="F26" s="93">
        <v>2</v>
      </c>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row>
    <row r="27" spans="1:138" s="101" customFormat="1" ht="20.25" x14ac:dyDescent="0.3">
      <c r="A27" s="99"/>
      <c r="B27" s="104" t="s">
        <v>194</v>
      </c>
      <c r="C27" s="326" t="s">
        <v>201</v>
      </c>
      <c r="D27" s="327"/>
      <c r="E27" s="328"/>
      <c r="F27" s="93">
        <v>3</v>
      </c>
      <c r="G27" s="99"/>
      <c r="H27" s="99"/>
      <c r="I27" s="99"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row>
    <row r="28" spans="1:138" s="101" customFormat="1" ht="20.25" x14ac:dyDescent="0.3">
      <c r="A28" s="99"/>
      <c r="B28" s="105" t="s">
        <v>196</v>
      </c>
      <c r="C28" s="326" t="s">
        <v>202</v>
      </c>
      <c r="D28" s="327"/>
      <c r="E28" s="328"/>
      <c r="F28" s="93">
        <v>4</v>
      </c>
      <c r="G28" s="99"/>
      <c r="H28" s="99"/>
      <c r="I28" s="99" t="str">
        <v xml:space="preserve">Si el hecho llegara a presentarse, tendría bajo impacto o efecto sobre la entidad.
</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row>
    <row r="29" spans="1:138" s="101" customFormat="1" ht="20.25" x14ac:dyDescent="0.3">
      <c r="A29" s="99"/>
      <c r="B29" s="106" t="s">
        <v>197</v>
      </c>
      <c r="C29" s="326" t="s">
        <v>106</v>
      </c>
      <c r="D29" s="327"/>
      <c r="E29" s="328"/>
      <c r="F29" s="93">
        <v>5</v>
      </c>
      <c r="G29" s="99"/>
      <c r="H29" s="99"/>
      <c r="I29" s="99" t="str">
        <v xml:space="preserve">Si el hecho llegara a presentarse, tendría medianas consecuencias o efectos sobre la entidad.
</v>
      </c>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row>
    <row r="30" spans="1:138" s="101" customFormat="1" ht="20.25" x14ac:dyDescent="0.3">
      <c r="A30" s="99"/>
      <c r="B30" s="107"/>
      <c r="C30" s="98"/>
      <c r="D30" s="98"/>
      <c r="E30" s="98"/>
      <c r="F30" s="108"/>
      <c r="G30" s="99"/>
      <c r="H30" s="99"/>
      <c r="I30" s="99" t="str">
        <v xml:space="preserve">Si el hecho llegara a presentarse, tendría altas consecuencias o efectos sobre la entidad
</v>
      </c>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row>
    <row r="31" spans="1:138" s="99" customFormat="1" ht="20.25" x14ac:dyDescent="0.3">
      <c r="B31" s="109"/>
      <c r="C31" s="109"/>
      <c r="D31" s="109"/>
      <c r="E31" s="109"/>
      <c r="F31" s="108"/>
      <c r="I31" s="99" t="str">
        <v xml:space="preserve">Si el hecho llegara a presentarse, tendría desastrosas consecuencias o efectos sobre la entidad.
</v>
      </c>
    </row>
    <row r="32" spans="1:138" s="99" customFormat="1" ht="20.25" x14ac:dyDescent="0.3">
      <c r="B32" s="100"/>
      <c r="C32" s="329" t="s">
        <v>165</v>
      </c>
      <c r="D32" s="329"/>
      <c r="E32" s="329"/>
      <c r="F32" s="108"/>
    </row>
    <row r="33" spans="2:6" s="99" customFormat="1" ht="20.25" x14ac:dyDescent="0.3">
      <c r="B33" s="102" t="s">
        <v>190</v>
      </c>
      <c r="C33" s="326" t="s">
        <v>203</v>
      </c>
      <c r="D33" s="327"/>
      <c r="E33" s="328"/>
      <c r="F33" s="93">
        <v>1</v>
      </c>
    </row>
    <row r="34" spans="2:6" s="99" customFormat="1" ht="20.25" x14ac:dyDescent="0.3">
      <c r="B34" s="103" t="s">
        <v>192</v>
      </c>
      <c r="C34" s="326" t="s">
        <v>204</v>
      </c>
      <c r="D34" s="327"/>
      <c r="E34" s="328"/>
      <c r="F34" s="93">
        <v>2</v>
      </c>
    </row>
    <row r="35" spans="2:6" s="99" customFormat="1" ht="20.25" x14ac:dyDescent="0.3">
      <c r="B35" s="104" t="s">
        <v>194</v>
      </c>
      <c r="C35" s="326" t="s">
        <v>205</v>
      </c>
      <c r="D35" s="327"/>
      <c r="E35" s="328"/>
      <c r="F35" s="93">
        <v>3</v>
      </c>
    </row>
    <row r="36" spans="2:6" s="99" customFormat="1" ht="20.25" x14ac:dyDescent="0.3">
      <c r="B36" s="105" t="s">
        <v>196</v>
      </c>
      <c r="C36" s="326" t="s">
        <v>206</v>
      </c>
      <c r="D36" s="327"/>
      <c r="E36" s="328"/>
      <c r="F36" s="93">
        <v>4</v>
      </c>
    </row>
    <row r="37" spans="2:6" s="99" customFormat="1" ht="20.25" x14ac:dyDescent="0.3">
      <c r="B37" s="106" t="s">
        <v>197</v>
      </c>
      <c r="C37" s="326" t="s">
        <v>207</v>
      </c>
      <c r="D37" s="327"/>
      <c r="E37" s="328"/>
      <c r="F37" s="93">
        <v>5</v>
      </c>
    </row>
    <row r="38" spans="2:6" s="99" customFormat="1" ht="20.25" x14ac:dyDescent="0.3">
      <c r="B38" s="109"/>
      <c r="C38" s="109"/>
      <c r="D38" s="109"/>
      <c r="E38" s="109"/>
      <c r="F38" s="108"/>
    </row>
    <row r="39" spans="2:6" s="99" customFormat="1" ht="20.25" x14ac:dyDescent="0.3">
      <c r="B39" s="109"/>
      <c r="C39" s="109"/>
      <c r="D39" s="109"/>
      <c r="E39" s="109"/>
      <c r="F39" s="108"/>
    </row>
    <row r="40" spans="2:6" s="99" customFormat="1" ht="20.25" x14ac:dyDescent="0.3">
      <c r="B40" s="100"/>
      <c r="C40" s="329" t="s">
        <v>110</v>
      </c>
      <c r="D40" s="329"/>
      <c r="E40" s="329"/>
      <c r="F40" s="108"/>
    </row>
    <row r="41" spans="2:6" s="99" customFormat="1" ht="20.25" x14ac:dyDescent="0.3">
      <c r="B41" s="102" t="s">
        <v>190</v>
      </c>
      <c r="C41" s="326" t="s">
        <v>208</v>
      </c>
      <c r="D41" s="327"/>
      <c r="E41" s="328"/>
      <c r="F41" s="93">
        <v>1</v>
      </c>
    </row>
    <row r="42" spans="2:6" s="99" customFormat="1" ht="20.25" x14ac:dyDescent="0.3">
      <c r="B42" s="103" t="s">
        <v>192</v>
      </c>
      <c r="C42" s="326" t="s">
        <v>209</v>
      </c>
      <c r="D42" s="327"/>
      <c r="E42" s="328"/>
      <c r="F42" s="93">
        <v>2</v>
      </c>
    </row>
    <row r="43" spans="2:6" s="99" customFormat="1" ht="20.25" x14ac:dyDescent="0.3">
      <c r="B43" s="104" t="s">
        <v>194</v>
      </c>
      <c r="C43" s="326" t="s">
        <v>210</v>
      </c>
      <c r="D43" s="327"/>
      <c r="E43" s="328"/>
      <c r="F43" s="93">
        <v>3</v>
      </c>
    </row>
    <row r="44" spans="2:6" s="99" customFormat="1" ht="20.25" x14ac:dyDescent="0.3">
      <c r="B44" s="105" t="s">
        <v>196</v>
      </c>
      <c r="C44" s="326" t="s">
        <v>211</v>
      </c>
      <c r="D44" s="327"/>
      <c r="E44" s="328"/>
      <c r="F44" s="93">
        <v>4</v>
      </c>
    </row>
    <row r="45" spans="2:6" s="99" customFormat="1" ht="20.25" x14ac:dyDescent="0.3">
      <c r="B45" s="106" t="s">
        <v>197</v>
      </c>
      <c r="C45" s="326" t="s">
        <v>212</v>
      </c>
      <c r="D45" s="327"/>
      <c r="E45" s="328"/>
      <c r="F45" s="93">
        <v>5</v>
      </c>
    </row>
    <row r="46" spans="2:6" s="99" customFormat="1" ht="20.25" x14ac:dyDescent="0.3">
      <c r="B46" s="107"/>
      <c r="C46" s="107" t="s">
        <v>213</v>
      </c>
      <c r="D46" s="107"/>
      <c r="F46" s="108"/>
    </row>
    <row r="47" spans="2:6" s="99" customFormat="1" ht="20.25" x14ac:dyDescent="0.3">
      <c r="B47" s="107"/>
      <c r="C47" s="107"/>
      <c r="D47" s="107"/>
      <c r="F47" s="108"/>
    </row>
    <row r="48" spans="2:6" s="99" customFormat="1" ht="20.25" x14ac:dyDescent="0.3">
      <c r="B48" s="100"/>
      <c r="C48" s="329" t="s">
        <v>108</v>
      </c>
      <c r="D48" s="329"/>
      <c r="E48" s="329"/>
      <c r="F48" s="108"/>
    </row>
    <row r="49" spans="2:6" s="99" customFormat="1" ht="20.25" customHeight="1" x14ac:dyDescent="0.3">
      <c r="B49" s="102" t="s">
        <v>190</v>
      </c>
      <c r="C49" s="326" t="s">
        <v>214</v>
      </c>
      <c r="D49" s="327"/>
      <c r="E49" s="328"/>
      <c r="F49" s="93">
        <v>1</v>
      </c>
    </row>
    <row r="50" spans="2:6" s="99" customFormat="1" ht="20.25" customHeight="1" x14ac:dyDescent="0.3">
      <c r="B50" s="103" t="s">
        <v>192</v>
      </c>
      <c r="C50" s="326" t="s">
        <v>215</v>
      </c>
      <c r="D50" s="327"/>
      <c r="E50" s="328"/>
      <c r="F50" s="93">
        <v>2</v>
      </c>
    </row>
    <row r="51" spans="2:6" s="99" customFormat="1" ht="20.25" customHeight="1" x14ac:dyDescent="0.3">
      <c r="B51" s="104" t="s">
        <v>194</v>
      </c>
      <c r="C51" s="326" t="s">
        <v>216</v>
      </c>
      <c r="D51" s="327"/>
      <c r="E51" s="328"/>
      <c r="F51" s="93">
        <v>3</v>
      </c>
    </row>
    <row r="52" spans="2:6" s="99" customFormat="1" ht="20.25" customHeight="1" x14ac:dyDescent="0.3">
      <c r="B52" s="105" t="s">
        <v>196</v>
      </c>
      <c r="C52" s="326" t="s">
        <v>217</v>
      </c>
      <c r="D52" s="327"/>
      <c r="E52" s="328"/>
      <c r="F52" s="93">
        <v>4</v>
      </c>
    </row>
    <row r="53" spans="2:6" s="99" customFormat="1" ht="20.25" customHeight="1" x14ac:dyDescent="0.3">
      <c r="B53" s="106" t="s">
        <v>197</v>
      </c>
      <c r="C53" s="326" t="s">
        <v>218</v>
      </c>
      <c r="D53" s="327"/>
      <c r="E53" s="328"/>
      <c r="F53" s="93">
        <v>5</v>
      </c>
    </row>
    <row r="54" spans="2:6" s="99" customFormat="1" ht="20.25" x14ac:dyDescent="0.3">
      <c r="B54" s="107"/>
      <c r="C54" s="107"/>
      <c r="D54" s="107"/>
      <c r="E54" s="107"/>
      <c r="F54" s="108"/>
    </row>
    <row r="55" spans="2:6" s="99" customFormat="1" ht="20.25" x14ac:dyDescent="0.3"/>
    <row r="56" spans="2:6" s="99" customFormat="1" ht="20.25" customHeight="1" x14ac:dyDescent="0.3">
      <c r="B56" s="100"/>
      <c r="C56" s="125" t="s">
        <v>188</v>
      </c>
      <c r="D56" s="125"/>
      <c r="E56" s="125"/>
      <c r="F56" s="108"/>
    </row>
    <row r="57" spans="2:6" s="99" customFormat="1" ht="20.25" customHeight="1" x14ac:dyDescent="0.3">
      <c r="B57" s="102" t="s">
        <v>190</v>
      </c>
      <c r="C57" s="126" t="s">
        <v>219</v>
      </c>
      <c r="D57" s="127"/>
      <c r="E57" s="128"/>
      <c r="F57" s="93">
        <v>1</v>
      </c>
    </row>
    <row r="58" spans="2:6" s="99" customFormat="1" ht="20.25" customHeight="1" x14ac:dyDescent="0.3">
      <c r="B58" s="103" t="s">
        <v>192</v>
      </c>
      <c r="C58" s="126" t="s">
        <v>220</v>
      </c>
      <c r="D58" s="127"/>
      <c r="E58" s="128"/>
      <c r="F58" s="93">
        <v>2</v>
      </c>
    </row>
    <row r="59" spans="2:6" s="99" customFormat="1" ht="20.25" customHeight="1" x14ac:dyDescent="0.3">
      <c r="B59" s="104" t="s">
        <v>194</v>
      </c>
      <c r="C59" s="126" t="s">
        <v>221</v>
      </c>
      <c r="D59" s="127"/>
      <c r="E59" s="128"/>
      <c r="F59" s="93">
        <v>3</v>
      </c>
    </row>
    <row r="60" spans="2:6" s="99" customFormat="1" ht="20.25" customHeight="1" x14ac:dyDescent="0.3">
      <c r="B60" s="105" t="s">
        <v>196</v>
      </c>
      <c r="C60" s="126" t="s">
        <v>222</v>
      </c>
      <c r="D60" s="127"/>
      <c r="E60" s="128"/>
      <c r="F60" s="93">
        <v>4</v>
      </c>
    </row>
    <row r="61" spans="2:6" s="99" customFormat="1" ht="20.25" customHeight="1" x14ac:dyDescent="0.3">
      <c r="B61" s="106" t="s">
        <v>197</v>
      </c>
      <c r="C61" s="126" t="s">
        <v>223</v>
      </c>
      <c r="D61" s="127"/>
      <c r="E61" s="128"/>
      <c r="F61" s="93">
        <v>5</v>
      </c>
    </row>
    <row r="62" spans="2:6" s="99" customFormat="1" ht="20.25" x14ac:dyDescent="0.3">
      <c r="E62" s="110"/>
    </row>
    <row r="63" spans="2:6" s="99" customFormat="1" ht="20.25" x14ac:dyDescent="0.3">
      <c r="E63" s="110"/>
    </row>
    <row r="64" spans="2:6" s="99" customFormat="1" ht="20.25" x14ac:dyDescent="0.3">
      <c r="E64" s="110"/>
    </row>
    <row r="65" spans="5:5" s="99" customFormat="1" ht="20.25" x14ac:dyDescent="0.3">
      <c r="E65" s="110"/>
    </row>
    <row r="66" spans="5:5" s="99" customFormat="1" ht="20.25" x14ac:dyDescent="0.3">
      <c r="E66" s="110"/>
    </row>
    <row r="67" spans="5:5" s="99" customFormat="1" ht="20.25" x14ac:dyDescent="0.3">
      <c r="E67" s="110"/>
    </row>
    <row r="68" spans="5:5" s="99" customFormat="1" ht="20.25" x14ac:dyDescent="0.3">
      <c r="E68" s="110"/>
    </row>
    <row r="69" spans="5:5" s="99" customFormat="1" ht="20.25" x14ac:dyDescent="0.3">
      <c r="E69" s="110"/>
    </row>
    <row r="70" spans="5:5" s="99" customFormat="1" ht="20.25" x14ac:dyDescent="0.3">
      <c r="E70" s="110"/>
    </row>
    <row r="71" spans="5:5" s="99" customFormat="1" ht="20.25" x14ac:dyDescent="0.3">
      <c r="E71" s="110"/>
    </row>
    <row r="72" spans="5:5" s="99" customFormat="1" ht="20.25" x14ac:dyDescent="0.3">
      <c r="E72" s="110"/>
    </row>
    <row r="73" spans="5:5" s="99" customFormat="1" ht="20.25" x14ac:dyDescent="0.3">
      <c r="E73" s="110"/>
    </row>
    <row r="74" spans="5:5" s="99" customFormat="1" ht="20.25" x14ac:dyDescent="0.3">
      <c r="E74" s="110"/>
    </row>
    <row r="75" spans="5:5" s="99" customFormat="1" ht="20.25" x14ac:dyDescent="0.3">
      <c r="E75" s="110"/>
    </row>
    <row r="76" spans="5:5" s="99" customFormat="1" ht="20.25" x14ac:dyDescent="0.3">
      <c r="E76" s="110"/>
    </row>
    <row r="77" spans="5:5" s="99" customFormat="1" ht="20.25" x14ac:dyDescent="0.3">
      <c r="E77" s="110"/>
    </row>
    <row r="78" spans="5:5" s="99" customFormat="1" ht="20.25" x14ac:dyDescent="0.3">
      <c r="E78" s="110"/>
    </row>
    <row r="79" spans="5:5" s="99" customFormat="1" ht="20.25" x14ac:dyDescent="0.3">
      <c r="E79" s="110"/>
    </row>
    <row r="80" spans="5:5" s="99" customFormat="1" ht="20.25" x14ac:dyDescent="0.3">
      <c r="E80" s="110"/>
    </row>
    <row r="81" spans="5:5" s="99" customFormat="1" ht="20.25" x14ac:dyDescent="0.3">
      <c r="E81" s="110"/>
    </row>
    <row r="82" spans="5:5" s="99" customFormat="1" ht="20.25" x14ac:dyDescent="0.3">
      <c r="E82" s="110"/>
    </row>
    <row r="83" spans="5:5" s="99" customFormat="1" ht="20.25" x14ac:dyDescent="0.3">
      <c r="E83" s="110"/>
    </row>
    <row r="84" spans="5:5" s="99" customFormat="1" ht="20.25" x14ac:dyDescent="0.3">
      <c r="E84" s="110"/>
    </row>
    <row r="85" spans="5:5" s="99" customFormat="1" ht="20.25" x14ac:dyDescent="0.3">
      <c r="E85" s="110"/>
    </row>
    <row r="86" spans="5:5" s="99" customFormat="1" ht="20.25" x14ac:dyDescent="0.3">
      <c r="E86" s="110"/>
    </row>
    <row r="87" spans="5:5" s="99" customFormat="1" ht="20.25" x14ac:dyDescent="0.3">
      <c r="E87" s="110"/>
    </row>
    <row r="88" spans="5:5" s="99" customFormat="1" ht="20.25" x14ac:dyDescent="0.3">
      <c r="E88" s="110"/>
    </row>
    <row r="89" spans="5:5" s="99" customFormat="1" ht="20.25" x14ac:dyDescent="0.3">
      <c r="E89" s="110"/>
    </row>
    <row r="90" spans="5:5" s="99" customFormat="1" ht="20.25" x14ac:dyDescent="0.3">
      <c r="E90" s="110"/>
    </row>
    <row r="91" spans="5:5" s="99" customFormat="1" ht="20.25" x14ac:dyDescent="0.3">
      <c r="E91" s="110"/>
    </row>
    <row r="92" spans="5:5" s="99" customFormat="1" ht="20.25" x14ac:dyDescent="0.3">
      <c r="E92" s="110"/>
    </row>
    <row r="93" spans="5:5" s="99" customFormat="1" ht="20.25" x14ac:dyDescent="0.3">
      <c r="E93" s="110"/>
    </row>
    <row r="94" spans="5:5" s="99" customFormat="1" ht="20.25" x14ac:dyDescent="0.3">
      <c r="E94" s="110"/>
    </row>
    <row r="95" spans="5:5" s="99" customFormat="1" ht="20.25" x14ac:dyDescent="0.3">
      <c r="E95" s="110"/>
    </row>
    <row r="96" spans="5:5" s="99" customFormat="1" ht="20.25" x14ac:dyDescent="0.3">
      <c r="E96" s="110"/>
    </row>
    <row r="97" spans="5:5" s="99" customFormat="1" ht="20.25" x14ac:dyDescent="0.3">
      <c r="E97" s="110"/>
    </row>
    <row r="98" spans="5:5" s="99" customFormat="1" ht="20.25" x14ac:dyDescent="0.3">
      <c r="E98" s="110"/>
    </row>
    <row r="99" spans="5:5" s="99" customFormat="1" ht="20.25" x14ac:dyDescent="0.3">
      <c r="E99" s="110"/>
    </row>
    <row r="100" spans="5:5" s="99" customFormat="1" ht="20.25" x14ac:dyDescent="0.3">
      <c r="E100" s="110"/>
    </row>
    <row r="101" spans="5:5" s="99" customFormat="1" ht="20.25" x14ac:dyDescent="0.3">
      <c r="E101" s="110"/>
    </row>
    <row r="102" spans="5:5" s="99" customFormat="1" ht="20.25" x14ac:dyDescent="0.3">
      <c r="E102" s="110"/>
    </row>
    <row r="103" spans="5:5" s="99" customFormat="1" ht="20.25" x14ac:dyDescent="0.3">
      <c r="E103" s="110"/>
    </row>
    <row r="104" spans="5:5" s="99" customFormat="1" ht="20.25" x14ac:dyDescent="0.3">
      <c r="E104" s="110"/>
    </row>
    <row r="105" spans="5:5" s="99" customFormat="1" ht="20.25" x14ac:dyDescent="0.3">
      <c r="E105" s="110"/>
    </row>
    <row r="106" spans="5:5" s="99" customFormat="1" ht="20.25" x14ac:dyDescent="0.3">
      <c r="E106" s="110"/>
    </row>
    <row r="107" spans="5:5" s="99" customFormat="1" ht="20.25" x14ac:dyDescent="0.3">
      <c r="E107" s="110"/>
    </row>
    <row r="108" spans="5:5" s="99" customFormat="1" ht="20.25" x14ac:dyDescent="0.3">
      <c r="E108" s="110"/>
    </row>
    <row r="109" spans="5:5" s="99" customFormat="1" ht="20.25" x14ac:dyDescent="0.3">
      <c r="E109" s="110"/>
    </row>
    <row r="110" spans="5:5" s="99" customFormat="1" ht="20.25" x14ac:dyDescent="0.3">
      <c r="E110" s="110"/>
    </row>
    <row r="111" spans="5:5" s="99" customFormat="1" ht="20.25" x14ac:dyDescent="0.3">
      <c r="E111" s="110"/>
    </row>
    <row r="112" spans="5:5" s="99" customFormat="1" ht="20.25" x14ac:dyDescent="0.3">
      <c r="E112" s="110"/>
    </row>
    <row r="113" spans="5:5" s="99" customFormat="1" ht="20.25" x14ac:dyDescent="0.3">
      <c r="E113" s="110"/>
    </row>
    <row r="114" spans="5:5" s="99" customFormat="1" ht="20.25" x14ac:dyDescent="0.3">
      <c r="E114" s="110"/>
    </row>
    <row r="115" spans="5:5" s="99" customFormat="1" ht="20.25" x14ac:dyDescent="0.3">
      <c r="E115" s="110"/>
    </row>
    <row r="116" spans="5:5" s="99" customFormat="1" ht="20.25" x14ac:dyDescent="0.3">
      <c r="E116" s="110"/>
    </row>
    <row r="117" spans="5:5" s="99" customFormat="1" ht="20.25" x14ac:dyDescent="0.3">
      <c r="E117" s="110"/>
    </row>
    <row r="118" spans="5:5" s="99" customFormat="1" ht="20.25" x14ac:dyDescent="0.3">
      <c r="E118" s="110"/>
    </row>
    <row r="119" spans="5:5" s="99" customFormat="1" ht="20.25" x14ac:dyDescent="0.3">
      <c r="E119" s="110"/>
    </row>
    <row r="120" spans="5:5" s="99" customFormat="1" ht="20.25" x14ac:dyDescent="0.3">
      <c r="E120" s="110"/>
    </row>
    <row r="121" spans="5:5" s="99" customFormat="1" ht="20.25" x14ac:dyDescent="0.3">
      <c r="E121" s="110"/>
    </row>
    <row r="122" spans="5:5" s="99" customFormat="1" ht="20.25" x14ac:dyDescent="0.3">
      <c r="E122" s="110"/>
    </row>
    <row r="123" spans="5:5" s="99" customFormat="1" ht="20.25" x14ac:dyDescent="0.3">
      <c r="E123" s="110"/>
    </row>
    <row r="124" spans="5:5" s="99" customFormat="1" ht="20.25" x14ac:dyDescent="0.3">
      <c r="E124" s="110"/>
    </row>
    <row r="125" spans="5:5" s="99" customFormat="1" ht="20.25" x14ac:dyDescent="0.3">
      <c r="E125" s="110"/>
    </row>
    <row r="126" spans="5:5" s="99" customFormat="1" ht="20.25" x14ac:dyDescent="0.3">
      <c r="E126" s="110"/>
    </row>
    <row r="127" spans="5:5" s="99" customFormat="1" ht="20.25" x14ac:dyDescent="0.3">
      <c r="E127" s="110"/>
    </row>
    <row r="128" spans="5:5" s="99" customFormat="1" ht="20.25" x14ac:dyDescent="0.3">
      <c r="E128" s="110"/>
    </row>
    <row r="129" spans="5:5" s="99" customFormat="1" ht="20.25" x14ac:dyDescent="0.3">
      <c r="E129" s="110"/>
    </row>
    <row r="130" spans="5:5" s="99" customFormat="1" ht="20.25" x14ac:dyDescent="0.3">
      <c r="E130" s="110"/>
    </row>
    <row r="131" spans="5:5" s="99" customFormat="1" ht="20.25" x14ac:dyDescent="0.3">
      <c r="E131" s="110"/>
    </row>
    <row r="132" spans="5:5" s="99" customFormat="1" ht="20.25" x14ac:dyDescent="0.3">
      <c r="E132" s="110"/>
    </row>
    <row r="133" spans="5:5" s="99" customFormat="1" ht="20.25" x14ac:dyDescent="0.3">
      <c r="E133" s="110"/>
    </row>
    <row r="134" spans="5:5" s="99" customFormat="1" ht="20.25" x14ac:dyDescent="0.3">
      <c r="E134" s="110"/>
    </row>
    <row r="135" spans="5:5" s="99" customFormat="1" ht="20.25" x14ac:dyDescent="0.3">
      <c r="E135" s="110"/>
    </row>
    <row r="136" spans="5:5" s="99" customFormat="1" ht="20.25" x14ac:dyDescent="0.3">
      <c r="E136" s="110"/>
    </row>
    <row r="137" spans="5:5" s="99" customFormat="1" ht="20.25" x14ac:dyDescent="0.3">
      <c r="E137" s="110"/>
    </row>
    <row r="138" spans="5:5" s="99" customFormat="1" ht="20.25" x14ac:dyDescent="0.3">
      <c r="E138" s="110"/>
    </row>
    <row r="139" spans="5:5" s="99" customFormat="1" ht="20.25" x14ac:dyDescent="0.3">
      <c r="E139" s="110"/>
    </row>
    <row r="140" spans="5:5" s="99" customFormat="1" ht="20.25" x14ac:dyDescent="0.3">
      <c r="E140" s="110"/>
    </row>
    <row r="141" spans="5:5" s="99" customFormat="1" ht="20.25" x14ac:dyDescent="0.3">
      <c r="E141" s="110"/>
    </row>
    <row r="142" spans="5:5" s="99" customFormat="1" ht="20.25" x14ac:dyDescent="0.3">
      <c r="E142" s="110"/>
    </row>
    <row r="143" spans="5:5" s="99" customFormat="1" ht="20.25" x14ac:dyDescent="0.3">
      <c r="E143" s="110"/>
    </row>
    <row r="144" spans="5:5" s="99" customFormat="1" ht="20.25" x14ac:dyDescent="0.3">
      <c r="E144" s="110"/>
    </row>
    <row r="145" spans="5:5" s="99" customFormat="1" ht="20.25" x14ac:dyDescent="0.3">
      <c r="E145" s="110"/>
    </row>
    <row r="146" spans="5:5" s="99" customFormat="1" ht="20.25" x14ac:dyDescent="0.3">
      <c r="E146" s="110"/>
    </row>
    <row r="147" spans="5:5" s="99" customFormat="1" ht="20.25" x14ac:dyDescent="0.3">
      <c r="E147" s="110"/>
    </row>
    <row r="148" spans="5:5" s="99" customFormat="1" ht="20.25" x14ac:dyDescent="0.3">
      <c r="E148" s="110"/>
    </row>
    <row r="149" spans="5:5" s="99" customFormat="1" ht="20.25" x14ac:dyDescent="0.3">
      <c r="E149" s="110"/>
    </row>
    <row r="150" spans="5:5" s="99" customFormat="1" ht="20.25" x14ac:dyDescent="0.3">
      <c r="E150" s="110"/>
    </row>
    <row r="151" spans="5:5" s="99" customFormat="1" ht="20.25" x14ac:dyDescent="0.3">
      <c r="E151" s="110"/>
    </row>
    <row r="152" spans="5:5" s="99" customFormat="1" ht="20.25" x14ac:dyDescent="0.3">
      <c r="E152" s="110"/>
    </row>
    <row r="153" spans="5:5" s="99" customFormat="1" ht="20.25" x14ac:dyDescent="0.3">
      <c r="E153" s="110"/>
    </row>
    <row r="154" spans="5:5" s="99" customFormat="1" ht="20.25" x14ac:dyDescent="0.3">
      <c r="E154" s="110"/>
    </row>
    <row r="155" spans="5:5" s="99" customFormat="1" ht="20.25" x14ac:dyDescent="0.3">
      <c r="E155" s="110"/>
    </row>
    <row r="156" spans="5:5" s="99" customFormat="1" ht="20.25" x14ac:dyDescent="0.3">
      <c r="E156" s="110"/>
    </row>
    <row r="157" spans="5:5" s="99" customFormat="1" ht="20.25" x14ac:dyDescent="0.3">
      <c r="E157" s="110"/>
    </row>
    <row r="158" spans="5:5" s="99" customFormat="1" ht="20.25" x14ac:dyDescent="0.3">
      <c r="E158" s="110"/>
    </row>
    <row r="159" spans="5:5" s="99" customFormat="1" ht="20.25" x14ac:dyDescent="0.3">
      <c r="E159" s="110"/>
    </row>
    <row r="160" spans="5:5" s="99" customFormat="1" ht="20.25" x14ac:dyDescent="0.3">
      <c r="E160" s="110"/>
    </row>
    <row r="161" spans="5:5" s="99" customFormat="1" ht="20.25" x14ac:dyDescent="0.3">
      <c r="E161" s="110"/>
    </row>
    <row r="162" spans="5:5" s="99" customFormat="1" ht="20.25" x14ac:dyDescent="0.3">
      <c r="E162" s="110"/>
    </row>
    <row r="163" spans="5:5" s="99" customFormat="1" ht="20.25" x14ac:dyDescent="0.3">
      <c r="E163" s="110"/>
    </row>
    <row r="164" spans="5:5" s="99" customFormat="1" ht="20.25" x14ac:dyDescent="0.3">
      <c r="E164" s="110"/>
    </row>
    <row r="165" spans="5:5" s="99" customFormat="1" ht="20.25" x14ac:dyDescent="0.3">
      <c r="E165" s="110"/>
    </row>
    <row r="166" spans="5:5" s="99" customFormat="1" ht="20.25" x14ac:dyDescent="0.3">
      <c r="E166" s="110"/>
    </row>
    <row r="167" spans="5:5" s="99" customFormat="1" ht="20.25" x14ac:dyDescent="0.3">
      <c r="E167" s="110"/>
    </row>
    <row r="168" spans="5:5" s="99" customFormat="1" ht="20.25" x14ac:dyDescent="0.3">
      <c r="E168" s="110"/>
    </row>
    <row r="169" spans="5:5" s="99" customFormat="1" ht="20.25" x14ac:dyDescent="0.3">
      <c r="E169" s="110"/>
    </row>
    <row r="170" spans="5:5" s="99" customFormat="1" ht="20.25" x14ac:dyDescent="0.3">
      <c r="E170" s="110"/>
    </row>
    <row r="171" spans="5:5" s="99" customFormat="1" ht="20.25" x14ac:dyDescent="0.3">
      <c r="E171" s="110"/>
    </row>
    <row r="172" spans="5:5" s="99" customFormat="1" ht="20.25" x14ac:dyDescent="0.3">
      <c r="E172" s="110"/>
    </row>
    <row r="173" spans="5:5" s="99" customFormat="1" ht="20.25" x14ac:dyDescent="0.3">
      <c r="E173" s="110"/>
    </row>
    <row r="174" spans="5:5" s="99" customFormat="1" ht="20.25" x14ac:dyDescent="0.3">
      <c r="E174" s="110"/>
    </row>
    <row r="175" spans="5:5" s="99" customFormat="1" ht="20.25" x14ac:dyDescent="0.3">
      <c r="E175" s="110"/>
    </row>
    <row r="176" spans="5:5" s="99" customFormat="1" ht="20.25" x14ac:dyDescent="0.3">
      <c r="E176" s="110"/>
    </row>
    <row r="177" spans="5:5" s="99" customFormat="1" ht="20.25" x14ac:dyDescent="0.3">
      <c r="E177" s="110"/>
    </row>
    <row r="178" spans="5:5" s="99" customFormat="1" ht="20.25" x14ac:dyDescent="0.3">
      <c r="E178" s="110"/>
    </row>
    <row r="179" spans="5:5" s="99" customFormat="1" ht="20.25" x14ac:dyDescent="0.3">
      <c r="E179" s="110"/>
    </row>
    <row r="180" spans="5:5" s="99" customFormat="1" ht="20.25" x14ac:dyDescent="0.3">
      <c r="E180" s="110"/>
    </row>
    <row r="181" spans="5:5" s="99" customFormat="1" ht="20.25" x14ac:dyDescent="0.3">
      <c r="E181" s="110"/>
    </row>
    <row r="182" spans="5:5" s="99" customFormat="1" ht="20.25" x14ac:dyDescent="0.3">
      <c r="E182" s="110"/>
    </row>
    <row r="183" spans="5:5" s="99" customFormat="1" ht="20.25" x14ac:dyDescent="0.3">
      <c r="E183" s="110"/>
    </row>
    <row r="184" spans="5:5" s="99" customFormat="1" ht="20.25" x14ac:dyDescent="0.3">
      <c r="E184" s="110"/>
    </row>
    <row r="185" spans="5:5" s="99" customFormat="1" ht="20.25" x14ac:dyDescent="0.3">
      <c r="E185" s="110"/>
    </row>
    <row r="186" spans="5:5" s="99" customFormat="1" ht="20.25" x14ac:dyDescent="0.3">
      <c r="E186" s="110"/>
    </row>
    <row r="187" spans="5:5" s="99" customFormat="1" ht="20.25" x14ac:dyDescent="0.3">
      <c r="E187" s="110"/>
    </row>
    <row r="188" spans="5:5" s="99" customFormat="1" ht="20.25" x14ac:dyDescent="0.3">
      <c r="E188" s="110"/>
    </row>
    <row r="189" spans="5:5" s="99" customFormat="1" ht="20.25" x14ac:dyDescent="0.3">
      <c r="E189" s="110"/>
    </row>
    <row r="190" spans="5:5" s="99" customFormat="1" ht="20.25" x14ac:dyDescent="0.3">
      <c r="E190" s="110"/>
    </row>
    <row r="191" spans="5:5" s="99" customFormat="1" ht="20.25" x14ac:dyDescent="0.3">
      <c r="E191" s="110"/>
    </row>
    <row r="192" spans="5:5" s="99" customFormat="1" ht="20.25" x14ac:dyDescent="0.3">
      <c r="E192" s="110"/>
    </row>
    <row r="193" spans="5:5" s="99" customFormat="1" ht="20.25" x14ac:dyDescent="0.3">
      <c r="E193" s="110"/>
    </row>
    <row r="194" spans="5:5" s="99" customFormat="1" ht="20.25" x14ac:dyDescent="0.3">
      <c r="E194" s="110"/>
    </row>
    <row r="195" spans="5:5" s="99" customFormat="1" ht="20.25" x14ac:dyDescent="0.3">
      <c r="E195" s="110"/>
    </row>
    <row r="196" spans="5:5" s="99" customFormat="1" ht="20.25" x14ac:dyDescent="0.3">
      <c r="E196" s="110"/>
    </row>
    <row r="197" spans="5:5" s="99" customFormat="1" ht="20.25" x14ac:dyDescent="0.3">
      <c r="E197" s="110"/>
    </row>
    <row r="198" spans="5:5" s="99" customFormat="1" ht="20.25" x14ac:dyDescent="0.3">
      <c r="E198" s="110"/>
    </row>
    <row r="199" spans="5:5" s="3" customFormat="1" x14ac:dyDescent="0.25">
      <c r="E199" s="48"/>
    </row>
    <row r="200" spans="5:5" s="3" customFormat="1" x14ac:dyDescent="0.25">
      <c r="E200" s="48"/>
    </row>
    <row r="201" spans="5:5" s="3" customFormat="1" x14ac:dyDescent="0.25">
      <c r="E201" s="48"/>
    </row>
    <row r="202" spans="5:5" s="3" customFormat="1" x14ac:dyDescent="0.25">
      <c r="E202" s="48"/>
    </row>
    <row r="203" spans="5:5" s="3" customFormat="1" x14ac:dyDescent="0.25">
      <c r="E203" s="48"/>
    </row>
    <row r="204" spans="5:5" s="3" customFormat="1" x14ac:dyDescent="0.25">
      <c r="E204" s="48"/>
    </row>
    <row r="205" spans="5:5" s="3" customFormat="1" x14ac:dyDescent="0.25">
      <c r="E205" s="48"/>
    </row>
    <row r="206" spans="5:5" s="3" customFormat="1" x14ac:dyDescent="0.25">
      <c r="E206" s="48"/>
    </row>
    <row r="207" spans="5:5" s="3" customFormat="1" x14ac:dyDescent="0.25">
      <c r="E207" s="48"/>
    </row>
    <row r="208" spans="5:5" s="3" customFormat="1" x14ac:dyDescent="0.25">
      <c r="E208" s="48"/>
    </row>
    <row r="209" spans="5:5" s="3" customFormat="1" x14ac:dyDescent="0.25">
      <c r="E209" s="48"/>
    </row>
    <row r="210" spans="5:5" s="3" customFormat="1" x14ac:dyDescent="0.25">
      <c r="E210" s="48"/>
    </row>
    <row r="211" spans="5:5" s="3" customFormat="1" x14ac:dyDescent="0.25">
      <c r="E211" s="48"/>
    </row>
    <row r="212" spans="5:5" s="3" customFormat="1" x14ac:dyDescent="0.25">
      <c r="E212" s="48"/>
    </row>
    <row r="213" spans="5:5" s="3" customFormat="1" x14ac:dyDescent="0.25">
      <c r="E213" s="48"/>
    </row>
    <row r="214" spans="5:5" s="3" customFormat="1" x14ac:dyDescent="0.25">
      <c r="E214" s="48"/>
    </row>
    <row r="215" spans="5:5" s="3" customFormat="1" x14ac:dyDescent="0.25">
      <c r="E215" s="48"/>
    </row>
    <row r="216" spans="5:5" s="3" customFormat="1" x14ac:dyDescent="0.25">
      <c r="E216" s="48"/>
    </row>
    <row r="217" spans="5:5" s="3" customFormat="1" x14ac:dyDescent="0.25">
      <c r="E217" s="48"/>
    </row>
    <row r="218" spans="5:5" s="3" customFormat="1" x14ac:dyDescent="0.25">
      <c r="E218" s="48"/>
    </row>
    <row r="219" spans="5:5" s="3" customFormat="1" x14ac:dyDescent="0.25">
      <c r="E219" s="48"/>
    </row>
    <row r="220" spans="5:5" s="3" customFormat="1" x14ac:dyDescent="0.25">
      <c r="E220" s="48"/>
    </row>
    <row r="221" spans="5:5" s="3" customFormat="1" x14ac:dyDescent="0.25">
      <c r="E221" s="48"/>
    </row>
    <row r="222" spans="5:5" s="3" customFormat="1" x14ac:dyDescent="0.25">
      <c r="E222" s="48"/>
    </row>
    <row r="223" spans="5:5" s="3" customFormat="1" x14ac:dyDescent="0.25">
      <c r="E223" s="48"/>
    </row>
    <row r="224" spans="5:5" s="3" customFormat="1" x14ac:dyDescent="0.25">
      <c r="E224" s="48"/>
    </row>
    <row r="225" spans="5:5" s="3" customFormat="1" x14ac:dyDescent="0.25">
      <c r="E225" s="48"/>
    </row>
    <row r="226" spans="5:5" s="3" customFormat="1" x14ac:dyDescent="0.25">
      <c r="E226" s="48"/>
    </row>
    <row r="227" spans="5:5" s="3" customFormat="1" x14ac:dyDescent="0.25">
      <c r="E227" s="48"/>
    </row>
    <row r="228" spans="5:5" s="3" customFormat="1" x14ac:dyDescent="0.25">
      <c r="E228" s="48"/>
    </row>
    <row r="229" spans="5:5" s="3" customFormat="1" x14ac:dyDescent="0.25">
      <c r="E229" s="48"/>
    </row>
    <row r="230" spans="5:5" s="3" customFormat="1" x14ac:dyDescent="0.25">
      <c r="E230" s="48"/>
    </row>
    <row r="231" spans="5:5" s="3" customFormat="1" x14ac:dyDescent="0.25">
      <c r="E231" s="48"/>
    </row>
    <row r="232" spans="5:5" s="3" customFormat="1" x14ac:dyDescent="0.25">
      <c r="E232" s="48"/>
    </row>
    <row r="233" spans="5:5" s="3" customFormat="1" x14ac:dyDescent="0.25">
      <c r="E233" s="48"/>
    </row>
    <row r="234" spans="5:5" s="3" customFormat="1" x14ac:dyDescent="0.25">
      <c r="E234" s="48"/>
    </row>
    <row r="235" spans="5:5" s="3" customFormat="1" x14ac:dyDescent="0.25">
      <c r="E235" s="48"/>
    </row>
    <row r="236" spans="5:5" s="3" customFormat="1" x14ac:dyDescent="0.25">
      <c r="E236" s="48"/>
    </row>
    <row r="237" spans="5:5" s="3" customFormat="1" x14ac:dyDescent="0.25">
      <c r="E237" s="48"/>
    </row>
    <row r="238" spans="5:5" s="3" customFormat="1" x14ac:dyDescent="0.25">
      <c r="E238" s="48"/>
    </row>
    <row r="239" spans="5:5" s="3" customFormat="1" x14ac:dyDescent="0.25">
      <c r="E239" s="48"/>
    </row>
    <row r="240" spans="5:5" s="3" customFormat="1" x14ac:dyDescent="0.25">
      <c r="E240" s="48"/>
    </row>
    <row r="241" spans="5:5" s="3" customFormat="1" x14ac:dyDescent="0.25">
      <c r="E241" s="48"/>
    </row>
    <row r="242" spans="5:5" s="3" customFormat="1" x14ac:dyDescent="0.25">
      <c r="E242" s="48"/>
    </row>
    <row r="243" spans="5:5" s="3" customFormat="1" x14ac:dyDescent="0.25">
      <c r="E243" s="48"/>
    </row>
    <row r="244" spans="5:5" s="3" customFormat="1" x14ac:dyDescent="0.25">
      <c r="E244" s="48"/>
    </row>
    <row r="245" spans="5:5" s="3" customFormat="1" x14ac:dyDescent="0.25">
      <c r="E245" s="48"/>
    </row>
    <row r="246" spans="5:5" s="3" customFormat="1" x14ac:dyDescent="0.25">
      <c r="E246" s="48"/>
    </row>
    <row r="247" spans="5:5" s="3" customFormat="1" x14ac:dyDescent="0.25">
      <c r="E247" s="48"/>
    </row>
    <row r="248" spans="5:5" s="3" customFormat="1" x14ac:dyDescent="0.25">
      <c r="E248" s="48"/>
    </row>
    <row r="249" spans="5:5" s="3" customFormat="1" x14ac:dyDescent="0.25">
      <c r="E249" s="48"/>
    </row>
    <row r="250" spans="5:5" s="3" customFormat="1" x14ac:dyDescent="0.25">
      <c r="E250" s="48"/>
    </row>
    <row r="251" spans="5:5" s="3" customFormat="1" x14ac:dyDescent="0.25">
      <c r="E251" s="48"/>
    </row>
    <row r="252" spans="5:5" s="3" customFormat="1" x14ac:dyDescent="0.25">
      <c r="E252" s="48"/>
    </row>
    <row r="253" spans="5:5" s="3" customFormat="1" x14ac:dyDescent="0.25">
      <c r="E253" s="48"/>
    </row>
    <row r="254" spans="5:5" s="3" customFormat="1" x14ac:dyDescent="0.25">
      <c r="E254" s="48"/>
    </row>
    <row r="255" spans="5:5" s="3" customFormat="1" x14ac:dyDescent="0.25">
      <c r="E255" s="48"/>
    </row>
    <row r="256" spans="5:5" s="3" customFormat="1" x14ac:dyDescent="0.25">
      <c r="E256" s="48"/>
    </row>
    <row r="257" spans="5:5" s="3" customFormat="1" x14ac:dyDescent="0.25">
      <c r="E257" s="48"/>
    </row>
    <row r="258" spans="5:5" s="3" customFormat="1" x14ac:dyDescent="0.25">
      <c r="E258" s="48"/>
    </row>
    <row r="259" spans="5:5" s="3" customFormat="1" x14ac:dyDescent="0.25">
      <c r="E259" s="48"/>
    </row>
    <row r="260" spans="5:5" s="3" customFormat="1" x14ac:dyDescent="0.25">
      <c r="E260" s="48"/>
    </row>
    <row r="261" spans="5:5" s="3" customFormat="1" x14ac:dyDescent="0.25">
      <c r="E261" s="48"/>
    </row>
    <row r="262" spans="5:5" s="3" customFormat="1" x14ac:dyDescent="0.25">
      <c r="E262" s="48"/>
    </row>
    <row r="263" spans="5:5" s="3" customFormat="1" x14ac:dyDescent="0.25">
      <c r="E263" s="48"/>
    </row>
    <row r="264" spans="5:5" s="3" customFormat="1" x14ac:dyDescent="0.25">
      <c r="E264" s="48"/>
    </row>
    <row r="265" spans="5:5" s="3" customFormat="1" x14ac:dyDescent="0.25">
      <c r="E265" s="48"/>
    </row>
    <row r="266" spans="5:5" s="3" customFormat="1" x14ac:dyDescent="0.25">
      <c r="E266" s="48"/>
    </row>
    <row r="267" spans="5:5" s="3" customFormat="1" x14ac:dyDescent="0.25">
      <c r="E267" s="48"/>
    </row>
    <row r="268" spans="5:5" s="3" customFormat="1" x14ac:dyDescent="0.25">
      <c r="E268" s="48"/>
    </row>
    <row r="269" spans="5:5" s="3" customFormat="1" x14ac:dyDescent="0.25">
      <c r="E269" s="48"/>
    </row>
    <row r="270" spans="5:5" s="3" customFormat="1" x14ac:dyDescent="0.25">
      <c r="E270" s="48"/>
    </row>
    <row r="271" spans="5:5" s="3" customFormat="1" x14ac:dyDescent="0.25">
      <c r="E271" s="48"/>
    </row>
    <row r="272" spans="5:5" s="3" customFormat="1" x14ac:dyDescent="0.25">
      <c r="E272" s="48"/>
    </row>
    <row r="273" spans="5:5" s="3" customFormat="1" x14ac:dyDescent="0.25">
      <c r="E273" s="48"/>
    </row>
    <row r="274" spans="5:5" s="3" customFormat="1" x14ac:dyDescent="0.25">
      <c r="E274" s="48"/>
    </row>
    <row r="275" spans="5:5" s="3" customFormat="1" x14ac:dyDescent="0.25">
      <c r="E275" s="48"/>
    </row>
    <row r="276" spans="5:5" s="3" customFormat="1" x14ac:dyDescent="0.25">
      <c r="E276" s="48"/>
    </row>
    <row r="277" spans="5:5" s="3" customFormat="1" x14ac:dyDescent="0.25">
      <c r="E277" s="48"/>
    </row>
    <row r="278" spans="5:5" s="3" customFormat="1" x14ac:dyDescent="0.25">
      <c r="E278" s="48"/>
    </row>
    <row r="279" spans="5:5" s="3" customFormat="1" x14ac:dyDescent="0.25">
      <c r="E279" s="48"/>
    </row>
    <row r="280" spans="5:5" s="3" customFormat="1" x14ac:dyDescent="0.25">
      <c r="E280" s="48"/>
    </row>
    <row r="281" spans="5:5" s="3" customFormat="1" x14ac:dyDescent="0.25">
      <c r="E281" s="48"/>
    </row>
    <row r="282" spans="5:5" s="3" customFormat="1" x14ac:dyDescent="0.25">
      <c r="E282" s="48"/>
    </row>
    <row r="283" spans="5:5" s="3" customFormat="1" x14ac:dyDescent="0.25">
      <c r="E283" s="48"/>
    </row>
    <row r="284" spans="5:5" s="3" customFormat="1" x14ac:dyDescent="0.25">
      <c r="E284" s="48"/>
    </row>
    <row r="285" spans="5:5" s="3" customFormat="1" x14ac:dyDescent="0.25">
      <c r="E285" s="48"/>
    </row>
    <row r="286" spans="5:5" s="3" customFormat="1" x14ac:dyDescent="0.25">
      <c r="E286" s="48"/>
    </row>
    <row r="287" spans="5:5" s="3" customFormat="1" x14ac:dyDescent="0.25">
      <c r="E287" s="48"/>
    </row>
    <row r="288" spans="5:5" s="3" customFormat="1" x14ac:dyDescent="0.25">
      <c r="E288" s="48"/>
    </row>
    <row r="289" spans="5:5" s="3" customFormat="1" x14ac:dyDescent="0.25">
      <c r="E289" s="48"/>
    </row>
    <row r="290" spans="5:5" s="3" customFormat="1" x14ac:dyDescent="0.25">
      <c r="E290" s="48"/>
    </row>
    <row r="291" spans="5:5" s="3" customFormat="1" x14ac:dyDescent="0.25">
      <c r="E291" s="48"/>
    </row>
    <row r="292" spans="5:5" s="3" customFormat="1" x14ac:dyDescent="0.25">
      <c r="E292" s="48"/>
    </row>
    <row r="293" spans="5:5" s="3" customFormat="1" x14ac:dyDescent="0.25">
      <c r="E293" s="48"/>
    </row>
    <row r="294" spans="5:5" s="3" customFormat="1" x14ac:dyDescent="0.25">
      <c r="E294" s="48"/>
    </row>
    <row r="295" spans="5:5" s="3" customFormat="1" x14ac:dyDescent="0.25">
      <c r="E295" s="48"/>
    </row>
    <row r="296" spans="5:5" s="3" customFormat="1" x14ac:dyDescent="0.25">
      <c r="E296" s="48"/>
    </row>
    <row r="297" spans="5:5" s="3" customFormat="1" x14ac:dyDescent="0.25">
      <c r="E297" s="48"/>
    </row>
    <row r="298" spans="5:5" s="3" customFormat="1" x14ac:dyDescent="0.25">
      <c r="E298" s="48"/>
    </row>
    <row r="299" spans="5:5" s="3" customFormat="1" x14ac:dyDescent="0.25">
      <c r="E299" s="48"/>
    </row>
    <row r="300" spans="5:5" s="3" customFormat="1" x14ac:dyDescent="0.25">
      <c r="E300" s="48"/>
    </row>
    <row r="301" spans="5:5" s="3" customFormat="1" x14ac:dyDescent="0.25">
      <c r="E301" s="48"/>
    </row>
    <row r="302" spans="5:5" s="3" customFormat="1" x14ac:dyDescent="0.25">
      <c r="E302" s="48"/>
    </row>
    <row r="303" spans="5:5" s="3" customFormat="1" x14ac:dyDescent="0.25">
      <c r="E303" s="48"/>
    </row>
    <row r="304" spans="5:5" s="3" customFormat="1" x14ac:dyDescent="0.25">
      <c r="E304" s="48"/>
    </row>
    <row r="305" spans="5:5" s="3" customFormat="1" x14ac:dyDescent="0.25">
      <c r="E305" s="48"/>
    </row>
    <row r="306" spans="5:5" s="3" customFormat="1" x14ac:dyDescent="0.25">
      <c r="E306" s="48"/>
    </row>
    <row r="307" spans="5:5" s="3" customFormat="1" x14ac:dyDescent="0.25">
      <c r="E307" s="48"/>
    </row>
    <row r="308" spans="5:5" s="3" customFormat="1" x14ac:dyDescent="0.25">
      <c r="E308" s="48"/>
    </row>
    <row r="309" spans="5:5" s="3" customFormat="1" x14ac:dyDescent="0.25">
      <c r="E309" s="48"/>
    </row>
    <row r="310" spans="5:5" s="3" customFormat="1" x14ac:dyDescent="0.25">
      <c r="E310" s="48"/>
    </row>
    <row r="311" spans="5:5" s="3" customFormat="1" x14ac:dyDescent="0.25">
      <c r="E311" s="48"/>
    </row>
    <row r="312" spans="5:5" s="3" customFormat="1" x14ac:dyDescent="0.25">
      <c r="E312" s="48"/>
    </row>
    <row r="313" spans="5:5" s="3" customFormat="1" x14ac:dyDescent="0.25">
      <c r="E313" s="48"/>
    </row>
    <row r="314" spans="5:5" s="3" customFormat="1" x14ac:dyDescent="0.25">
      <c r="E314" s="48"/>
    </row>
    <row r="315" spans="5:5" s="3" customFormat="1" x14ac:dyDescent="0.25">
      <c r="E315" s="48"/>
    </row>
    <row r="316" spans="5:5" s="3" customFormat="1" x14ac:dyDescent="0.25">
      <c r="E316" s="48"/>
    </row>
    <row r="317" spans="5:5" s="3" customFormat="1" x14ac:dyDescent="0.25">
      <c r="E317" s="48"/>
    </row>
    <row r="318" spans="5:5" s="3" customFormat="1" x14ac:dyDescent="0.25">
      <c r="E318" s="48"/>
    </row>
    <row r="319" spans="5:5" s="3" customFormat="1" x14ac:dyDescent="0.25">
      <c r="E319" s="48"/>
    </row>
    <row r="320" spans="5:5" s="3" customFormat="1" x14ac:dyDescent="0.25">
      <c r="E320" s="48"/>
    </row>
    <row r="321" spans="5:5" s="3" customFormat="1" x14ac:dyDescent="0.25">
      <c r="E321" s="48"/>
    </row>
    <row r="322" spans="5:5" s="3" customFormat="1" x14ac:dyDescent="0.25">
      <c r="E322" s="48"/>
    </row>
    <row r="323" spans="5:5" s="3" customFormat="1" x14ac:dyDescent="0.25">
      <c r="E323" s="48"/>
    </row>
    <row r="324" spans="5:5" s="3" customFormat="1" x14ac:dyDescent="0.25">
      <c r="E324" s="48"/>
    </row>
    <row r="325" spans="5:5" s="3" customFormat="1" x14ac:dyDescent="0.25">
      <c r="E325" s="48"/>
    </row>
    <row r="326" spans="5:5" s="3" customFormat="1" x14ac:dyDescent="0.25">
      <c r="E326" s="48"/>
    </row>
    <row r="327" spans="5:5" s="3" customFormat="1" x14ac:dyDescent="0.25">
      <c r="E327" s="48"/>
    </row>
    <row r="328" spans="5:5" s="3" customFormat="1" x14ac:dyDescent="0.25">
      <c r="E328" s="48"/>
    </row>
    <row r="329" spans="5:5" s="3" customFormat="1" x14ac:dyDescent="0.25">
      <c r="E329" s="48"/>
    </row>
    <row r="330" spans="5:5" s="3" customFormat="1" x14ac:dyDescent="0.25">
      <c r="E330" s="48"/>
    </row>
    <row r="331" spans="5:5" s="3" customFormat="1" x14ac:dyDescent="0.25">
      <c r="E331" s="48"/>
    </row>
    <row r="332" spans="5:5" s="3" customFormat="1" x14ac:dyDescent="0.25">
      <c r="E332" s="48"/>
    </row>
    <row r="333" spans="5:5" s="3" customFormat="1" x14ac:dyDescent="0.25">
      <c r="E333" s="48"/>
    </row>
    <row r="334" spans="5:5" s="3" customFormat="1" x14ac:dyDescent="0.25">
      <c r="E334" s="48"/>
    </row>
    <row r="335" spans="5:5" s="3" customFormat="1" x14ac:dyDescent="0.25">
      <c r="E335" s="48"/>
    </row>
    <row r="336" spans="5:5" s="3" customFormat="1" x14ac:dyDescent="0.25">
      <c r="E336" s="48"/>
    </row>
    <row r="337" spans="5:5" s="3" customFormat="1" x14ac:dyDescent="0.25">
      <c r="E337" s="48"/>
    </row>
    <row r="338" spans="5:5" s="3" customFormat="1" x14ac:dyDescent="0.25">
      <c r="E338" s="48"/>
    </row>
    <row r="339" spans="5:5" s="3" customFormat="1" x14ac:dyDescent="0.25">
      <c r="E339" s="48"/>
    </row>
    <row r="340" spans="5:5" s="3" customFormat="1" x14ac:dyDescent="0.25">
      <c r="E340" s="48"/>
    </row>
    <row r="341" spans="5:5" s="3" customFormat="1" x14ac:dyDescent="0.25">
      <c r="E341" s="48"/>
    </row>
    <row r="342" spans="5:5" s="3" customFormat="1" x14ac:dyDescent="0.25">
      <c r="E342" s="48"/>
    </row>
    <row r="343" spans="5:5" s="3" customFormat="1" x14ac:dyDescent="0.25">
      <c r="E343" s="48"/>
    </row>
    <row r="344" spans="5:5" s="3" customFormat="1" x14ac:dyDescent="0.25">
      <c r="E344" s="48"/>
    </row>
    <row r="345" spans="5:5" s="3" customFormat="1" x14ac:dyDescent="0.25">
      <c r="E345" s="48"/>
    </row>
    <row r="346" spans="5:5" s="3" customFormat="1" x14ac:dyDescent="0.25">
      <c r="E346" s="48"/>
    </row>
    <row r="347" spans="5:5" s="3" customFormat="1" x14ac:dyDescent="0.25">
      <c r="E347" s="48"/>
    </row>
    <row r="348" spans="5:5" s="3" customFormat="1" x14ac:dyDescent="0.25">
      <c r="E348" s="48"/>
    </row>
    <row r="349" spans="5:5" s="3" customFormat="1" x14ac:dyDescent="0.25">
      <c r="E349" s="48"/>
    </row>
    <row r="350" spans="5:5" s="3" customFormat="1" x14ac:dyDescent="0.25">
      <c r="E350" s="48"/>
    </row>
    <row r="351" spans="5:5" s="3" customFormat="1" x14ac:dyDescent="0.25">
      <c r="E351" s="48"/>
    </row>
    <row r="352" spans="5:5" s="3" customFormat="1" x14ac:dyDescent="0.25">
      <c r="E352" s="48"/>
    </row>
    <row r="353" spans="5:5" s="3" customFormat="1" x14ac:dyDescent="0.25">
      <c r="E353" s="48"/>
    </row>
    <row r="354" spans="5:5" s="3" customFormat="1" x14ac:dyDescent="0.25">
      <c r="E354" s="48"/>
    </row>
    <row r="355" spans="5:5" s="3" customFormat="1" x14ac:dyDescent="0.25">
      <c r="E355" s="48"/>
    </row>
    <row r="356" spans="5:5" s="3" customFormat="1" x14ac:dyDescent="0.25">
      <c r="E356" s="48"/>
    </row>
    <row r="357" spans="5:5" s="3" customFormat="1" x14ac:dyDescent="0.25">
      <c r="E357" s="48"/>
    </row>
    <row r="358" spans="5:5" s="3" customFormat="1" x14ac:dyDescent="0.25">
      <c r="E358" s="48"/>
    </row>
    <row r="359" spans="5:5" s="3" customFormat="1" x14ac:dyDescent="0.25">
      <c r="E359" s="48"/>
    </row>
    <row r="360" spans="5:5" s="3" customFormat="1" x14ac:dyDescent="0.25">
      <c r="E360" s="48"/>
    </row>
    <row r="361" spans="5:5" s="3" customFormat="1" x14ac:dyDescent="0.25">
      <c r="E361" s="48"/>
    </row>
    <row r="362" spans="5:5" s="3" customFormat="1" x14ac:dyDescent="0.25">
      <c r="E362" s="48"/>
    </row>
    <row r="363" spans="5:5" s="3" customFormat="1" x14ac:dyDescent="0.25">
      <c r="E363" s="48"/>
    </row>
    <row r="364" spans="5:5" s="3" customFormat="1" x14ac:dyDescent="0.25">
      <c r="E364" s="48"/>
    </row>
    <row r="365" spans="5:5" s="3" customFormat="1" x14ac:dyDescent="0.25">
      <c r="E365" s="48"/>
    </row>
    <row r="366" spans="5:5" s="3" customFormat="1" x14ac:dyDescent="0.25">
      <c r="E366" s="48"/>
    </row>
    <row r="367" spans="5:5" s="3" customFormat="1" x14ac:dyDescent="0.25">
      <c r="E367" s="48"/>
    </row>
    <row r="368" spans="5:5" s="3" customFormat="1" x14ac:dyDescent="0.25">
      <c r="E368" s="48"/>
    </row>
    <row r="369" spans="5:5" s="3" customFormat="1" x14ac:dyDescent="0.25">
      <c r="E369" s="48"/>
    </row>
    <row r="370" spans="5:5" s="3" customFormat="1" x14ac:dyDescent="0.25">
      <c r="E370" s="48"/>
    </row>
    <row r="371" spans="5:5" s="3" customFormat="1" x14ac:dyDescent="0.25">
      <c r="E371" s="48"/>
    </row>
    <row r="372" spans="5:5" s="3" customFormat="1" x14ac:dyDescent="0.25">
      <c r="E372" s="48"/>
    </row>
    <row r="373" spans="5:5" s="3" customFormat="1" x14ac:dyDescent="0.25">
      <c r="E373" s="48"/>
    </row>
    <row r="374" spans="5:5" s="3" customFormat="1" x14ac:dyDescent="0.25">
      <c r="E374" s="48"/>
    </row>
    <row r="375" spans="5:5" s="3" customFormat="1" x14ac:dyDescent="0.25">
      <c r="E375" s="48"/>
    </row>
    <row r="376" spans="5:5" s="3" customFormat="1" x14ac:dyDescent="0.25">
      <c r="E376" s="48"/>
    </row>
    <row r="377" spans="5:5" s="3" customFormat="1" x14ac:dyDescent="0.25">
      <c r="E377" s="48"/>
    </row>
    <row r="378" spans="5:5" s="3" customFormat="1" x14ac:dyDescent="0.25">
      <c r="E378" s="48"/>
    </row>
    <row r="379" spans="5:5" s="3" customFormat="1" x14ac:dyDescent="0.25">
      <c r="E379" s="48"/>
    </row>
    <row r="380" spans="5:5" s="3" customFormat="1" x14ac:dyDescent="0.25">
      <c r="E380" s="48"/>
    </row>
    <row r="381" spans="5:5" s="3" customFormat="1" x14ac:dyDescent="0.25">
      <c r="E381" s="48"/>
    </row>
    <row r="382" spans="5:5" s="3" customFormat="1" x14ac:dyDescent="0.25">
      <c r="E382" s="48"/>
    </row>
    <row r="383" spans="5:5" s="3" customFormat="1" x14ac:dyDescent="0.25">
      <c r="E383" s="48"/>
    </row>
    <row r="384" spans="5:5" s="3" customFormat="1" x14ac:dyDescent="0.25">
      <c r="E384" s="48"/>
    </row>
    <row r="385" spans="5:5" s="3" customFormat="1" x14ac:dyDescent="0.25">
      <c r="E385" s="48"/>
    </row>
    <row r="386" spans="5:5" s="3" customFormat="1" x14ac:dyDescent="0.25">
      <c r="E386" s="48"/>
    </row>
    <row r="387" spans="5:5" s="3" customFormat="1" x14ac:dyDescent="0.25">
      <c r="E387" s="48"/>
    </row>
    <row r="388" spans="5:5" s="3" customFormat="1" x14ac:dyDescent="0.25">
      <c r="E388" s="48"/>
    </row>
    <row r="389" spans="5:5" s="3" customFormat="1" x14ac:dyDescent="0.25">
      <c r="E389" s="48"/>
    </row>
    <row r="390" spans="5:5" s="3" customFormat="1" x14ac:dyDescent="0.25">
      <c r="E390" s="48"/>
    </row>
    <row r="391" spans="5:5" s="3" customFormat="1" x14ac:dyDescent="0.25">
      <c r="E391" s="48"/>
    </row>
    <row r="392" spans="5:5" s="3" customFormat="1" x14ac:dyDescent="0.25">
      <c r="E392" s="48"/>
    </row>
    <row r="393" spans="5:5" s="3" customFormat="1" x14ac:dyDescent="0.25">
      <c r="E393" s="48"/>
    </row>
    <row r="394" spans="5:5" s="3" customFormat="1" x14ac:dyDescent="0.25">
      <c r="E394" s="48"/>
    </row>
    <row r="395" spans="5:5" s="3" customFormat="1" x14ac:dyDescent="0.25">
      <c r="E395" s="48"/>
    </row>
    <row r="396" spans="5:5" s="3" customFormat="1" x14ac:dyDescent="0.25">
      <c r="E396" s="48"/>
    </row>
    <row r="397" spans="5:5" s="3" customFormat="1" x14ac:dyDescent="0.25">
      <c r="E397" s="48"/>
    </row>
    <row r="398" spans="5:5" s="3" customFormat="1" x14ac:dyDescent="0.25">
      <c r="E398" s="48"/>
    </row>
    <row r="399" spans="5:5" s="3" customFormat="1" x14ac:dyDescent="0.25">
      <c r="E399" s="48"/>
    </row>
    <row r="400" spans="5:5" s="3" customFormat="1" x14ac:dyDescent="0.25">
      <c r="E400" s="48"/>
    </row>
    <row r="401" spans="5:5" s="3" customFormat="1" x14ac:dyDescent="0.25">
      <c r="E401" s="48"/>
    </row>
    <row r="402" spans="5:5" s="3" customFormat="1" x14ac:dyDescent="0.25">
      <c r="E402" s="48"/>
    </row>
    <row r="403" spans="5:5" s="3" customFormat="1" x14ac:dyDescent="0.25">
      <c r="E403" s="48"/>
    </row>
    <row r="404" spans="5:5" s="3" customFormat="1" x14ac:dyDescent="0.25">
      <c r="E404" s="48"/>
    </row>
    <row r="405" spans="5:5" s="3" customFormat="1" x14ac:dyDescent="0.25">
      <c r="E405" s="48"/>
    </row>
    <row r="406" spans="5:5" s="3" customFormat="1" x14ac:dyDescent="0.25">
      <c r="E406" s="48"/>
    </row>
    <row r="407" spans="5:5" s="3" customFormat="1" x14ac:dyDescent="0.25">
      <c r="E407" s="48"/>
    </row>
    <row r="408" spans="5:5" s="3" customFormat="1" x14ac:dyDescent="0.25">
      <c r="E408" s="48"/>
    </row>
    <row r="409" spans="5:5" s="3" customFormat="1" x14ac:dyDescent="0.25">
      <c r="E409" s="48"/>
    </row>
    <row r="410" spans="5:5" s="3" customFormat="1" x14ac:dyDescent="0.25">
      <c r="E410" s="48"/>
    </row>
    <row r="411" spans="5:5" s="3" customFormat="1" x14ac:dyDescent="0.25">
      <c r="E411" s="48"/>
    </row>
    <row r="412" spans="5:5" s="3" customFormat="1" x14ac:dyDescent="0.25">
      <c r="E412" s="48"/>
    </row>
    <row r="413" spans="5:5" s="3" customFormat="1" x14ac:dyDescent="0.25">
      <c r="E413" s="48"/>
    </row>
    <row r="414" spans="5:5" s="3" customFormat="1" x14ac:dyDescent="0.25">
      <c r="E414" s="48"/>
    </row>
    <row r="415" spans="5:5" s="3" customFormat="1" x14ac:dyDescent="0.25">
      <c r="E415" s="48"/>
    </row>
    <row r="416" spans="5:5" s="3" customFormat="1" x14ac:dyDescent="0.25">
      <c r="E416" s="48"/>
    </row>
    <row r="417" spans="5:5" s="3" customFormat="1" x14ac:dyDescent="0.25">
      <c r="E417" s="48"/>
    </row>
    <row r="418" spans="5:5" s="3" customFormat="1" x14ac:dyDescent="0.25">
      <c r="E418" s="48"/>
    </row>
    <row r="419" spans="5:5" s="3" customFormat="1" x14ac:dyDescent="0.25">
      <c r="E419" s="48"/>
    </row>
    <row r="420" spans="5:5" s="3" customFormat="1" x14ac:dyDescent="0.25">
      <c r="E420" s="48"/>
    </row>
    <row r="421" spans="5:5" s="3" customFormat="1" x14ac:dyDescent="0.25">
      <c r="E421" s="48"/>
    </row>
    <row r="422" spans="5:5" s="3" customFormat="1" x14ac:dyDescent="0.25">
      <c r="E422" s="48"/>
    </row>
    <row r="423" spans="5:5" s="3" customFormat="1" x14ac:dyDescent="0.25">
      <c r="E423" s="48"/>
    </row>
    <row r="424" spans="5:5" s="3" customFormat="1" x14ac:dyDescent="0.25">
      <c r="E424" s="48"/>
    </row>
    <row r="425" spans="5:5" s="3" customFormat="1" x14ac:dyDescent="0.25">
      <c r="E425" s="48"/>
    </row>
    <row r="426" spans="5:5" s="3" customFormat="1" x14ac:dyDescent="0.25">
      <c r="E426" s="48"/>
    </row>
    <row r="427" spans="5:5" s="3" customFormat="1" x14ac:dyDescent="0.25">
      <c r="E427" s="48"/>
    </row>
    <row r="428" spans="5:5" s="3" customFormat="1" x14ac:dyDescent="0.25">
      <c r="E428" s="48"/>
    </row>
    <row r="429" spans="5:5" s="3" customFormat="1" x14ac:dyDescent="0.25">
      <c r="E429" s="48"/>
    </row>
    <row r="430" spans="5:5" s="3" customFormat="1" x14ac:dyDescent="0.25">
      <c r="E430" s="48"/>
    </row>
    <row r="431" spans="5:5" s="3" customFormat="1" x14ac:dyDescent="0.25">
      <c r="E431" s="48"/>
    </row>
    <row r="432" spans="5:5" s="3" customFormat="1" x14ac:dyDescent="0.25">
      <c r="E432" s="48"/>
    </row>
    <row r="433" spans="5:5" s="3" customFormat="1" x14ac:dyDescent="0.25">
      <c r="E433" s="48"/>
    </row>
    <row r="434" spans="5:5" s="3" customFormat="1" x14ac:dyDescent="0.25">
      <c r="E434" s="48"/>
    </row>
    <row r="435" spans="5:5" s="3" customFormat="1" x14ac:dyDescent="0.25">
      <c r="E435" s="48"/>
    </row>
    <row r="436" spans="5:5" s="3" customFormat="1" x14ac:dyDescent="0.25">
      <c r="E436" s="48"/>
    </row>
    <row r="437" spans="5:5" s="3" customFormat="1" x14ac:dyDescent="0.25">
      <c r="E437" s="48"/>
    </row>
    <row r="438" spans="5:5" s="3" customFormat="1" x14ac:dyDescent="0.25">
      <c r="E438" s="48"/>
    </row>
    <row r="439" spans="5:5" s="3" customFormat="1" x14ac:dyDescent="0.25">
      <c r="E439" s="48"/>
    </row>
    <row r="440" spans="5:5" s="3" customFormat="1" x14ac:dyDescent="0.25">
      <c r="E440" s="48"/>
    </row>
    <row r="441" spans="5:5" s="3" customFormat="1" x14ac:dyDescent="0.25">
      <c r="E441" s="48"/>
    </row>
    <row r="442" spans="5:5" s="3" customFormat="1" x14ac:dyDescent="0.25">
      <c r="E442" s="48"/>
    </row>
    <row r="443" spans="5:5" s="3" customFormat="1" x14ac:dyDescent="0.25">
      <c r="E443" s="48"/>
    </row>
    <row r="444" spans="5:5" s="3" customFormat="1" x14ac:dyDescent="0.25">
      <c r="E444" s="48"/>
    </row>
    <row r="445" spans="5:5" s="3" customFormat="1" x14ac:dyDescent="0.25">
      <c r="E445" s="48"/>
    </row>
    <row r="446" spans="5:5" s="3" customFormat="1" x14ac:dyDescent="0.25">
      <c r="E446" s="48"/>
    </row>
    <row r="447" spans="5:5" s="3" customFormat="1" x14ac:dyDescent="0.25">
      <c r="E447" s="48"/>
    </row>
    <row r="448" spans="5:5" s="3" customFormat="1" x14ac:dyDescent="0.25">
      <c r="E448" s="48"/>
    </row>
    <row r="449" spans="5:5" s="3" customFormat="1" x14ac:dyDescent="0.25">
      <c r="E449" s="48"/>
    </row>
    <row r="450" spans="5:5" s="3" customFormat="1" x14ac:dyDescent="0.25">
      <c r="E450" s="48"/>
    </row>
    <row r="451" spans="5:5" s="3" customFormat="1" x14ac:dyDescent="0.25">
      <c r="E451" s="48"/>
    </row>
    <row r="452" spans="5:5" s="3" customFormat="1" x14ac:dyDescent="0.25">
      <c r="E452" s="48"/>
    </row>
    <row r="453" spans="5:5" s="3" customFormat="1" x14ac:dyDescent="0.25">
      <c r="E453" s="48"/>
    </row>
    <row r="454" spans="5:5" s="3" customFormat="1" x14ac:dyDescent="0.25">
      <c r="E454" s="48"/>
    </row>
    <row r="455" spans="5:5" s="3" customFormat="1" x14ac:dyDescent="0.25">
      <c r="E455" s="48"/>
    </row>
    <row r="456" spans="5:5" s="3" customFormat="1" x14ac:dyDescent="0.25">
      <c r="E456" s="48"/>
    </row>
    <row r="457" spans="5:5" s="3" customFormat="1" x14ac:dyDescent="0.25">
      <c r="E457" s="48"/>
    </row>
    <row r="458" spans="5:5" s="3" customFormat="1" x14ac:dyDescent="0.25">
      <c r="E458" s="48"/>
    </row>
    <row r="459" spans="5:5" s="3" customFormat="1" x14ac:dyDescent="0.25">
      <c r="E459" s="48"/>
    </row>
    <row r="460" spans="5:5" s="3" customFormat="1" x14ac:dyDescent="0.25">
      <c r="E460" s="48"/>
    </row>
    <row r="461" spans="5:5" s="3" customFormat="1" x14ac:dyDescent="0.25">
      <c r="E461" s="48"/>
    </row>
    <row r="462" spans="5:5" s="3" customFormat="1" x14ac:dyDescent="0.25">
      <c r="E462" s="48"/>
    </row>
    <row r="463" spans="5:5" s="3" customFormat="1" x14ac:dyDescent="0.25">
      <c r="E463" s="48"/>
    </row>
    <row r="464" spans="5:5" s="3" customFormat="1" x14ac:dyDescent="0.25">
      <c r="E464" s="48"/>
    </row>
    <row r="465" spans="5:5" s="3" customFormat="1" x14ac:dyDescent="0.25">
      <c r="E465" s="48"/>
    </row>
    <row r="466" spans="5:5" s="3" customFormat="1" x14ac:dyDescent="0.25">
      <c r="E466" s="48"/>
    </row>
    <row r="467" spans="5:5" s="3" customFormat="1" x14ac:dyDescent="0.25">
      <c r="E467" s="48"/>
    </row>
    <row r="468" spans="5:5" s="3" customFormat="1" x14ac:dyDescent="0.25">
      <c r="E468" s="48"/>
    </row>
    <row r="469" spans="5:5" s="3" customFormat="1" x14ac:dyDescent="0.25">
      <c r="E469" s="48"/>
    </row>
    <row r="470" spans="5:5" s="3" customFormat="1" x14ac:dyDescent="0.25">
      <c r="E470" s="48"/>
    </row>
    <row r="471" spans="5:5" s="3" customFormat="1" x14ac:dyDescent="0.25">
      <c r="E471" s="48"/>
    </row>
    <row r="472" spans="5:5" s="3" customFormat="1" x14ac:dyDescent="0.25">
      <c r="E472" s="48"/>
    </row>
    <row r="473" spans="5:5" s="3" customFormat="1" x14ac:dyDescent="0.25">
      <c r="E473" s="48"/>
    </row>
    <row r="474" spans="5:5" s="3" customFormat="1" x14ac:dyDescent="0.25">
      <c r="E474" s="48"/>
    </row>
    <row r="475" spans="5:5" s="3" customFormat="1" x14ac:dyDescent="0.25">
      <c r="E475" s="48"/>
    </row>
    <row r="476" spans="5:5" s="3" customFormat="1" x14ac:dyDescent="0.25">
      <c r="E476" s="48"/>
    </row>
    <row r="477" spans="5:5" s="3" customFormat="1" x14ac:dyDescent="0.25">
      <c r="E477" s="48"/>
    </row>
    <row r="478" spans="5:5" s="3" customFormat="1" x14ac:dyDescent="0.25">
      <c r="E478" s="48"/>
    </row>
    <row r="479" spans="5:5" s="3" customFormat="1" x14ac:dyDescent="0.25">
      <c r="E479" s="48"/>
    </row>
    <row r="480" spans="5:5" s="3" customFormat="1" x14ac:dyDescent="0.25">
      <c r="E480" s="48"/>
    </row>
    <row r="481" spans="5:5" s="3" customFormat="1" x14ac:dyDescent="0.25">
      <c r="E481" s="48"/>
    </row>
    <row r="482" spans="5:5" s="3" customFormat="1" x14ac:dyDescent="0.25">
      <c r="E482" s="48"/>
    </row>
    <row r="483" spans="5:5" s="3" customFormat="1" x14ac:dyDescent="0.25">
      <c r="E483" s="48"/>
    </row>
    <row r="484" spans="5:5" s="3" customFormat="1" x14ac:dyDescent="0.25">
      <c r="E484" s="48"/>
    </row>
    <row r="485" spans="5:5" s="3" customFormat="1" x14ac:dyDescent="0.25">
      <c r="E485" s="48"/>
    </row>
    <row r="486" spans="5:5" s="3" customFormat="1" x14ac:dyDescent="0.25">
      <c r="E486" s="48"/>
    </row>
    <row r="487" spans="5:5" s="3" customFormat="1" x14ac:dyDescent="0.25">
      <c r="E487" s="48"/>
    </row>
    <row r="488" spans="5:5" s="3" customFormat="1" x14ac:dyDescent="0.25">
      <c r="E488" s="48"/>
    </row>
    <row r="489" spans="5:5" s="3" customFormat="1" x14ac:dyDescent="0.25">
      <c r="E489" s="48"/>
    </row>
    <row r="490" spans="5:5" s="3" customFormat="1" x14ac:dyDescent="0.25">
      <c r="E490" s="48"/>
    </row>
    <row r="491" spans="5:5" s="3" customFormat="1" x14ac:dyDescent="0.25">
      <c r="E491" s="48"/>
    </row>
    <row r="492" spans="5:5" s="3" customFormat="1" x14ac:dyDescent="0.25">
      <c r="E492" s="48"/>
    </row>
    <row r="493" spans="5:5" s="3" customFormat="1" x14ac:dyDescent="0.25">
      <c r="E493" s="48"/>
    </row>
    <row r="494" spans="5:5" s="3" customFormat="1" x14ac:dyDescent="0.25">
      <c r="E494" s="48"/>
    </row>
    <row r="495" spans="5:5" s="3" customFormat="1" x14ac:dyDescent="0.25">
      <c r="E495" s="48"/>
    </row>
    <row r="496" spans="5:5" s="3" customFormat="1" x14ac:dyDescent="0.25">
      <c r="E496" s="48"/>
    </row>
    <row r="497" spans="5:5" s="3" customFormat="1" x14ac:dyDescent="0.25">
      <c r="E497" s="48"/>
    </row>
    <row r="498" spans="5:5" s="3" customFormat="1" x14ac:dyDescent="0.25">
      <c r="E498" s="48"/>
    </row>
    <row r="499" spans="5:5" s="3" customFormat="1" x14ac:dyDescent="0.25">
      <c r="E499" s="48"/>
    </row>
    <row r="500" spans="5:5" s="3" customFormat="1" x14ac:dyDescent="0.25">
      <c r="E500" s="48"/>
    </row>
    <row r="501" spans="5:5" s="3" customFormat="1" x14ac:dyDescent="0.25">
      <c r="E501" s="48"/>
    </row>
    <row r="502" spans="5:5" s="3" customFormat="1" x14ac:dyDescent="0.25">
      <c r="E502" s="48"/>
    </row>
    <row r="503" spans="5:5" s="3" customFormat="1" x14ac:dyDescent="0.25">
      <c r="E503" s="48"/>
    </row>
    <row r="504" spans="5:5" s="3" customFormat="1" x14ac:dyDescent="0.25">
      <c r="E504" s="48"/>
    </row>
    <row r="505" spans="5:5" s="3" customFormat="1" x14ac:dyDescent="0.25">
      <c r="E505" s="48"/>
    </row>
    <row r="506" spans="5:5" s="3" customFormat="1" x14ac:dyDescent="0.25">
      <c r="E506" s="48"/>
    </row>
    <row r="507" spans="5:5" s="3" customFormat="1" x14ac:dyDescent="0.25">
      <c r="E507" s="48"/>
    </row>
    <row r="508" spans="5:5" s="3" customFormat="1" x14ac:dyDescent="0.25">
      <c r="E508" s="48"/>
    </row>
    <row r="509" spans="5:5" s="3" customFormat="1" x14ac:dyDescent="0.25">
      <c r="E509" s="48"/>
    </row>
    <row r="510" spans="5:5" s="3" customFormat="1" x14ac:dyDescent="0.25">
      <c r="E510" s="48"/>
    </row>
    <row r="511" spans="5:5" s="3" customFormat="1" x14ac:dyDescent="0.25">
      <c r="E511" s="48"/>
    </row>
    <row r="512" spans="5:5" s="3" customFormat="1" x14ac:dyDescent="0.25">
      <c r="E512" s="48"/>
    </row>
    <row r="513" spans="5:5" s="3" customFormat="1" x14ac:dyDescent="0.25">
      <c r="E513" s="48"/>
    </row>
    <row r="514" spans="5:5" s="3" customFormat="1" x14ac:dyDescent="0.25">
      <c r="E514" s="48"/>
    </row>
    <row r="515" spans="5:5" s="3" customFormat="1" x14ac:dyDescent="0.25">
      <c r="E515" s="48"/>
    </row>
    <row r="516" spans="5:5" s="3" customFormat="1" x14ac:dyDescent="0.25">
      <c r="E516" s="48"/>
    </row>
    <row r="517" spans="5:5" s="3" customFormat="1" x14ac:dyDescent="0.25">
      <c r="E517" s="48"/>
    </row>
    <row r="518" spans="5:5" s="3" customFormat="1" x14ac:dyDescent="0.25">
      <c r="E518" s="48"/>
    </row>
    <row r="519" spans="5:5" s="3" customFormat="1" x14ac:dyDescent="0.25">
      <c r="E519" s="48"/>
    </row>
    <row r="520" spans="5:5" s="3" customFormat="1" x14ac:dyDescent="0.25">
      <c r="E520" s="48"/>
    </row>
    <row r="521" spans="5:5" s="3" customFormat="1" x14ac:dyDescent="0.25">
      <c r="E521" s="48"/>
    </row>
    <row r="522" spans="5:5" s="3" customFormat="1" x14ac:dyDescent="0.25">
      <c r="E522" s="48"/>
    </row>
    <row r="523" spans="5:5" s="3" customFormat="1" x14ac:dyDescent="0.25">
      <c r="E523" s="48"/>
    </row>
    <row r="524" spans="5:5" s="3" customFormat="1" x14ac:dyDescent="0.25">
      <c r="E524" s="48"/>
    </row>
    <row r="525" spans="5:5" s="3" customFormat="1" x14ac:dyDescent="0.25">
      <c r="E525" s="48"/>
    </row>
    <row r="526" spans="5:5" s="3" customFormat="1" x14ac:dyDescent="0.25">
      <c r="E526" s="48"/>
    </row>
    <row r="527" spans="5:5" s="3" customFormat="1" x14ac:dyDescent="0.25">
      <c r="E527" s="48"/>
    </row>
    <row r="528" spans="5:5" s="3" customFormat="1" x14ac:dyDescent="0.25">
      <c r="E528" s="48"/>
    </row>
    <row r="529" spans="5:5" s="3" customFormat="1" x14ac:dyDescent="0.25">
      <c r="E529" s="48"/>
    </row>
    <row r="530" spans="5:5" s="3" customFormat="1" x14ac:dyDescent="0.25">
      <c r="E530" s="48"/>
    </row>
    <row r="531" spans="5:5" s="3" customFormat="1" x14ac:dyDescent="0.25">
      <c r="E531" s="48"/>
    </row>
    <row r="532" spans="5:5" s="3" customFormat="1" x14ac:dyDescent="0.25">
      <c r="E532" s="48"/>
    </row>
    <row r="533" spans="5:5" s="3" customFormat="1" x14ac:dyDescent="0.25">
      <c r="E533" s="48"/>
    </row>
    <row r="534" spans="5:5" s="3" customFormat="1" x14ac:dyDescent="0.25">
      <c r="E534" s="48"/>
    </row>
    <row r="535" spans="5:5" s="3" customFormat="1" x14ac:dyDescent="0.25">
      <c r="E535" s="48"/>
    </row>
    <row r="536" spans="5:5" s="3" customFormat="1" x14ac:dyDescent="0.25">
      <c r="E536" s="48"/>
    </row>
    <row r="537" spans="5:5" s="3" customFormat="1" x14ac:dyDescent="0.25">
      <c r="E537" s="48"/>
    </row>
    <row r="538" spans="5:5" s="3" customFormat="1" x14ac:dyDescent="0.25">
      <c r="E538" s="48"/>
    </row>
    <row r="539" spans="5:5" s="3" customFormat="1" x14ac:dyDescent="0.25">
      <c r="E539" s="48"/>
    </row>
    <row r="540" spans="5:5" s="3" customFormat="1" x14ac:dyDescent="0.25">
      <c r="E540" s="48"/>
    </row>
    <row r="541" spans="5:5" s="3" customFormat="1" x14ac:dyDescent="0.25">
      <c r="E541" s="48"/>
    </row>
    <row r="542" spans="5:5" s="3" customFormat="1" x14ac:dyDescent="0.25">
      <c r="E542" s="48"/>
    </row>
    <row r="543" spans="5:5" s="3" customFormat="1" x14ac:dyDescent="0.25">
      <c r="E543" s="48"/>
    </row>
    <row r="544" spans="5:5" s="3" customFormat="1" x14ac:dyDescent="0.25">
      <c r="E544" s="48"/>
    </row>
    <row r="545" spans="5:5" s="3" customFormat="1" x14ac:dyDescent="0.25">
      <c r="E545" s="48"/>
    </row>
    <row r="546" spans="5:5" s="3" customFormat="1" x14ac:dyDescent="0.25">
      <c r="E546" s="48"/>
    </row>
    <row r="547" spans="5:5" s="3" customFormat="1" x14ac:dyDescent="0.25">
      <c r="E547" s="48"/>
    </row>
    <row r="548" spans="5:5" s="3" customFormat="1" x14ac:dyDescent="0.25">
      <c r="E548" s="48"/>
    </row>
    <row r="549" spans="5:5" s="3" customFormat="1" x14ac:dyDescent="0.25">
      <c r="E549" s="48"/>
    </row>
    <row r="550" spans="5:5" s="3" customFormat="1" x14ac:dyDescent="0.25">
      <c r="E550" s="48"/>
    </row>
    <row r="551" spans="5:5" s="3" customFormat="1" x14ac:dyDescent="0.25">
      <c r="E551" s="48"/>
    </row>
    <row r="552" spans="5:5" s="3" customFormat="1" x14ac:dyDescent="0.25">
      <c r="E552" s="48"/>
    </row>
    <row r="553" spans="5:5" s="3" customFormat="1" x14ac:dyDescent="0.25">
      <c r="E553" s="48"/>
    </row>
    <row r="554" spans="5:5" s="3" customFormat="1" x14ac:dyDescent="0.25">
      <c r="E554" s="48"/>
    </row>
    <row r="555" spans="5:5" s="3" customFormat="1" x14ac:dyDescent="0.25">
      <c r="E555" s="48"/>
    </row>
    <row r="556" spans="5:5" s="3" customFormat="1" x14ac:dyDescent="0.25">
      <c r="E556" s="48"/>
    </row>
    <row r="557" spans="5:5" s="3" customFormat="1" x14ac:dyDescent="0.25">
      <c r="E557" s="48"/>
    </row>
    <row r="558" spans="5:5" s="3" customFormat="1" x14ac:dyDescent="0.25">
      <c r="E558" s="48"/>
    </row>
    <row r="559" spans="5:5" s="3" customFormat="1" x14ac:dyDescent="0.25">
      <c r="E559" s="48"/>
    </row>
    <row r="560" spans="5:5" s="3" customFormat="1" x14ac:dyDescent="0.25">
      <c r="E560" s="48"/>
    </row>
    <row r="561" spans="5:5" s="3" customFormat="1" x14ac:dyDescent="0.25">
      <c r="E561" s="48"/>
    </row>
    <row r="562" spans="5:5" s="3" customFormat="1" x14ac:dyDescent="0.25">
      <c r="E562" s="48"/>
    </row>
    <row r="563" spans="5:5" s="3" customFormat="1" x14ac:dyDescent="0.25">
      <c r="E563" s="48"/>
    </row>
    <row r="564" spans="5:5" s="3" customFormat="1" x14ac:dyDescent="0.25">
      <c r="E564" s="48"/>
    </row>
    <row r="565" spans="5:5" s="3" customFormat="1" x14ac:dyDescent="0.25">
      <c r="E565" s="48"/>
    </row>
    <row r="566" spans="5:5" s="3" customFormat="1" x14ac:dyDescent="0.25">
      <c r="E566" s="48"/>
    </row>
    <row r="567" spans="5:5" s="3" customFormat="1" x14ac:dyDescent="0.25">
      <c r="E567" s="48"/>
    </row>
    <row r="568" spans="5:5" s="3" customFormat="1" x14ac:dyDescent="0.25">
      <c r="E568" s="48"/>
    </row>
    <row r="569" spans="5:5" s="3" customFormat="1" x14ac:dyDescent="0.25">
      <c r="E569" s="48"/>
    </row>
    <row r="570" spans="5:5" s="3" customFormat="1" x14ac:dyDescent="0.25">
      <c r="E570" s="48"/>
    </row>
    <row r="571" spans="5:5" s="3" customFormat="1" x14ac:dyDescent="0.25">
      <c r="E571" s="48"/>
    </row>
    <row r="572" spans="5:5" s="3" customFormat="1" x14ac:dyDescent="0.25">
      <c r="E572" s="48"/>
    </row>
    <row r="573" spans="5:5" s="3" customFormat="1" x14ac:dyDescent="0.25">
      <c r="E573" s="48"/>
    </row>
    <row r="574" spans="5:5" s="3" customFormat="1" x14ac:dyDescent="0.25">
      <c r="E574" s="48"/>
    </row>
    <row r="575" spans="5:5" s="3" customFormat="1" x14ac:dyDescent="0.25">
      <c r="E575" s="48"/>
    </row>
    <row r="576" spans="5:5" s="3" customFormat="1" x14ac:dyDescent="0.25">
      <c r="E576" s="48"/>
    </row>
    <row r="577" spans="5:5" s="3" customFormat="1" x14ac:dyDescent="0.25">
      <c r="E577" s="48"/>
    </row>
    <row r="578" spans="5:5" s="3" customFormat="1" x14ac:dyDescent="0.25">
      <c r="E578" s="48"/>
    </row>
    <row r="579" spans="5:5" s="3" customFormat="1" x14ac:dyDescent="0.25">
      <c r="E579" s="48"/>
    </row>
    <row r="580" spans="5:5" s="3" customFormat="1" x14ac:dyDescent="0.25">
      <c r="E580" s="48"/>
    </row>
    <row r="581" spans="5:5" s="3" customFormat="1" x14ac:dyDescent="0.25">
      <c r="E581" s="48"/>
    </row>
    <row r="582" spans="5:5" s="3" customFormat="1" x14ac:dyDescent="0.25">
      <c r="E582" s="48"/>
    </row>
    <row r="583" spans="5:5" s="3" customFormat="1" x14ac:dyDescent="0.25">
      <c r="E583" s="48"/>
    </row>
    <row r="584" spans="5:5" s="3" customFormat="1" x14ac:dyDescent="0.25">
      <c r="E584" s="48"/>
    </row>
    <row r="585" spans="5:5" s="3" customFormat="1" x14ac:dyDescent="0.25">
      <c r="E585" s="48"/>
    </row>
    <row r="586" spans="5:5" s="3" customFormat="1" x14ac:dyDescent="0.25">
      <c r="E586" s="48"/>
    </row>
    <row r="587" spans="5:5" s="3" customFormat="1" x14ac:dyDescent="0.25">
      <c r="E587" s="48"/>
    </row>
    <row r="588" spans="5:5" s="3" customFormat="1" x14ac:dyDescent="0.25">
      <c r="E588" s="48"/>
    </row>
    <row r="589" spans="5:5" s="3" customFormat="1" x14ac:dyDescent="0.25">
      <c r="E589" s="48"/>
    </row>
    <row r="590" spans="5:5" s="3" customFormat="1" x14ac:dyDescent="0.25">
      <c r="E590" s="48"/>
    </row>
    <row r="591" spans="5:5" s="3" customFormat="1" x14ac:dyDescent="0.25">
      <c r="E591" s="48"/>
    </row>
    <row r="592" spans="5:5" s="3" customFormat="1" x14ac:dyDescent="0.25">
      <c r="E592" s="48"/>
    </row>
    <row r="593" spans="5:5" s="3" customFormat="1" x14ac:dyDescent="0.25">
      <c r="E593" s="48"/>
    </row>
    <row r="594" spans="5:5" s="3" customFormat="1" x14ac:dyDescent="0.25">
      <c r="E594" s="48"/>
    </row>
    <row r="595" spans="5:5" s="3" customFormat="1" x14ac:dyDescent="0.25">
      <c r="E595" s="48"/>
    </row>
    <row r="596" spans="5:5" s="3" customFormat="1" x14ac:dyDescent="0.25">
      <c r="E596" s="48"/>
    </row>
    <row r="597" spans="5:5" s="3" customFormat="1" x14ac:dyDescent="0.25">
      <c r="E597" s="48"/>
    </row>
    <row r="598" spans="5:5" s="3" customFormat="1" x14ac:dyDescent="0.25">
      <c r="E598" s="48"/>
    </row>
    <row r="599" spans="5:5" s="3" customFormat="1" x14ac:dyDescent="0.25">
      <c r="E599" s="48"/>
    </row>
    <row r="600" spans="5:5" s="3" customFormat="1" x14ac:dyDescent="0.25">
      <c r="E600" s="48"/>
    </row>
    <row r="601" spans="5:5" s="3" customFormat="1" x14ac:dyDescent="0.25">
      <c r="E601" s="48"/>
    </row>
    <row r="602" spans="5:5" s="3" customFormat="1" x14ac:dyDescent="0.25">
      <c r="E602" s="48"/>
    </row>
    <row r="603" spans="5:5" s="3" customFormat="1" x14ac:dyDescent="0.25">
      <c r="E603" s="48"/>
    </row>
    <row r="604" spans="5:5" s="3" customFormat="1" x14ac:dyDescent="0.25">
      <c r="E604" s="48"/>
    </row>
    <row r="605" spans="5:5" s="3" customFormat="1" x14ac:dyDescent="0.25">
      <c r="E605" s="48"/>
    </row>
    <row r="606" spans="5:5" s="3" customFormat="1" x14ac:dyDescent="0.25">
      <c r="E606" s="48"/>
    </row>
    <row r="607" spans="5:5" s="3" customFormat="1" x14ac:dyDescent="0.25">
      <c r="E607" s="48"/>
    </row>
    <row r="608" spans="5:5" s="3" customFormat="1" x14ac:dyDescent="0.25">
      <c r="E608" s="48"/>
    </row>
    <row r="609" spans="5:5" s="3" customFormat="1" x14ac:dyDescent="0.25">
      <c r="E609" s="48"/>
    </row>
    <row r="610" spans="5:5" s="3" customFormat="1" x14ac:dyDescent="0.25">
      <c r="E610" s="48"/>
    </row>
    <row r="611" spans="5:5" s="3" customFormat="1" x14ac:dyDescent="0.25">
      <c r="E611" s="48"/>
    </row>
    <row r="612" spans="5:5" s="3" customFormat="1" x14ac:dyDescent="0.25">
      <c r="E612" s="48"/>
    </row>
    <row r="613" spans="5:5" s="3" customFormat="1" x14ac:dyDescent="0.25">
      <c r="E613" s="48"/>
    </row>
    <row r="614" spans="5:5" s="3" customFormat="1" x14ac:dyDescent="0.25">
      <c r="E614" s="48"/>
    </row>
    <row r="615" spans="5:5" s="3" customFormat="1" x14ac:dyDescent="0.25">
      <c r="E615" s="48"/>
    </row>
    <row r="616" spans="5:5" s="3" customFormat="1" x14ac:dyDescent="0.25">
      <c r="E616" s="48"/>
    </row>
    <row r="617" spans="5:5" s="3" customFormat="1" x14ac:dyDescent="0.25">
      <c r="E617" s="48"/>
    </row>
    <row r="618" spans="5:5" s="3" customFormat="1" x14ac:dyDescent="0.25">
      <c r="E618" s="48"/>
    </row>
    <row r="619" spans="5:5" s="3" customFormat="1" x14ac:dyDescent="0.25">
      <c r="E619" s="48"/>
    </row>
    <row r="620" spans="5:5" s="3" customFormat="1" x14ac:dyDescent="0.25">
      <c r="E620" s="48"/>
    </row>
    <row r="621" spans="5:5" s="3" customFormat="1" x14ac:dyDescent="0.25">
      <c r="E621" s="48"/>
    </row>
    <row r="622" spans="5:5" s="3" customFormat="1" x14ac:dyDescent="0.25">
      <c r="E622" s="48"/>
    </row>
    <row r="623" spans="5:5" s="3" customFormat="1" x14ac:dyDescent="0.25">
      <c r="E623" s="48"/>
    </row>
    <row r="624" spans="5:5" s="3" customFormat="1" x14ac:dyDescent="0.25">
      <c r="E624" s="48"/>
    </row>
    <row r="625" spans="5:5" s="3" customFormat="1" x14ac:dyDescent="0.25">
      <c r="E625" s="48"/>
    </row>
    <row r="626" spans="5:5" s="3" customFormat="1" x14ac:dyDescent="0.25">
      <c r="E626" s="48"/>
    </row>
    <row r="627" spans="5:5" s="3" customFormat="1" x14ac:dyDescent="0.25">
      <c r="E627" s="48"/>
    </row>
    <row r="628" spans="5:5" s="3" customFormat="1" x14ac:dyDescent="0.25">
      <c r="E628" s="48"/>
    </row>
    <row r="629" spans="5:5" s="3" customFormat="1" x14ac:dyDescent="0.25">
      <c r="E629" s="48"/>
    </row>
    <row r="630" spans="5:5" s="3" customFormat="1" x14ac:dyDescent="0.25">
      <c r="E630" s="48"/>
    </row>
    <row r="631" spans="5:5" s="3" customFormat="1" x14ac:dyDescent="0.25">
      <c r="E631" s="48"/>
    </row>
    <row r="632" spans="5:5" s="3" customFormat="1" x14ac:dyDescent="0.25">
      <c r="E632" s="48"/>
    </row>
    <row r="633" spans="5:5" s="3" customFormat="1" x14ac:dyDescent="0.25">
      <c r="E633" s="48"/>
    </row>
    <row r="634" spans="5:5" s="3" customFormat="1" x14ac:dyDescent="0.25">
      <c r="E634" s="48"/>
    </row>
    <row r="635" spans="5:5" s="3" customFormat="1" x14ac:dyDescent="0.25">
      <c r="E635" s="48"/>
    </row>
    <row r="636" spans="5:5" s="3" customFormat="1" x14ac:dyDescent="0.25">
      <c r="E636" s="48"/>
    </row>
    <row r="637" spans="5:5" s="3" customFormat="1" x14ac:dyDescent="0.25">
      <c r="E637" s="48"/>
    </row>
    <row r="638" spans="5:5" s="3" customFormat="1" x14ac:dyDescent="0.25">
      <c r="E638" s="48"/>
    </row>
    <row r="639" spans="5:5" s="3" customFormat="1" x14ac:dyDescent="0.25">
      <c r="E639" s="48"/>
    </row>
    <row r="640" spans="5:5" s="3" customFormat="1" x14ac:dyDescent="0.25">
      <c r="E640" s="48"/>
    </row>
    <row r="641" spans="5:5" s="3" customFormat="1" x14ac:dyDescent="0.25">
      <c r="E641" s="48"/>
    </row>
    <row r="642" spans="5:5" s="3" customFormat="1" x14ac:dyDescent="0.25">
      <c r="E642" s="48"/>
    </row>
    <row r="643" spans="5:5" s="3" customFormat="1" x14ac:dyDescent="0.25">
      <c r="E643" s="48"/>
    </row>
    <row r="644" spans="5:5" s="3" customFormat="1" x14ac:dyDescent="0.25">
      <c r="E644" s="48"/>
    </row>
    <row r="645" spans="5:5" s="3" customFormat="1" x14ac:dyDescent="0.25">
      <c r="E645" s="48"/>
    </row>
    <row r="646" spans="5:5" s="3" customFormat="1" x14ac:dyDescent="0.25">
      <c r="E646" s="48"/>
    </row>
    <row r="647" spans="5:5" s="3" customFormat="1" x14ac:dyDescent="0.25">
      <c r="E647" s="48"/>
    </row>
    <row r="648" spans="5:5" s="3" customFormat="1" x14ac:dyDescent="0.25">
      <c r="E648" s="48"/>
    </row>
    <row r="649" spans="5:5" s="3" customFormat="1" x14ac:dyDescent="0.25">
      <c r="E649" s="48"/>
    </row>
    <row r="650" spans="5:5" s="3" customFormat="1" x14ac:dyDescent="0.25">
      <c r="E650" s="48"/>
    </row>
    <row r="651" spans="5:5" s="3" customFormat="1" x14ac:dyDescent="0.25">
      <c r="E651" s="48"/>
    </row>
    <row r="652" spans="5:5" s="3" customFormat="1" x14ac:dyDescent="0.25">
      <c r="E652" s="48"/>
    </row>
    <row r="653" spans="5:5" s="3" customFormat="1" x14ac:dyDescent="0.25">
      <c r="E653" s="48"/>
    </row>
    <row r="654" spans="5:5" s="3" customFormat="1" x14ac:dyDescent="0.25">
      <c r="E654" s="48"/>
    </row>
    <row r="655" spans="5:5" s="3" customFormat="1" x14ac:dyDescent="0.25">
      <c r="E655" s="48"/>
    </row>
    <row r="656" spans="5:5" s="3" customFormat="1" x14ac:dyDescent="0.25">
      <c r="E656" s="48"/>
    </row>
    <row r="657" spans="5:5" s="3" customFormat="1" x14ac:dyDescent="0.25">
      <c r="E657" s="48"/>
    </row>
    <row r="658" spans="5:5" s="3" customFormat="1" x14ac:dyDescent="0.25">
      <c r="E658" s="48"/>
    </row>
    <row r="659" spans="5:5" s="3" customFormat="1" x14ac:dyDescent="0.25">
      <c r="E659" s="48"/>
    </row>
    <row r="660" spans="5:5" s="3" customFormat="1" x14ac:dyDescent="0.25">
      <c r="E660" s="48"/>
    </row>
    <row r="661" spans="5:5" s="3" customFormat="1" x14ac:dyDescent="0.25">
      <c r="E661" s="48"/>
    </row>
    <row r="662" spans="5:5" s="3" customFormat="1" x14ac:dyDescent="0.25">
      <c r="E662" s="48"/>
    </row>
    <row r="663" spans="5:5" s="3" customFormat="1" x14ac:dyDescent="0.25">
      <c r="E663" s="48"/>
    </row>
    <row r="664" spans="5:5" s="3" customFormat="1" x14ac:dyDescent="0.25">
      <c r="E664" s="48"/>
    </row>
    <row r="665" spans="5:5" s="3" customFormat="1" x14ac:dyDescent="0.25">
      <c r="E665" s="48"/>
    </row>
    <row r="666" spans="5:5" s="3" customFormat="1" x14ac:dyDescent="0.25">
      <c r="E666" s="48"/>
    </row>
    <row r="667" spans="5:5" s="3" customFormat="1" x14ac:dyDescent="0.25">
      <c r="E667" s="48"/>
    </row>
    <row r="668" spans="5:5" s="3" customFormat="1" x14ac:dyDescent="0.25">
      <c r="E668" s="48"/>
    </row>
    <row r="669" spans="5:5" s="3" customFormat="1" x14ac:dyDescent="0.25">
      <c r="E669" s="48"/>
    </row>
    <row r="670" spans="5:5" s="3" customFormat="1" x14ac:dyDescent="0.25">
      <c r="E670" s="48"/>
    </row>
    <row r="671" spans="5:5" s="3" customFormat="1" x14ac:dyDescent="0.25">
      <c r="E671" s="48"/>
    </row>
    <row r="672" spans="5:5" s="3" customFormat="1" x14ac:dyDescent="0.25">
      <c r="E672" s="48"/>
    </row>
    <row r="673" spans="5:5" s="3" customFormat="1" x14ac:dyDescent="0.25">
      <c r="E673" s="48"/>
    </row>
    <row r="674" spans="5:5" s="3" customFormat="1" x14ac:dyDescent="0.25">
      <c r="E674" s="48"/>
    </row>
    <row r="675" spans="5:5" s="3" customFormat="1" x14ac:dyDescent="0.25">
      <c r="E675" s="48"/>
    </row>
    <row r="676" spans="5:5" s="3" customFormat="1" x14ac:dyDescent="0.25">
      <c r="E676" s="48"/>
    </row>
    <row r="677" spans="5:5" s="3" customFormat="1" x14ac:dyDescent="0.25">
      <c r="E677" s="48"/>
    </row>
    <row r="678" spans="5:5" s="3" customFormat="1" x14ac:dyDescent="0.25">
      <c r="E678" s="48"/>
    </row>
    <row r="679" spans="5:5" s="3" customFormat="1" x14ac:dyDescent="0.25">
      <c r="E679" s="48"/>
    </row>
    <row r="680" spans="5:5" s="3" customFormat="1" x14ac:dyDescent="0.25">
      <c r="E680" s="48"/>
    </row>
    <row r="681" spans="5:5" s="3" customFormat="1" x14ac:dyDescent="0.25">
      <c r="E681" s="48"/>
    </row>
    <row r="682" spans="5:5" s="3" customFormat="1" x14ac:dyDescent="0.25">
      <c r="E682" s="48"/>
    </row>
    <row r="683" spans="5:5" s="3" customFormat="1" x14ac:dyDescent="0.25">
      <c r="E683" s="48"/>
    </row>
    <row r="684" spans="5:5" s="3" customFormat="1" x14ac:dyDescent="0.25">
      <c r="E684" s="48"/>
    </row>
    <row r="685" spans="5:5" s="3" customFormat="1" x14ac:dyDescent="0.25">
      <c r="E685" s="48"/>
    </row>
    <row r="686" spans="5:5" s="3" customFormat="1" x14ac:dyDescent="0.25">
      <c r="E686" s="48"/>
    </row>
    <row r="687" spans="5:5" s="3" customFormat="1" x14ac:dyDescent="0.25">
      <c r="E687" s="48"/>
    </row>
    <row r="688" spans="5:5" s="3" customFormat="1" x14ac:dyDescent="0.25">
      <c r="E688" s="48"/>
    </row>
    <row r="689" spans="5:5" s="3" customFormat="1" x14ac:dyDescent="0.25">
      <c r="E689" s="48"/>
    </row>
    <row r="690" spans="5:5" s="3" customFormat="1" x14ac:dyDescent="0.25">
      <c r="E690" s="48"/>
    </row>
    <row r="691" spans="5:5" s="3" customFormat="1" x14ac:dyDescent="0.25">
      <c r="E691" s="48"/>
    </row>
    <row r="692" spans="5:5" s="3" customFormat="1" x14ac:dyDescent="0.25">
      <c r="E692" s="48"/>
    </row>
    <row r="693" spans="5:5" s="3" customFormat="1" x14ac:dyDescent="0.25">
      <c r="E693" s="48"/>
    </row>
    <row r="694" spans="5:5" s="3" customFormat="1" x14ac:dyDescent="0.25">
      <c r="E694" s="48"/>
    </row>
    <row r="695" spans="5:5" s="3" customFormat="1" x14ac:dyDescent="0.25">
      <c r="E695" s="48"/>
    </row>
    <row r="696" spans="5:5" s="3" customFormat="1" x14ac:dyDescent="0.25">
      <c r="E696" s="48"/>
    </row>
    <row r="697" spans="5:5" s="3" customFormat="1" x14ac:dyDescent="0.25">
      <c r="E697" s="48"/>
    </row>
    <row r="698" spans="5:5" s="3" customFormat="1" x14ac:dyDescent="0.25">
      <c r="E698" s="48"/>
    </row>
    <row r="699" spans="5:5" s="3" customFormat="1" x14ac:dyDescent="0.25">
      <c r="E699" s="48"/>
    </row>
    <row r="700" spans="5:5" s="3" customFormat="1" x14ac:dyDescent="0.25">
      <c r="E700" s="48"/>
    </row>
    <row r="701" spans="5:5" s="3" customFormat="1" x14ac:dyDescent="0.25">
      <c r="E701" s="48"/>
    </row>
    <row r="702" spans="5:5" s="3" customFormat="1" x14ac:dyDescent="0.25">
      <c r="E702" s="48"/>
    </row>
    <row r="703" spans="5:5" s="3" customFormat="1" x14ac:dyDescent="0.25">
      <c r="E703" s="48"/>
    </row>
    <row r="704" spans="5:5" s="3" customFormat="1" x14ac:dyDescent="0.25">
      <c r="E704" s="48"/>
    </row>
    <row r="705" spans="5:5" s="3" customFormat="1" x14ac:dyDescent="0.25">
      <c r="E705" s="48"/>
    </row>
    <row r="706" spans="5:5" s="3" customFormat="1" x14ac:dyDescent="0.25">
      <c r="E706" s="48"/>
    </row>
    <row r="707" spans="5:5" s="3" customFormat="1" x14ac:dyDescent="0.25">
      <c r="E707" s="48"/>
    </row>
    <row r="708" spans="5:5" s="3" customFormat="1" x14ac:dyDescent="0.25">
      <c r="E708" s="48"/>
    </row>
    <row r="709" spans="5:5" s="3" customFormat="1" x14ac:dyDescent="0.25">
      <c r="E709" s="48"/>
    </row>
    <row r="710" spans="5:5" s="3" customFormat="1" x14ac:dyDescent="0.25">
      <c r="E710" s="48"/>
    </row>
    <row r="711" spans="5:5" s="3" customFormat="1" x14ac:dyDescent="0.25">
      <c r="E711" s="48"/>
    </row>
    <row r="712" spans="5:5" s="3" customFormat="1" x14ac:dyDescent="0.25">
      <c r="E712" s="48"/>
    </row>
    <row r="713" spans="5:5" s="3" customFormat="1" x14ac:dyDescent="0.25">
      <c r="E713" s="48"/>
    </row>
    <row r="714" spans="5:5" s="3" customFormat="1" x14ac:dyDescent="0.25">
      <c r="E714" s="48"/>
    </row>
    <row r="715" spans="5:5" s="3" customFormat="1" x14ac:dyDescent="0.25">
      <c r="E715" s="48"/>
    </row>
    <row r="716" spans="5:5" s="3" customFormat="1" x14ac:dyDescent="0.25">
      <c r="E716" s="48"/>
    </row>
    <row r="717" spans="5:5" s="3" customFormat="1" x14ac:dyDescent="0.25">
      <c r="E717" s="48"/>
    </row>
    <row r="718" spans="5:5" s="3" customFormat="1" x14ac:dyDescent="0.25">
      <c r="E718" s="48"/>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H11" sqref="H11"/>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30" t="s">
        <v>224</v>
      </c>
      <c r="C4" s="330"/>
      <c r="D4" s="330"/>
      <c r="E4" s="331" t="s">
        <v>225</v>
      </c>
      <c r="F4" s="331"/>
      <c r="G4" s="331"/>
      <c r="H4" s="331"/>
      <c r="I4" s="331"/>
      <c r="Q4" s="332" t="s">
        <v>226</v>
      </c>
      <c r="R4" s="332"/>
    </row>
    <row r="5" spans="2:19" x14ac:dyDescent="0.25">
      <c r="B5" s="330"/>
      <c r="C5" s="330"/>
      <c r="D5" s="330"/>
      <c r="E5" s="331"/>
      <c r="F5" s="331"/>
      <c r="G5" s="331"/>
      <c r="H5" s="331"/>
      <c r="I5" s="331"/>
      <c r="Q5" s="332"/>
      <c r="R5" s="332"/>
    </row>
    <row r="6" spans="2:19" x14ac:dyDescent="0.25">
      <c r="B6" s="330"/>
      <c r="C6" s="330"/>
      <c r="D6" s="330"/>
      <c r="E6" s="331"/>
      <c r="F6" s="331"/>
      <c r="G6" s="331"/>
      <c r="H6" s="331"/>
      <c r="I6" s="331"/>
      <c r="Q6" s="332"/>
      <c r="R6" s="332"/>
    </row>
    <row r="7" spans="2:19" ht="15.75" thickBot="1" x14ac:dyDescent="0.3"/>
    <row r="8" spans="2:19" ht="62.25" customHeight="1" thickBot="1" x14ac:dyDescent="0.3">
      <c r="B8" s="333" t="s">
        <v>170</v>
      </c>
      <c r="C8" s="333"/>
      <c r="D8" s="74" t="s">
        <v>227</v>
      </c>
      <c r="E8" s="75">
        <v>5</v>
      </c>
      <c r="F8" s="75">
        <v>10</v>
      </c>
      <c r="G8" s="75">
        <v>15</v>
      </c>
      <c r="H8" s="75">
        <v>20</v>
      </c>
      <c r="I8" s="76">
        <v>25</v>
      </c>
      <c r="K8" s="334" t="s">
        <v>228</v>
      </c>
      <c r="L8" s="335"/>
      <c r="M8" s="335"/>
      <c r="N8" s="335"/>
      <c r="O8" s="335"/>
      <c r="P8" s="336"/>
      <c r="Q8" s="337" t="s">
        <v>229</v>
      </c>
      <c r="R8" s="337"/>
      <c r="S8" s="3" t="s">
        <v>167</v>
      </c>
    </row>
    <row r="9" spans="2:19" ht="62.25" customHeight="1" thickBot="1" x14ac:dyDescent="0.3">
      <c r="B9" s="333"/>
      <c r="C9" s="333"/>
      <c r="D9" s="74" t="s">
        <v>230</v>
      </c>
      <c r="E9" s="77">
        <v>4</v>
      </c>
      <c r="F9" s="77">
        <v>8</v>
      </c>
      <c r="G9" s="75">
        <v>12</v>
      </c>
      <c r="H9" s="75">
        <v>16</v>
      </c>
      <c r="I9" s="76">
        <v>20</v>
      </c>
      <c r="K9" s="338" t="s">
        <v>231</v>
      </c>
      <c r="L9" s="339"/>
      <c r="M9" s="339"/>
      <c r="N9" s="339"/>
      <c r="O9" s="339"/>
      <c r="P9" s="339"/>
      <c r="Q9" s="340" t="s">
        <v>232</v>
      </c>
      <c r="R9" s="341"/>
      <c r="S9" s="3" t="s">
        <v>166</v>
      </c>
    </row>
    <row r="10" spans="2:19" ht="62.25" customHeight="1" thickBot="1" x14ac:dyDescent="0.3">
      <c r="B10" s="333"/>
      <c r="C10" s="333"/>
      <c r="D10" s="74" t="s">
        <v>233</v>
      </c>
      <c r="E10" s="77">
        <v>3</v>
      </c>
      <c r="F10" s="77">
        <v>6</v>
      </c>
      <c r="G10" s="77">
        <v>9</v>
      </c>
      <c r="H10" s="75">
        <v>12</v>
      </c>
      <c r="I10" s="76">
        <v>15</v>
      </c>
      <c r="K10" s="342" t="s">
        <v>194</v>
      </c>
      <c r="L10" s="343"/>
      <c r="M10" s="343"/>
      <c r="N10" s="343"/>
      <c r="O10" s="343"/>
      <c r="P10" s="343"/>
      <c r="Q10" s="337" t="s">
        <v>234</v>
      </c>
      <c r="R10" s="337"/>
      <c r="S10" s="3" t="s">
        <v>235</v>
      </c>
    </row>
    <row r="11" spans="2:19" ht="62.25" customHeight="1" x14ac:dyDescent="0.25">
      <c r="B11" s="333"/>
      <c r="C11" s="333"/>
      <c r="D11" s="74" t="s">
        <v>236</v>
      </c>
      <c r="E11" s="78">
        <v>2</v>
      </c>
      <c r="F11" s="77">
        <v>4</v>
      </c>
      <c r="G11" s="77">
        <v>6</v>
      </c>
      <c r="H11" s="75">
        <v>8</v>
      </c>
      <c r="I11" s="76">
        <v>10</v>
      </c>
      <c r="K11" s="344" t="s">
        <v>237</v>
      </c>
      <c r="L11" s="345"/>
      <c r="M11" s="345"/>
      <c r="N11" s="345"/>
      <c r="O11" s="345"/>
      <c r="P11" s="345"/>
      <c r="Q11" s="337" t="s">
        <v>238</v>
      </c>
      <c r="R11" s="251"/>
      <c r="S11" s="3" t="s">
        <v>238</v>
      </c>
    </row>
    <row r="12" spans="2:19" ht="62.25" customHeight="1" x14ac:dyDescent="0.25">
      <c r="B12" s="333"/>
      <c r="C12" s="333"/>
      <c r="D12" s="74" t="s">
        <v>239</v>
      </c>
      <c r="E12" s="78">
        <v>1</v>
      </c>
      <c r="F12" s="78">
        <v>2</v>
      </c>
      <c r="G12" s="77">
        <v>3</v>
      </c>
      <c r="H12" s="75">
        <v>4</v>
      </c>
      <c r="I12" s="76">
        <v>5</v>
      </c>
    </row>
    <row r="13" spans="2:19" ht="62.25" customHeight="1" x14ac:dyDescent="0.25">
      <c r="E13" s="64" t="s">
        <v>240</v>
      </c>
      <c r="F13" s="64" t="s">
        <v>241</v>
      </c>
      <c r="G13" s="64" t="s">
        <v>242</v>
      </c>
      <c r="H13" s="64" t="s">
        <v>243</v>
      </c>
      <c r="I13" s="64" t="s">
        <v>244</v>
      </c>
    </row>
    <row r="18" spans="4:6" ht="15.75" x14ac:dyDescent="0.25">
      <c r="D18" t="s">
        <v>245</v>
      </c>
      <c r="E18" s="78" t="s">
        <v>237</v>
      </c>
      <c r="F18" s="78">
        <v>1</v>
      </c>
    </row>
    <row r="19" spans="4:6" x14ac:dyDescent="0.25">
      <c r="D19" t="s">
        <v>246</v>
      </c>
      <c r="E19" t="s">
        <v>237</v>
      </c>
      <c r="F19">
        <v>2</v>
      </c>
    </row>
    <row r="20" spans="4:6" x14ac:dyDescent="0.25">
      <c r="D20" t="s">
        <v>247</v>
      </c>
      <c r="E20" t="s">
        <v>194</v>
      </c>
      <c r="F20">
        <v>2</v>
      </c>
    </row>
    <row r="21" spans="4:6" x14ac:dyDescent="0.25">
      <c r="D21" t="s">
        <v>248</v>
      </c>
      <c r="E21" t="s">
        <v>249</v>
      </c>
      <c r="F21">
        <v>3</v>
      </c>
    </row>
    <row r="22" spans="4:6" x14ac:dyDescent="0.25">
      <c r="D22" t="s">
        <v>250</v>
      </c>
      <c r="E22" t="s">
        <v>228</v>
      </c>
      <c r="F22">
        <v>4</v>
      </c>
    </row>
    <row r="23" spans="4:6" x14ac:dyDescent="0.25">
      <c r="D23" t="s">
        <v>251</v>
      </c>
      <c r="E23" t="s">
        <v>237</v>
      </c>
      <c r="F23">
        <v>1</v>
      </c>
    </row>
    <row r="24" spans="4:6" x14ac:dyDescent="0.25">
      <c r="D24" t="s">
        <v>252</v>
      </c>
      <c r="E24" t="s">
        <v>194</v>
      </c>
      <c r="F24">
        <v>2</v>
      </c>
    </row>
    <row r="25" spans="4:6" x14ac:dyDescent="0.25">
      <c r="D25" t="s">
        <v>253</v>
      </c>
      <c r="E25" t="s">
        <v>194</v>
      </c>
      <c r="F25">
        <v>2</v>
      </c>
    </row>
    <row r="26" spans="4:6" x14ac:dyDescent="0.25">
      <c r="D26" t="s">
        <v>254</v>
      </c>
      <c r="E26" t="s">
        <v>231</v>
      </c>
      <c r="F26">
        <v>3</v>
      </c>
    </row>
    <row r="27" spans="4:6" x14ac:dyDescent="0.25">
      <c r="D27" t="s">
        <v>255</v>
      </c>
      <c r="E27" t="s">
        <v>228</v>
      </c>
      <c r="F27">
        <v>4</v>
      </c>
    </row>
    <row r="28" spans="4:6" x14ac:dyDescent="0.25">
      <c r="D28" t="s">
        <v>256</v>
      </c>
      <c r="E28" t="s">
        <v>194</v>
      </c>
      <c r="F28">
        <v>2</v>
      </c>
    </row>
    <row r="29" spans="4:6" x14ac:dyDescent="0.25">
      <c r="D29" t="s">
        <v>257</v>
      </c>
      <c r="E29" t="s">
        <v>194</v>
      </c>
      <c r="F29">
        <v>2</v>
      </c>
    </row>
    <row r="30" spans="4:6" x14ac:dyDescent="0.25">
      <c r="D30" t="s">
        <v>258</v>
      </c>
      <c r="E30" t="s">
        <v>194</v>
      </c>
      <c r="F30">
        <v>2</v>
      </c>
    </row>
    <row r="31" spans="4:6" x14ac:dyDescent="0.25">
      <c r="D31" t="s">
        <v>259</v>
      </c>
      <c r="E31" t="s">
        <v>231</v>
      </c>
      <c r="F31">
        <v>3</v>
      </c>
    </row>
    <row r="32" spans="4:6" x14ac:dyDescent="0.25">
      <c r="D32" t="s">
        <v>260</v>
      </c>
      <c r="E32" t="s">
        <v>228</v>
      </c>
      <c r="F32">
        <v>4</v>
      </c>
    </row>
    <row r="33" spans="4:6" x14ac:dyDescent="0.25">
      <c r="D33" t="s">
        <v>261</v>
      </c>
      <c r="E33" t="s">
        <v>194</v>
      </c>
      <c r="F33">
        <v>2</v>
      </c>
    </row>
    <row r="34" spans="4:6" x14ac:dyDescent="0.25">
      <c r="D34" t="s">
        <v>262</v>
      </c>
      <c r="E34" t="s">
        <v>194</v>
      </c>
      <c r="F34">
        <v>2</v>
      </c>
    </row>
    <row r="35" spans="4:6" x14ac:dyDescent="0.25">
      <c r="D35" t="s">
        <v>263</v>
      </c>
      <c r="E35" t="s">
        <v>231</v>
      </c>
      <c r="F35">
        <v>3</v>
      </c>
    </row>
    <row r="36" spans="4:6" x14ac:dyDescent="0.25">
      <c r="D36" t="s">
        <v>264</v>
      </c>
      <c r="E36" t="s">
        <v>231</v>
      </c>
      <c r="F36">
        <v>3</v>
      </c>
    </row>
    <row r="37" spans="4:6" x14ac:dyDescent="0.25">
      <c r="D37" t="s">
        <v>265</v>
      </c>
      <c r="E37" t="s">
        <v>228</v>
      </c>
      <c r="F37">
        <v>4</v>
      </c>
    </row>
    <row r="38" spans="4:6" x14ac:dyDescent="0.25">
      <c r="D38" t="s">
        <v>266</v>
      </c>
      <c r="E38" t="s">
        <v>231</v>
      </c>
      <c r="F38">
        <v>3</v>
      </c>
    </row>
    <row r="39" spans="4:6" x14ac:dyDescent="0.25">
      <c r="D39" t="s">
        <v>267</v>
      </c>
      <c r="E39" t="s">
        <v>231</v>
      </c>
      <c r="F39">
        <v>3</v>
      </c>
    </row>
    <row r="40" spans="4:6" x14ac:dyDescent="0.25">
      <c r="D40" t="s">
        <v>268</v>
      </c>
      <c r="E40" t="s">
        <v>231</v>
      </c>
      <c r="F40">
        <v>3</v>
      </c>
    </row>
    <row r="41" spans="4:6" x14ac:dyDescent="0.25">
      <c r="D41" t="s">
        <v>269</v>
      </c>
      <c r="E41" t="s">
        <v>231</v>
      </c>
      <c r="F41">
        <v>3</v>
      </c>
    </row>
    <row r="42" spans="4:6" x14ac:dyDescent="0.25">
      <c r="D42" t="s">
        <v>270</v>
      </c>
      <c r="E42" t="s">
        <v>228</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A9" zoomScale="71" zoomScaleNormal="71" workbookViewId="0">
      <selection activeCell="B41" sqref="B41"/>
    </sheetView>
  </sheetViews>
  <sheetFormatPr baseColWidth="10" defaultColWidth="11.42578125" defaultRowHeight="15" x14ac:dyDescent="0.25"/>
  <cols>
    <col min="1" max="1" width="5.5703125" style="10" customWidth="1"/>
    <col min="2" max="2" width="35.85546875" style="10" customWidth="1"/>
    <col min="3" max="3" width="40.28515625" customWidth="1"/>
    <col min="4" max="4" width="16.85546875" style="12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64"/>
      <c r="B1" s="365"/>
      <c r="C1" s="368"/>
      <c r="D1" s="368"/>
      <c r="E1" s="368"/>
      <c r="F1" s="368"/>
      <c r="G1" s="368"/>
      <c r="H1" s="368"/>
      <c r="I1" s="368"/>
      <c r="J1" s="369"/>
      <c r="K1" s="360" t="s">
        <v>271</v>
      </c>
      <c r="L1" s="360"/>
      <c r="M1" s="36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6"/>
      <c r="B2" s="367"/>
      <c r="C2" s="370"/>
      <c r="D2" s="370"/>
      <c r="E2" s="370"/>
      <c r="F2" s="370"/>
      <c r="G2" s="370"/>
      <c r="H2" s="370"/>
      <c r="I2" s="370"/>
      <c r="J2" s="371"/>
      <c r="K2" s="360"/>
      <c r="L2" s="360"/>
      <c r="M2" s="36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0"/>
      <c r="D3" s="370"/>
      <c r="E3" s="370"/>
      <c r="F3" s="370"/>
      <c r="G3" s="370"/>
      <c r="H3" s="370"/>
      <c r="I3" s="370"/>
      <c r="J3" s="371"/>
      <c r="K3" s="360"/>
      <c r="L3" s="360"/>
      <c r="M3" s="36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75</v>
      </c>
      <c r="B4" s="352"/>
      <c r="C4" s="361"/>
      <c r="D4" s="361"/>
      <c r="E4" s="361"/>
      <c r="F4" s="361"/>
      <c r="G4" s="362"/>
      <c r="H4" s="363"/>
      <c r="I4" s="363"/>
      <c r="J4" s="36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77</v>
      </c>
      <c r="B5" s="352"/>
      <c r="C5" s="353"/>
      <c r="D5" s="353"/>
      <c r="E5" s="353"/>
      <c r="F5" s="353"/>
      <c r="G5" s="35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78</v>
      </c>
      <c r="B6" s="352"/>
      <c r="C6" s="353"/>
      <c r="D6" s="353"/>
      <c r="E6" s="353"/>
      <c r="F6" s="353"/>
      <c r="G6" s="35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5" t="s">
        <v>272</v>
      </c>
      <c r="B7" s="356"/>
      <c r="C7" s="357"/>
      <c r="D7" s="358" t="s">
        <v>273</v>
      </c>
      <c r="E7" s="358"/>
      <c r="F7" s="358"/>
      <c r="G7" s="359" t="s">
        <v>274</v>
      </c>
      <c r="H7" s="346" t="s">
        <v>275</v>
      </c>
      <c r="I7" s="348" t="s">
        <v>276</v>
      </c>
      <c r="J7" s="349"/>
      <c r="K7" s="348" t="s">
        <v>277</v>
      </c>
      <c r="L7" s="349"/>
      <c r="M7" s="350" t="s">
        <v>278</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279</v>
      </c>
      <c r="B8" s="31" t="s">
        <v>20</v>
      </c>
      <c r="C8" s="32" t="s">
        <v>22</v>
      </c>
      <c r="D8" s="24" t="s">
        <v>90</v>
      </c>
      <c r="E8" s="24" t="s">
        <v>280</v>
      </c>
      <c r="F8" s="24" t="s">
        <v>281</v>
      </c>
      <c r="G8" s="359"/>
      <c r="H8" s="347"/>
      <c r="I8" s="25" t="s">
        <v>282</v>
      </c>
      <c r="J8" s="25" t="s">
        <v>283</v>
      </c>
      <c r="K8" s="25" t="s">
        <v>284</v>
      </c>
      <c r="L8" s="25" t="s">
        <v>285</v>
      </c>
      <c r="M8" s="35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5"/>
      <c r="B9" s="376"/>
      <c r="C9" s="376"/>
      <c r="D9" s="376"/>
      <c r="E9" s="376"/>
      <c r="F9" s="376"/>
      <c r="G9" s="37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77">
        <f>'5. Mapa Final'!A10</f>
        <v>1</v>
      </c>
      <c r="B10" s="377" t="str">
        <f>'5. Mapa Final'!B10</f>
        <v>Ofrecer, prometer, entregar, aceptar o solicitar una ventaja indebida para la asignación de permisos para el acceso y uso de servicios tecnológicos no autorizados, con exposición de datos sensibles,  en  beneficio propio o de un tercero.</v>
      </c>
      <c r="C10" s="377" t="str">
        <f>'5. Mapa Final'!C10</f>
        <v xml:space="preserve">Cuando por el acceso indebido  y malintencionado a los sistemas de información se hace el uso no apropiado de la información contenida en los sistemas en favorecimiento propio o de un tercero.
</v>
      </c>
      <c r="D10" s="383" t="str">
        <f>'5. Mapa Final'!J10</f>
        <v>Muy Baja - 1</v>
      </c>
      <c r="E10" s="387" t="str">
        <f>'5. Mapa Final'!K10</f>
        <v>Menor - 2</v>
      </c>
      <c r="F10" s="380" t="str">
        <f>'5. Mapa Final'!M10</f>
        <v>Bajo - 2</v>
      </c>
      <c r="G10" s="313" t="s">
        <v>166</v>
      </c>
      <c r="H10" s="372"/>
      <c r="I10" s="372"/>
      <c r="J10" s="372"/>
      <c r="K10" s="372"/>
      <c r="L10" s="372"/>
      <c r="M10" s="37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78"/>
      <c r="B11" s="378"/>
      <c r="C11" s="378"/>
      <c r="D11" s="384"/>
      <c r="E11" s="388"/>
      <c r="F11" s="381"/>
      <c r="G11" s="313"/>
      <c r="H11" s="373"/>
      <c r="I11" s="373"/>
      <c r="J11" s="373"/>
      <c r="K11" s="373"/>
      <c r="L11" s="373"/>
      <c r="M11" s="37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78"/>
      <c r="B12" s="378"/>
      <c r="C12" s="378"/>
      <c r="D12" s="384"/>
      <c r="E12" s="388"/>
      <c r="F12" s="381"/>
      <c r="G12" s="313"/>
      <c r="H12" s="373"/>
      <c r="I12" s="373"/>
      <c r="J12" s="373"/>
      <c r="K12" s="373"/>
      <c r="L12" s="373"/>
      <c r="M12" s="37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78"/>
      <c r="B13" s="378"/>
      <c r="C13" s="378"/>
      <c r="D13" s="384"/>
      <c r="E13" s="388"/>
      <c r="F13" s="381"/>
      <c r="G13" s="313"/>
      <c r="H13" s="373"/>
      <c r="I13" s="373"/>
      <c r="J13" s="373"/>
      <c r="K13" s="373"/>
      <c r="L13" s="373"/>
      <c r="M13" s="37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78"/>
      <c r="B14" s="378"/>
      <c r="C14" s="378"/>
      <c r="D14" s="384"/>
      <c r="E14" s="388"/>
      <c r="F14" s="381"/>
      <c r="G14" s="313"/>
      <c r="H14" s="373"/>
      <c r="I14" s="373"/>
      <c r="J14" s="373"/>
      <c r="K14" s="373"/>
      <c r="L14" s="373"/>
      <c r="M14" s="37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78"/>
      <c r="B15" s="378"/>
      <c r="C15" s="378"/>
      <c r="D15" s="384"/>
      <c r="E15" s="388"/>
      <c r="F15" s="381"/>
      <c r="G15" s="313"/>
      <c r="H15" s="373"/>
      <c r="I15" s="373"/>
      <c r="J15" s="373"/>
      <c r="K15" s="373"/>
      <c r="L15" s="373"/>
      <c r="M15" s="37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78"/>
      <c r="B16" s="378"/>
      <c r="C16" s="378"/>
      <c r="D16" s="384"/>
      <c r="E16" s="388"/>
      <c r="F16" s="381"/>
      <c r="G16" s="313"/>
      <c r="H16" s="373"/>
      <c r="I16" s="373"/>
      <c r="J16" s="373"/>
      <c r="K16" s="373"/>
      <c r="L16" s="373"/>
      <c r="M16" s="37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78"/>
      <c r="B17" s="378"/>
      <c r="C17" s="378"/>
      <c r="D17" s="385"/>
      <c r="E17" s="389"/>
      <c r="F17" s="381"/>
      <c r="G17" s="313"/>
      <c r="H17" s="373"/>
      <c r="I17" s="373"/>
      <c r="J17" s="373"/>
      <c r="K17" s="373"/>
      <c r="L17" s="373"/>
      <c r="M17" s="37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78"/>
      <c r="B18" s="378"/>
      <c r="C18" s="378"/>
      <c r="D18" s="385"/>
      <c r="E18" s="389"/>
      <c r="F18" s="381"/>
      <c r="G18" s="313"/>
      <c r="H18" s="373"/>
      <c r="I18" s="373"/>
      <c r="J18" s="373"/>
      <c r="K18" s="373"/>
      <c r="L18" s="373"/>
      <c r="M18" s="37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79"/>
      <c r="B19" s="379"/>
      <c r="C19" s="379"/>
      <c r="D19" s="386"/>
      <c r="E19" s="390"/>
      <c r="F19" s="382"/>
      <c r="G19" s="312"/>
      <c r="H19" s="374"/>
      <c r="I19" s="374"/>
      <c r="J19" s="374"/>
      <c r="K19" s="374"/>
      <c r="L19" s="374"/>
      <c r="M19" s="37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77">
        <f>'5. Mapa Final'!A20</f>
        <v>2</v>
      </c>
      <c r="B20" s="377" t="str">
        <f>'5. Mapa Final'!B20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20" s="377" t="str">
        <f>'5. Mapa Final'!C20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20" s="383" t="str">
        <f>'5. Mapa Final'!J20</f>
        <v>Muy Baja - 1</v>
      </c>
      <c r="E20" s="387" t="str">
        <f>'5. Mapa Final'!K20</f>
        <v>Menor - 2</v>
      </c>
      <c r="F20" s="380" t="str">
        <f>'5. Mapa Final'!M20</f>
        <v>Bajo - 2</v>
      </c>
      <c r="G20" s="313" t="s">
        <v>167</v>
      </c>
      <c r="H20" s="372"/>
      <c r="I20" s="372"/>
      <c r="J20" s="372"/>
      <c r="K20" s="372"/>
      <c r="L20" s="372"/>
      <c r="M20" s="37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78"/>
      <c r="B21" s="378"/>
      <c r="C21" s="378"/>
      <c r="D21" s="384"/>
      <c r="E21" s="388"/>
      <c r="F21" s="381"/>
      <c r="G21" s="313"/>
      <c r="H21" s="373"/>
      <c r="I21" s="373"/>
      <c r="J21" s="373"/>
      <c r="K21" s="373"/>
      <c r="L21" s="373"/>
      <c r="M21" s="37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78"/>
      <c r="B22" s="378"/>
      <c r="C22" s="378"/>
      <c r="D22" s="384"/>
      <c r="E22" s="388"/>
      <c r="F22" s="381"/>
      <c r="G22" s="313"/>
      <c r="H22" s="373"/>
      <c r="I22" s="373"/>
      <c r="J22" s="373"/>
      <c r="K22" s="373"/>
      <c r="L22" s="373"/>
      <c r="M22" s="37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78"/>
      <c r="B23" s="378"/>
      <c r="C23" s="378"/>
      <c r="D23" s="384"/>
      <c r="E23" s="388"/>
      <c r="F23" s="381"/>
      <c r="G23" s="313"/>
      <c r="H23" s="373"/>
      <c r="I23" s="373"/>
      <c r="J23" s="373"/>
      <c r="K23" s="373"/>
      <c r="L23" s="373"/>
      <c r="M23" s="37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78"/>
      <c r="B24" s="378"/>
      <c r="C24" s="378"/>
      <c r="D24" s="384"/>
      <c r="E24" s="388"/>
      <c r="F24" s="381"/>
      <c r="G24" s="313"/>
      <c r="H24" s="373"/>
      <c r="I24" s="373"/>
      <c r="J24" s="373"/>
      <c r="K24" s="373"/>
      <c r="L24" s="373"/>
      <c r="M24" s="37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78"/>
      <c r="B25" s="378"/>
      <c r="C25" s="378"/>
      <c r="D25" s="384"/>
      <c r="E25" s="388"/>
      <c r="F25" s="381"/>
      <c r="G25" s="313"/>
      <c r="H25" s="373"/>
      <c r="I25" s="373"/>
      <c r="J25" s="373"/>
      <c r="K25" s="373"/>
      <c r="L25" s="373"/>
      <c r="M25" s="373"/>
      <c r="N25" s="30"/>
      <c r="O25" s="30"/>
    </row>
    <row r="26" spans="1:169" x14ac:dyDescent="0.25">
      <c r="A26" s="378"/>
      <c r="B26" s="378"/>
      <c r="C26" s="378"/>
      <c r="D26" s="384"/>
      <c r="E26" s="388"/>
      <c r="F26" s="381"/>
      <c r="G26" s="313"/>
      <c r="H26" s="373"/>
      <c r="I26" s="373"/>
      <c r="J26" s="373"/>
      <c r="K26" s="373"/>
      <c r="L26" s="373"/>
      <c r="M26" s="373"/>
      <c r="N26" s="30"/>
      <c r="O26" s="30"/>
    </row>
    <row r="27" spans="1:169" x14ac:dyDescent="0.25">
      <c r="A27" s="378"/>
      <c r="B27" s="378"/>
      <c r="C27" s="378"/>
      <c r="D27" s="385"/>
      <c r="E27" s="389"/>
      <c r="F27" s="381"/>
      <c r="G27" s="313"/>
      <c r="H27" s="373"/>
      <c r="I27" s="373"/>
      <c r="J27" s="373"/>
      <c r="K27" s="373"/>
      <c r="L27" s="373"/>
      <c r="M27" s="373"/>
      <c r="N27" s="30"/>
      <c r="O27" s="30"/>
    </row>
    <row r="28" spans="1:169" x14ac:dyDescent="0.25">
      <c r="A28" s="378"/>
      <c r="B28" s="378"/>
      <c r="C28" s="378"/>
      <c r="D28" s="385"/>
      <c r="E28" s="389"/>
      <c r="F28" s="381"/>
      <c r="G28" s="313"/>
      <c r="H28" s="373"/>
      <c r="I28" s="373"/>
      <c r="J28" s="373"/>
      <c r="K28" s="373"/>
      <c r="L28" s="373"/>
      <c r="M28" s="373"/>
      <c r="N28" s="30"/>
      <c r="O28" s="30"/>
    </row>
    <row r="29" spans="1:169" ht="15.75" thickBot="1" x14ac:dyDescent="0.3">
      <c r="A29" s="379"/>
      <c r="B29" s="379"/>
      <c r="C29" s="379"/>
      <c r="D29" s="386"/>
      <c r="E29" s="390"/>
      <c r="F29" s="382"/>
      <c r="G29" s="312"/>
      <c r="H29" s="374"/>
      <c r="I29" s="374"/>
      <c r="J29" s="374"/>
      <c r="K29" s="374"/>
      <c r="L29" s="374"/>
      <c r="M29" s="374"/>
      <c r="N29" s="30"/>
      <c r="O29" s="30"/>
    </row>
    <row r="30" spans="1:169" x14ac:dyDescent="0.25">
      <c r="A30" s="377">
        <f>'5. Mapa Final'!A30</f>
        <v>3</v>
      </c>
      <c r="B30" s="377" t="str">
        <f>'5. Mapa Final'!B30</f>
        <v>Ofrecer, prometer, entregar, aceptar o solicitar una ventaja para afectar indebidamente la evaluación técnica de ofertas en los procesos de contratación.</v>
      </c>
      <c r="C30" s="377" t="str">
        <f>'5. Mapa Final'!C30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30" s="383" t="str">
        <f>'5. Mapa Final'!J30</f>
        <v>Muy Baja - 1</v>
      </c>
      <c r="E30" s="387" t="str">
        <f>'5. Mapa Final'!K30</f>
        <v>Menor - 2</v>
      </c>
      <c r="F30" s="380" t="str">
        <f>'5. Mapa Final'!M30</f>
        <v>Bajo - 2</v>
      </c>
      <c r="G30" s="313" t="s">
        <v>235</v>
      </c>
      <c r="H30" s="372"/>
      <c r="I30" s="372"/>
      <c r="J30" s="372"/>
      <c r="K30" s="372"/>
      <c r="L30" s="372"/>
      <c r="M30" s="372"/>
    </row>
    <row r="31" spans="1:169" x14ac:dyDescent="0.25">
      <c r="A31" s="378"/>
      <c r="B31" s="378"/>
      <c r="C31" s="378"/>
      <c r="D31" s="384"/>
      <c r="E31" s="388"/>
      <c r="F31" s="381"/>
      <c r="G31" s="313"/>
      <c r="H31" s="373"/>
      <c r="I31" s="373"/>
      <c r="J31" s="373"/>
      <c r="K31" s="373"/>
      <c r="L31" s="373"/>
      <c r="M31" s="373"/>
    </row>
    <row r="32" spans="1:169" x14ac:dyDescent="0.25">
      <c r="A32" s="378"/>
      <c r="B32" s="378"/>
      <c r="C32" s="378"/>
      <c r="D32" s="384"/>
      <c r="E32" s="388"/>
      <c r="F32" s="381"/>
      <c r="G32" s="313"/>
      <c r="H32" s="373"/>
      <c r="I32" s="373"/>
      <c r="J32" s="373"/>
      <c r="K32" s="373"/>
      <c r="L32" s="373"/>
      <c r="M32" s="373"/>
    </row>
    <row r="33" spans="1:13" x14ac:dyDescent="0.25">
      <c r="A33" s="378"/>
      <c r="B33" s="378"/>
      <c r="C33" s="378"/>
      <c r="D33" s="384"/>
      <c r="E33" s="388"/>
      <c r="F33" s="381"/>
      <c r="G33" s="313"/>
      <c r="H33" s="373"/>
      <c r="I33" s="373"/>
      <c r="J33" s="373"/>
      <c r="K33" s="373"/>
      <c r="L33" s="373"/>
      <c r="M33" s="373"/>
    </row>
    <row r="34" spans="1:13" x14ac:dyDescent="0.25">
      <c r="A34" s="378"/>
      <c r="B34" s="378"/>
      <c r="C34" s="378"/>
      <c r="D34" s="384"/>
      <c r="E34" s="388"/>
      <c r="F34" s="381"/>
      <c r="G34" s="313"/>
      <c r="H34" s="373"/>
      <c r="I34" s="373"/>
      <c r="J34" s="373"/>
      <c r="K34" s="373"/>
      <c r="L34" s="373"/>
      <c r="M34" s="373"/>
    </row>
    <row r="35" spans="1:13" x14ac:dyDescent="0.25">
      <c r="A35" s="378"/>
      <c r="B35" s="378"/>
      <c r="C35" s="378"/>
      <c r="D35" s="384"/>
      <c r="E35" s="388"/>
      <c r="F35" s="381"/>
      <c r="G35" s="313"/>
      <c r="H35" s="373"/>
      <c r="I35" s="373"/>
      <c r="J35" s="373"/>
      <c r="K35" s="373"/>
      <c r="L35" s="373"/>
      <c r="M35" s="373"/>
    </row>
    <row r="36" spans="1:13" x14ac:dyDescent="0.25">
      <c r="A36" s="378"/>
      <c r="B36" s="378"/>
      <c r="C36" s="378"/>
      <c r="D36" s="384"/>
      <c r="E36" s="388"/>
      <c r="F36" s="381"/>
      <c r="G36" s="313"/>
      <c r="H36" s="373"/>
      <c r="I36" s="373"/>
      <c r="J36" s="373"/>
      <c r="K36" s="373"/>
      <c r="L36" s="373"/>
      <c r="M36" s="373"/>
    </row>
    <row r="37" spans="1:13" x14ac:dyDescent="0.25">
      <c r="A37" s="378"/>
      <c r="B37" s="378"/>
      <c r="C37" s="378"/>
      <c r="D37" s="385"/>
      <c r="E37" s="389"/>
      <c r="F37" s="381"/>
      <c r="G37" s="313"/>
      <c r="H37" s="373"/>
      <c r="I37" s="373"/>
      <c r="J37" s="373"/>
      <c r="K37" s="373"/>
      <c r="L37" s="373"/>
      <c r="M37" s="373"/>
    </row>
    <row r="38" spans="1:13" x14ac:dyDescent="0.25">
      <c r="A38" s="378"/>
      <c r="B38" s="378"/>
      <c r="C38" s="378"/>
      <c r="D38" s="385"/>
      <c r="E38" s="389"/>
      <c r="F38" s="381"/>
      <c r="G38" s="313"/>
      <c r="H38" s="373"/>
      <c r="I38" s="373"/>
      <c r="J38" s="373"/>
      <c r="K38" s="373"/>
      <c r="L38" s="373"/>
      <c r="M38" s="373"/>
    </row>
    <row r="39" spans="1:13" ht="15.75" thickBot="1" x14ac:dyDescent="0.3">
      <c r="A39" s="379"/>
      <c r="B39" s="379"/>
      <c r="C39" s="379"/>
      <c r="D39" s="386"/>
      <c r="E39" s="390"/>
      <c r="F39" s="382"/>
      <c r="G39" s="312"/>
      <c r="H39" s="374"/>
      <c r="I39" s="374"/>
      <c r="J39" s="374"/>
      <c r="K39" s="374"/>
      <c r="L39" s="374"/>
      <c r="M39" s="374"/>
    </row>
  </sheetData>
  <mergeCells count="57">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x14ac:dyDescent="0.25"/>
  <cols>
    <col min="1" max="2" width="18.42578125" style="10" customWidth="1"/>
    <col min="3" max="3" width="40.28515625" customWidth="1"/>
    <col min="4" max="4" width="16.85546875" style="12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4"/>
      <c r="B1" s="365"/>
      <c r="C1" s="368"/>
      <c r="D1" s="368"/>
      <c r="E1" s="368"/>
      <c r="F1" s="368"/>
      <c r="G1" s="368"/>
      <c r="H1" s="368"/>
      <c r="I1" s="368"/>
      <c r="J1" s="369"/>
      <c r="K1" s="360" t="s">
        <v>271</v>
      </c>
      <c r="L1" s="360"/>
      <c r="M1" s="36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6"/>
      <c r="B2" s="367"/>
      <c r="C2" s="370"/>
      <c r="D2" s="370"/>
      <c r="E2" s="370"/>
      <c r="F2" s="370"/>
      <c r="G2" s="370"/>
      <c r="H2" s="370"/>
      <c r="I2" s="370"/>
      <c r="J2" s="371"/>
      <c r="K2" s="360"/>
      <c r="L2" s="360"/>
      <c r="M2" s="36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0"/>
      <c r="D3" s="370"/>
      <c r="E3" s="370"/>
      <c r="F3" s="370"/>
      <c r="G3" s="370"/>
      <c r="H3" s="370"/>
      <c r="I3" s="370"/>
      <c r="J3" s="371"/>
      <c r="K3" s="360"/>
      <c r="L3" s="360"/>
      <c r="M3" s="36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75</v>
      </c>
      <c r="B4" s="352"/>
      <c r="C4" s="361"/>
      <c r="D4" s="361"/>
      <c r="E4" s="361"/>
      <c r="F4" s="361"/>
      <c r="G4" s="362"/>
      <c r="H4" s="363"/>
      <c r="I4" s="363"/>
      <c r="J4" s="36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77</v>
      </c>
      <c r="B5" s="352"/>
      <c r="C5" s="353"/>
      <c r="D5" s="353"/>
      <c r="E5" s="353"/>
      <c r="F5" s="353"/>
      <c r="G5" s="35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78</v>
      </c>
      <c r="B6" s="352"/>
      <c r="C6" s="353"/>
      <c r="D6" s="353"/>
      <c r="E6" s="353"/>
      <c r="F6" s="353"/>
      <c r="G6" s="35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5" t="s">
        <v>272</v>
      </c>
      <c r="B7" s="356"/>
      <c r="C7" s="357"/>
      <c r="D7" s="358" t="s">
        <v>273</v>
      </c>
      <c r="E7" s="358"/>
      <c r="F7" s="358"/>
      <c r="G7" s="359" t="s">
        <v>274</v>
      </c>
      <c r="H7" s="346" t="s">
        <v>275</v>
      </c>
      <c r="I7" s="348" t="s">
        <v>276</v>
      </c>
      <c r="J7" s="349"/>
      <c r="K7" s="348" t="s">
        <v>277</v>
      </c>
      <c r="L7" s="349"/>
      <c r="M7" s="350" t="s">
        <v>278</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279</v>
      </c>
      <c r="B8" s="31" t="s">
        <v>20</v>
      </c>
      <c r="C8" s="32" t="s">
        <v>22</v>
      </c>
      <c r="D8" s="24" t="s">
        <v>90</v>
      </c>
      <c r="E8" s="24" t="s">
        <v>280</v>
      </c>
      <c r="F8" s="24" t="s">
        <v>281</v>
      </c>
      <c r="G8" s="359"/>
      <c r="H8" s="347"/>
      <c r="I8" s="25" t="s">
        <v>282</v>
      </c>
      <c r="J8" s="25" t="s">
        <v>283</v>
      </c>
      <c r="K8" s="25" t="s">
        <v>284</v>
      </c>
      <c r="L8" s="25" t="s">
        <v>285</v>
      </c>
      <c r="M8" s="35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5"/>
      <c r="B9" s="376"/>
      <c r="C9" s="376"/>
      <c r="D9" s="376"/>
      <c r="E9" s="376"/>
      <c r="F9" s="376"/>
      <c r="G9" s="37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77">
        <f>'5. Mapa Final'!A10</f>
        <v>1</v>
      </c>
      <c r="B10" s="377" t="str">
        <f>'5. Mapa Final'!B10</f>
        <v>Ofrecer, prometer, entregar, aceptar o solicitar una ventaja indebida para la asignación de permisos para el acceso y uso de servicios tecnológicos no autorizados, con exposición de datos sensibles,  en  beneficio propio o de un tercero.</v>
      </c>
      <c r="C10" s="377" t="str">
        <f>'5. Mapa Final'!C10</f>
        <v xml:space="preserve">Cuando por el acceso indebido  y malintencionado a los sistemas de información se hace el uso no apropiado de la información contenida en los sistemas en favorecimiento propio o de un tercero.
</v>
      </c>
      <c r="D10" s="383" t="str">
        <f>'5. Mapa Final'!J10</f>
        <v>Muy Baja - 1</v>
      </c>
      <c r="E10" s="387" t="str">
        <f>'5. Mapa Final'!K10</f>
        <v>Menor - 2</v>
      </c>
      <c r="F10" s="380" t="str">
        <f>'5. Mapa Final'!M10</f>
        <v>Bajo - 2</v>
      </c>
      <c r="G10" s="313" t="s">
        <v>166</v>
      </c>
      <c r="H10" s="372"/>
      <c r="I10" s="372"/>
      <c r="J10" s="372"/>
      <c r="K10" s="372"/>
      <c r="L10" s="372"/>
      <c r="M10" s="37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78"/>
      <c r="B11" s="378"/>
      <c r="C11" s="378"/>
      <c r="D11" s="384"/>
      <c r="E11" s="388"/>
      <c r="F11" s="381"/>
      <c r="G11" s="313"/>
      <c r="H11" s="373"/>
      <c r="I11" s="373"/>
      <c r="J11" s="373"/>
      <c r="K11" s="373"/>
      <c r="L11" s="373"/>
      <c r="M11" s="37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78"/>
      <c r="B12" s="378"/>
      <c r="C12" s="378"/>
      <c r="D12" s="384"/>
      <c r="E12" s="388"/>
      <c r="F12" s="381"/>
      <c r="G12" s="313"/>
      <c r="H12" s="373"/>
      <c r="I12" s="373"/>
      <c r="J12" s="373"/>
      <c r="K12" s="373"/>
      <c r="L12" s="373"/>
      <c r="M12" s="37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78"/>
      <c r="B13" s="378"/>
      <c r="C13" s="378"/>
      <c r="D13" s="384"/>
      <c r="E13" s="388"/>
      <c r="F13" s="381"/>
      <c r="G13" s="313"/>
      <c r="H13" s="373"/>
      <c r="I13" s="373"/>
      <c r="J13" s="373"/>
      <c r="K13" s="373"/>
      <c r="L13" s="373"/>
      <c r="M13" s="37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78"/>
      <c r="B14" s="378"/>
      <c r="C14" s="378"/>
      <c r="D14" s="384"/>
      <c r="E14" s="388"/>
      <c r="F14" s="381"/>
      <c r="G14" s="313"/>
      <c r="H14" s="373"/>
      <c r="I14" s="373"/>
      <c r="J14" s="373"/>
      <c r="K14" s="373"/>
      <c r="L14" s="373"/>
      <c r="M14" s="37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78"/>
      <c r="B15" s="378"/>
      <c r="C15" s="378"/>
      <c r="D15" s="384"/>
      <c r="E15" s="388"/>
      <c r="F15" s="381"/>
      <c r="G15" s="313"/>
      <c r="H15" s="373"/>
      <c r="I15" s="373"/>
      <c r="J15" s="373"/>
      <c r="K15" s="373"/>
      <c r="L15" s="373"/>
      <c r="M15" s="37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78"/>
      <c r="B16" s="378"/>
      <c r="C16" s="378"/>
      <c r="D16" s="384"/>
      <c r="E16" s="388"/>
      <c r="F16" s="381"/>
      <c r="G16" s="313"/>
      <c r="H16" s="373"/>
      <c r="I16" s="373"/>
      <c r="J16" s="373"/>
      <c r="K16" s="373"/>
      <c r="L16" s="373"/>
      <c r="M16" s="37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78"/>
      <c r="B17" s="378"/>
      <c r="C17" s="378"/>
      <c r="D17" s="385"/>
      <c r="E17" s="389"/>
      <c r="F17" s="381"/>
      <c r="G17" s="313"/>
      <c r="H17" s="373"/>
      <c r="I17" s="373"/>
      <c r="J17" s="373"/>
      <c r="K17" s="373"/>
      <c r="L17" s="373"/>
      <c r="M17" s="37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78"/>
      <c r="B18" s="378"/>
      <c r="C18" s="378"/>
      <c r="D18" s="385"/>
      <c r="E18" s="389"/>
      <c r="F18" s="381"/>
      <c r="G18" s="313"/>
      <c r="H18" s="373"/>
      <c r="I18" s="373"/>
      <c r="J18" s="373"/>
      <c r="K18" s="373"/>
      <c r="L18" s="373"/>
      <c r="M18" s="37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79"/>
      <c r="B19" s="379"/>
      <c r="C19" s="379"/>
      <c r="D19" s="386"/>
      <c r="E19" s="390"/>
      <c r="F19" s="382"/>
      <c r="G19" s="312"/>
      <c r="H19" s="374"/>
      <c r="I19" s="374"/>
      <c r="J19" s="374"/>
      <c r="K19" s="374"/>
      <c r="L19" s="374"/>
      <c r="M19" s="37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77">
        <f>'5. Mapa Final'!A20</f>
        <v>2</v>
      </c>
      <c r="B20" s="377" t="str">
        <f>'5. Mapa Final'!B20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20" s="377" t="str">
        <f>'5. Mapa Final'!C20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20" s="383" t="str">
        <f>'5. Mapa Final'!J20</f>
        <v>Muy Baja - 1</v>
      </c>
      <c r="E20" s="387" t="str">
        <f>'5. Mapa Final'!K20</f>
        <v>Menor - 2</v>
      </c>
      <c r="F20" s="380" t="str">
        <f>'5. Mapa Final'!M20</f>
        <v>Bajo - 2</v>
      </c>
      <c r="G20" s="313" t="s">
        <v>167</v>
      </c>
      <c r="H20" s="372"/>
      <c r="I20" s="372"/>
      <c r="J20" s="372"/>
      <c r="K20" s="372"/>
      <c r="L20" s="372"/>
      <c r="M20" s="37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78"/>
      <c r="B21" s="378"/>
      <c r="C21" s="378"/>
      <c r="D21" s="384"/>
      <c r="E21" s="388"/>
      <c r="F21" s="381"/>
      <c r="G21" s="313"/>
      <c r="H21" s="373"/>
      <c r="I21" s="373"/>
      <c r="J21" s="373"/>
      <c r="K21" s="373"/>
      <c r="L21" s="373"/>
      <c r="M21" s="37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78"/>
      <c r="B22" s="378"/>
      <c r="C22" s="378"/>
      <c r="D22" s="384"/>
      <c r="E22" s="388"/>
      <c r="F22" s="381"/>
      <c r="G22" s="313"/>
      <c r="H22" s="373"/>
      <c r="I22" s="373"/>
      <c r="J22" s="373"/>
      <c r="K22" s="373"/>
      <c r="L22" s="373"/>
      <c r="M22" s="37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78"/>
      <c r="B23" s="378"/>
      <c r="C23" s="378"/>
      <c r="D23" s="384"/>
      <c r="E23" s="388"/>
      <c r="F23" s="381"/>
      <c r="G23" s="313"/>
      <c r="H23" s="373"/>
      <c r="I23" s="373"/>
      <c r="J23" s="373"/>
      <c r="K23" s="373"/>
      <c r="L23" s="373"/>
      <c r="M23" s="37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78"/>
      <c r="B24" s="378"/>
      <c r="C24" s="378"/>
      <c r="D24" s="384"/>
      <c r="E24" s="388"/>
      <c r="F24" s="381"/>
      <c r="G24" s="313"/>
      <c r="H24" s="373"/>
      <c r="I24" s="373"/>
      <c r="J24" s="373"/>
      <c r="K24" s="373"/>
      <c r="L24" s="373"/>
      <c r="M24" s="37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78"/>
      <c r="B25" s="378"/>
      <c r="C25" s="378"/>
      <c r="D25" s="384"/>
      <c r="E25" s="388"/>
      <c r="F25" s="381"/>
      <c r="G25" s="313"/>
      <c r="H25" s="373"/>
      <c r="I25" s="373"/>
      <c r="J25" s="373"/>
      <c r="K25" s="373"/>
      <c r="L25" s="373"/>
      <c r="M25" s="373"/>
      <c r="N25" s="30"/>
      <c r="O25" s="30"/>
    </row>
    <row r="26" spans="1:169" x14ac:dyDescent="0.25">
      <c r="A26" s="378"/>
      <c r="B26" s="378"/>
      <c r="C26" s="378"/>
      <c r="D26" s="384"/>
      <c r="E26" s="388"/>
      <c r="F26" s="381"/>
      <c r="G26" s="313"/>
      <c r="H26" s="373"/>
      <c r="I26" s="373"/>
      <c r="J26" s="373"/>
      <c r="K26" s="373"/>
      <c r="L26" s="373"/>
      <c r="M26" s="373"/>
      <c r="N26" s="30"/>
      <c r="O26" s="30"/>
    </row>
    <row r="27" spans="1:169" x14ac:dyDescent="0.25">
      <c r="A27" s="378"/>
      <c r="B27" s="378"/>
      <c r="C27" s="378"/>
      <c r="D27" s="385"/>
      <c r="E27" s="389"/>
      <c r="F27" s="381"/>
      <c r="G27" s="313"/>
      <c r="H27" s="373"/>
      <c r="I27" s="373"/>
      <c r="J27" s="373"/>
      <c r="K27" s="373"/>
      <c r="L27" s="373"/>
      <c r="M27" s="373"/>
      <c r="N27" s="30"/>
      <c r="O27" s="30"/>
    </row>
    <row r="28" spans="1:169" x14ac:dyDescent="0.25">
      <c r="A28" s="378"/>
      <c r="B28" s="378"/>
      <c r="C28" s="378"/>
      <c r="D28" s="385"/>
      <c r="E28" s="389"/>
      <c r="F28" s="381"/>
      <c r="G28" s="313"/>
      <c r="H28" s="373"/>
      <c r="I28" s="373"/>
      <c r="J28" s="373"/>
      <c r="K28" s="373"/>
      <c r="L28" s="373"/>
      <c r="M28" s="373"/>
      <c r="N28" s="30"/>
      <c r="O28" s="30"/>
    </row>
    <row r="29" spans="1:169" ht="15.75" thickBot="1" x14ac:dyDescent="0.3">
      <c r="A29" s="379"/>
      <c r="B29" s="379"/>
      <c r="C29" s="379"/>
      <c r="D29" s="386"/>
      <c r="E29" s="390"/>
      <c r="F29" s="382"/>
      <c r="G29" s="312"/>
      <c r="H29" s="374"/>
      <c r="I29" s="374"/>
      <c r="J29" s="374"/>
      <c r="K29" s="374"/>
      <c r="L29" s="374"/>
      <c r="M29" s="374"/>
      <c r="N29" s="30"/>
      <c r="O29" s="30"/>
    </row>
    <row r="30" spans="1:169" x14ac:dyDescent="0.25">
      <c r="A30" s="377">
        <f>'5. Mapa Final'!A30</f>
        <v>3</v>
      </c>
      <c r="B30" s="377" t="str">
        <f>'5. Mapa Final'!B30</f>
        <v>Ofrecer, prometer, entregar, aceptar o solicitar una ventaja para afectar indebidamente la evaluación técnica de ofertas en los procesos de contratación.</v>
      </c>
      <c r="C30" s="377" t="str">
        <f>'5. Mapa Final'!C30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30" s="383" t="str">
        <f>'5. Mapa Final'!J30</f>
        <v>Muy Baja - 1</v>
      </c>
      <c r="E30" s="387" t="str">
        <f>'5. Mapa Final'!K30</f>
        <v>Menor - 2</v>
      </c>
      <c r="F30" s="380" t="str">
        <f>'5. Mapa Final'!M30</f>
        <v>Bajo - 2</v>
      </c>
      <c r="G30" s="313" t="s">
        <v>235</v>
      </c>
      <c r="H30" s="372"/>
      <c r="I30" s="372"/>
      <c r="J30" s="372"/>
      <c r="K30" s="372"/>
      <c r="L30" s="372"/>
      <c r="M30" s="372"/>
    </row>
    <row r="31" spans="1:169" x14ac:dyDescent="0.25">
      <c r="A31" s="378"/>
      <c r="B31" s="378"/>
      <c r="C31" s="378"/>
      <c r="D31" s="384"/>
      <c r="E31" s="388"/>
      <c r="F31" s="381"/>
      <c r="G31" s="313"/>
      <c r="H31" s="373"/>
      <c r="I31" s="373"/>
      <c r="J31" s="373"/>
      <c r="K31" s="373"/>
      <c r="L31" s="373"/>
      <c r="M31" s="373"/>
    </row>
    <row r="32" spans="1:169" x14ac:dyDescent="0.25">
      <c r="A32" s="378"/>
      <c r="B32" s="378"/>
      <c r="C32" s="378"/>
      <c r="D32" s="384"/>
      <c r="E32" s="388"/>
      <c r="F32" s="381"/>
      <c r="G32" s="313"/>
      <c r="H32" s="373"/>
      <c r="I32" s="373"/>
      <c r="J32" s="373"/>
      <c r="K32" s="373"/>
      <c r="L32" s="373"/>
      <c r="M32" s="373"/>
    </row>
    <row r="33" spans="1:13" x14ac:dyDescent="0.25">
      <c r="A33" s="378"/>
      <c r="B33" s="378"/>
      <c r="C33" s="378"/>
      <c r="D33" s="384"/>
      <c r="E33" s="388"/>
      <c r="F33" s="381"/>
      <c r="G33" s="313"/>
      <c r="H33" s="373"/>
      <c r="I33" s="373"/>
      <c r="J33" s="373"/>
      <c r="K33" s="373"/>
      <c r="L33" s="373"/>
      <c r="M33" s="373"/>
    </row>
    <row r="34" spans="1:13" x14ac:dyDescent="0.25">
      <c r="A34" s="378"/>
      <c r="B34" s="378"/>
      <c r="C34" s="378"/>
      <c r="D34" s="384"/>
      <c r="E34" s="388"/>
      <c r="F34" s="381"/>
      <c r="G34" s="313"/>
      <c r="H34" s="373"/>
      <c r="I34" s="373"/>
      <c r="J34" s="373"/>
      <c r="K34" s="373"/>
      <c r="L34" s="373"/>
      <c r="M34" s="373"/>
    </row>
    <row r="35" spans="1:13" x14ac:dyDescent="0.25">
      <c r="A35" s="378"/>
      <c r="B35" s="378"/>
      <c r="C35" s="378"/>
      <c r="D35" s="384"/>
      <c r="E35" s="388"/>
      <c r="F35" s="381"/>
      <c r="G35" s="313"/>
      <c r="H35" s="373"/>
      <c r="I35" s="373"/>
      <c r="J35" s="373"/>
      <c r="K35" s="373"/>
      <c r="L35" s="373"/>
      <c r="M35" s="373"/>
    </row>
    <row r="36" spans="1:13" x14ac:dyDescent="0.25">
      <c r="A36" s="378"/>
      <c r="B36" s="378"/>
      <c r="C36" s="378"/>
      <c r="D36" s="384"/>
      <c r="E36" s="388"/>
      <c r="F36" s="381"/>
      <c r="G36" s="313"/>
      <c r="H36" s="373"/>
      <c r="I36" s="373"/>
      <c r="J36" s="373"/>
      <c r="K36" s="373"/>
      <c r="L36" s="373"/>
      <c r="M36" s="373"/>
    </row>
    <row r="37" spans="1:13" x14ac:dyDescent="0.25">
      <c r="A37" s="378"/>
      <c r="B37" s="378"/>
      <c r="C37" s="378"/>
      <c r="D37" s="385"/>
      <c r="E37" s="389"/>
      <c r="F37" s="381"/>
      <c r="G37" s="313"/>
      <c r="H37" s="373"/>
      <c r="I37" s="373"/>
      <c r="J37" s="373"/>
      <c r="K37" s="373"/>
      <c r="L37" s="373"/>
      <c r="M37" s="373"/>
    </row>
    <row r="38" spans="1:13" x14ac:dyDescent="0.25">
      <c r="A38" s="378"/>
      <c r="B38" s="378"/>
      <c r="C38" s="378"/>
      <c r="D38" s="385"/>
      <c r="E38" s="389"/>
      <c r="F38" s="381"/>
      <c r="G38" s="313"/>
      <c r="H38" s="373"/>
      <c r="I38" s="373"/>
      <c r="J38" s="373"/>
      <c r="K38" s="373"/>
      <c r="L38" s="373"/>
      <c r="M38" s="373"/>
    </row>
    <row r="39" spans="1:13" ht="15.75" thickBot="1" x14ac:dyDescent="0.3">
      <c r="A39" s="379"/>
      <c r="B39" s="379"/>
      <c r="C39" s="379"/>
      <c r="D39" s="386"/>
      <c r="E39" s="390"/>
      <c r="F39" s="382"/>
      <c r="G39" s="312"/>
      <c r="H39" s="374"/>
      <c r="I39" s="374"/>
      <c r="J39" s="374"/>
      <c r="K39" s="374"/>
      <c r="L39" s="374"/>
      <c r="M39" s="374"/>
    </row>
    <row r="40" spans="1:13" x14ac:dyDescent="0.25">
      <c r="A40" s="377" t="e">
        <f>'5. Mapa Final'!#REF!</f>
        <v>#REF!</v>
      </c>
      <c r="B40" s="377" t="e">
        <f>'5. Mapa Final'!#REF!</f>
        <v>#REF!</v>
      </c>
      <c r="C40" s="377" t="e">
        <f>'5. Mapa Final'!#REF!</f>
        <v>#REF!</v>
      </c>
      <c r="D40" s="383" t="e">
        <f>'5. Mapa Final'!#REF!</f>
        <v>#REF!</v>
      </c>
      <c r="E40" s="387" t="e">
        <f>'5. Mapa Final'!#REF!</f>
        <v>#REF!</v>
      </c>
      <c r="F40" s="380" t="e">
        <f>'5. Mapa Final'!#REF!</f>
        <v>#REF!</v>
      </c>
      <c r="G40" s="313" t="s">
        <v>238</v>
      </c>
      <c r="H40" s="372"/>
      <c r="I40" s="372"/>
      <c r="J40" s="372"/>
      <c r="K40" s="372"/>
      <c r="L40" s="372"/>
      <c r="M40" s="372"/>
    </row>
    <row r="41" spans="1:13" x14ac:dyDescent="0.25">
      <c r="A41" s="378"/>
      <c r="B41" s="378"/>
      <c r="C41" s="378"/>
      <c r="D41" s="384"/>
      <c r="E41" s="388"/>
      <c r="F41" s="381"/>
      <c r="G41" s="313"/>
      <c r="H41" s="373"/>
      <c r="I41" s="373"/>
      <c r="J41" s="373"/>
      <c r="K41" s="373"/>
      <c r="L41" s="373"/>
      <c r="M41" s="373"/>
    </row>
    <row r="42" spans="1:13" x14ac:dyDescent="0.25">
      <c r="A42" s="378"/>
      <c r="B42" s="378"/>
      <c r="C42" s="378"/>
      <c r="D42" s="384"/>
      <c r="E42" s="388"/>
      <c r="F42" s="381"/>
      <c r="G42" s="313"/>
      <c r="H42" s="373"/>
      <c r="I42" s="373"/>
      <c r="J42" s="373"/>
      <c r="K42" s="373"/>
      <c r="L42" s="373"/>
      <c r="M42" s="373"/>
    </row>
    <row r="43" spans="1:13" x14ac:dyDescent="0.25">
      <c r="A43" s="378"/>
      <c r="B43" s="378"/>
      <c r="C43" s="378"/>
      <c r="D43" s="384"/>
      <c r="E43" s="388"/>
      <c r="F43" s="381"/>
      <c r="G43" s="313"/>
      <c r="H43" s="373"/>
      <c r="I43" s="373"/>
      <c r="J43" s="373"/>
      <c r="K43" s="373"/>
      <c r="L43" s="373"/>
      <c r="M43" s="373"/>
    </row>
    <row r="44" spans="1:13" x14ac:dyDescent="0.25">
      <c r="A44" s="378"/>
      <c r="B44" s="378"/>
      <c r="C44" s="378"/>
      <c r="D44" s="384"/>
      <c r="E44" s="388"/>
      <c r="F44" s="381"/>
      <c r="G44" s="313"/>
      <c r="H44" s="373"/>
      <c r="I44" s="373"/>
      <c r="J44" s="373"/>
      <c r="K44" s="373"/>
      <c r="L44" s="373"/>
      <c r="M44" s="373"/>
    </row>
    <row r="45" spans="1:13" x14ac:dyDescent="0.25">
      <c r="A45" s="378"/>
      <c r="B45" s="378"/>
      <c r="C45" s="378"/>
      <c r="D45" s="384"/>
      <c r="E45" s="388"/>
      <c r="F45" s="381"/>
      <c r="G45" s="313"/>
      <c r="H45" s="373"/>
      <c r="I45" s="373"/>
      <c r="J45" s="373"/>
      <c r="K45" s="373"/>
      <c r="L45" s="373"/>
      <c r="M45" s="373"/>
    </row>
    <row r="46" spans="1:13" x14ac:dyDescent="0.25">
      <c r="A46" s="378"/>
      <c r="B46" s="378"/>
      <c r="C46" s="378"/>
      <c r="D46" s="384"/>
      <c r="E46" s="388"/>
      <c r="F46" s="381"/>
      <c r="G46" s="313"/>
      <c r="H46" s="373"/>
      <c r="I46" s="373"/>
      <c r="J46" s="373"/>
      <c r="K46" s="373"/>
      <c r="L46" s="373"/>
      <c r="M46" s="373"/>
    </row>
    <row r="47" spans="1:13" x14ac:dyDescent="0.25">
      <c r="A47" s="378"/>
      <c r="B47" s="378"/>
      <c r="C47" s="378"/>
      <c r="D47" s="385"/>
      <c r="E47" s="389"/>
      <c r="F47" s="381"/>
      <c r="G47" s="313"/>
      <c r="H47" s="373"/>
      <c r="I47" s="373"/>
      <c r="J47" s="373"/>
      <c r="K47" s="373"/>
      <c r="L47" s="373"/>
      <c r="M47" s="373"/>
    </row>
    <row r="48" spans="1:13" x14ac:dyDescent="0.25">
      <c r="A48" s="378"/>
      <c r="B48" s="378"/>
      <c r="C48" s="378"/>
      <c r="D48" s="385"/>
      <c r="E48" s="389"/>
      <c r="F48" s="381"/>
      <c r="G48" s="313"/>
      <c r="H48" s="373"/>
      <c r="I48" s="373"/>
      <c r="J48" s="373"/>
      <c r="K48" s="373"/>
      <c r="L48" s="373"/>
      <c r="M48" s="373"/>
    </row>
    <row r="49" spans="1:13" ht="15.75" thickBot="1" x14ac:dyDescent="0.3">
      <c r="A49" s="379"/>
      <c r="B49" s="379"/>
      <c r="C49" s="379"/>
      <c r="D49" s="386"/>
      <c r="E49" s="390"/>
      <c r="F49" s="382"/>
      <c r="G49" s="312"/>
      <c r="H49" s="374"/>
      <c r="I49" s="374"/>
      <c r="J49" s="374"/>
      <c r="K49" s="374"/>
      <c r="L49" s="374"/>
      <c r="M49" s="374"/>
    </row>
    <row r="50" spans="1:13" x14ac:dyDescent="0.25">
      <c r="A50" s="377" t="e">
        <f>'5. Mapa Final'!#REF!</f>
        <v>#REF!</v>
      </c>
      <c r="B50" s="377" t="e">
        <f>'5. Mapa Final'!#REF!</f>
        <v>#REF!</v>
      </c>
      <c r="C50" s="377" t="e">
        <f>'5. Mapa Final'!#REF!</f>
        <v>#REF!</v>
      </c>
      <c r="D50" s="383" t="e">
        <f>'5. Mapa Final'!#REF!</f>
        <v>#REF!</v>
      </c>
      <c r="E50" s="387" t="e">
        <f>'5. Mapa Final'!#REF!</f>
        <v>#REF!</v>
      </c>
      <c r="F50" s="380" t="e">
        <f>'5. Mapa Final'!#REF!</f>
        <v>#REF!</v>
      </c>
      <c r="G50" s="313" t="s">
        <v>238</v>
      </c>
      <c r="H50" s="372"/>
      <c r="I50" s="372"/>
      <c r="J50" s="372"/>
      <c r="K50" s="372"/>
      <c r="L50" s="372"/>
      <c r="M50" s="372"/>
    </row>
    <row r="51" spans="1:13" x14ac:dyDescent="0.25">
      <c r="A51" s="378"/>
      <c r="B51" s="378"/>
      <c r="C51" s="378"/>
      <c r="D51" s="384"/>
      <c r="E51" s="388"/>
      <c r="F51" s="381"/>
      <c r="G51" s="313"/>
      <c r="H51" s="373"/>
      <c r="I51" s="373"/>
      <c r="J51" s="373"/>
      <c r="K51" s="373"/>
      <c r="L51" s="373"/>
      <c r="M51" s="373"/>
    </row>
    <row r="52" spans="1:13" x14ac:dyDescent="0.25">
      <c r="A52" s="378"/>
      <c r="B52" s="378"/>
      <c r="C52" s="378"/>
      <c r="D52" s="384"/>
      <c r="E52" s="388"/>
      <c r="F52" s="381"/>
      <c r="G52" s="313"/>
      <c r="H52" s="373"/>
      <c r="I52" s="373"/>
      <c r="J52" s="373"/>
      <c r="K52" s="373"/>
      <c r="L52" s="373"/>
      <c r="M52" s="373"/>
    </row>
    <row r="53" spans="1:13" x14ac:dyDescent="0.25">
      <c r="A53" s="378"/>
      <c r="B53" s="378"/>
      <c r="C53" s="378"/>
      <c r="D53" s="384"/>
      <c r="E53" s="388"/>
      <c r="F53" s="381"/>
      <c r="G53" s="313"/>
      <c r="H53" s="373"/>
      <c r="I53" s="373"/>
      <c r="J53" s="373"/>
      <c r="K53" s="373"/>
      <c r="L53" s="373"/>
      <c r="M53" s="373"/>
    </row>
    <row r="54" spans="1:13" x14ac:dyDescent="0.25">
      <c r="A54" s="378"/>
      <c r="B54" s="378"/>
      <c r="C54" s="378"/>
      <c r="D54" s="384"/>
      <c r="E54" s="388"/>
      <c r="F54" s="381"/>
      <c r="G54" s="313"/>
      <c r="H54" s="373"/>
      <c r="I54" s="373"/>
      <c r="J54" s="373"/>
      <c r="K54" s="373"/>
      <c r="L54" s="373"/>
      <c r="M54" s="373"/>
    </row>
    <row r="55" spans="1:13" x14ac:dyDescent="0.25">
      <c r="A55" s="378"/>
      <c r="B55" s="378"/>
      <c r="C55" s="378"/>
      <c r="D55" s="384"/>
      <c r="E55" s="388"/>
      <c r="F55" s="381"/>
      <c r="G55" s="313"/>
      <c r="H55" s="373"/>
      <c r="I55" s="373"/>
      <c r="J55" s="373"/>
      <c r="K55" s="373"/>
      <c r="L55" s="373"/>
      <c r="M55" s="373"/>
    </row>
    <row r="56" spans="1:13" x14ac:dyDescent="0.25">
      <c r="A56" s="378"/>
      <c r="B56" s="378"/>
      <c r="C56" s="378"/>
      <c r="D56" s="384"/>
      <c r="E56" s="388"/>
      <c r="F56" s="381"/>
      <c r="G56" s="313"/>
      <c r="H56" s="373"/>
      <c r="I56" s="373"/>
      <c r="J56" s="373"/>
      <c r="K56" s="373"/>
      <c r="L56" s="373"/>
      <c r="M56" s="373"/>
    </row>
    <row r="57" spans="1:13" x14ac:dyDescent="0.25">
      <c r="A57" s="378"/>
      <c r="B57" s="378"/>
      <c r="C57" s="378"/>
      <c r="D57" s="385"/>
      <c r="E57" s="389"/>
      <c r="F57" s="381"/>
      <c r="G57" s="313"/>
      <c r="H57" s="373"/>
      <c r="I57" s="373"/>
      <c r="J57" s="373"/>
      <c r="K57" s="373"/>
      <c r="L57" s="373"/>
      <c r="M57" s="373"/>
    </row>
    <row r="58" spans="1:13" x14ac:dyDescent="0.25">
      <c r="A58" s="378"/>
      <c r="B58" s="378"/>
      <c r="C58" s="378"/>
      <c r="D58" s="385"/>
      <c r="E58" s="389"/>
      <c r="F58" s="381"/>
      <c r="G58" s="313"/>
      <c r="H58" s="373"/>
      <c r="I58" s="373"/>
      <c r="J58" s="373"/>
      <c r="K58" s="373"/>
      <c r="L58" s="373"/>
      <c r="M58" s="373"/>
    </row>
    <row r="59" spans="1:13" ht="15.75" thickBot="1" x14ac:dyDescent="0.3">
      <c r="A59" s="379"/>
      <c r="B59" s="379"/>
      <c r="C59" s="379"/>
      <c r="D59" s="386"/>
      <c r="E59" s="390"/>
      <c r="F59" s="382"/>
      <c r="G59" s="312"/>
      <c r="H59" s="374"/>
      <c r="I59" s="374"/>
      <c r="J59" s="374"/>
      <c r="K59" s="374"/>
      <c r="L59" s="374"/>
      <c r="M59" s="374"/>
    </row>
    <row r="60" spans="1:13" x14ac:dyDescent="0.25">
      <c r="A60" s="377" t="e">
        <f>'5. Mapa Final'!#REF!</f>
        <v>#REF!</v>
      </c>
      <c r="B60" s="377" t="e">
        <f>'5. Mapa Final'!#REF!</f>
        <v>#REF!</v>
      </c>
      <c r="C60" s="377" t="e">
        <f>'5. Mapa Final'!#REF!</f>
        <v>#REF!</v>
      </c>
      <c r="D60" s="383" t="e">
        <f>'5. Mapa Final'!#REF!</f>
        <v>#REF!</v>
      </c>
      <c r="E60" s="387" t="e">
        <f>'5. Mapa Final'!#REF!</f>
        <v>#REF!</v>
      </c>
      <c r="F60" s="380" t="e">
        <f>'5. Mapa Final'!#REF!</f>
        <v>#REF!</v>
      </c>
      <c r="G60" s="313" t="s">
        <v>238</v>
      </c>
      <c r="H60" s="372"/>
      <c r="I60" s="372"/>
      <c r="J60" s="372"/>
      <c r="K60" s="372"/>
      <c r="L60" s="372"/>
      <c r="M60" s="372"/>
    </row>
    <row r="61" spans="1:13" x14ac:dyDescent="0.25">
      <c r="A61" s="378"/>
      <c r="B61" s="378"/>
      <c r="C61" s="378"/>
      <c r="D61" s="384"/>
      <c r="E61" s="388"/>
      <c r="F61" s="381"/>
      <c r="G61" s="313"/>
      <c r="H61" s="373"/>
      <c r="I61" s="373"/>
      <c r="J61" s="373"/>
      <c r="K61" s="373"/>
      <c r="L61" s="373"/>
      <c r="M61" s="373"/>
    </row>
    <row r="62" spans="1:13" x14ac:dyDescent="0.25">
      <c r="A62" s="378"/>
      <c r="B62" s="378"/>
      <c r="C62" s="378"/>
      <c r="D62" s="384"/>
      <c r="E62" s="388"/>
      <c r="F62" s="381"/>
      <c r="G62" s="313"/>
      <c r="H62" s="373"/>
      <c r="I62" s="373"/>
      <c r="J62" s="373"/>
      <c r="K62" s="373"/>
      <c r="L62" s="373"/>
      <c r="M62" s="373"/>
    </row>
    <row r="63" spans="1:13" x14ac:dyDescent="0.25">
      <c r="A63" s="378"/>
      <c r="B63" s="378"/>
      <c r="C63" s="378"/>
      <c r="D63" s="384"/>
      <c r="E63" s="388"/>
      <c r="F63" s="381"/>
      <c r="G63" s="313"/>
      <c r="H63" s="373"/>
      <c r="I63" s="373"/>
      <c r="J63" s="373"/>
      <c r="K63" s="373"/>
      <c r="L63" s="373"/>
      <c r="M63" s="373"/>
    </row>
    <row r="64" spans="1:13" x14ac:dyDescent="0.25">
      <c r="A64" s="378"/>
      <c r="B64" s="378"/>
      <c r="C64" s="378"/>
      <c r="D64" s="384"/>
      <c r="E64" s="388"/>
      <c r="F64" s="381"/>
      <c r="G64" s="313"/>
      <c r="H64" s="373"/>
      <c r="I64" s="373"/>
      <c r="J64" s="373"/>
      <c r="K64" s="373"/>
      <c r="L64" s="373"/>
      <c r="M64" s="373"/>
    </row>
    <row r="65" spans="1:13" x14ac:dyDescent="0.25">
      <c r="A65" s="378"/>
      <c r="B65" s="378"/>
      <c r="C65" s="378"/>
      <c r="D65" s="384"/>
      <c r="E65" s="388"/>
      <c r="F65" s="381"/>
      <c r="G65" s="313"/>
      <c r="H65" s="373"/>
      <c r="I65" s="373"/>
      <c r="J65" s="373"/>
      <c r="K65" s="373"/>
      <c r="L65" s="373"/>
      <c r="M65" s="373"/>
    </row>
    <row r="66" spans="1:13" x14ac:dyDescent="0.25">
      <c r="A66" s="378"/>
      <c r="B66" s="378"/>
      <c r="C66" s="378"/>
      <c r="D66" s="384"/>
      <c r="E66" s="388"/>
      <c r="F66" s="381"/>
      <c r="G66" s="313"/>
      <c r="H66" s="373"/>
      <c r="I66" s="373"/>
      <c r="J66" s="373"/>
      <c r="K66" s="373"/>
      <c r="L66" s="373"/>
      <c r="M66" s="373"/>
    </row>
    <row r="67" spans="1:13" x14ac:dyDescent="0.25">
      <c r="A67" s="378"/>
      <c r="B67" s="378"/>
      <c r="C67" s="378"/>
      <c r="D67" s="385"/>
      <c r="E67" s="389"/>
      <c r="F67" s="381"/>
      <c r="G67" s="313"/>
      <c r="H67" s="373"/>
      <c r="I67" s="373"/>
      <c r="J67" s="373"/>
      <c r="K67" s="373"/>
      <c r="L67" s="373"/>
      <c r="M67" s="373"/>
    </row>
    <row r="68" spans="1:13" x14ac:dyDescent="0.25">
      <c r="A68" s="378"/>
      <c r="B68" s="378"/>
      <c r="C68" s="378"/>
      <c r="D68" s="385"/>
      <c r="E68" s="389"/>
      <c r="F68" s="381"/>
      <c r="G68" s="313"/>
      <c r="H68" s="373"/>
      <c r="I68" s="373"/>
      <c r="J68" s="373"/>
      <c r="K68" s="373"/>
      <c r="L68" s="373"/>
      <c r="M68" s="373"/>
    </row>
    <row r="69" spans="1:13" ht="15.75" thickBot="1" x14ac:dyDescent="0.3">
      <c r="A69" s="379"/>
      <c r="B69" s="379"/>
      <c r="C69" s="379"/>
      <c r="D69" s="386"/>
      <c r="E69" s="390"/>
      <c r="F69" s="382"/>
      <c r="G69" s="312"/>
      <c r="H69" s="374"/>
      <c r="I69" s="374"/>
      <c r="J69" s="374"/>
      <c r="K69" s="374"/>
      <c r="L69" s="374"/>
      <c r="M69" s="374"/>
    </row>
    <row r="70" spans="1:13" x14ac:dyDescent="0.25">
      <c r="A70" s="377" t="e">
        <f>'5. Mapa Final'!#REF!</f>
        <v>#REF!</v>
      </c>
      <c r="B70" s="377" t="e">
        <f>'5. Mapa Final'!#REF!</f>
        <v>#REF!</v>
      </c>
      <c r="C70" s="377" t="e">
        <f>'5. Mapa Final'!#REF!</f>
        <v>#REF!</v>
      </c>
      <c r="D70" s="383" t="e">
        <f>'5. Mapa Final'!#REF!</f>
        <v>#REF!</v>
      </c>
      <c r="E70" s="387" t="e">
        <f>'5. Mapa Final'!#REF!</f>
        <v>#REF!</v>
      </c>
      <c r="F70" s="380" t="e">
        <f>'5. Mapa Final'!#REF!</f>
        <v>#REF!</v>
      </c>
      <c r="G70" s="313" t="s">
        <v>238</v>
      </c>
      <c r="H70" s="372"/>
      <c r="I70" s="372"/>
      <c r="J70" s="372"/>
      <c r="K70" s="372"/>
      <c r="L70" s="372"/>
      <c r="M70" s="372"/>
    </row>
    <row r="71" spans="1:13" x14ac:dyDescent="0.25">
      <c r="A71" s="378"/>
      <c r="B71" s="378"/>
      <c r="C71" s="378"/>
      <c r="D71" s="384"/>
      <c r="E71" s="388"/>
      <c r="F71" s="381"/>
      <c r="G71" s="313"/>
      <c r="H71" s="373"/>
      <c r="I71" s="373"/>
      <c r="J71" s="373"/>
      <c r="K71" s="373"/>
      <c r="L71" s="373"/>
      <c r="M71" s="373"/>
    </row>
    <row r="72" spans="1:13" x14ac:dyDescent="0.25">
      <c r="A72" s="378"/>
      <c r="B72" s="378"/>
      <c r="C72" s="378"/>
      <c r="D72" s="384"/>
      <c r="E72" s="388"/>
      <c r="F72" s="381"/>
      <c r="G72" s="313"/>
      <c r="H72" s="373"/>
      <c r="I72" s="373"/>
      <c r="J72" s="373"/>
      <c r="K72" s="373"/>
      <c r="L72" s="373"/>
      <c r="M72" s="373"/>
    </row>
    <row r="73" spans="1:13" x14ac:dyDescent="0.25">
      <c r="A73" s="378"/>
      <c r="B73" s="378"/>
      <c r="C73" s="378"/>
      <c r="D73" s="384"/>
      <c r="E73" s="388"/>
      <c r="F73" s="381"/>
      <c r="G73" s="313"/>
      <c r="H73" s="373"/>
      <c r="I73" s="373"/>
      <c r="J73" s="373"/>
      <c r="K73" s="373"/>
      <c r="L73" s="373"/>
      <c r="M73" s="373"/>
    </row>
    <row r="74" spans="1:13" x14ac:dyDescent="0.25">
      <c r="A74" s="378"/>
      <c r="B74" s="378"/>
      <c r="C74" s="378"/>
      <c r="D74" s="384"/>
      <c r="E74" s="388"/>
      <c r="F74" s="381"/>
      <c r="G74" s="313"/>
      <c r="H74" s="373"/>
      <c r="I74" s="373"/>
      <c r="J74" s="373"/>
      <c r="K74" s="373"/>
      <c r="L74" s="373"/>
      <c r="M74" s="373"/>
    </row>
    <row r="75" spans="1:13" x14ac:dyDescent="0.25">
      <c r="A75" s="378"/>
      <c r="B75" s="378"/>
      <c r="C75" s="378"/>
      <c r="D75" s="384"/>
      <c r="E75" s="388"/>
      <c r="F75" s="381"/>
      <c r="G75" s="313"/>
      <c r="H75" s="373"/>
      <c r="I75" s="373"/>
      <c r="J75" s="373"/>
      <c r="K75" s="373"/>
      <c r="L75" s="373"/>
      <c r="M75" s="373"/>
    </row>
    <row r="76" spans="1:13" x14ac:dyDescent="0.25">
      <c r="A76" s="378"/>
      <c r="B76" s="378"/>
      <c r="C76" s="378"/>
      <c r="D76" s="384"/>
      <c r="E76" s="388"/>
      <c r="F76" s="381"/>
      <c r="G76" s="313"/>
      <c r="H76" s="373"/>
      <c r="I76" s="373"/>
      <c r="J76" s="373"/>
      <c r="K76" s="373"/>
      <c r="L76" s="373"/>
      <c r="M76" s="373"/>
    </row>
    <row r="77" spans="1:13" x14ac:dyDescent="0.25">
      <c r="A77" s="378"/>
      <c r="B77" s="378"/>
      <c r="C77" s="378"/>
      <c r="D77" s="385"/>
      <c r="E77" s="389"/>
      <c r="F77" s="381"/>
      <c r="G77" s="313"/>
      <c r="H77" s="373"/>
      <c r="I77" s="373"/>
      <c r="J77" s="373"/>
      <c r="K77" s="373"/>
      <c r="L77" s="373"/>
      <c r="M77" s="373"/>
    </row>
    <row r="78" spans="1:13" x14ac:dyDescent="0.25">
      <c r="A78" s="378"/>
      <c r="B78" s="378"/>
      <c r="C78" s="378"/>
      <c r="D78" s="385"/>
      <c r="E78" s="389"/>
      <c r="F78" s="381"/>
      <c r="G78" s="313"/>
      <c r="H78" s="373"/>
      <c r="I78" s="373"/>
      <c r="J78" s="373"/>
      <c r="K78" s="373"/>
      <c r="L78" s="373"/>
      <c r="M78" s="373"/>
    </row>
    <row r="79" spans="1:13" ht="15.75" thickBot="1" x14ac:dyDescent="0.3">
      <c r="A79" s="379"/>
      <c r="B79" s="379"/>
      <c r="C79" s="379"/>
      <c r="D79" s="386"/>
      <c r="E79" s="390"/>
      <c r="F79" s="382"/>
      <c r="G79" s="312"/>
      <c r="H79" s="374"/>
      <c r="I79" s="374"/>
      <c r="J79" s="374"/>
      <c r="K79" s="374"/>
      <c r="L79" s="374"/>
      <c r="M79" s="374"/>
    </row>
    <row r="80" spans="1:13" x14ac:dyDescent="0.25">
      <c r="A80" s="377" t="e">
        <f>'5. Mapa Final'!#REF!</f>
        <v>#REF!</v>
      </c>
      <c r="B80" s="377" t="e">
        <f>'5. Mapa Final'!#REF!</f>
        <v>#REF!</v>
      </c>
      <c r="C80" s="377" t="e">
        <f>'5. Mapa Final'!#REF!</f>
        <v>#REF!</v>
      </c>
      <c r="D80" s="383" t="e">
        <f>'5. Mapa Final'!#REF!</f>
        <v>#REF!</v>
      </c>
      <c r="E80" s="387" t="e">
        <f>'5. Mapa Final'!#REF!</f>
        <v>#REF!</v>
      </c>
      <c r="F80" s="380" t="e">
        <f>'5. Mapa Final'!#REF!</f>
        <v>#REF!</v>
      </c>
      <c r="G80" s="313" t="s">
        <v>238</v>
      </c>
      <c r="H80" s="372"/>
      <c r="I80" s="372"/>
      <c r="J80" s="372"/>
      <c r="K80" s="372"/>
      <c r="L80" s="372"/>
      <c r="M80" s="372"/>
    </row>
    <row r="81" spans="1:13" x14ac:dyDescent="0.25">
      <c r="A81" s="378"/>
      <c r="B81" s="378"/>
      <c r="C81" s="378"/>
      <c r="D81" s="384"/>
      <c r="E81" s="388"/>
      <c r="F81" s="381"/>
      <c r="G81" s="313"/>
      <c r="H81" s="373"/>
      <c r="I81" s="373"/>
      <c r="J81" s="373"/>
      <c r="K81" s="373"/>
      <c r="L81" s="373"/>
      <c r="M81" s="373"/>
    </row>
    <row r="82" spans="1:13" x14ac:dyDescent="0.25">
      <c r="A82" s="378"/>
      <c r="B82" s="378"/>
      <c r="C82" s="378"/>
      <c r="D82" s="384"/>
      <c r="E82" s="388"/>
      <c r="F82" s="381"/>
      <c r="G82" s="313"/>
      <c r="H82" s="373"/>
      <c r="I82" s="373"/>
      <c r="J82" s="373"/>
      <c r="K82" s="373"/>
      <c r="L82" s="373"/>
      <c r="M82" s="373"/>
    </row>
    <row r="83" spans="1:13" x14ac:dyDescent="0.25">
      <c r="A83" s="378"/>
      <c r="B83" s="378"/>
      <c r="C83" s="378"/>
      <c r="D83" s="384"/>
      <c r="E83" s="388"/>
      <c r="F83" s="381"/>
      <c r="G83" s="313"/>
      <c r="H83" s="373"/>
      <c r="I83" s="373"/>
      <c r="J83" s="373"/>
      <c r="K83" s="373"/>
      <c r="L83" s="373"/>
      <c r="M83" s="373"/>
    </row>
    <row r="84" spans="1:13" x14ac:dyDescent="0.25">
      <c r="A84" s="378"/>
      <c r="B84" s="378"/>
      <c r="C84" s="378"/>
      <c r="D84" s="384"/>
      <c r="E84" s="388"/>
      <c r="F84" s="381"/>
      <c r="G84" s="313"/>
      <c r="H84" s="373"/>
      <c r="I84" s="373"/>
      <c r="J84" s="373"/>
      <c r="K84" s="373"/>
      <c r="L84" s="373"/>
      <c r="M84" s="373"/>
    </row>
    <row r="85" spans="1:13" x14ac:dyDescent="0.25">
      <c r="A85" s="378"/>
      <c r="B85" s="378"/>
      <c r="C85" s="378"/>
      <c r="D85" s="384"/>
      <c r="E85" s="388"/>
      <c r="F85" s="381"/>
      <c r="G85" s="313"/>
      <c r="H85" s="373"/>
      <c r="I85" s="373"/>
      <c r="J85" s="373"/>
      <c r="K85" s="373"/>
      <c r="L85" s="373"/>
      <c r="M85" s="373"/>
    </row>
    <row r="86" spans="1:13" x14ac:dyDescent="0.25">
      <c r="A86" s="378"/>
      <c r="B86" s="378"/>
      <c r="C86" s="378"/>
      <c r="D86" s="384"/>
      <c r="E86" s="388"/>
      <c r="F86" s="381"/>
      <c r="G86" s="313"/>
      <c r="H86" s="373"/>
      <c r="I86" s="373"/>
      <c r="J86" s="373"/>
      <c r="K86" s="373"/>
      <c r="L86" s="373"/>
      <c r="M86" s="373"/>
    </row>
    <row r="87" spans="1:13" x14ac:dyDescent="0.25">
      <c r="A87" s="378"/>
      <c r="B87" s="378"/>
      <c r="C87" s="378"/>
      <c r="D87" s="385"/>
      <c r="E87" s="389"/>
      <c r="F87" s="381"/>
      <c r="G87" s="313"/>
      <c r="H87" s="373"/>
      <c r="I87" s="373"/>
      <c r="J87" s="373"/>
      <c r="K87" s="373"/>
      <c r="L87" s="373"/>
      <c r="M87" s="373"/>
    </row>
    <row r="88" spans="1:13" x14ac:dyDescent="0.25">
      <c r="A88" s="378"/>
      <c r="B88" s="378"/>
      <c r="C88" s="378"/>
      <c r="D88" s="385"/>
      <c r="E88" s="389"/>
      <c r="F88" s="381"/>
      <c r="G88" s="313"/>
      <c r="H88" s="373"/>
      <c r="I88" s="373"/>
      <c r="J88" s="373"/>
      <c r="K88" s="373"/>
      <c r="L88" s="373"/>
      <c r="M88" s="373"/>
    </row>
    <row r="89" spans="1:13" ht="15.75" thickBot="1" x14ac:dyDescent="0.3">
      <c r="A89" s="379"/>
      <c r="B89" s="379"/>
      <c r="C89" s="379"/>
      <c r="D89" s="386"/>
      <c r="E89" s="390"/>
      <c r="F89" s="382"/>
      <c r="G89" s="312"/>
      <c r="H89" s="374"/>
      <c r="I89" s="374"/>
      <c r="J89" s="374"/>
      <c r="K89" s="374"/>
      <c r="L89" s="374"/>
      <c r="M89" s="374"/>
    </row>
    <row r="90" spans="1:13" x14ac:dyDescent="0.25">
      <c r="A90" s="377" t="e">
        <f>'5. Mapa Final'!#REF!</f>
        <v>#REF!</v>
      </c>
      <c r="B90" s="377" t="e">
        <f>'5. Mapa Final'!#REF!</f>
        <v>#REF!</v>
      </c>
      <c r="C90" s="377" t="e">
        <f>'5. Mapa Final'!#REF!</f>
        <v>#REF!</v>
      </c>
      <c r="D90" s="383" t="e">
        <f>'5. Mapa Final'!#REF!</f>
        <v>#REF!</v>
      </c>
      <c r="E90" s="387" t="e">
        <f>'5. Mapa Final'!#REF!</f>
        <v>#REF!</v>
      </c>
      <c r="F90" s="380" t="e">
        <f>'5. Mapa Final'!#REF!</f>
        <v>#REF!</v>
      </c>
      <c r="G90" s="313" t="s">
        <v>238</v>
      </c>
      <c r="H90" s="372"/>
      <c r="I90" s="372"/>
      <c r="J90" s="372"/>
      <c r="K90" s="372"/>
      <c r="L90" s="372"/>
      <c r="M90" s="372"/>
    </row>
    <row r="91" spans="1:13" x14ac:dyDescent="0.25">
      <c r="A91" s="378"/>
      <c r="B91" s="378"/>
      <c r="C91" s="378"/>
      <c r="D91" s="384"/>
      <c r="E91" s="388"/>
      <c r="F91" s="381"/>
      <c r="G91" s="313"/>
      <c r="H91" s="373"/>
      <c r="I91" s="373"/>
      <c r="J91" s="373"/>
      <c r="K91" s="373"/>
      <c r="L91" s="373"/>
      <c r="M91" s="373"/>
    </row>
    <row r="92" spans="1:13" x14ac:dyDescent="0.25">
      <c r="A92" s="378"/>
      <c r="B92" s="378"/>
      <c r="C92" s="378"/>
      <c r="D92" s="384"/>
      <c r="E92" s="388"/>
      <c r="F92" s="381"/>
      <c r="G92" s="313"/>
      <c r="H92" s="373"/>
      <c r="I92" s="373"/>
      <c r="J92" s="373"/>
      <c r="K92" s="373"/>
      <c r="L92" s="373"/>
      <c r="M92" s="373"/>
    </row>
    <row r="93" spans="1:13" x14ac:dyDescent="0.25">
      <c r="A93" s="378"/>
      <c r="B93" s="378"/>
      <c r="C93" s="378"/>
      <c r="D93" s="384"/>
      <c r="E93" s="388"/>
      <c r="F93" s="381"/>
      <c r="G93" s="313"/>
      <c r="H93" s="373"/>
      <c r="I93" s="373"/>
      <c r="J93" s="373"/>
      <c r="K93" s="373"/>
      <c r="L93" s="373"/>
      <c r="M93" s="373"/>
    </row>
    <row r="94" spans="1:13" x14ac:dyDescent="0.25">
      <c r="A94" s="378"/>
      <c r="B94" s="378"/>
      <c r="C94" s="378"/>
      <c r="D94" s="384"/>
      <c r="E94" s="388"/>
      <c r="F94" s="381"/>
      <c r="G94" s="313"/>
      <c r="H94" s="373"/>
      <c r="I94" s="373"/>
      <c r="J94" s="373"/>
      <c r="K94" s="373"/>
      <c r="L94" s="373"/>
      <c r="M94" s="373"/>
    </row>
    <row r="95" spans="1:13" x14ac:dyDescent="0.25">
      <c r="A95" s="378"/>
      <c r="B95" s="378"/>
      <c r="C95" s="378"/>
      <c r="D95" s="384"/>
      <c r="E95" s="388"/>
      <c r="F95" s="381"/>
      <c r="G95" s="313"/>
      <c r="H95" s="373"/>
      <c r="I95" s="373"/>
      <c r="J95" s="373"/>
      <c r="K95" s="373"/>
      <c r="L95" s="373"/>
      <c r="M95" s="373"/>
    </row>
    <row r="96" spans="1:13" x14ac:dyDescent="0.25">
      <c r="A96" s="378"/>
      <c r="B96" s="378"/>
      <c r="C96" s="378"/>
      <c r="D96" s="384"/>
      <c r="E96" s="388"/>
      <c r="F96" s="381"/>
      <c r="G96" s="313"/>
      <c r="H96" s="373"/>
      <c r="I96" s="373"/>
      <c r="J96" s="373"/>
      <c r="K96" s="373"/>
      <c r="L96" s="373"/>
      <c r="M96" s="373"/>
    </row>
    <row r="97" spans="1:13" x14ac:dyDescent="0.25">
      <c r="A97" s="378"/>
      <c r="B97" s="378"/>
      <c r="C97" s="378"/>
      <c r="D97" s="385"/>
      <c r="E97" s="389"/>
      <c r="F97" s="381"/>
      <c r="G97" s="313"/>
      <c r="H97" s="373"/>
      <c r="I97" s="373"/>
      <c r="J97" s="373"/>
      <c r="K97" s="373"/>
      <c r="L97" s="373"/>
      <c r="M97" s="373"/>
    </row>
    <row r="98" spans="1:13" x14ac:dyDescent="0.25">
      <c r="A98" s="378"/>
      <c r="B98" s="378"/>
      <c r="C98" s="378"/>
      <c r="D98" s="385"/>
      <c r="E98" s="389"/>
      <c r="F98" s="381"/>
      <c r="G98" s="313"/>
      <c r="H98" s="373"/>
      <c r="I98" s="373"/>
      <c r="J98" s="373"/>
      <c r="K98" s="373"/>
      <c r="L98" s="373"/>
      <c r="M98" s="373"/>
    </row>
    <row r="99" spans="1:13" ht="15.75" thickBot="1" x14ac:dyDescent="0.3">
      <c r="A99" s="379"/>
      <c r="B99" s="379"/>
      <c r="C99" s="379"/>
      <c r="D99" s="386"/>
      <c r="E99" s="390"/>
      <c r="F99" s="382"/>
      <c r="G99" s="312"/>
      <c r="H99" s="374"/>
      <c r="I99" s="374"/>
      <c r="J99" s="374"/>
      <c r="K99" s="374"/>
      <c r="L99" s="374"/>
      <c r="M99" s="374"/>
    </row>
    <row r="100" spans="1:13" x14ac:dyDescent="0.25">
      <c r="A100" s="377" t="e">
        <f>'5. Mapa Final'!#REF!</f>
        <v>#REF!</v>
      </c>
      <c r="B100" s="377" t="e">
        <f>'5. Mapa Final'!#REF!</f>
        <v>#REF!</v>
      </c>
      <c r="C100" s="377" t="e">
        <f>'5. Mapa Final'!#REF!</f>
        <v>#REF!</v>
      </c>
      <c r="D100" s="383" t="e">
        <f>'5. Mapa Final'!#REF!</f>
        <v>#REF!</v>
      </c>
      <c r="E100" s="387" t="e">
        <f>'5. Mapa Final'!#REF!</f>
        <v>#REF!</v>
      </c>
      <c r="F100" s="380" t="e">
        <f>'5. Mapa Final'!#REF!</f>
        <v>#REF!</v>
      </c>
      <c r="G100" s="313" t="s">
        <v>238</v>
      </c>
      <c r="H100" s="372"/>
      <c r="I100" s="372"/>
      <c r="J100" s="372"/>
      <c r="K100" s="372"/>
      <c r="L100" s="372"/>
      <c r="M100" s="372"/>
    </row>
    <row r="101" spans="1:13" x14ac:dyDescent="0.25">
      <c r="A101" s="378"/>
      <c r="B101" s="378"/>
      <c r="C101" s="378"/>
      <c r="D101" s="384"/>
      <c r="E101" s="388"/>
      <c r="F101" s="381"/>
      <c r="G101" s="313"/>
      <c r="H101" s="373"/>
      <c r="I101" s="373"/>
      <c r="J101" s="373"/>
      <c r="K101" s="373"/>
      <c r="L101" s="373"/>
      <c r="M101" s="373"/>
    </row>
    <row r="102" spans="1:13" x14ac:dyDescent="0.25">
      <c r="A102" s="378"/>
      <c r="B102" s="378"/>
      <c r="C102" s="378"/>
      <c r="D102" s="384"/>
      <c r="E102" s="388"/>
      <c r="F102" s="381"/>
      <c r="G102" s="313"/>
      <c r="H102" s="373"/>
      <c r="I102" s="373"/>
      <c r="J102" s="373"/>
      <c r="K102" s="373"/>
      <c r="L102" s="373"/>
      <c r="M102" s="373"/>
    </row>
    <row r="103" spans="1:13" x14ac:dyDescent="0.25">
      <c r="A103" s="378"/>
      <c r="B103" s="378"/>
      <c r="C103" s="378"/>
      <c r="D103" s="384"/>
      <c r="E103" s="388"/>
      <c r="F103" s="381"/>
      <c r="G103" s="313"/>
      <c r="H103" s="373"/>
      <c r="I103" s="373"/>
      <c r="J103" s="373"/>
      <c r="K103" s="373"/>
      <c r="L103" s="373"/>
      <c r="M103" s="373"/>
    </row>
    <row r="104" spans="1:13" x14ac:dyDescent="0.25">
      <c r="A104" s="378"/>
      <c r="B104" s="378"/>
      <c r="C104" s="378"/>
      <c r="D104" s="384"/>
      <c r="E104" s="388"/>
      <c r="F104" s="381"/>
      <c r="G104" s="313"/>
      <c r="H104" s="373"/>
      <c r="I104" s="373"/>
      <c r="J104" s="373"/>
      <c r="K104" s="373"/>
      <c r="L104" s="373"/>
      <c r="M104" s="373"/>
    </row>
    <row r="105" spans="1:13" x14ac:dyDescent="0.25">
      <c r="A105" s="378"/>
      <c r="B105" s="378"/>
      <c r="C105" s="378"/>
      <c r="D105" s="384"/>
      <c r="E105" s="388"/>
      <c r="F105" s="381"/>
      <c r="G105" s="313"/>
      <c r="H105" s="373"/>
      <c r="I105" s="373"/>
      <c r="J105" s="373"/>
      <c r="K105" s="373"/>
      <c r="L105" s="373"/>
      <c r="M105" s="373"/>
    </row>
    <row r="106" spans="1:13" x14ac:dyDescent="0.25">
      <c r="A106" s="378"/>
      <c r="B106" s="378"/>
      <c r="C106" s="378"/>
      <c r="D106" s="384"/>
      <c r="E106" s="388"/>
      <c r="F106" s="381"/>
      <c r="G106" s="313"/>
      <c r="H106" s="373"/>
      <c r="I106" s="373"/>
      <c r="J106" s="373"/>
      <c r="K106" s="373"/>
      <c r="L106" s="373"/>
      <c r="M106" s="373"/>
    </row>
    <row r="107" spans="1:13" x14ac:dyDescent="0.25">
      <c r="A107" s="378"/>
      <c r="B107" s="378"/>
      <c r="C107" s="378"/>
      <c r="D107" s="385"/>
      <c r="E107" s="389"/>
      <c r="F107" s="381"/>
      <c r="G107" s="313"/>
      <c r="H107" s="373"/>
      <c r="I107" s="373"/>
      <c r="J107" s="373"/>
      <c r="K107" s="373"/>
      <c r="L107" s="373"/>
      <c r="M107" s="373"/>
    </row>
    <row r="108" spans="1:13" x14ac:dyDescent="0.25">
      <c r="A108" s="378"/>
      <c r="B108" s="378"/>
      <c r="C108" s="378"/>
      <c r="D108" s="385"/>
      <c r="E108" s="389"/>
      <c r="F108" s="381"/>
      <c r="G108" s="313"/>
      <c r="H108" s="373"/>
      <c r="I108" s="373"/>
      <c r="J108" s="373"/>
      <c r="K108" s="373"/>
      <c r="L108" s="373"/>
      <c r="M108" s="373"/>
    </row>
    <row r="109" spans="1:13" ht="15.75" thickBot="1" x14ac:dyDescent="0.3">
      <c r="A109" s="379"/>
      <c r="B109" s="379"/>
      <c r="C109" s="379"/>
      <c r="D109" s="386"/>
      <c r="E109" s="390"/>
      <c r="F109" s="382"/>
      <c r="G109" s="312"/>
      <c r="H109" s="374"/>
      <c r="I109" s="374"/>
      <c r="J109" s="374"/>
      <c r="K109" s="374"/>
      <c r="L109" s="374"/>
      <c r="M109" s="374"/>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x14ac:dyDescent="0.25"/>
  <cols>
    <col min="1" max="2" width="18.42578125" style="10" customWidth="1"/>
    <col min="3" max="3" width="40.28515625" customWidth="1"/>
    <col min="4" max="4" width="16.85546875" style="12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4"/>
      <c r="B1" s="365"/>
      <c r="C1" s="368"/>
      <c r="D1" s="368"/>
      <c r="E1" s="368"/>
      <c r="F1" s="368"/>
      <c r="G1" s="368"/>
      <c r="H1" s="368"/>
      <c r="I1" s="368"/>
      <c r="J1" s="369"/>
      <c r="K1" s="360" t="s">
        <v>271</v>
      </c>
      <c r="L1" s="360"/>
      <c r="M1" s="36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6"/>
      <c r="B2" s="367"/>
      <c r="C2" s="370"/>
      <c r="D2" s="370"/>
      <c r="E2" s="370"/>
      <c r="F2" s="370"/>
      <c r="G2" s="370"/>
      <c r="H2" s="370"/>
      <c r="I2" s="370"/>
      <c r="J2" s="371"/>
      <c r="K2" s="360"/>
      <c r="L2" s="360"/>
      <c r="M2" s="36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0"/>
      <c r="D3" s="370"/>
      <c r="E3" s="370"/>
      <c r="F3" s="370"/>
      <c r="G3" s="370"/>
      <c r="H3" s="370"/>
      <c r="I3" s="370"/>
      <c r="J3" s="371"/>
      <c r="K3" s="360"/>
      <c r="L3" s="360"/>
      <c r="M3" s="36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75</v>
      </c>
      <c r="B4" s="352"/>
      <c r="C4" s="361"/>
      <c r="D4" s="361"/>
      <c r="E4" s="361"/>
      <c r="F4" s="361"/>
      <c r="G4" s="362"/>
      <c r="H4" s="363"/>
      <c r="I4" s="363"/>
      <c r="J4" s="36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77</v>
      </c>
      <c r="B5" s="352"/>
      <c r="C5" s="353"/>
      <c r="D5" s="353"/>
      <c r="E5" s="353"/>
      <c r="F5" s="353"/>
      <c r="G5" s="35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78</v>
      </c>
      <c r="B6" s="352"/>
      <c r="C6" s="353"/>
      <c r="D6" s="353"/>
      <c r="E6" s="353"/>
      <c r="F6" s="353"/>
      <c r="G6" s="35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5" t="s">
        <v>272</v>
      </c>
      <c r="B7" s="356"/>
      <c r="C7" s="357"/>
      <c r="D7" s="358" t="s">
        <v>273</v>
      </c>
      <c r="E7" s="358"/>
      <c r="F7" s="358"/>
      <c r="G7" s="359" t="s">
        <v>274</v>
      </c>
      <c r="H7" s="346" t="s">
        <v>275</v>
      </c>
      <c r="I7" s="348" t="s">
        <v>276</v>
      </c>
      <c r="J7" s="349"/>
      <c r="K7" s="348" t="s">
        <v>277</v>
      </c>
      <c r="L7" s="349"/>
      <c r="M7" s="350" t="s">
        <v>278</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279</v>
      </c>
      <c r="B8" s="31" t="s">
        <v>20</v>
      </c>
      <c r="C8" s="32" t="s">
        <v>22</v>
      </c>
      <c r="D8" s="24" t="s">
        <v>90</v>
      </c>
      <c r="E8" s="24" t="s">
        <v>280</v>
      </c>
      <c r="F8" s="24" t="s">
        <v>281</v>
      </c>
      <c r="G8" s="359"/>
      <c r="H8" s="347"/>
      <c r="I8" s="25" t="s">
        <v>282</v>
      </c>
      <c r="J8" s="25" t="s">
        <v>283</v>
      </c>
      <c r="K8" s="25" t="s">
        <v>284</v>
      </c>
      <c r="L8" s="25" t="s">
        <v>285</v>
      </c>
      <c r="M8" s="35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5"/>
      <c r="B9" s="376"/>
      <c r="C9" s="376"/>
      <c r="D9" s="376"/>
      <c r="E9" s="376"/>
      <c r="F9" s="376"/>
      <c r="G9" s="37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77">
        <f>'5. Mapa Final'!A10</f>
        <v>1</v>
      </c>
      <c r="B10" s="377" t="str">
        <f>'5. Mapa Final'!B10</f>
        <v>Ofrecer, prometer, entregar, aceptar o solicitar una ventaja indebida para la asignación de permisos para el acceso y uso de servicios tecnológicos no autorizados, con exposición de datos sensibles,  en  beneficio propio o de un tercero.</v>
      </c>
      <c r="C10" s="377" t="str">
        <f>'5. Mapa Final'!C10</f>
        <v xml:space="preserve">Cuando por el acceso indebido  y malintencionado a los sistemas de información se hace el uso no apropiado de la información contenida en los sistemas en favorecimiento propio o de un tercero.
</v>
      </c>
      <c r="D10" s="383" t="str">
        <f>'5. Mapa Final'!J10</f>
        <v>Muy Baja - 1</v>
      </c>
      <c r="E10" s="387" t="str">
        <f>'5. Mapa Final'!K10</f>
        <v>Menor - 2</v>
      </c>
      <c r="F10" s="380" t="str">
        <f>'5. Mapa Final'!M10</f>
        <v>Bajo - 2</v>
      </c>
      <c r="G10" s="313" t="s">
        <v>166</v>
      </c>
      <c r="H10" s="372"/>
      <c r="I10" s="372"/>
      <c r="J10" s="372"/>
      <c r="K10" s="372"/>
      <c r="L10" s="372"/>
      <c r="M10" s="37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78"/>
      <c r="B11" s="378"/>
      <c r="C11" s="378"/>
      <c r="D11" s="384"/>
      <c r="E11" s="388"/>
      <c r="F11" s="381"/>
      <c r="G11" s="313"/>
      <c r="H11" s="373"/>
      <c r="I11" s="373"/>
      <c r="J11" s="373"/>
      <c r="K11" s="373"/>
      <c r="L11" s="373"/>
      <c r="M11" s="37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78"/>
      <c r="B12" s="378"/>
      <c r="C12" s="378"/>
      <c r="D12" s="384"/>
      <c r="E12" s="388"/>
      <c r="F12" s="381"/>
      <c r="G12" s="313"/>
      <c r="H12" s="373"/>
      <c r="I12" s="373"/>
      <c r="J12" s="373"/>
      <c r="K12" s="373"/>
      <c r="L12" s="373"/>
      <c r="M12" s="37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78"/>
      <c r="B13" s="378"/>
      <c r="C13" s="378"/>
      <c r="D13" s="384"/>
      <c r="E13" s="388"/>
      <c r="F13" s="381"/>
      <c r="G13" s="313"/>
      <c r="H13" s="373"/>
      <c r="I13" s="373"/>
      <c r="J13" s="373"/>
      <c r="K13" s="373"/>
      <c r="L13" s="373"/>
      <c r="M13" s="37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78"/>
      <c r="B14" s="378"/>
      <c r="C14" s="378"/>
      <c r="D14" s="384"/>
      <c r="E14" s="388"/>
      <c r="F14" s="381"/>
      <c r="G14" s="313"/>
      <c r="H14" s="373"/>
      <c r="I14" s="373"/>
      <c r="J14" s="373"/>
      <c r="K14" s="373"/>
      <c r="L14" s="373"/>
      <c r="M14" s="37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78"/>
      <c r="B15" s="378"/>
      <c r="C15" s="378"/>
      <c r="D15" s="384"/>
      <c r="E15" s="388"/>
      <c r="F15" s="381"/>
      <c r="G15" s="313"/>
      <c r="H15" s="373"/>
      <c r="I15" s="373"/>
      <c r="J15" s="373"/>
      <c r="K15" s="373"/>
      <c r="L15" s="373"/>
      <c r="M15" s="37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78"/>
      <c r="B16" s="378"/>
      <c r="C16" s="378"/>
      <c r="D16" s="384"/>
      <c r="E16" s="388"/>
      <c r="F16" s="381"/>
      <c r="G16" s="313"/>
      <c r="H16" s="373"/>
      <c r="I16" s="373"/>
      <c r="J16" s="373"/>
      <c r="K16" s="373"/>
      <c r="L16" s="373"/>
      <c r="M16" s="37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78"/>
      <c r="B17" s="378"/>
      <c r="C17" s="378"/>
      <c r="D17" s="385"/>
      <c r="E17" s="389"/>
      <c r="F17" s="381"/>
      <c r="G17" s="313"/>
      <c r="H17" s="373"/>
      <c r="I17" s="373"/>
      <c r="J17" s="373"/>
      <c r="K17" s="373"/>
      <c r="L17" s="373"/>
      <c r="M17" s="37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78"/>
      <c r="B18" s="378"/>
      <c r="C18" s="378"/>
      <c r="D18" s="385"/>
      <c r="E18" s="389"/>
      <c r="F18" s="381"/>
      <c r="G18" s="313"/>
      <c r="H18" s="373"/>
      <c r="I18" s="373"/>
      <c r="J18" s="373"/>
      <c r="K18" s="373"/>
      <c r="L18" s="373"/>
      <c r="M18" s="37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79"/>
      <c r="B19" s="379"/>
      <c r="C19" s="379"/>
      <c r="D19" s="386"/>
      <c r="E19" s="390"/>
      <c r="F19" s="382"/>
      <c r="G19" s="312"/>
      <c r="H19" s="374"/>
      <c r="I19" s="374"/>
      <c r="J19" s="374"/>
      <c r="K19" s="374"/>
      <c r="L19" s="374"/>
      <c r="M19" s="37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77">
        <f>'5. Mapa Final'!A20</f>
        <v>2</v>
      </c>
      <c r="B20" s="377" t="str">
        <f>'5. Mapa Final'!B20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20" s="377" t="str">
        <f>'5. Mapa Final'!C20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20" s="383" t="str">
        <f>'5. Mapa Final'!J20</f>
        <v>Muy Baja - 1</v>
      </c>
      <c r="E20" s="387" t="str">
        <f>'5. Mapa Final'!K20</f>
        <v>Menor - 2</v>
      </c>
      <c r="F20" s="380" t="str">
        <f>'5. Mapa Final'!M20</f>
        <v>Bajo - 2</v>
      </c>
      <c r="G20" s="313" t="s">
        <v>167</v>
      </c>
      <c r="H20" s="372"/>
      <c r="I20" s="372"/>
      <c r="J20" s="372"/>
      <c r="K20" s="372"/>
      <c r="L20" s="372"/>
      <c r="M20" s="37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78"/>
      <c r="B21" s="378"/>
      <c r="C21" s="378"/>
      <c r="D21" s="384"/>
      <c r="E21" s="388"/>
      <c r="F21" s="381"/>
      <c r="G21" s="313"/>
      <c r="H21" s="373"/>
      <c r="I21" s="373"/>
      <c r="J21" s="373"/>
      <c r="K21" s="373"/>
      <c r="L21" s="373"/>
      <c r="M21" s="37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78"/>
      <c r="B22" s="378"/>
      <c r="C22" s="378"/>
      <c r="D22" s="384"/>
      <c r="E22" s="388"/>
      <c r="F22" s="381"/>
      <c r="G22" s="313"/>
      <c r="H22" s="373"/>
      <c r="I22" s="373"/>
      <c r="J22" s="373"/>
      <c r="K22" s="373"/>
      <c r="L22" s="373"/>
      <c r="M22" s="37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78"/>
      <c r="B23" s="378"/>
      <c r="C23" s="378"/>
      <c r="D23" s="384"/>
      <c r="E23" s="388"/>
      <c r="F23" s="381"/>
      <c r="G23" s="313"/>
      <c r="H23" s="373"/>
      <c r="I23" s="373"/>
      <c r="J23" s="373"/>
      <c r="K23" s="373"/>
      <c r="L23" s="373"/>
      <c r="M23" s="37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78"/>
      <c r="B24" s="378"/>
      <c r="C24" s="378"/>
      <c r="D24" s="384"/>
      <c r="E24" s="388"/>
      <c r="F24" s="381"/>
      <c r="G24" s="313"/>
      <c r="H24" s="373"/>
      <c r="I24" s="373"/>
      <c r="J24" s="373"/>
      <c r="K24" s="373"/>
      <c r="L24" s="373"/>
      <c r="M24" s="37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78"/>
      <c r="B25" s="378"/>
      <c r="C25" s="378"/>
      <c r="D25" s="384"/>
      <c r="E25" s="388"/>
      <c r="F25" s="381"/>
      <c r="G25" s="313"/>
      <c r="H25" s="373"/>
      <c r="I25" s="373"/>
      <c r="J25" s="373"/>
      <c r="K25" s="373"/>
      <c r="L25" s="373"/>
      <c r="M25" s="373"/>
      <c r="N25" s="30"/>
      <c r="O25" s="30"/>
    </row>
    <row r="26" spans="1:169" x14ac:dyDescent="0.25">
      <c r="A26" s="378"/>
      <c r="B26" s="378"/>
      <c r="C26" s="378"/>
      <c r="D26" s="384"/>
      <c r="E26" s="388"/>
      <c r="F26" s="381"/>
      <c r="G26" s="313"/>
      <c r="H26" s="373"/>
      <c r="I26" s="373"/>
      <c r="J26" s="373"/>
      <c r="K26" s="373"/>
      <c r="L26" s="373"/>
      <c r="M26" s="373"/>
      <c r="N26" s="30"/>
      <c r="O26" s="30"/>
    </row>
    <row r="27" spans="1:169" x14ac:dyDescent="0.25">
      <c r="A27" s="378"/>
      <c r="B27" s="378"/>
      <c r="C27" s="378"/>
      <c r="D27" s="385"/>
      <c r="E27" s="389"/>
      <c r="F27" s="381"/>
      <c r="G27" s="313"/>
      <c r="H27" s="373"/>
      <c r="I27" s="373"/>
      <c r="J27" s="373"/>
      <c r="K27" s="373"/>
      <c r="L27" s="373"/>
      <c r="M27" s="373"/>
      <c r="N27" s="30"/>
      <c r="O27" s="30"/>
    </row>
    <row r="28" spans="1:169" x14ac:dyDescent="0.25">
      <c r="A28" s="378"/>
      <c r="B28" s="378"/>
      <c r="C28" s="378"/>
      <c r="D28" s="385"/>
      <c r="E28" s="389"/>
      <c r="F28" s="381"/>
      <c r="G28" s="313"/>
      <c r="H28" s="373"/>
      <c r="I28" s="373"/>
      <c r="J28" s="373"/>
      <c r="K28" s="373"/>
      <c r="L28" s="373"/>
      <c r="M28" s="373"/>
      <c r="N28" s="30"/>
      <c r="O28" s="30"/>
    </row>
    <row r="29" spans="1:169" ht="15.75" thickBot="1" x14ac:dyDescent="0.3">
      <c r="A29" s="379"/>
      <c r="B29" s="379"/>
      <c r="C29" s="379"/>
      <c r="D29" s="386"/>
      <c r="E29" s="390"/>
      <c r="F29" s="382"/>
      <c r="G29" s="312"/>
      <c r="H29" s="374"/>
      <c r="I29" s="374"/>
      <c r="J29" s="374"/>
      <c r="K29" s="374"/>
      <c r="L29" s="374"/>
      <c r="M29" s="374"/>
      <c r="N29" s="30"/>
      <c r="O29" s="30"/>
    </row>
    <row r="30" spans="1:169" x14ac:dyDescent="0.25">
      <c r="A30" s="377">
        <f>'5. Mapa Final'!A30</f>
        <v>3</v>
      </c>
      <c r="B30" s="377" t="str">
        <f>'5. Mapa Final'!B30</f>
        <v>Ofrecer, prometer, entregar, aceptar o solicitar una ventaja para afectar indebidamente la evaluación técnica de ofertas en los procesos de contratación.</v>
      </c>
      <c r="C30" s="377" t="str">
        <f>'5. Mapa Final'!C30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30" s="383" t="str">
        <f>'5. Mapa Final'!J30</f>
        <v>Muy Baja - 1</v>
      </c>
      <c r="E30" s="387" t="str">
        <f>'5. Mapa Final'!K30</f>
        <v>Menor - 2</v>
      </c>
      <c r="F30" s="380" t="str">
        <f>'5. Mapa Final'!M30</f>
        <v>Bajo - 2</v>
      </c>
      <c r="G30" s="313" t="s">
        <v>235</v>
      </c>
      <c r="H30" s="372"/>
      <c r="I30" s="372"/>
      <c r="J30" s="372"/>
      <c r="K30" s="372"/>
      <c r="L30" s="372"/>
      <c r="M30" s="372"/>
    </row>
    <row r="31" spans="1:169" x14ac:dyDescent="0.25">
      <c r="A31" s="378"/>
      <c r="B31" s="378"/>
      <c r="C31" s="378"/>
      <c r="D31" s="384"/>
      <c r="E31" s="388"/>
      <c r="F31" s="381"/>
      <c r="G31" s="313"/>
      <c r="H31" s="373"/>
      <c r="I31" s="373"/>
      <c r="J31" s="373"/>
      <c r="K31" s="373"/>
      <c r="L31" s="373"/>
      <c r="M31" s="373"/>
    </row>
    <row r="32" spans="1:169" x14ac:dyDescent="0.25">
      <c r="A32" s="378"/>
      <c r="B32" s="378"/>
      <c r="C32" s="378"/>
      <c r="D32" s="384"/>
      <c r="E32" s="388"/>
      <c r="F32" s="381"/>
      <c r="G32" s="313"/>
      <c r="H32" s="373"/>
      <c r="I32" s="373"/>
      <c r="J32" s="373"/>
      <c r="K32" s="373"/>
      <c r="L32" s="373"/>
      <c r="M32" s="373"/>
    </row>
    <row r="33" spans="1:13" x14ac:dyDescent="0.25">
      <c r="A33" s="378"/>
      <c r="B33" s="378"/>
      <c r="C33" s="378"/>
      <c r="D33" s="384"/>
      <c r="E33" s="388"/>
      <c r="F33" s="381"/>
      <c r="G33" s="313"/>
      <c r="H33" s="373"/>
      <c r="I33" s="373"/>
      <c r="J33" s="373"/>
      <c r="K33" s="373"/>
      <c r="L33" s="373"/>
      <c r="M33" s="373"/>
    </row>
    <row r="34" spans="1:13" x14ac:dyDescent="0.25">
      <c r="A34" s="378"/>
      <c r="B34" s="378"/>
      <c r="C34" s="378"/>
      <c r="D34" s="384"/>
      <c r="E34" s="388"/>
      <c r="F34" s="381"/>
      <c r="G34" s="313"/>
      <c r="H34" s="373"/>
      <c r="I34" s="373"/>
      <c r="J34" s="373"/>
      <c r="K34" s="373"/>
      <c r="L34" s="373"/>
      <c r="M34" s="373"/>
    </row>
    <row r="35" spans="1:13" x14ac:dyDescent="0.25">
      <c r="A35" s="378"/>
      <c r="B35" s="378"/>
      <c r="C35" s="378"/>
      <c r="D35" s="384"/>
      <c r="E35" s="388"/>
      <c r="F35" s="381"/>
      <c r="G35" s="313"/>
      <c r="H35" s="373"/>
      <c r="I35" s="373"/>
      <c r="J35" s="373"/>
      <c r="K35" s="373"/>
      <c r="L35" s="373"/>
      <c r="M35" s="373"/>
    </row>
    <row r="36" spans="1:13" x14ac:dyDescent="0.25">
      <c r="A36" s="378"/>
      <c r="B36" s="378"/>
      <c r="C36" s="378"/>
      <c r="D36" s="384"/>
      <c r="E36" s="388"/>
      <c r="F36" s="381"/>
      <c r="G36" s="313"/>
      <c r="H36" s="373"/>
      <c r="I36" s="373"/>
      <c r="J36" s="373"/>
      <c r="K36" s="373"/>
      <c r="L36" s="373"/>
      <c r="M36" s="373"/>
    </row>
    <row r="37" spans="1:13" x14ac:dyDescent="0.25">
      <c r="A37" s="378"/>
      <c r="B37" s="378"/>
      <c r="C37" s="378"/>
      <c r="D37" s="385"/>
      <c r="E37" s="389"/>
      <c r="F37" s="381"/>
      <c r="G37" s="313"/>
      <c r="H37" s="373"/>
      <c r="I37" s="373"/>
      <c r="J37" s="373"/>
      <c r="K37" s="373"/>
      <c r="L37" s="373"/>
      <c r="M37" s="373"/>
    </row>
    <row r="38" spans="1:13" x14ac:dyDescent="0.25">
      <c r="A38" s="378"/>
      <c r="B38" s="378"/>
      <c r="C38" s="378"/>
      <c r="D38" s="385"/>
      <c r="E38" s="389"/>
      <c r="F38" s="381"/>
      <c r="G38" s="313"/>
      <c r="H38" s="373"/>
      <c r="I38" s="373"/>
      <c r="J38" s="373"/>
      <c r="K38" s="373"/>
      <c r="L38" s="373"/>
      <c r="M38" s="373"/>
    </row>
    <row r="39" spans="1:13" ht="21" customHeight="1" thickBot="1" x14ac:dyDescent="0.3">
      <c r="A39" s="379"/>
      <c r="B39" s="379"/>
      <c r="C39" s="379"/>
      <c r="D39" s="386"/>
      <c r="E39" s="390"/>
      <c r="F39" s="382"/>
      <c r="G39" s="312"/>
      <c r="H39" s="374"/>
      <c r="I39" s="374"/>
      <c r="J39" s="374"/>
      <c r="K39" s="374"/>
      <c r="L39" s="374"/>
      <c r="M39" s="374"/>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13" zoomScale="71" zoomScaleNormal="71" workbookViewId="0">
      <selection activeCell="C40" sqref="C40"/>
    </sheetView>
  </sheetViews>
  <sheetFormatPr baseColWidth="10" defaultColWidth="11.42578125" defaultRowHeight="15" x14ac:dyDescent="0.25"/>
  <cols>
    <col min="1" max="2" width="18.42578125" style="10" customWidth="1"/>
    <col min="3" max="3" width="40.28515625" customWidth="1"/>
    <col min="4" max="4" width="16.85546875" style="12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4"/>
      <c r="B1" s="365"/>
      <c r="C1" s="368"/>
      <c r="D1" s="368"/>
      <c r="E1" s="368"/>
      <c r="F1" s="368"/>
      <c r="G1" s="368"/>
      <c r="H1" s="368"/>
      <c r="I1" s="368"/>
      <c r="J1" s="369"/>
      <c r="K1" s="360" t="s">
        <v>271</v>
      </c>
      <c r="L1" s="360"/>
      <c r="M1" s="36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6"/>
      <c r="B2" s="367"/>
      <c r="C2" s="370"/>
      <c r="D2" s="370"/>
      <c r="E2" s="370"/>
      <c r="F2" s="370"/>
      <c r="G2" s="370"/>
      <c r="H2" s="370"/>
      <c r="I2" s="370"/>
      <c r="J2" s="371"/>
      <c r="K2" s="360"/>
      <c r="L2" s="360"/>
      <c r="M2" s="36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0"/>
      <c r="D3" s="370"/>
      <c r="E3" s="370"/>
      <c r="F3" s="370"/>
      <c r="G3" s="370"/>
      <c r="H3" s="370"/>
      <c r="I3" s="370"/>
      <c r="J3" s="371"/>
      <c r="K3" s="360"/>
      <c r="L3" s="360"/>
      <c r="M3" s="36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75</v>
      </c>
      <c r="B4" s="352"/>
      <c r="C4" s="361"/>
      <c r="D4" s="361"/>
      <c r="E4" s="361"/>
      <c r="F4" s="361"/>
      <c r="G4" s="362"/>
      <c r="H4" s="363"/>
      <c r="I4" s="363"/>
      <c r="J4" s="363"/>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77</v>
      </c>
      <c r="B5" s="352"/>
      <c r="C5" s="353"/>
      <c r="D5" s="353"/>
      <c r="E5" s="353"/>
      <c r="F5" s="353"/>
      <c r="G5" s="35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78</v>
      </c>
      <c r="B6" s="352"/>
      <c r="C6" s="353"/>
      <c r="D6" s="353"/>
      <c r="E6" s="353"/>
      <c r="F6" s="353"/>
      <c r="G6" s="35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55" t="s">
        <v>272</v>
      </c>
      <c r="B7" s="356"/>
      <c r="C7" s="357"/>
      <c r="D7" s="358" t="s">
        <v>273</v>
      </c>
      <c r="E7" s="358"/>
      <c r="F7" s="358"/>
      <c r="G7" s="359" t="s">
        <v>274</v>
      </c>
      <c r="H7" s="346" t="s">
        <v>275</v>
      </c>
      <c r="I7" s="348" t="s">
        <v>276</v>
      </c>
      <c r="J7" s="349"/>
      <c r="K7" s="348" t="s">
        <v>277</v>
      </c>
      <c r="L7" s="349"/>
      <c r="M7" s="350" t="s">
        <v>278</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279</v>
      </c>
      <c r="B8" s="31" t="s">
        <v>20</v>
      </c>
      <c r="C8" s="32" t="s">
        <v>22</v>
      </c>
      <c r="D8" s="24" t="s">
        <v>90</v>
      </c>
      <c r="E8" s="24" t="s">
        <v>280</v>
      </c>
      <c r="F8" s="24" t="s">
        <v>281</v>
      </c>
      <c r="G8" s="359"/>
      <c r="H8" s="347"/>
      <c r="I8" s="25" t="s">
        <v>282</v>
      </c>
      <c r="J8" s="25" t="s">
        <v>283</v>
      </c>
      <c r="K8" s="25" t="s">
        <v>284</v>
      </c>
      <c r="L8" s="25" t="s">
        <v>285</v>
      </c>
      <c r="M8" s="35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75"/>
      <c r="B9" s="376"/>
      <c r="C9" s="376"/>
      <c r="D9" s="376"/>
      <c r="E9" s="376"/>
      <c r="F9" s="376"/>
      <c r="G9" s="37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77">
        <f>'5. Mapa Final'!A10</f>
        <v>1</v>
      </c>
      <c r="B10" s="377" t="str">
        <f>'5. Mapa Final'!B10</f>
        <v>Ofrecer, prometer, entregar, aceptar o solicitar una ventaja indebida para la asignación de permisos para el acceso y uso de servicios tecnológicos no autorizados, con exposición de datos sensibles,  en  beneficio propio o de un tercero.</v>
      </c>
      <c r="C10" s="377" t="str">
        <f>'5. Mapa Final'!C10</f>
        <v xml:space="preserve">Cuando por el acceso indebido  y malintencionado a los sistemas de información se hace el uso no apropiado de la información contenida en los sistemas en favorecimiento propio o de un tercero.
</v>
      </c>
      <c r="D10" s="383" t="str">
        <f>'5. Mapa Final'!J10</f>
        <v>Muy Baja - 1</v>
      </c>
      <c r="E10" s="387" t="str">
        <f>'5. Mapa Final'!K10</f>
        <v>Menor - 2</v>
      </c>
      <c r="F10" s="380" t="str">
        <f>'5. Mapa Final'!M10</f>
        <v>Bajo - 2</v>
      </c>
      <c r="G10" s="313" t="s">
        <v>166</v>
      </c>
      <c r="H10" s="372"/>
      <c r="I10" s="372"/>
      <c r="J10" s="372"/>
      <c r="K10" s="372"/>
      <c r="L10" s="372"/>
      <c r="M10" s="372"/>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78"/>
      <c r="B11" s="378"/>
      <c r="C11" s="378"/>
      <c r="D11" s="384"/>
      <c r="E11" s="388"/>
      <c r="F11" s="381"/>
      <c r="G11" s="313"/>
      <c r="H11" s="373"/>
      <c r="I11" s="373"/>
      <c r="J11" s="373"/>
      <c r="K11" s="373"/>
      <c r="L11" s="373"/>
      <c r="M11" s="373"/>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78"/>
      <c r="B12" s="378"/>
      <c r="C12" s="378"/>
      <c r="D12" s="384"/>
      <c r="E12" s="388"/>
      <c r="F12" s="381"/>
      <c r="G12" s="313"/>
      <c r="H12" s="373"/>
      <c r="I12" s="373"/>
      <c r="J12" s="373"/>
      <c r="K12" s="373"/>
      <c r="L12" s="373"/>
      <c r="M12" s="373"/>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78"/>
      <c r="B13" s="378"/>
      <c r="C13" s="378"/>
      <c r="D13" s="384"/>
      <c r="E13" s="388"/>
      <c r="F13" s="381"/>
      <c r="G13" s="313"/>
      <c r="H13" s="373"/>
      <c r="I13" s="373"/>
      <c r="J13" s="373"/>
      <c r="K13" s="373"/>
      <c r="L13" s="373"/>
      <c r="M13" s="373"/>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78"/>
      <c r="B14" s="378"/>
      <c r="C14" s="378"/>
      <c r="D14" s="384"/>
      <c r="E14" s="388"/>
      <c r="F14" s="381"/>
      <c r="G14" s="313"/>
      <c r="H14" s="373"/>
      <c r="I14" s="373"/>
      <c r="J14" s="373"/>
      <c r="K14" s="373"/>
      <c r="L14" s="373"/>
      <c r="M14" s="373"/>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78"/>
      <c r="B15" s="378"/>
      <c r="C15" s="378"/>
      <c r="D15" s="384"/>
      <c r="E15" s="388"/>
      <c r="F15" s="381"/>
      <c r="G15" s="313"/>
      <c r="H15" s="373"/>
      <c r="I15" s="373"/>
      <c r="J15" s="373"/>
      <c r="K15" s="373"/>
      <c r="L15" s="373"/>
      <c r="M15" s="373"/>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78"/>
      <c r="B16" s="378"/>
      <c r="C16" s="378"/>
      <c r="D16" s="384"/>
      <c r="E16" s="388"/>
      <c r="F16" s="381"/>
      <c r="G16" s="313"/>
      <c r="H16" s="373"/>
      <c r="I16" s="373"/>
      <c r="J16" s="373"/>
      <c r="K16" s="373"/>
      <c r="L16" s="373"/>
      <c r="M16" s="373"/>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78"/>
      <c r="B17" s="378"/>
      <c r="C17" s="378"/>
      <c r="D17" s="385"/>
      <c r="E17" s="389"/>
      <c r="F17" s="381"/>
      <c r="G17" s="313"/>
      <c r="H17" s="373"/>
      <c r="I17" s="373"/>
      <c r="J17" s="373"/>
      <c r="K17" s="373"/>
      <c r="L17" s="373"/>
      <c r="M17" s="373"/>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78"/>
      <c r="B18" s="378"/>
      <c r="C18" s="378"/>
      <c r="D18" s="385"/>
      <c r="E18" s="389"/>
      <c r="F18" s="381"/>
      <c r="G18" s="313"/>
      <c r="H18" s="373"/>
      <c r="I18" s="373"/>
      <c r="J18" s="373"/>
      <c r="K18" s="373"/>
      <c r="L18" s="373"/>
      <c r="M18" s="373"/>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79"/>
      <c r="B19" s="379"/>
      <c r="C19" s="379"/>
      <c r="D19" s="386"/>
      <c r="E19" s="390"/>
      <c r="F19" s="382"/>
      <c r="G19" s="312"/>
      <c r="H19" s="374"/>
      <c r="I19" s="374"/>
      <c r="J19" s="374"/>
      <c r="K19" s="374"/>
      <c r="L19" s="374"/>
      <c r="M19" s="37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77">
        <f>'5. Mapa Final'!A20</f>
        <v>2</v>
      </c>
      <c r="B20" s="377" t="str">
        <f>'5. Mapa Final'!B20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20" s="377" t="str">
        <f>'5. Mapa Final'!C20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20" s="383" t="str">
        <f>'5. Mapa Final'!J20</f>
        <v>Muy Baja - 1</v>
      </c>
      <c r="E20" s="387" t="str">
        <f>'5. Mapa Final'!K20</f>
        <v>Menor - 2</v>
      </c>
      <c r="F20" s="380" t="str">
        <f>'5. Mapa Final'!M20</f>
        <v>Bajo - 2</v>
      </c>
      <c r="G20" s="313" t="s">
        <v>167</v>
      </c>
      <c r="H20" s="372"/>
      <c r="I20" s="372"/>
      <c r="J20" s="372"/>
      <c r="K20" s="372"/>
      <c r="L20" s="372"/>
      <c r="M20" s="372"/>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78"/>
      <c r="B21" s="378"/>
      <c r="C21" s="378"/>
      <c r="D21" s="384"/>
      <c r="E21" s="388"/>
      <c r="F21" s="381"/>
      <c r="G21" s="313"/>
      <c r="H21" s="373"/>
      <c r="I21" s="373"/>
      <c r="J21" s="373"/>
      <c r="K21" s="373"/>
      <c r="L21" s="373"/>
      <c r="M21" s="373"/>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78"/>
      <c r="B22" s="378"/>
      <c r="C22" s="378"/>
      <c r="D22" s="384"/>
      <c r="E22" s="388"/>
      <c r="F22" s="381"/>
      <c r="G22" s="313"/>
      <c r="H22" s="373"/>
      <c r="I22" s="373"/>
      <c r="J22" s="373"/>
      <c r="K22" s="373"/>
      <c r="L22" s="373"/>
      <c r="M22" s="373"/>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78"/>
      <c r="B23" s="378"/>
      <c r="C23" s="378"/>
      <c r="D23" s="384"/>
      <c r="E23" s="388"/>
      <c r="F23" s="381"/>
      <c r="G23" s="313"/>
      <c r="H23" s="373"/>
      <c r="I23" s="373"/>
      <c r="J23" s="373"/>
      <c r="K23" s="373"/>
      <c r="L23" s="373"/>
      <c r="M23" s="373"/>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78"/>
      <c r="B24" s="378"/>
      <c r="C24" s="378"/>
      <c r="D24" s="384"/>
      <c r="E24" s="388"/>
      <c r="F24" s="381"/>
      <c r="G24" s="313"/>
      <c r="H24" s="373"/>
      <c r="I24" s="373"/>
      <c r="J24" s="373"/>
      <c r="K24" s="373"/>
      <c r="L24" s="373"/>
      <c r="M24" s="373"/>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78"/>
      <c r="B25" s="378"/>
      <c r="C25" s="378"/>
      <c r="D25" s="384"/>
      <c r="E25" s="388"/>
      <c r="F25" s="381"/>
      <c r="G25" s="313"/>
      <c r="H25" s="373"/>
      <c r="I25" s="373"/>
      <c r="J25" s="373"/>
      <c r="K25" s="373"/>
      <c r="L25" s="373"/>
      <c r="M25" s="373"/>
      <c r="N25" s="30"/>
      <c r="O25" s="30"/>
    </row>
    <row r="26" spans="1:169" x14ac:dyDescent="0.25">
      <c r="A26" s="378"/>
      <c r="B26" s="378"/>
      <c r="C26" s="378"/>
      <c r="D26" s="384"/>
      <c r="E26" s="388"/>
      <c r="F26" s="381"/>
      <c r="G26" s="313"/>
      <c r="H26" s="373"/>
      <c r="I26" s="373"/>
      <c r="J26" s="373"/>
      <c r="K26" s="373"/>
      <c r="L26" s="373"/>
      <c r="M26" s="373"/>
      <c r="N26" s="30"/>
      <c r="O26" s="30"/>
    </row>
    <row r="27" spans="1:169" x14ac:dyDescent="0.25">
      <c r="A27" s="378"/>
      <c r="B27" s="378"/>
      <c r="C27" s="378"/>
      <c r="D27" s="385"/>
      <c r="E27" s="389"/>
      <c r="F27" s="381"/>
      <c r="G27" s="313"/>
      <c r="H27" s="373"/>
      <c r="I27" s="373"/>
      <c r="J27" s="373"/>
      <c r="K27" s="373"/>
      <c r="L27" s="373"/>
      <c r="M27" s="373"/>
      <c r="N27" s="30"/>
      <c r="O27" s="30"/>
    </row>
    <row r="28" spans="1:169" x14ac:dyDescent="0.25">
      <c r="A28" s="378"/>
      <c r="B28" s="378"/>
      <c r="C28" s="378"/>
      <c r="D28" s="385"/>
      <c r="E28" s="389"/>
      <c r="F28" s="381"/>
      <c r="G28" s="313"/>
      <c r="H28" s="373"/>
      <c r="I28" s="373"/>
      <c r="J28" s="373"/>
      <c r="K28" s="373"/>
      <c r="L28" s="373"/>
      <c r="M28" s="373"/>
      <c r="N28" s="30"/>
      <c r="O28" s="30"/>
    </row>
    <row r="29" spans="1:169" ht="15.75" thickBot="1" x14ac:dyDescent="0.3">
      <c r="A29" s="379"/>
      <c r="B29" s="379"/>
      <c r="C29" s="379"/>
      <c r="D29" s="386"/>
      <c r="E29" s="390"/>
      <c r="F29" s="382"/>
      <c r="G29" s="312"/>
      <c r="H29" s="374"/>
      <c r="I29" s="374"/>
      <c r="J29" s="374"/>
      <c r="K29" s="374"/>
      <c r="L29" s="374"/>
      <c r="M29" s="374"/>
      <c r="N29" s="30"/>
      <c r="O29" s="30"/>
    </row>
    <row r="30" spans="1:169" x14ac:dyDescent="0.25">
      <c r="A30" s="377">
        <f>'5. Mapa Final'!A30</f>
        <v>3</v>
      </c>
      <c r="B30" s="377" t="str">
        <f>'5. Mapa Final'!B30</f>
        <v>Ofrecer, prometer, entregar, aceptar o solicitar una ventaja para afectar indebidamente la evaluación técnica de ofertas en los procesos de contratación.</v>
      </c>
      <c r="C30" s="377" t="str">
        <f>'5. Mapa Final'!C30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30" s="383" t="str">
        <f>'5. Mapa Final'!J30</f>
        <v>Muy Baja - 1</v>
      </c>
      <c r="E30" s="387" t="str">
        <f>'5. Mapa Final'!K30</f>
        <v>Menor - 2</v>
      </c>
      <c r="F30" s="380" t="str">
        <f>'5. Mapa Final'!M30</f>
        <v>Bajo - 2</v>
      </c>
      <c r="G30" s="313" t="s">
        <v>235</v>
      </c>
      <c r="H30" s="372"/>
      <c r="I30" s="372"/>
      <c r="J30" s="372"/>
      <c r="K30" s="372"/>
      <c r="L30" s="372"/>
      <c r="M30" s="372"/>
    </row>
    <row r="31" spans="1:169" x14ac:dyDescent="0.25">
      <c r="A31" s="378"/>
      <c r="B31" s="378"/>
      <c r="C31" s="378"/>
      <c r="D31" s="384"/>
      <c r="E31" s="388"/>
      <c r="F31" s="381"/>
      <c r="G31" s="313"/>
      <c r="H31" s="373"/>
      <c r="I31" s="373"/>
      <c r="J31" s="373"/>
      <c r="K31" s="373"/>
      <c r="L31" s="373"/>
      <c r="M31" s="373"/>
    </row>
    <row r="32" spans="1:169" x14ac:dyDescent="0.25">
      <c r="A32" s="378"/>
      <c r="B32" s="378"/>
      <c r="C32" s="378"/>
      <c r="D32" s="384"/>
      <c r="E32" s="388"/>
      <c r="F32" s="381"/>
      <c r="G32" s="313"/>
      <c r="H32" s="373"/>
      <c r="I32" s="373"/>
      <c r="J32" s="373"/>
      <c r="K32" s="373"/>
      <c r="L32" s="373"/>
      <c r="M32" s="373"/>
    </row>
    <row r="33" spans="1:13" x14ac:dyDescent="0.25">
      <c r="A33" s="378"/>
      <c r="B33" s="378"/>
      <c r="C33" s="378"/>
      <c r="D33" s="384"/>
      <c r="E33" s="388"/>
      <c r="F33" s="381"/>
      <c r="G33" s="313"/>
      <c r="H33" s="373"/>
      <c r="I33" s="373"/>
      <c r="J33" s="373"/>
      <c r="K33" s="373"/>
      <c r="L33" s="373"/>
      <c r="M33" s="373"/>
    </row>
    <row r="34" spans="1:13" x14ac:dyDescent="0.25">
      <c r="A34" s="378"/>
      <c r="B34" s="378"/>
      <c r="C34" s="378"/>
      <c r="D34" s="384"/>
      <c r="E34" s="388"/>
      <c r="F34" s="381"/>
      <c r="G34" s="313"/>
      <c r="H34" s="373"/>
      <c r="I34" s="373"/>
      <c r="J34" s="373"/>
      <c r="K34" s="373"/>
      <c r="L34" s="373"/>
      <c r="M34" s="373"/>
    </row>
    <row r="35" spans="1:13" x14ac:dyDescent="0.25">
      <c r="A35" s="378"/>
      <c r="B35" s="378"/>
      <c r="C35" s="378"/>
      <c r="D35" s="384"/>
      <c r="E35" s="388"/>
      <c r="F35" s="381"/>
      <c r="G35" s="313"/>
      <c r="H35" s="373"/>
      <c r="I35" s="373"/>
      <c r="J35" s="373"/>
      <c r="K35" s="373"/>
      <c r="L35" s="373"/>
      <c r="M35" s="373"/>
    </row>
    <row r="36" spans="1:13" x14ac:dyDescent="0.25">
      <c r="A36" s="378"/>
      <c r="B36" s="378"/>
      <c r="C36" s="378"/>
      <c r="D36" s="384"/>
      <c r="E36" s="388"/>
      <c r="F36" s="381"/>
      <c r="G36" s="313"/>
      <c r="H36" s="373"/>
      <c r="I36" s="373"/>
      <c r="J36" s="373"/>
      <c r="K36" s="373"/>
      <c r="L36" s="373"/>
      <c r="M36" s="373"/>
    </row>
    <row r="37" spans="1:13" x14ac:dyDescent="0.25">
      <c r="A37" s="378"/>
      <c r="B37" s="378"/>
      <c r="C37" s="378"/>
      <c r="D37" s="385"/>
      <c r="E37" s="389"/>
      <c r="F37" s="381"/>
      <c r="G37" s="313"/>
      <c r="H37" s="373"/>
      <c r="I37" s="373"/>
      <c r="J37" s="373"/>
      <c r="K37" s="373"/>
      <c r="L37" s="373"/>
      <c r="M37" s="373"/>
    </row>
    <row r="38" spans="1:13" x14ac:dyDescent="0.25">
      <c r="A38" s="378"/>
      <c r="B38" s="378"/>
      <c r="C38" s="378"/>
      <c r="D38" s="385"/>
      <c r="E38" s="389"/>
      <c r="F38" s="381"/>
      <c r="G38" s="313"/>
      <c r="H38" s="373"/>
      <c r="I38" s="373"/>
      <c r="J38" s="373"/>
      <c r="K38" s="373"/>
      <c r="L38" s="373"/>
      <c r="M38" s="373"/>
    </row>
    <row r="39" spans="1:13" ht="15.75" thickBot="1" x14ac:dyDescent="0.3">
      <c r="A39" s="379"/>
      <c r="B39" s="379"/>
      <c r="C39" s="379"/>
      <c r="D39" s="386"/>
      <c r="E39" s="390"/>
      <c r="F39" s="382"/>
      <c r="G39" s="312"/>
      <c r="H39" s="374"/>
      <c r="I39" s="374"/>
      <c r="J39" s="374"/>
      <c r="K39" s="374"/>
      <c r="L39" s="374"/>
      <c r="M39" s="374"/>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23789DA2E23D4CAE183E548624DB2A" ma:contentTypeVersion="13" ma:contentTypeDescription="Crear nuevo documento." ma:contentTypeScope="" ma:versionID="821da10a84711b358f8120ad3be28c7e">
  <xsd:schema xmlns:xsd="http://www.w3.org/2001/XMLSchema" xmlns:xs="http://www.w3.org/2001/XMLSchema" xmlns:p="http://schemas.microsoft.com/office/2006/metadata/properties" xmlns:ns3="0a839b9d-77ff-4ab3-890b-70d51d11c4c5" xmlns:ns4="2497edc1-6f35-474c-9a92-dc0ded289913" targetNamespace="http://schemas.microsoft.com/office/2006/metadata/properties" ma:root="true" ma:fieldsID="51739573fb25a96cf6195bd5f5089f25" ns3:_="" ns4:_="">
    <xsd:import namespace="0a839b9d-77ff-4ab3-890b-70d51d11c4c5"/>
    <xsd:import namespace="2497edc1-6f35-474c-9a92-dc0ded28991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39b9d-77ff-4ab3-890b-70d51d11c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97edc1-6f35-474c-9a92-dc0ded28991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a839b9d-77ff-4ab3-890b-70d51d11c4c5" xsi:nil="true"/>
  </documentManagement>
</p:properties>
</file>

<file path=customXml/itemProps1.xml><?xml version="1.0" encoding="utf-8"?>
<ds:datastoreItem xmlns:ds="http://schemas.openxmlformats.org/officeDocument/2006/customXml" ds:itemID="{EA011111-D53C-4A04-B39E-4050E06C823D}">
  <ds:schemaRefs>
    <ds:schemaRef ds:uri="http://schemas.microsoft.com/sharepoint/v3/contenttype/forms"/>
  </ds:schemaRefs>
</ds:datastoreItem>
</file>

<file path=customXml/itemProps2.xml><?xml version="1.0" encoding="utf-8"?>
<ds:datastoreItem xmlns:ds="http://schemas.openxmlformats.org/officeDocument/2006/customXml" ds:itemID="{FECD1620-599C-44FE-BA12-D9384FAAC4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39b9d-77ff-4ab3-890b-70d51d11c4c5"/>
    <ds:schemaRef ds:uri="2497edc1-6f35-474c-9a92-dc0ded2899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AA1435-5FD7-4DCC-9288-A388D1573D9B}">
  <ds:schemaRefs>
    <ds:schemaRef ds:uri="http://schemas.microsoft.com/office/2006/documentManagement/types"/>
    <ds:schemaRef ds:uri="http://schemas.openxmlformats.org/package/2006/metadata/core-properties"/>
    <ds:schemaRef ds:uri="http://purl.org/dc/terms/"/>
    <ds:schemaRef ds:uri="http://purl.org/dc/dcmitype/"/>
    <ds:schemaRef ds:uri="http://www.w3.org/XML/1998/namespace"/>
    <ds:schemaRef ds:uri="http://purl.org/dc/elements/1.1/"/>
    <ds:schemaRef ds:uri="http://schemas.microsoft.com/office/infopath/2007/PartnerControls"/>
    <ds:schemaRef ds:uri="2497edc1-6f35-474c-9a92-dc0ded289913"/>
    <ds:schemaRef ds:uri="0a839b9d-77ff-4ab3-890b-70d51d11c4c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2021-04-16T16:11:31Z</dcterms:created>
  <dcterms:modified xsi:type="dcterms:W3CDTF">2023-02-08T02:26:08Z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0x0101005823789DA2E23D4CAE183E548624DB2A</vt:lpwstr>
  </property>
</Properties>
</file>