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scatill\Desktop\ANTICORRUPCIÓN Y TRANSPARENCIA\Matrices de Riesgo Finales\"/>
    </mc:Choice>
  </mc:AlternateContent>
  <xr:revisionPtr revIDLastSave="0" documentId="8_{C8FE5344-7C64-4761-9701-57D25D76FF29}" xr6:coauthVersionLast="36" xr6:coauthVersionMax="36" xr10:uidLastSave="{00000000-0000-0000-0000-000000000000}"/>
  <bookViews>
    <workbookView xWindow="0" yWindow="0" windowWidth="28800" windowHeight="11625" tabRatio="898" firstSheet="1" activeTab="3"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Riesgos'!$A$1:$N$29</definedName>
    <definedName name="_xlnm.Print_Area" localSheetId="3">'4. Valoración Controles'!$A$1:$V$29</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28" l="1"/>
  <c r="L20" i="28"/>
  <c r="L10" i="28"/>
  <c r="R10" i="28" l="1"/>
  <c r="B30" i="28" l="1"/>
  <c r="E49" i="29"/>
  <c r="E48" i="29"/>
  <c r="E47" i="29"/>
  <c r="E46" i="29"/>
  <c r="E45" i="29"/>
  <c r="E44" i="29"/>
  <c r="E43" i="29"/>
  <c r="E42" i="29"/>
  <c r="E41" i="29"/>
  <c r="G40" i="27"/>
  <c r="H40" i="27" s="1"/>
  <c r="F40" i="29" s="1"/>
  <c r="J42" i="28"/>
  <c r="L40" i="27"/>
  <c r="K40" i="27" s="1"/>
  <c r="R40" i="28"/>
  <c r="L40" i="29"/>
  <c r="E40" i="29"/>
  <c r="C40" i="29"/>
  <c r="B40" i="29"/>
  <c r="A40" i="29"/>
  <c r="E39" i="29"/>
  <c r="E38" i="29"/>
  <c r="E37" i="29"/>
  <c r="E36" i="29"/>
  <c r="E35" i="29"/>
  <c r="E34" i="29"/>
  <c r="E33" i="29"/>
  <c r="E32" i="29"/>
  <c r="E31" i="29"/>
  <c r="J32" i="28"/>
  <c r="R32" i="28"/>
  <c r="R30" i="28"/>
  <c r="L30" i="29"/>
  <c r="E30" i="29"/>
  <c r="C30" i="29"/>
  <c r="B30" i="29"/>
  <c r="A30" i="29"/>
  <c r="C49" i="28"/>
  <c r="L48" i="28"/>
  <c r="C48" i="28"/>
  <c r="C47" i="28"/>
  <c r="L46" i="28"/>
  <c r="C46" i="28"/>
  <c r="C45" i="28"/>
  <c r="L44" i="28"/>
  <c r="C44" i="28"/>
  <c r="C43" i="28"/>
  <c r="L42" i="28"/>
  <c r="C42" i="28"/>
  <c r="J41" i="28"/>
  <c r="C41" i="28"/>
  <c r="J40" i="28"/>
  <c r="L40" i="28"/>
  <c r="C40" i="28"/>
  <c r="B40" i="28"/>
  <c r="A40" i="28"/>
  <c r="C39" i="28"/>
  <c r="L38" i="28"/>
  <c r="C38" i="28"/>
  <c r="C37" i="28"/>
  <c r="L36" i="28"/>
  <c r="C36" i="28"/>
  <c r="C35" i="28"/>
  <c r="L34" i="28"/>
  <c r="C34" i="28"/>
  <c r="C33" i="28"/>
  <c r="C32" i="28"/>
  <c r="J31" i="28"/>
  <c r="C31" i="28"/>
  <c r="J30" i="28"/>
  <c r="L30" i="28"/>
  <c r="C30" i="28"/>
  <c r="A30" i="28"/>
  <c r="L48" i="27"/>
  <c r="K48" i="27" s="1"/>
  <c r="L46" i="27"/>
  <c r="K46" i="27" s="1"/>
  <c r="L44" i="27"/>
  <c r="L42" i="27"/>
  <c r="K42" i="27" s="1"/>
  <c r="L38" i="27"/>
  <c r="K38" i="27" s="1"/>
  <c r="L36" i="27"/>
  <c r="K36" i="27" s="1"/>
  <c r="L34" i="27"/>
  <c r="K34" i="27" s="1"/>
  <c r="L32" i="27"/>
  <c r="K32" i="27"/>
  <c r="L30" i="27"/>
  <c r="G30" i="27"/>
  <c r="H30" i="27" s="1"/>
  <c r="C20" i="29"/>
  <c r="C20" i="18" s="1"/>
  <c r="C10" i="29"/>
  <c r="C10" i="31" s="1"/>
  <c r="L12" i="28"/>
  <c r="L14" i="28"/>
  <c r="L16" i="28"/>
  <c r="L18" i="28"/>
  <c r="L24" i="28"/>
  <c r="L26" i="28"/>
  <c r="L28" i="28"/>
  <c r="C20" i="28"/>
  <c r="C21" i="28"/>
  <c r="C22" i="28"/>
  <c r="C23" i="28"/>
  <c r="C24" i="28"/>
  <c r="C25" i="28"/>
  <c r="C26" i="28"/>
  <c r="C27" i="28"/>
  <c r="C28" i="28"/>
  <c r="C29" i="28"/>
  <c r="A20" i="28"/>
  <c r="B20" i="28"/>
  <c r="C11" i="28"/>
  <c r="C12" i="28"/>
  <c r="C14" i="28"/>
  <c r="C15" i="28"/>
  <c r="C16" i="28"/>
  <c r="C17" i="28"/>
  <c r="C18" i="28"/>
  <c r="C19" i="28"/>
  <c r="C10" i="28"/>
  <c r="B10" i="28"/>
  <c r="A10" i="28"/>
  <c r="I27" i="5" a="1"/>
  <c r="L18" i="27"/>
  <c r="K18" i="27" s="1"/>
  <c r="L12" i="27"/>
  <c r="K12" i="27" s="1"/>
  <c r="L14" i="27"/>
  <c r="L16" i="27"/>
  <c r="K16" i="27" s="1"/>
  <c r="L10" i="27"/>
  <c r="I21" i="5"/>
  <c r="I22" i="5"/>
  <c r="C30" i="32"/>
  <c r="C30" i="31"/>
  <c r="C100" i="30"/>
  <c r="C90" i="30"/>
  <c r="C80" i="30"/>
  <c r="C70" i="30"/>
  <c r="C60" i="30"/>
  <c r="C50" i="30"/>
  <c r="C40" i="30"/>
  <c r="C30" i="30"/>
  <c r="C30" i="18"/>
  <c r="K14" i="27"/>
  <c r="L20" i="27"/>
  <c r="L22" i="27"/>
  <c r="K22" i="27" s="1"/>
  <c r="L24" i="27"/>
  <c r="K24" i="27" s="1"/>
  <c r="L26" i="27"/>
  <c r="K26" i="27" s="1"/>
  <c r="L28" i="27"/>
  <c r="K28" i="27" s="1"/>
  <c r="K10" i="27"/>
  <c r="L20" i="29"/>
  <c r="E11" i="29"/>
  <c r="E12" i="29"/>
  <c r="E13" i="29"/>
  <c r="E14" i="29"/>
  <c r="E15" i="29"/>
  <c r="E16" i="29"/>
  <c r="E17" i="29"/>
  <c r="E18" i="29"/>
  <c r="E19" i="29"/>
  <c r="E20" i="29"/>
  <c r="E21" i="29"/>
  <c r="E22" i="29"/>
  <c r="E23" i="29"/>
  <c r="E24" i="29"/>
  <c r="E25" i="29"/>
  <c r="E26" i="29"/>
  <c r="E27" i="29"/>
  <c r="E28" i="29"/>
  <c r="E29" i="29"/>
  <c r="A20" i="29"/>
  <c r="A20" i="18" s="1"/>
  <c r="B20" i="29"/>
  <c r="B20" i="32" s="1"/>
  <c r="R20" i="28"/>
  <c r="J20" i="28"/>
  <c r="J21" i="28"/>
  <c r="J22" i="28"/>
  <c r="R12" i="28"/>
  <c r="S10" i="28" s="1"/>
  <c r="J11" i="28"/>
  <c r="J12" i="28"/>
  <c r="J10" i="28"/>
  <c r="B90" i="30"/>
  <c r="B70" i="30"/>
  <c r="A90" i="30"/>
  <c r="A70" i="30"/>
  <c r="A50" i="30"/>
  <c r="B100" i="30"/>
  <c r="B80" i="30"/>
  <c r="B60" i="30"/>
  <c r="B40" i="30"/>
  <c r="A100" i="30"/>
  <c r="A80" i="30"/>
  <c r="A60" i="30"/>
  <c r="A40" i="30"/>
  <c r="B50" i="30"/>
  <c r="B20" i="18"/>
  <c r="A20" i="32"/>
  <c r="A30" i="31"/>
  <c r="A30" i="30"/>
  <c r="A30" i="18"/>
  <c r="A30" i="32"/>
  <c r="B30" i="32"/>
  <c r="B30" i="31"/>
  <c r="B30" i="30"/>
  <c r="B30" i="18"/>
  <c r="G10" i="27"/>
  <c r="H10" i="27" s="1"/>
  <c r="G20" i="27"/>
  <c r="H20" i="27" s="1"/>
  <c r="F20" i="29" s="1"/>
  <c r="E10" i="29"/>
  <c r="B10" i="29"/>
  <c r="B10" i="18" s="1"/>
  <c r="A10" i="29"/>
  <c r="A10" i="31" s="1"/>
  <c r="F100" i="30"/>
  <c r="F60" i="30"/>
  <c r="F90" i="30"/>
  <c r="F70" i="30"/>
  <c r="F40" i="30"/>
  <c r="F80" i="30"/>
  <c r="F50" i="30"/>
  <c r="F30" i="18"/>
  <c r="F30" i="32"/>
  <c r="F30" i="31"/>
  <c r="F30" i="30"/>
  <c r="D40" i="30"/>
  <c r="D80" i="30"/>
  <c r="D60" i="30"/>
  <c r="D90" i="30"/>
  <c r="D70" i="30"/>
  <c r="D100" i="30"/>
  <c r="D30" i="32"/>
  <c r="D30" i="18"/>
  <c r="D30" i="31"/>
  <c r="D30" i="30"/>
  <c r="L10" i="29"/>
  <c r="D50" i="30"/>
  <c r="E100" i="30"/>
  <c r="E90" i="30"/>
  <c r="E80" i="30"/>
  <c r="E70" i="30"/>
  <c r="E40" i="30"/>
  <c r="E50" i="30"/>
  <c r="E60" i="30"/>
  <c r="E30" i="18"/>
  <c r="E30" i="32"/>
  <c r="E30" i="31"/>
  <c r="E30" i="30"/>
  <c r="S20" i="28" l="1"/>
  <c r="S30" i="28"/>
  <c r="C20" i="32"/>
  <c r="K20" i="28"/>
  <c r="A10" i="18"/>
  <c r="A10" i="32"/>
  <c r="A20" i="30"/>
  <c r="C20" i="30"/>
  <c r="A20" i="31"/>
  <c r="C20" i="31"/>
  <c r="K30" i="28"/>
  <c r="T30" i="28" s="1"/>
  <c r="J30" i="29" s="1"/>
  <c r="S40" i="28"/>
  <c r="K40" i="28"/>
  <c r="T40" i="28" s="1"/>
  <c r="M10" i="27"/>
  <c r="G10" i="29" s="1"/>
  <c r="B20" i="31"/>
  <c r="M30" i="27"/>
  <c r="G30" i="29" s="1"/>
  <c r="M20" i="27"/>
  <c r="O20" i="27" s="1"/>
  <c r="B20" i="30"/>
  <c r="M40" i="27"/>
  <c r="G40" i="29"/>
  <c r="F10" i="29"/>
  <c r="K44" i="27"/>
  <c r="K20" i="27"/>
  <c r="I27" i="5"/>
  <c r="K30" i="27"/>
  <c r="N40" i="27"/>
  <c r="H40" i="29" s="1"/>
  <c r="A10" i="30"/>
  <c r="T20" i="28"/>
  <c r="F30" i="29"/>
  <c r="K10" i="28"/>
  <c r="T10" i="28" s="1"/>
  <c r="J10" i="29" s="1"/>
  <c r="C10" i="18"/>
  <c r="C10" i="32"/>
  <c r="C10" i="30"/>
  <c r="B10" i="30"/>
  <c r="B10" i="31"/>
  <c r="B10" i="32"/>
  <c r="U30" i="28" l="1"/>
  <c r="K30" i="29" s="1"/>
  <c r="N30" i="27"/>
  <c r="H30" i="29" s="1"/>
  <c r="G20" i="29"/>
  <c r="U40" i="28"/>
  <c r="K40" i="29" s="1"/>
  <c r="U20" i="28"/>
  <c r="K20" i="29" s="1"/>
  <c r="E20" i="30" s="1"/>
  <c r="N20" i="27"/>
  <c r="H20" i="29" s="1"/>
  <c r="N10" i="27"/>
  <c r="H10" i="29" s="1"/>
  <c r="O10" i="27"/>
  <c r="U10" i="28"/>
  <c r="K10" i="29" s="1"/>
  <c r="J20" i="29"/>
  <c r="J40" i="29"/>
  <c r="D10" i="32"/>
  <c r="D10" i="18"/>
  <c r="D10" i="31"/>
  <c r="D10" i="30"/>
  <c r="V40" i="28" l="1"/>
  <c r="M40" i="29" s="1"/>
  <c r="V30" i="28"/>
  <c r="M30" i="29" s="1"/>
  <c r="E20" i="31"/>
  <c r="E20" i="32"/>
  <c r="V20" i="28"/>
  <c r="M20" i="29" s="1"/>
  <c r="F20" i="32" s="1"/>
  <c r="E20" i="18"/>
  <c r="V10" i="28"/>
  <c r="M10" i="29" s="1"/>
  <c r="F10" i="31" s="1"/>
  <c r="E10" i="30"/>
  <c r="E10" i="18"/>
  <c r="E10" i="32"/>
  <c r="E10" i="31"/>
  <c r="D20" i="30"/>
  <c r="D20" i="18"/>
  <c r="D20" i="31"/>
  <c r="D20" i="32"/>
  <c r="F20" i="30" l="1"/>
  <c r="F20" i="18"/>
  <c r="F20" i="31"/>
  <c r="F10" i="30"/>
  <c r="F10" i="18"/>
  <c r="F10" i="32"/>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<sst xmlns="http://schemas.openxmlformats.org/spreadsheetml/2006/main" count="605" uniqueCount="300">
  <si>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</si>
  <si>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</si>
  <si>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</si>
  <si>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</si>
  <si>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</si>
  <si>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</si>
  <si>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</si>
  <si>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</si>
  <si>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</si>
  <si>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</si>
  <si>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</si>
  <si>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</si>
  <si>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</si>
  <si>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</si>
  <si>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</si>
  <si>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</si>
  <si>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</si>
  <si>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</si>
  <si>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</si>
  <si>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</si>
  <si>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</si>
  <si>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</si>
  <si>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</si>
  <si>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</si>
  <si>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</si>
  <si>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</si>
  <si>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</si>
  <si>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</si>
  <si>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</si>
  <si>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</si>
  <si>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</si>
  <si>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</si>
  <si>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</si>
  <si>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</si>
  <si>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</si>
  <si>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</si>
  <si>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</si>
  <si>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</si>
  <si>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</si>
  <si>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</si>
  <si>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</si>
  <si>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</si>
  <si>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</si>
  <si>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</si>
  <si>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</si>
  <si>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</si>
  <si>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</si>
  <si>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</si>
  <si>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</si>
  <si>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</si>
  <si>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</si>
  <si>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</si>
  <si>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</si>
  <si>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</si>
  <si>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</si>
  <si>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</si>
  <si>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</si>
  <si>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</si>
  <si>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</si>
  <si>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</si>
  <si>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</si>
  <si>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</si>
  <si>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</si>
  <si>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</si>
  <si>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</si>
  <si>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</si>
  <si>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</si>
  <si>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</si>
  <si>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</si>
  <si>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</si>
  <si>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</si>
  <si>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</si>
  <si>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</si>
  <si>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</si>
  <si>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</si>
  <si>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</si>
  <si>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</si>
  <si>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</si>
  <si>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</si>
  <si>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</si>
  <si>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</si>
  <si>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</si>
  <si>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</si>
  <si>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</si>
  <si>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</si>
  <si>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</si>
  <si>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</si>
  <si>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</si>
  <si>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</si>
  <si>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</si>
  <si>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</si>
  <si>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</si>
  <si>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</si>
  <si>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</si>
  <si>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</si>
  <si>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</si>
  <si>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</si>
  <si>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</si>
  <si>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</si>
  <si>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</si>
  <si>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</si>
  <si>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</si>
  <si>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</si>
  <si>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</si>
  <si>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</si>
  <si>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</si>
  <si>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</si>
  <si>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</si>
  <si>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</si>
  <si>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</si>
  <si>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</si>
  <si>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</si>
  <si>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</si>
  <si>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</si>
  <si>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</si>
  <si>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</si>
  <si>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</si>
  <si>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</si>
  <si>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</si>
  <si>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</si>
  <si>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</si>
  <si>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</si>
  <si>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</si>
  <si>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</si>
  <si>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</si>
  <si>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</si>
  <si>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</si>
  <si>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</si>
  <si>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</si>
  <si>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</si>
  <si>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</si>
  <si>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</si>
  <si>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</si>
  <si>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</si>
  <si>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</si>
  <si>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</si>
  <si>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</si>
  <si>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</si>
  <si>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</si>
  <si>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</si>
  <si>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</si>
  <si>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</si>
  <si>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</si>
  <si>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</si>
  <si>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</si>
  <si>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</si>
  <si>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</si>
  <si>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</si>
  <si>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</si>
  <si>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</si>
  <si>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</si>
  <si>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</si>
  <si>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</si>
  <si>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</si>
  <si>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</si>
  <si>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</si>
  <si>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</si>
  <si>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</si>
  <si>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</si>
  <si>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</si>
  <si>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</si>
  <si>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</si>
  <si>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</si>
  <si>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</si>
  <si>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</si>
  <si>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</si>
  <si>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</si>
  <si>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</si>
  <si>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</si>
  <si>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</si>
  <si>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</si>
  <si>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</si>
  <si>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</si>
  <si>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</si>
  <si>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</si>
  <si>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</si>
  <si>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</si>
  <si>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</si>
  <si>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</si>
  <si>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</si>
  <si>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</si>
  <si>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</si>
  <si>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</si>
  <si>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</si>
  <si>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</si>
  <si>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</si>
  <si>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</si>
  <si>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</si>
  <si>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</si>
  <si>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</si>
  <si>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</si>
  <si>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</si>
  <si>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</si>
  <si>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</si>
  <si>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</si>
  <si>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</si>
  <si>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</si>
  <si>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</si>
  <si>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</si>
  <si>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</si>
  <si>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</si>
  <si>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</si>
  <si>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</si>
  <si>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</si>
  <si>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</si>
  <si>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</si>
  <si>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</si>
  <si>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</si>
  <si>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</si>
  <si>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</si>
  <si>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</si>
  <si>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</si>
  <si>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</si>
  <si>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</si>
  <si>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</si>
  <si>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</si>
  <si>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</si>
  <si>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t>Ofrecer, prometer, entregar, aceptar o solicitar una ventaja indebida para hacer modificaciones  fraudulentas de historias laborales, para favorecer el reconocimiento irregular de pensiones de jubilación, retroactivos.</t>
  </si>
  <si>
    <t>Cuando de manera indebida se alteran las bases de datos para  aumentar fraudulentamente el número de semanas cotizadas a personas que no cumplen con el tiempo laboral exigido por la ley, aportar documentación falsa  y alterar sin soporte el número de semanas.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</si>
  <si>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</si>
  <si>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</si>
  <si>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</si>
  <si>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</si>
  <si>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</si>
  <si>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</si>
  <si>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</si>
  <si>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</si>
  <si>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</si>
  <si>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</si>
  <si>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</si>
  <si>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</si>
  <si>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</si>
  <si>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</si>
  <si>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</si>
  <si>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</si>
  <si>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</si>
  <si>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</si>
  <si>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</si>
  <si>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</si>
  <si>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</si>
  <si>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</si>
  <si>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</si>
  <si>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</si>
  <si>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</si>
  <si>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</si>
  <si>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</si>
  <si>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</si>
  <si>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</si>
  <si>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</si>
  <si>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</si>
  <si>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</si>
  <si>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</si>
  <si>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</si>
  <si>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</si>
  <si>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</si>
  <si>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</si>
  <si>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</si>
  <si>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</si>
  <si>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</si>
  <si>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</si>
  <si>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</si>
  <si>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</si>
  <si>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</si>
  <si>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</si>
  <si>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</si>
  <si>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</si>
  <si>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</si>
  <si>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Gestionar   los requerimientos y necesidades en régimen salarial, prestacional, de seguridad y bienestar social, a partir de herramientas de gestión y control que permitan ofrecer una respuesta ágil y oportuna al Talento Humano en el marco del Sistema de Gestión de la Calidad, Medio Ambiente y Seguridad y Salud en el Trabajo de la Rama Judicial.</t>
  </si>
  <si>
    <t>Gestión Humana</t>
  </si>
  <si>
    <t>1.Realización de programas de formación, capacitación y sensibilización en temas de Probidad y ética de lo público</t>
  </si>
  <si>
    <t xml:space="preserve">Socialización constante de la política del SGAS del CSJ </t>
  </si>
  <si>
    <t>Ofrecer, prometer, entregar, aceptar o solicitar una ventaja indebida para otorgar beneficios del Plan de Bienestar a servidores y/o sus familias con criterios subjetivos, u otorgar beneficios a personas que no tienen derecho a ellos</t>
  </si>
  <si>
    <t>Cuando de manera indebida se otorgan beneficios en el marco de la formulación y/o ejecución del Plan de Bienestar, a terceros que no tienen derecho a ellos</t>
  </si>
  <si>
    <t>Cuando de manera indebida se alteran documentos, se aporta documentación falsa o se realizan vinculaciones de personal sin los soporte requeridos.</t>
  </si>
  <si>
    <t>Acciones de respuesta ante noticias que afectan la imagen de la entidad</t>
  </si>
  <si>
    <t>Pólizas de calidad y cumplimiento</t>
  </si>
  <si>
    <t>Verificación de listados de inscritos a actividades. 
Verificación de los requisitos establecidos en el Acuerdo PCSJA22-11934 (artículo 10)</t>
  </si>
  <si>
    <t>Director de Unidad</t>
  </si>
  <si>
    <t>Ofrecer, prometer, entregar, aceptar o solicitar una ventaja indebida para el trámite de vinculación sin cumplir con los requisitos establecidos</t>
  </si>
  <si>
    <t>Ofrecer, prometer, entregar, aceptar o solicitar una ventaja indebida para adulterar las novedades de nómina,  prestaciones sociales, incapacidades y licencias, en favor propio o de terceros</t>
  </si>
  <si>
    <t>Cuando  se  manipula la información de pre-nómina, nómina, incapacidades y licencias para generar beneficios indebidos.
.</t>
  </si>
  <si>
    <t>3. Debilidades en los controles de los procedimientos para liquidación de nómina, prestaciones sociales, recobro de incapacidades y licencias.</t>
  </si>
  <si>
    <t xml:space="preserve">Socialización constante del SGAS del CSJ </t>
  </si>
  <si>
    <t>Procedimiento para reintegro de nómina y devolución de aportes</t>
  </si>
  <si>
    <t>3. Debilidades en los controles del procedimiento para el diseño de planes y programas de bienestar social</t>
  </si>
  <si>
    <t>3. Debilidades en los controles del  procedimiento para vinculación, permanencia y retiro de servidores judiciales</t>
  </si>
  <si>
    <t>Validación de la información contenida en el formato de verificación de requisitos</t>
  </si>
  <si>
    <t>Validación de la prenómina por cada liquidador
Validación de liquidaciones definitivas por el coordinador de la Sección de Prestaciones Sociales.
Validación del responsable de la gestión de recobro de incapacidades ante las EPS y ARL del valor pagado en nómina frente al reconocido.</t>
  </si>
  <si>
    <t>Actualizar el procedimiento para vinculación, permanencia y retiro de servidores judiciales</t>
  </si>
  <si>
    <t xml:space="preserve">Enviar procedimiento de vinculación, permanencia y retiro de servidores judiciales para aprobación por parte del comité nacional del SIGCMA </t>
  </si>
  <si>
    <t>Enviar procedimiento de vinculación, permanencia y retiro de servidores judiciales para aprobación para publicación en el micrositio del SIGCMA</t>
  </si>
  <si>
    <t>3. Debilidades en la verificación de tiempos laborales</t>
  </si>
  <si>
    <t>Validación y firma de CETILES expedidos</t>
  </si>
  <si>
    <t>Actualización del procedimiento P-AGH-04 procedimiento para el diseño de planes y programas de bienestar</t>
  </si>
  <si>
    <t xml:space="preserve">Enviar procedimiento de procedimiento P-AGH-04 procedimiento para el diseño de planes y programas de bienestar para aprobación por parte del comité nacional del SIGCMA </t>
  </si>
  <si>
    <t>Enviar procedimiento P-AGH-04 procedimiento para el diseño de planes y programas de bienestar para aprobación para publicación en el micrositio del SIGCMA</t>
  </si>
  <si>
    <t>Actualización de los procedimientos:
+ P-AGH-06, procedimiento para pago de sueldos y cesantías a servidores judiciales 
* P-AGH-10, procedimiento para recobro de incapacidades y licencias 
VER ACCIÓN N 24</t>
  </si>
  <si>
    <t xml:space="preserve">Enviar procedimientos de P-AGH-06, procedimiento para pago de sueldos y cesantías a servidores judiciales  y  P-AGH-10, procedimiento para recobro de incapacidades y licencias para aprobación por parte del comité nacional del SIGCMA </t>
  </si>
  <si>
    <t>Enviar procedimientos de P-AGH-06, procedimiento para pago de sueldos y cesantías a servidores judiciales  y  P-AGH-10, procedimiento para recobro de incapacidades y licencias para aprobación para publicación en el micrositio del SIGCMA</t>
  </si>
  <si>
    <t>Gestionar   los requerimientos y necesidades en régimen salarial, prestacional, de seguridad y bienestar social, a partir de herramientas de gestión y control que permitan ofrecer una respuesta ágil y oportuna al Talento Humano en el marco del Sistema de Gestión de la Calidad, Medio Ambiente y Seguridad y Salud en el Trabajo  y  antisoborno de la Rama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</si>
</sst>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7"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right style="thin">
        <color theme="1"/>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83">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2"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26" fillId="0" borderId="93" xfId="0" applyFont="1" applyBorder="1" applyAlignment="1" applyProtection="1">
      <alignment horizontal="left" vertical="top" wrapText="1"/>
      <protection locked="0"/>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0" fillId="0" borderId="34" xfId="0" applyBorder="1" applyAlignment="1">
      <alignment horizontal="center" vertical="center" wrapText="1"/>
    </xf>
    <xf numFmtId="2" fontId="0" fillId="0" borderId="9" xfId="3" applyNumberFormat="1" applyFont="1" applyBorder="1" applyAlignment="1">
      <alignment horizontal="center" vertical="center" wrapText="1"/>
    </xf>
    <xf numFmtId="0" fontId="26" fillId="3" borderId="70" xfId="0" applyFont="1" applyFill="1" applyBorder="1" applyAlignment="1" applyProtection="1">
      <alignment vertical="top" wrapText="1"/>
      <protection locked="0"/>
    </xf>
    <xf numFmtId="0" fontId="26" fillId="3" borderId="93" xfId="0" applyFont="1" applyFill="1" applyBorder="1" applyAlignment="1" applyProtection="1">
      <alignment horizontal="left" vertical="top" wrapText="1"/>
      <protection locked="0"/>
    </xf>
    <xf numFmtId="0" fontId="20" fillId="3" borderId="9" xfId="0" applyFont="1" applyFill="1" applyBorder="1" applyAlignment="1">
      <alignment vertical="center"/>
    </xf>
    <xf numFmtId="14" fontId="20" fillId="3" borderId="9" xfId="0" applyNumberFormat="1" applyFont="1" applyFill="1" applyBorder="1" applyAlignment="1">
      <alignment vertical="center"/>
    </xf>
    <xf numFmtId="0" fontId="20" fillId="3" borderId="9" xfId="0" applyFont="1" applyFill="1" applyBorder="1" applyAlignment="1">
      <alignment vertical="center" wrapText="1"/>
    </xf>
    <xf numFmtId="3" fontId="0" fillId="3" borderId="34" xfId="0" applyNumberFormat="1" applyFill="1" applyBorder="1" applyAlignment="1">
      <alignment horizontal="left" vertical="center" wrapText="1"/>
    </xf>
    <xf numFmtId="0" fontId="0" fillId="3" borderId="40" xfId="0" applyFill="1" applyBorder="1" applyAlignment="1">
      <alignment horizontal="center" vertical="center" wrapText="1"/>
    </xf>
    <xf numFmtId="0" fontId="26" fillId="0" borderId="70" xfId="0" applyFont="1" applyFill="1" applyBorder="1" applyAlignment="1" applyProtection="1">
      <alignment horizontal="left" vertical="top" wrapText="1"/>
      <protection locked="0"/>
    </xf>
    <xf numFmtId="0" fontId="0" fillId="0" borderId="34" xfId="0" applyFill="1" applyBorder="1" applyAlignment="1">
      <alignment horizontal="center" vertical="center" wrapText="1"/>
    </xf>
    <xf numFmtId="0" fontId="20" fillId="0" borderId="9" xfId="0" applyFont="1" applyFill="1" applyBorder="1" applyAlignment="1">
      <alignment vertical="center" wrapText="1"/>
    </xf>
    <xf numFmtId="0" fontId="0" fillId="0" borderId="34" xfId="0" applyBorder="1" applyAlignment="1">
      <alignment horizontal="center" vertical="center" wrapText="1"/>
    </xf>
    <xf numFmtId="2" fontId="0" fillId="0" borderId="9" xfId="3" applyNumberFormat="1" applyFont="1" applyBorder="1" applyAlignment="1">
      <alignment horizontal="center" vertical="center" wrapText="1"/>
    </xf>
    <xf numFmtId="0" fontId="0" fillId="3" borderId="9" xfId="0" applyFill="1" applyBorder="1" applyAlignment="1">
      <alignment horizontal="left" vertical="center" wrapText="1"/>
    </xf>
    <xf numFmtId="0" fontId="20" fillId="3" borderId="9" xfId="0" applyFont="1" applyFill="1" applyBorder="1" applyAlignment="1">
      <alignment wrapText="1"/>
    </xf>
    <xf numFmtId="0" fontId="20" fillId="3" borderId="9" xfId="0" applyFont="1" applyFill="1" applyBorder="1"/>
    <xf numFmtId="0" fontId="20" fillId="3" borderId="9" xfId="0" applyFont="1" applyFill="1" applyBorder="1" applyAlignment="1">
      <alignment vertical="top" wrapText="1"/>
    </xf>
    <xf numFmtId="0" fontId="26" fillId="3" borderId="70" xfId="0" applyFont="1" applyFill="1" applyBorder="1" applyAlignment="1" applyProtection="1">
      <alignment horizontal="left" vertical="top" wrapText="1"/>
      <protection locked="0"/>
    </xf>
    <xf numFmtId="0" fontId="26" fillId="3" borderId="92" xfId="0" applyFont="1" applyFill="1" applyBorder="1" applyAlignment="1" applyProtection="1">
      <alignment vertical="top" wrapText="1"/>
      <protection locked="0"/>
    </xf>
    <xf numFmtId="0" fontId="26" fillId="3" borderId="0" xfId="0" applyFont="1" applyFill="1" applyAlignment="1" applyProtection="1">
      <alignment vertical="top" wrapText="1"/>
      <protection locked="0"/>
    </xf>
    <xf numFmtId="2" fontId="0" fillId="3" borderId="41" xfId="3" applyNumberFormat="1" applyFont="1" applyFill="1" applyBorder="1" applyAlignment="1">
      <alignment horizontal="center" vertical="center" wrapText="1"/>
    </xf>
    <xf numFmtId="0" fontId="52" fillId="0" borderId="0" xfId="0" applyFont="1" applyAlignment="1">
      <alignment horizontal="center"/>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3" borderId="96"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8"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9"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94" xfId="1" applyFont="1" applyFill="1" applyBorder="1" applyAlignment="1">
      <alignment horizontal="center" vertical="center"/>
    </xf>
    <xf numFmtId="0" fontId="17" fillId="4" borderId="95"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10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1" xfId="1" applyFont="1" applyFill="1" applyBorder="1" applyAlignment="1">
      <alignment horizontal="justify"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20" fillId="3" borderId="9" xfId="0" applyFont="1" applyFill="1" applyBorder="1" applyAlignment="1">
      <alignment horizontal="center" vertical="center" wrapText="1"/>
    </xf>
    <xf numFmtId="9" fontId="0" fillId="0" borderId="39" xfId="4" applyFont="1" applyBorder="1" applyAlignment="1">
      <alignment horizontal="center" vertical="center" wrapText="1"/>
    </xf>
    <xf numFmtId="0" fontId="27" fillId="0" borderId="9" xfId="0" applyFont="1" applyBorder="1" applyAlignment="1">
      <alignment horizontal="center"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81"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5" fillId="4" borderId="42" xfId="0" applyFont="1" applyFill="1" applyBorder="1" applyAlignment="1">
      <alignment horizontal="left" vertical="center"/>
    </xf>
    <xf numFmtId="9" fontId="0" fillId="0" borderId="42" xfId="4" applyFont="1" applyBorder="1" applyAlignment="1">
      <alignment horizontal="center" vertical="center" wrapText="1"/>
    </xf>
    <xf numFmtId="9" fontId="0" fillId="0" borderId="34" xfId="4" applyFont="1" applyBorder="1" applyAlignment="1">
      <alignment horizontal="center" vertical="center" wrapText="1"/>
    </xf>
    <xf numFmtId="0" fontId="22" fillId="3" borderId="34"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2" fontId="0" fillId="0" borderId="9"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0" fontId="0" fillId="3" borderId="42" xfId="0" applyFill="1" applyBorder="1" applyAlignment="1">
      <alignment horizontal="center" vertical="center" wrapText="1"/>
    </xf>
    <xf numFmtId="0" fontId="0" fillId="3" borderId="34" xfId="0" applyFill="1" applyBorder="1" applyAlignment="1">
      <alignment horizontal="center" vertical="center" wrapText="1"/>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0" fontId="27" fillId="0" borderId="34" xfId="0"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64" xfId="0" applyFont="1" applyFill="1" applyBorder="1" applyAlignment="1">
      <alignment horizontal="center" vertical="center"/>
    </xf>
    <xf numFmtId="0" fontId="28" fillId="4" borderId="9"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7"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52">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297282</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9" sqref="B9:J15"/>
    </sheetView>
  </sheetViews>
  <sheetFormatPr baseColWidth="10" defaultRowHeight="15" x14ac:dyDescent="0.25"/>
  <sheetData>
    <row r="2" spans="2:10" ht="18.75" x14ac:dyDescent="0.3">
      <c r="B2" s="166" t="s">
        <v>257</v>
      </c>
      <c r="C2" s="166"/>
      <c r="D2" s="166"/>
      <c r="E2" s="166"/>
      <c r="F2" s="166"/>
      <c r="G2" s="166"/>
      <c r="H2" s="166"/>
      <c r="I2" s="166"/>
      <c r="J2" s="166"/>
    </row>
    <row r="3" spans="2:10" ht="15.75" thickBot="1" x14ac:dyDescent="0.3"/>
    <row r="4" spans="2:10" x14ac:dyDescent="0.25">
      <c r="B4" s="167" t="s">
        <v>258</v>
      </c>
      <c r="C4" s="168"/>
      <c r="D4" s="168"/>
      <c r="E4" s="168"/>
      <c r="F4" s="168"/>
      <c r="G4" s="168"/>
      <c r="H4" s="168"/>
      <c r="I4" s="168"/>
      <c r="J4" s="169"/>
    </row>
    <row r="5" spans="2:10" x14ac:dyDescent="0.25">
      <c r="B5" s="170"/>
      <c r="C5" s="171"/>
      <c r="D5" s="171"/>
      <c r="E5" s="171"/>
      <c r="F5" s="171"/>
      <c r="G5" s="171"/>
      <c r="H5" s="171"/>
      <c r="I5" s="171"/>
      <c r="J5" s="172"/>
    </row>
    <row r="6" spans="2:10" x14ac:dyDescent="0.25">
      <c r="B6" s="170"/>
      <c r="C6" s="171"/>
      <c r="D6" s="171"/>
      <c r="E6" s="171"/>
      <c r="F6" s="171"/>
      <c r="G6" s="171"/>
      <c r="H6" s="171"/>
      <c r="I6" s="171"/>
      <c r="J6" s="172"/>
    </row>
    <row r="7" spans="2:10" ht="15.75" thickBot="1" x14ac:dyDescent="0.3">
      <c r="B7" s="173"/>
      <c r="C7" s="174"/>
      <c r="D7" s="174"/>
      <c r="E7" s="174"/>
      <c r="F7" s="174"/>
      <c r="G7" s="174"/>
      <c r="H7" s="174"/>
      <c r="I7" s="174"/>
      <c r="J7" s="175"/>
    </row>
    <row r="8" spans="2:10" ht="11.1" customHeight="1" x14ac:dyDescent="0.25"/>
    <row r="9" spans="2:10" ht="14.45" customHeight="1" x14ac:dyDescent="0.25">
      <c r="B9" s="171" t="s">
        <v>259</v>
      </c>
      <c r="C9" s="171"/>
      <c r="D9" s="171"/>
      <c r="E9" s="171"/>
      <c r="F9" s="171"/>
      <c r="G9" s="171"/>
      <c r="H9" s="171"/>
      <c r="I9" s="171"/>
      <c r="J9" s="171"/>
    </row>
    <row r="10" spans="2:10" x14ac:dyDescent="0.25">
      <c r="B10" s="171"/>
      <c r="C10" s="171"/>
      <c r="D10" s="171"/>
      <c r="E10" s="171"/>
      <c r="F10" s="171"/>
      <c r="G10" s="171"/>
      <c r="H10" s="171"/>
      <c r="I10" s="171"/>
      <c r="J10" s="171"/>
    </row>
    <row r="11" spans="2:10" x14ac:dyDescent="0.25">
      <c r="B11" s="171"/>
      <c r="C11" s="171"/>
      <c r="D11" s="171"/>
      <c r="E11" s="171"/>
      <c r="F11" s="171"/>
      <c r="G11" s="171"/>
      <c r="H11" s="171"/>
      <c r="I11" s="171"/>
      <c r="J11" s="171"/>
    </row>
    <row r="12" spans="2:10" x14ac:dyDescent="0.25">
      <c r="B12" s="171"/>
      <c r="C12" s="171"/>
      <c r="D12" s="171"/>
      <c r="E12" s="171"/>
      <c r="F12" s="171"/>
      <c r="G12" s="171"/>
      <c r="H12" s="171"/>
      <c r="I12" s="171"/>
      <c r="J12" s="171"/>
    </row>
    <row r="13" spans="2:10" x14ac:dyDescent="0.25">
      <c r="B13" s="171"/>
      <c r="C13" s="171"/>
      <c r="D13" s="171"/>
      <c r="E13" s="171"/>
      <c r="F13" s="171"/>
      <c r="G13" s="171"/>
      <c r="H13" s="171"/>
      <c r="I13" s="171"/>
      <c r="J13" s="171"/>
    </row>
    <row r="14" spans="2:10" x14ac:dyDescent="0.25">
      <c r="B14" s="171"/>
      <c r="C14" s="171"/>
      <c r="D14" s="171"/>
      <c r="E14" s="171"/>
      <c r="F14" s="171"/>
      <c r="G14" s="171"/>
      <c r="H14" s="171"/>
      <c r="I14" s="171"/>
      <c r="J14" s="171"/>
    </row>
    <row r="15" spans="2:10" x14ac:dyDescent="0.25">
      <c r="B15" s="171"/>
      <c r="C15" s="171"/>
      <c r="D15" s="171"/>
      <c r="E15" s="171"/>
      <c r="F15" s="171"/>
      <c r="G15" s="171"/>
      <c r="H15" s="171"/>
      <c r="I15" s="171"/>
      <c r="J15" s="171"/>
    </row>
    <row r="17" spans="2:10" x14ac:dyDescent="0.25">
      <c r="B17" s="171" t="s">
        <v>260</v>
      </c>
      <c r="C17" s="171"/>
      <c r="D17" s="171"/>
      <c r="E17" s="171"/>
      <c r="F17" s="171"/>
      <c r="G17" s="171"/>
      <c r="H17" s="171"/>
      <c r="I17" s="171"/>
      <c r="J17" s="171"/>
    </row>
    <row r="18" spans="2:10" x14ac:dyDescent="0.25">
      <c r="B18" s="171"/>
      <c r="C18" s="171"/>
      <c r="D18" s="171"/>
      <c r="E18" s="171"/>
      <c r="F18" s="171"/>
      <c r="G18" s="171"/>
      <c r="H18" s="171"/>
      <c r="I18" s="171"/>
      <c r="J18" s="171"/>
    </row>
    <row r="19" spans="2:10" x14ac:dyDescent="0.25">
      <c r="B19" s="171"/>
      <c r="C19" s="171"/>
      <c r="D19" s="171"/>
      <c r="E19" s="171"/>
      <c r="F19" s="171"/>
      <c r="G19" s="171"/>
      <c r="H19" s="171"/>
      <c r="I19" s="171"/>
      <c r="J19" s="171"/>
    </row>
    <row r="20" spans="2:10" x14ac:dyDescent="0.25">
      <c r="B20" s="171"/>
      <c r="C20" s="171"/>
      <c r="D20" s="171"/>
      <c r="E20" s="171"/>
      <c r="F20" s="171"/>
      <c r="G20" s="171"/>
      <c r="H20" s="171"/>
      <c r="I20" s="171"/>
      <c r="J20" s="171"/>
    </row>
    <row r="22" spans="2:10" x14ac:dyDescent="0.25">
      <c r="B22" s="171" t="s">
        <v>261</v>
      </c>
      <c r="C22" s="171"/>
      <c r="D22" s="171"/>
      <c r="E22" s="171"/>
      <c r="F22" s="171"/>
      <c r="G22" s="171"/>
      <c r="H22" s="171"/>
      <c r="I22" s="171"/>
      <c r="J22" s="171"/>
    </row>
    <row r="23" spans="2:10" x14ac:dyDescent="0.25">
      <c r="B23" s="171"/>
      <c r="C23" s="171"/>
      <c r="D23" s="171"/>
      <c r="E23" s="171"/>
      <c r="F23" s="171"/>
      <c r="G23" s="171"/>
      <c r="H23" s="171"/>
      <c r="I23" s="171"/>
      <c r="J23" s="171"/>
    </row>
    <row r="24" spans="2:10" x14ac:dyDescent="0.25">
      <c r="B24" s="171"/>
      <c r="C24" s="171"/>
      <c r="D24" s="171"/>
      <c r="E24" s="171"/>
      <c r="F24" s="171"/>
      <c r="G24" s="171"/>
      <c r="H24" s="171"/>
      <c r="I24" s="171"/>
      <c r="J24" s="171"/>
    </row>
    <row r="25" spans="2:10" x14ac:dyDescent="0.25">
      <c r="B25" s="171"/>
      <c r="C25" s="171"/>
      <c r="D25" s="171"/>
      <c r="E25" s="171"/>
      <c r="F25" s="171"/>
      <c r="G25" s="171"/>
      <c r="H25" s="171"/>
      <c r="I25" s="171"/>
      <c r="J25" s="171"/>
    </row>
    <row r="26" spans="2:10" x14ac:dyDescent="0.25">
      <c r="B26" s="171"/>
      <c r="C26" s="171"/>
      <c r="D26" s="171"/>
      <c r="E26" s="171"/>
      <c r="F26" s="171"/>
      <c r="G26" s="171"/>
      <c r="H26" s="171"/>
      <c r="I26" s="171"/>
      <c r="J26" s="171"/>
    </row>
    <row r="27" spans="2:10" x14ac:dyDescent="0.25">
      <c r="B27" s="171"/>
      <c r="C27" s="171"/>
      <c r="D27" s="171"/>
      <c r="E27" s="171"/>
      <c r="F27" s="171"/>
      <c r="G27" s="171"/>
      <c r="H27" s="171"/>
      <c r="I27" s="171"/>
      <c r="J27" s="171"/>
    </row>
    <row r="28" spans="2:10" x14ac:dyDescent="0.25">
      <c r="B28" s="171"/>
      <c r="C28" s="171"/>
      <c r="D28" s="171"/>
      <c r="E28" s="171"/>
      <c r="F28" s="171"/>
      <c r="G28" s="171"/>
      <c r="H28" s="171"/>
      <c r="I28" s="171"/>
      <c r="J28" s="171"/>
    </row>
    <row r="29" spans="2:10" x14ac:dyDescent="0.25">
      <c r="B29" s="171"/>
      <c r="C29" s="171"/>
      <c r="D29" s="171"/>
      <c r="E29" s="171"/>
      <c r="F29" s="171"/>
      <c r="G29" s="171"/>
      <c r="H29" s="171"/>
      <c r="I29" s="171"/>
      <c r="J29" s="171"/>
    </row>
    <row r="30" spans="2:10" ht="19.5" customHeight="1" x14ac:dyDescent="0.25">
      <c r="B30" s="171"/>
      <c r="C30" s="171"/>
      <c r="D30" s="171"/>
      <c r="E30" s="171"/>
      <c r="F30" s="171"/>
      <c r="G30" s="171"/>
      <c r="H30" s="171"/>
      <c r="I30" s="171"/>
      <c r="J30" s="171"/>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zoomScale="112" zoomScaleNormal="112" workbookViewId="0">
      <selection activeCell="B22" sqref="B22"/>
    </sheetView>
  </sheetViews>
  <sheetFormatPr baseColWidth="10" defaultColWidth="11.42578125" defaultRowHeight="15" x14ac:dyDescent="0.25"/>
  <cols>
    <col min="1" max="1" width="2.7109375" style="3" customWidth="1"/>
    <col min="2" max="2" width="24.7109375" style="3" customWidth="1"/>
    <col min="3" max="3" width="11.28515625" style="55" customWidth="1"/>
    <col min="4" max="4" width="19.28515625" style="55"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93" t="s">
        <v>16</v>
      </c>
      <c r="C2" s="194"/>
      <c r="D2" s="194"/>
      <c r="E2" s="194"/>
      <c r="F2" s="194"/>
      <c r="G2" s="194"/>
      <c r="H2" s="195"/>
    </row>
    <row r="3" spans="2:8" ht="16.5" x14ac:dyDescent="0.25">
      <c r="B3" s="196" t="s">
        <v>17</v>
      </c>
      <c r="C3" s="197"/>
      <c r="D3" s="198"/>
      <c r="E3" s="198"/>
      <c r="F3" s="198"/>
      <c r="G3" s="198"/>
      <c r="H3" s="199"/>
    </row>
    <row r="4" spans="2:8" ht="19.5" customHeight="1" x14ac:dyDescent="0.25">
      <c r="B4" s="200" t="s">
        <v>219</v>
      </c>
      <c r="C4" s="201"/>
      <c r="D4" s="201"/>
      <c r="E4" s="201"/>
      <c r="F4" s="201"/>
      <c r="G4" s="201"/>
      <c r="H4" s="202"/>
    </row>
    <row r="5" spans="2:8" ht="19.5" customHeight="1" x14ac:dyDescent="0.25">
      <c r="B5" s="140"/>
      <c r="C5" s="141"/>
      <c r="D5" s="141"/>
      <c r="E5" s="141"/>
      <c r="F5" s="141"/>
      <c r="G5" s="141"/>
      <c r="H5" s="142"/>
    </row>
    <row r="6" spans="2:8" ht="14.45" customHeight="1" x14ac:dyDescent="0.25">
      <c r="B6" s="203" t="s">
        <v>220</v>
      </c>
      <c r="C6" s="204"/>
      <c r="D6" s="204"/>
      <c r="E6" s="204"/>
      <c r="F6" s="204"/>
      <c r="G6" s="204"/>
      <c r="H6" s="205"/>
    </row>
    <row r="7" spans="2:8" ht="6.95" customHeight="1" thickBot="1" x14ac:dyDescent="0.3">
      <c r="B7" s="143"/>
      <c r="C7" s="63"/>
      <c r="D7" s="63"/>
      <c r="E7" s="5"/>
      <c r="F7" s="6"/>
      <c r="G7" s="6"/>
      <c r="H7" s="7"/>
    </row>
    <row r="8" spans="2:8" ht="15.75" thickTop="1" x14ac:dyDescent="0.25">
      <c r="B8" s="121"/>
      <c r="C8" s="123" t="s">
        <v>190</v>
      </c>
      <c r="D8" s="206" t="s">
        <v>18</v>
      </c>
      <c r="E8" s="207"/>
      <c r="F8" s="208" t="s">
        <v>19</v>
      </c>
      <c r="G8" s="209"/>
      <c r="H8" s="7"/>
    </row>
    <row r="9" spans="2:8" ht="15" customHeight="1" x14ac:dyDescent="0.25">
      <c r="B9" s="122"/>
      <c r="C9" s="124">
        <v>3</v>
      </c>
      <c r="D9" s="180" t="s">
        <v>20</v>
      </c>
      <c r="E9" s="181"/>
      <c r="F9" s="182" t="s">
        <v>192</v>
      </c>
      <c r="G9" s="183"/>
      <c r="H9" s="7"/>
    </row>
    <row r="10" spans="2:8" x14ac:dyDescent="0.25">
      <c r="B10" s="122"/>
      <c r="C10" s="124">
        <v>3</v>
      </c>
      <c r="D10" s="180" t="s">
        <v>22</v>
      </c>
      <c r="E10" s="181"/>
      <c r="F10" s="182" t="s">
        <v>193</v>
      </c>
      <c r="G10" s="183"/>
      <c r="H10" s="7"/>
    </row>
    <row r="11" spans="2:8" x14ac:dyDescent="0.25">
      <c r="B11" s="122"/>
      <c r="C11" s="124">
        <v>3</v>
      </c>
      <c r="D11" s="180" t="s">
        <v>24</v>
      </c>
      <c r="E11" s="181"/>
      <c r="F11" s="182" t="s">
        <v>194</v>
      </c>
      <c r="G11" s="183"/>
      <c r="H11" s="7"/>
    </row>
    <row r="12" spans="2:8" ht="27.75" customHeight="1" x14ac:dyDescent="0.25">
      <c r="B12" s="122"/>
      <c r="C12" s="124">
        <v>3</v>
      </c>
      <c r="D12" s="180" t="s">
        <v>108</v>
      </c>
      <c r="E12" s="181"/>
      <c r="F12" s="182" t="s">
        <v>195</v>
      </c>
      <c r="G12" s="183"/>
      <c r="H12" s="7"/>
    </row>
    <row r="13" spans="2:8" x14ac:dyDescent="0.25">
      <c r="B13" s="122"/>
      <c r="C13" s="124">
        <v>3</v>
      </c>
      <c r="D13" s="180" t="s">
        <v>96</v>
      </c>
      <c r="E13" s="181"/>
      <c r="F13" s="182" t="s">
        <v>196</v>
      </c>
      <c r="G13" s="183"/>
      <c r="H13" s="7"/>
    </row>
    <row r="14" spans="2:8" ht="41.25" customHeight="1" x14ac:dyDescent="0.25">
      <c r="B14" s="122"/>
      <c r="C14" s="124">
        <v>3</v>
      </c>
      <c r="D14" s="180" t="s">
        <v>4</v>
      </c>
      <c r="E14" s="181"/>
      <c r="F14" s="182" t="s">
        <v>197</v>
      </c>
      <c r="G14" s="183"/>
      <c r="H14" s="7"/>
    </row>
    <row r="15" spans="2:8" ht="41.25" customHeight="1" x14ac:dyDescent="0.25">
      <c r="B15" s="122"/>
      <c r="C15" s="124">
        <v>3</v>
      </c>
      <c r="D15" s="184" t="s">
        <v>191</v>
      </c>
      <c r="E15" s="180"/>
      <c r="F15" s="182" t="s">
        <v>198</v>
      </c>
      <c r="G15" s="183"/>
      <c r="H15" s="7"/>
    </row>
    <row r="16" spans="2:8" ht="51.75" customHeight="1" x14ac:dyDescent="0.25">
      <c r="B16" s="122"/>
      <c r="C16" s="124">
        <v>3</v>
      </c>
      <c r="D16" s="180" t="s">
        <v>121</v>
      </c>
      <c r="E16" s="181"/>
      <c r="F16" s="182" t="s">
        <v>199</v>
      </c>
      <c r="G16" s="183"/>
      <c r="H16" s="7"/>
    </row>
    <row r="17" spans="2:8" ht="51.75" customHeight="1" x14ac:dyDescent="0.25">
      <c r="B17" s="122"/>
      <c r="C17" s="124">
        <v>3</v>
      </c>
      <c r="D17" s="184" t="s">
        <v>200</v>
      </c>
      <c r="E17" s="180"/>
      <c r="F17" s="182" t="s">
        <v>201</v>
      </c>
      <c r="G17" s="183"/>
      <c r="H17" s="7"/>
    </row>
    <row r="18" spans="2:8" x14ac:dyDescent="0.25">
      <c r="C18" s="124">
        <v>4</v>
      </c>
      <c r="D18" s="185" t="s">
        <v>221</v>
      </c>
      <c r="E18" s="186"/>
      <c r="F18" s="182" t="s">
        <v>222</v>
      </c>
      <c r="G18" s="183"/>
    </row>
    <row r="19" spans="2:8" ht="51.75" customHeight="1" x14ac:dyDescent="0.25">
      <c r="B19" s="122"/>
      <c r="C19" s="124">
        <v>3</v>
      </c>
      <c r="D19" s="187" t="s">
        <v>202</v>
      </c>
      <c r="E19" s="188"/>
      <c r="F19" s="182" t="s">
        <v>223</v>
      </c>
      <c r="G19" s="183"/>
      <c r="H19" s="7"/>
    </row>
    <row r="20" spans="2:8" ht="57.6" customHeight="1" x14ac:dyDescent="0.25">
      <c r="B20" s="122"/>
      <c r="C20" s="124">
        <v>3</v>
      </c>
      <c r="D20" s="184" t="s">
        <v>204</v>
      </c>
      <c r="E20" s="180"/>
      <c r="F20" s="182" t="s">
        <v>224</v>
      </c>
      <c r="G20" s="183"/>
      <c r="H20" s="7"/>
    </row>
    <row r="21" spans="2:8" ht="36" customHeight="1" x14ac:dyDescent="0.25">
      <c r="B21" s="122"/>
      <c r="C21" s="124">
        <v>3</v>
      </c>
      <c r="D21" s="184" t="s">
        <v>225</v>
      </c>
      <c r="E21" s="180"/>
      <c r="F21" s="215" t="s">
        <v>205</v>
      </c>
      <c r="G21" s="216"/>
      <c r="H21" s="7"/>
    </row>
    <row r="22" spans="2:8" ht="26.25" customHeight="1" x14ac:dyDescent="0.25">
      <c r="B22" s="122"/>
      <c r="C22" s="124">
        <v>3</v>
      </c>
      <c r="D22" s="217" t="s">
        <v>226</v>
      </c>
      <c r="E22" s="218"/>
      <c r="F22" s="182" t="s">
        <v>203</v>
      </c>
      <c r="G22" s="183"/>
      <c r="H22" s="7"/>
    </row>
    <row r="23" spans="2:8" ht="30" customHeight="1" x14ac:dyDescent="0.25">
      <c r="B23" s="122"/>
      <c r="C23" s="124"/>
      <c r="D23" s="180" t="s">
        <v>227</v>
      </c>
      <c r="E23" s="181"/>
      <c r="F23" s="182" t="s">
        <v>203</v>
      </c>
      <c r="G23" s="183"/>
      <c r="H23" s="7"/>
    </row>
    <row r="24" spans="2:8" ht="39.75" customHeight="1" x14ac:dyDescent="0.25">
      <c r="B24" s="122"/>
      <c r="C24" s="124"/>
      <c r="D24" s="219" t="s">
        <v>228</v>
      </c>
      <c r="E24" s="180"/>
      <c r="F24" s="182" t="s">
        <v>203</v>
      </c>
      <c r="G24" s="183"/>
      <c r="H24" s="7"/>
    </row>
    <row r="25" spans="2:8" ht="27" customHeight="1" x14ac:dyDescent="0.25">
      <c r="B25" s="4"/>
      <c r="C25" s="63"/>
      <c r="D25" s="62"/>
      <c r="E25" s="60"/>
      <c r="F25" s="61"/>
      <c r="G25" s="61"/>
      <c r="H25" s="7"/>
    </row>
    <row r="26" spans="2:8" ht="27" customHeight="1" x14ac:dyDescent="0.25">
      <c r="B26" s="203" t="s">
        <v>229</v>
      </c>
      <c r="C26" s="204"/>
      <c r="D26" s="204"/>
      <c r="E26" s="204"/>
      <c r="F26" s="204"/>
      <c r="G26" s="204"/>
      <c r="H26" s="205"/>
    </row>
    <row r="27" spans="2:8" ht="10.5" customHeight="1" thickBot="1" x14ac:dyDescent="0.3">
      <c r="D27" s="62"/>
      <c r="E27" s="60"/>
      <c r="F27" s="61"/>
      <c r="G27" s="61"/>
      <c r="H27" s="7"/>
    </row>
    <row r="28" spans="2:8" ht="16.5" thickTop="1" thickBot="1" x14ac:dyDescent="0.3">
      <c r="D28" s="212" t="s">
        <v>18</v>
      </c>
      <c r="E28" s="207"/>
      <c r="F28" s="213" t="s">
        <v>19</v>
      </c>
      <c r="G28" s="214"/>
      <c r="H28" s="33"/>
    </row>
    <row r="29" spans="2:8" x14ac:dyDescent="0.25">
      <c r="D29" s="189" t="s">
        <v>20</v>
      </c>
      <c r="E29" s="190"/>
      <c r="F29" s="191" t="s">
        <v>21</v>
      </c>
      <c r="G29" s="192"/>
      <c r="H29" s="33"/>
    </row>
    <row r="30" spans="2:8" x14ac:dyDescent="0.25">
      <c r="D30" s="176" t="s">
        <v>22</v>
      </c>
      <c r="E30" s="177"/>
      <c r="F30" s="210" t="s">
        <v>23</v>
      </c>
      <c r="G30" s="211"/>
      <c r="H30" s="33"/>
    </row>
    <row r="31" spans="2:8" x14ac:dyDescent="0.25">
      <c r="D31" s="176" t="s">
        <v>24</v>
      </c>
      <c r="E31" s="177"/>
      <c r="F31" s="210" t="s">
        <v>25</v>
      </c>
      <c r="G31" s="211"/>
      <c r="H31" s="33"/>
    </row>
    <row r="32" spans="2:8" x14ac:dyDescent="0.25">
      <c r="D32" s="176" t="s">
        <v>108</v>
      </c>
      <c r="E32" s="177"/>
      <c r="F32" s="210" t="s">
        <v>230</v>
      </c>
      <c r="G32" s="211"/>
      <c r="H32" s="33"/>
    </row>
    <row r="33" spans="2:8" x14ac:dyDescent="0.25">
      <c r="D33" s="176" t="s">
        <v>96</v>
      </c>
      <c r="E33" s="177"/>
      <c r="F33" s="210" t="s">
        <v>231</v>
      </c>
      <c r="G33" s="211"/>
      <c r="H33" s="33"/>
    </row>
    <row r="34" spans="2:8" ht="29.25" customHeight="1" x14ac:dyDescent="0.25">
      <c r="D34" s="176" t="s">
        <v>98</v>
      </c>
      <c r="E34" s="177"/>
      <c r="F34" s="210" t="s">
        <v>232</v>
      </c>
      <c r="G34" s="211"/>
      <c r="H34" s="33"/>
    </row>
    <row r="35" spans="2:8" ht="38.450000000000003" customHeight="1" x14ac:dyDescent="0.25">
      <c r="B35" s="4"/>
      <c r="C35" s="63"/>
      <c r="D35" s="176" t="s">
        <v>233</v>
      </c>
      <c r="E35" s="177"/>
      <c r="F35" s="178" t="s">
        <v>234</v>
      </c>
      <c r="G35" s="179"/>
      <c r="H35" s="7"/>
    </row>
    <row r="36" spans="2:8" ht="35.1" customHeight="1" x14ac:dyDescent="0.25">
      <c r="B36" s="4"/>
      <c r="C36" s="63"/>
      <c r="D36" s="176" t="s">
        <v>235</v>
      </c>
      <c r="E36" s="177"/>
      <c r="F36" s="178" t="s">
        <v>236</v>
      </c>
      <c r="G36" s="179"/>
      <c r="H36" s="7"/>
    </row>
    <row r="37" spans="2:8" ht="35.1" customHeight="1" x14ac:dyDescent="0.25">
      <c r="B37" s="4"/>
      <c r="C37" s="63"/>
      <c r="D37" s="176" t="s">
        <v>237</v>
      </c>
      <c r="E37" s="177"/>
      <c r="F37" s="178" t="s">
        <v>236</v>
      </c>
      <c r="G37" s="179"/>
      <c r="H37" s="7"/>
    </row>
    <row r="38" spans="2:8" ht="35.1" customHeight="1" x14ac:dyDescent="0.25">
      <c r="B38" s="4"/>
      <c r="C38" s="63"/>
      <c r="D38" s="176" t="s">
        <v>238</v>
      </c>
      <c r="E38" s="177"/>
      <c r="F38" s="178" t="s">
        <v>236</v>
      </c>
      <c r="G38" s="179"/>
      <c r="H38" s="7"/>
    </row>
    <row r="39" spans="2:8" ht="35.1" customHeight="1" x14ac:dyDescent="0.25">
      <c r="B39" s="4"/>
      <c r="C39" s="63"/>
      <c r="D39" s="176" t="s">
        <v>239</v>
      </c>
      <c r="E39" s="177"/>
      <c r="F39" s="178" t="s">
        <v>236</v>
      </c>
      <c r="G39" s="179"/>
      <c r="H39" s="7"/>
    </row>
    <row r="40" spans="2:8" ht="35.1" customHeight="1" x14ac:dyDescent="0.25">
      <c r="B40" s="4"/>
      <c r="C40" s="63"/>
      <c r="D40" s="176" t="s">
        <v>240</v>
      </c>
      <c r="E40" s="177"/>
      <c r="F40" s="178" t="s">
        <v>241</v>
      </c>
      <c r="G40" s="179"/>
      <c r="H40" s="7"/>
    </row>
    <row r="41" spans="2:8" ht="35.1" customHeight="1" x14ac:dyDescent="0.25">
      <c r="B41" s="4"/>
      <c r="C41" s="63"/>
      <c r="D41" s="176" t="s">
        <v>160</v>
      </c>
      <c r="E41" s="177"/>
      <c r="F41" s="178" t="s">
        <v>242</v>
      </c>
      <c r="G41" s="179"/>
      <c r="H41" s="7"/>
    </row>
    <row r="42" spans="2:8" ht="35.1" customHeight="1" x14ac:dyDescent="0.25">
      <c r="B42" s="4"/>
      <c r="C42" s="63"/>
      <c r="D42" s="176" t="s">
        <v>243</v>
      </c>
      <c r="E42" s="177"/>
      <c r="F42" s="178" t="s">
        <v>244</v>
      </c>
      <c r="G42" s="179"/>
      <c r="H42" s="7"/>
    </row>
    <row r="43" spans="2:8" ht="35.1" customHeight="1" x14ac:dyDescent="0.25">
      <c r="B43" s="4"/>
      <c r="C43" s="63"/>
      <c r="D43" s="176" t="s">
        <v>245</v>
      </c>
      <c r="E43" s="177"/>
      <c r="F43" s="178" t="s">
        <v>236</v>
      </c>
      <c r="G43" s="179"/>
      <c r="H43" s="7"/>
    </row>
    <row r="44" spans="2:8" ht="50.45" customHeight="1" x14ac:dyDescent="0.25">
      <c r="B44" s="4"/>
      <c r="C44" s="63"/>
      <c r="D44" s="176" t="s">
        <v>246</v>
      </c>
      <c r="E44" s="177"/>
      <c r="F44" s="178" t="s">
        <v>236</v>
      </c>
      <c r="G44" s="179"/>
      <c r="H44" s="7"/>
    </row>
    <row r="45" spans="2:8" ht="35.1" customHeight="1" x14ac:dyDescent="0.25">
      <c r="B45" s="4"/>
      <c r="C45" s="63"/>
      <c r="D45" s="176" t="s">
        <v>247</v>
      </c>
      <c r="E45" s="177"/>
      <c r="F45" s="178" t="s">
        <v>236</v>
      </c>
      <c r="G45" s="179"/>
      <c r="H45" s="7"/>
    </row>
    <row r="46" spans="2:8" ht="35.1" customHeight="1" x14ac:dyDescent="0.25">
      <c r="B46" s="4"/>
      <c r="C46" s="63"/>
      <c r="D46" s="176" t="s">
        <v>248</v>
      </c>
      <c r="E46" s="177"/>
      <c r="F46" s="178" t="s">
        <v>236</v>
      </c>
      <c r="G46" s="179"/>
      <c r="H46" s="7"/>
    </row>
    <row r="47" spans="2:8" ht="35.1" customHeight="1" x14ac:dyDescent="0.25">
      <c r="B47" s="4"/>
      <c r="C47" s="63"/>
      <c r="D47" s="176" t="s">
        <v>249</v>
      </c>
      <c r="E47" s="177"/>
      <c r="F47" s="178" t="s">
        <v>241</v>
      </c>
      <c r="G47" s="179"/>
      <c r="H47" s="7"/>
    </row>
    <row r="48" spans="2:8" ht="35.1" customHeight="1" x14ac:dyDescent="0.25">
      <c r="B48" s="4"/>
      <c r="C48" s="63"/>
      <c r="D48" s="176" t="s">
        <v>250</v>
      </c>
      <c r="E48" s="177"/>
      <c r="F48" s="178" t="s">
        <v>241</v>
      </c>
      <c r="G48" s="179"/>
      <c r="H48" s="7"/>
    </row>
    <row r="49" spans="2:8" ht="35.1" customHeight="1" x14ac:dyDescent="0.25">
      <c r="B49" s="4"/>
      <c r="C49" s="63"/>
      <c r="D49" s="176" t="s">
        <v>251</v>
      </c>
      <c r="E49" s="177"/>
      <c r="F49" s="178" t="s">
        <v>241</v>
      </c>
      <c r="G49" s="179"/>
      <c r="H49" s="7"/>
    </row>
    <row r="50" spans="2:8" ht="35.1" customHeight="1" thickBot="1" x14ac:dyDescent="0.3">
      <c r="B50" s="4"/>
      <c r="C50" s="63"/>
      <c r="D50" s="223" t="s">
        <v>252</v>
      </c>
      <c r="E50" s="224"/>
      <c r="F50" s="225" t="s">
        <v>241</v>
      </c>
      <c r="G50" s="226"/>
      <c r="H50" s="7"/>
    </row>
    <row r="51" spans="2:8" ht="32.25" customHeight="1" x14ac:dyDescent="0.25">
      <c r="B51" s="4"/>
      <c r="C51" s="63"/>
      <c r="D51" s="62"/>
      <c r="E51" s="62"/>
      <c r="F51" s="61"/>
      <c r="G51" s="61"/>
      <c r="H51" s="7"/>
    </row>
    <row r="52" spans="2:8" ht="34.5" customHeight="1" x14ac:dyDescent="0.25">
      <c r="B52" s="203" t="s">
        <v>253</v>
      </c>
      <c r="C52" s="204"/>
      <c r="D52" s="204"/>
      <c r="E52" s="204"/>
      <c r="F52" s="204"/>
      <c r="G52" s="204"/>
      <c r="H52" s="205"/>
    </row>
    <row r="53" spans="2:8" ht="21.75" customHeight="1" x14ac:dyDescent="0.25">
      <c r="B53" s="203" t="s">
        <v>254</v>
      </c>
      <c r="C53" s="204"/>
      <c r="D53" s="204"/>
      <c r="E53" s="204"/>
      <c r="F53" s="204"/>
      <c r="G53" s="204"/>
      <c r="H53" s="205"/>
    </row>
    <row r="54" spans="2:8" ht="43.5" customHeight="1" x14ac:dyDescent="0.25">
      <c r="B54" s="203" t="s">
        <v>255</v>
      </c>
      <c r="C54" s="204"/>
      <c r="D54" s="204"/>
      <c r="E54" s="204"/>
      <c r="F54" s="204"/>
      <c r="G54" s="204"/>
      <c r="H54" s="205"/>
    </row>
    <row r="55" spans="2:8" ht="18" customHeight="1" thickBot="1" x14ac:dyDescent="0.3">
      <c r="B55" s="220" t="s">
        <v>256</v>
      </c>
      <c r="C55" s="221"/>
      <c r="D55" s="221"/>
      <c r="E55" s="221"/>
      <c r="F55" s="221"/>
      <c r="G55" s="221"/>
      <c r="H55" s="222"/>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49"/>
  <sheetViews>
    <sheetView topLeftCell="A4" zoomScale="55" zoomScaleNormal="55" zoomScalePageLayoutView="50" workbookViewId="0">
      <selection activeCell="D35" sqref="D35"/>
    </sheetView>
  </sheetViews>
  <sheetFormatPr baseColWidth="10" defaultColWidth="11.42578125" defaultRowHeight="15" x14ac:dyDescent="0.25"/>
  <cols>
    <col min="1" max="1" width="5" bestFit="1" customWidth="1"/>
    <col min="2" max="2" width="40.8554687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42578125"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38"/>
      <c r="B1" s="239"/>
      <c r="C1" s="239"/>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40"/>
      <c r="B2" s="241"/>
      <c r="C2" s="241"/>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42" t="s">
        <v>0</v>
      </c>
      <c r="B4" s="242"/>
      <c r="C4" s="242"/>
      <c r="D4" s="249" t="s">
        <v>268</v>
      </c>
      <c r="E4" s="249"/>
      <c r="F4" s="249"/>
      <c r="G4" s="249"/>
      <c r="H4" s="249"/>
      <c r="I4" s="249"/>
      <c r="J4" s="249"/>
      <c r="K4" s="249"/>
      <c r="L4" s="249"/>
      <c r="M4" s="249"/>
      <c r="N4" s="249"/>
      <c r="O4" s="249"/>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x14ac:dyDescent="0.3">
      <c r="A5" s="242" t="s">
        <v>1</v>
      </c>
      <c r="B5" s="242"/>
      <c r="C5" s="242"/>
      <c r="D5" s="250" t="s">
        <v>267</v>
      </c>
      <c r="E5" s="250"/>
      <c r="F5" s="250"/>
      <c r="G5" s="250"/>
      <c r="H5" s="250"/>
      <c r="I5" s="250"/>
      <c r="J5" s="250"/>
      <c r="K5" s="250"/>
      <c r="L5" s="250"/>
      <c r="M5" s="250"/>
      <c r="N5" s="250"/>
      <c r="O5" s="250"/>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61" t="s">
        <v>2</v>
      </c>
      <c r="B6" s="261"/>
      <c r="C6" s="261"/>
      <c r="D6" s="73" t="s">
        <v>95</v>
      </c>
      <c r="E6" s="74"/>
      <c r="F6" s="74"/>
      <c r="G6" s="74"/>
      <c r="H6" s="74"/>
      <c r="I6" s="74"/>
      <c r="J6" s="74"/>
      <c r="K6" s="74"/>
      <c r="L6" s="74"/>
      <c r="M6" s="74"/>
      <c r="N6" s="74"/>
      <c r="O6" s="75"/>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7" t="s">
        <v>104</v>
      </c>
      <c r="B7" s="68"/>
      <c r="C7" s="68"/>
      <c r="D7" s="68"/>
      <c r="E7" s="68"/>
      <c r="F7" s="69"/>
      <c r="G7" s="70"/>
      <c r="H7" s="88" t="s">
        <v>131</v>
      </c>
      <c r="I7" s="246" t="s">
        <v>132</v>
      </c>
      <c r="J7" s="246"/>
      <c r="K7" s="246"/>
      <c r="L7" s="246"/>
      <c r="M7" s="246"/>
      <c r="N7" s="255" t="s">
        <v>155</v>
      </c>
      <c r="O7" s="256"/>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43" t="s">
        <v>12</v>
      </c>
      <c r="B8" s="245" t="s">
        <v>101</v>
      </c>
      <c r="C8" s="257" t="s">
        <v>102</v>
      </c>
      <c r="D8" s="253" t="s">
        <v>103</v>
      </c>
      <c r="E8" s="247" t="s">
        <v>121</v>
      </c>
      <c r="F8" s="247" t="s">
        <v>122</v>
      </c>
      <c r="G8" s="247" t="s">
        <v>130</v>
      </c>
      <c r="H8" s="247" t="s">
        <v>86</v>
      </c>
      <c r="I8" s="247" t="s">
        <v>119</v>
      </c>
      <c r="J8" s="247" t="s">
        <v>177</v>
      </c>
      <c r="K8" s="247" t="s">
        <v>132</v>
      </c>
      <c r="L8" s="247" t="s">
        <v>206</v>
      </c>
      <c r="M8" s="247" t="s">
        <v>176</v>
      </c>
      <c r="N8" s="251" t="s">
        <v>156</v>
      </c>
      <c r="O8" s="251"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44"/>
      <c r="B9" s="246"/>
      <c r="C9" s="258"/>
      <c r="D9" s="254"/>
      <c r="E9" s="248"/>
      <c r="F9" s="248"/>
      <c r="G9" s="248"/>
      <c r="H9" s="260"/>
      <c r="I9" s="259"/>
      <c r="J9" s="259" t="s">
        <v>13</v>
      </c>
      <c r="K9" s="259" t="s">
        <v>120</v>
      </c>
      <c r="L9" s="259"/>
      <c r="M9" s="259" t="s">
        <v>120</v>
      </c>
      <c r="N9" s="252"/>
      <c r="O9" s="252"/>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x14ac:dyDescent="0.3">
      <c r="A10" s="229">
        <v>1</v>
      </c>
      <c r="B10" s="228" t="s">
        <v>279</v>
      </c>
      <c r="C10" s="229" t="s">
        <v>280</v>
      </c>
      <c r="D10" s="35" t="s">
        <v>209</v>
      </c>
      <c r="E10" s="264">
        <v>1200</v>
      </c>
      <c r="F10" s="266">
        <v>0</v>
      </c>
      <c r="G10" s="262">
        <f>F10/E10</f>
        <v>0</v>
      </c>
      <c r="H10" s="237"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27" t="s">
        <v>35</v>
      </c>
      <c r="J10" s="231" t="s">
        <v>136</v>
      </c>
      <c r="K10" s="227" t="str">
        <f>IFERROR(CONCATENATE(INDEX('6. Criterios'!$B$16:$F$53,MATCH('3. Identificación de Riesgos'!J10,'6. Criterios'!$C$16:$C$54,0),1)," - ",L10),"")</f>
        <v>Mayor - 4</v>
      </c>
      <c r="L10" s="233">
        <f>IFERROR(VLOOKUP(INDEX('6. Criterios'!$B$16:$F$63,MATCH('3. Identificación de Riesgos'!J10,'6. Criterios'!$C$16:$C$64,0),1),'6. Criterios'!$B$16:$F$64,5,FALSE),"")</f>
        <v>4</v>
      </c>
      <c r="M10" s="227" t="str">
        <f>IFERROR(CONCATENATE(INDEX('6. Criterios'!$B$16:$F$53,MATCH(ROUND(AVERAGE(L10:L19),0),'6. Criterios'!$F$16:$F$53,0),1)," - ",ROUND(AVERAGE(L10:L19),0)),"")</f>
        <v>Catastrófico - 5</v>
      </c>
      <c r="N10" s="230" t="str">
        <f>IFERROR(CONCATENATE(VLOOKUP((LEFT(H10,LEN(H10)-4)&amp;LEFT(M10,LEN(M10)-4)),'7. Matriz de Calor'!$D$18:$E$42,2,0)," - ",RIGHT(H10,1)*RIGHT(M10,1)),"")</f>
        <v>Extremo - 5</v>
      </c>
      <c r="O10" s="230">
        <f>RIGHT(H10,1)*RIGHT(M10,1)</f>
        <v>5</v>
      </c>
      <c r="P10" s="14"/>
    </row>
    <row r="11" spans="1:267" ht="30" x14ac:dyDescent="0.3">
      <c r="A11" s="230"/>
      <c r="B11" s="228"/>
      <c r="C11" s="230"/>
      <c r="D11" s="35" t="s">
        <v>216</v>
      </c>
      <c r="E11" s="265"/>
      <c r="F11" s="266"/>
      <c r="G11" s="236"/>
      <c r="H11" s="237"/>
      <c r="I11" s="229"/>
      <c r="J11" s="232"/>
      <c r="K11" s="228"/>
      <c r="L11" s="234"/>
      <c r="M11" s="228"/>
      <c r="N11" s="230"/>
      <c r="O11" s="230"/>
      <c r="P11" s="14"/>
    </row>
    <row r="12" spans="1:267" ht="64.5" customHeight="1" x14ac:dyDescent="0.3">
      <c r="A12" s="230"/>
      <c r="B12" s="228"/>
      <c r="C12" s="230"/>
      <c r="D12" s="34" t="s">
        <v>281</v>
      </c>
      <c r="E12" s="265"/>
      <c r="F12" s="266"/>
      <c r="G12" s="236"/>
      <c r="H12" s="237"/>
      <c r="I12" s="227" t="s">
        <v>74</v>
      </c>
      <c r="J12" s="231" t="s">
        <v>266</v>
      </c>
      <c r="K12" s="227" t="str">
        <f>IFERROR(CONCATENATE(INDEX('6. Criterios'!$B$16:$F$53,MATCH('3. Identificación de Riesgos'!J12,'6. Criterios'!$C$16:$C$54,0),1)," - ",L12),"")</f>
        <v>Catastrófico - 5</v>
      </c>
      <c r="L12" s="233">
        <f>IFERROR(VLOOKUP(INDEX('6. Criterios'!$B$16:$F$63,MATCH('3. Identificación de Riesgos'!J12,'6. Criterios'!$C$16:$C$64,0),1),'6. Criterios'!$B$16:$F$64,5,FALSE),"")</f>
        <v>5</v>
      </c>
      <c r="M12" s="228"/>
      <c r="N12" s="230"/>
      <c r="O12" s="230"/>
      <c r="P12" s="14"/>
    </row>
    <row r="13" spans="1:267" ht="16.5" x14ac:dyDescent="0.3">
      <c r="A13" s="230"/>
      <c r="B13" s="228"/>
      <c r="C13" s="230"/>
      <c r="D13" s="34"/>
      <c r="E13" s="265"/>
      <c r="F13" s="266"/>
      <c r="G13" s="236"/>
      <c r="H13" s="237"/>
      <c r="I13" s="229"/>
      <c r="J13" s="232"/>
      <c r="K13" s="228"/>
      <c r="L13" s="234"/>
      <c r="M13" s="228"/>
      <c r="N13" s="230"/>
      <c r="O13" s="230"/>
      <c r="P13" s="14"/>
    </row>
    <row r="14" spans="1:267" ht="15" customHeight="1" x14ac:dyDescent="0.3">
      <c r="A14" s="230"/>
      <c r="B14" s="228"/>
      <c r="C14" s="230"/>
      <c r="D14" s="34"/>
      <c r="E14" s="265"/>
      <c r="F14" s="266"/>
      <c r="G14" s="236"/>
      <c r="H14" s="237"/>
      <c r="I14" s="227"/>
      <c r="J14" s="231"/>
      <c r="K14" s="227" t="str">
        <f>IFERROR(CONCATENATE(INDEX('6. Criterios'!$B$16:$F$53,MATCH('3. Identificación de Riesgos'!J14,'6. Criterios'!$C$16:$C$54,0),1)," - ",L14),"")</f>
        <v/>
      </c>
      <c r="L14" s="233" t="str">
        <f>IFERROR(VLOOKUP(INDEX('6. Criterios'!$B$16:$F$63,MATCH('3. Identificación de Riesgos'!J14,'6. Criterios'!$C$16:$C$64,0),1),'6. Criterios'!$B$16:$F$64,5,FALSE),"")</f>
        <v/>
      </c>
      <c r="M14" s="228"/>
      <c r="N14" s="230"/>
      <c r="O14" s="230"/>
      <c r="P14" s="14"/>
    </row>
    <row r="15" spans="1:267" ht="16.5" x14ac:dyDescent="0.3">
      <c r="A15" s="230"/>
      <c r="B15" s="228"/>
      <c r="C15" s="230"/>
      <c r="D15" s="34"/>
      <c r="E15" s="265"/>
      <c r="F15" s="266"/>
      <c r="G15" s="236"/>
      <c r="H15" s="237"/>
      <c r="I15" s="229"/>
      <c r="J15" s="232"/>
      <c r="K15" s="228"/>
      <c r="L15" s="234"/>
      <c r="M15" s="228"/>
      <c r="N15" s="230"/>
      <c r="O15" s="230"/>
      <c r="P15" s="14"/>
    </row>
    <row r="16" spans="1:267" ht="30" customHeight="1" x14ac:dyDescent="0.3">
      <c r="A16" s="230"/>
      <c r="B16" s="228"/>
      <c r="C16" s="230"/>
      <c r="D16" s="34"/>
      <c r="E16" s="265"/>
      <c r="F16" s="266"/>
      <c r="G16" s="236"/>
      <c r="H16" s="237"/>
      <c r="I16" s="227"/>
      <c r="J16" s="231"/>
      <c r="K16" s="227" t="str">
        <f>IFERROR(CONCATENATE(INDEX('6. Criterios'!$B$16:$F$53,MATCH('3. Identificación de Riesgos'!J16,'6. Criterios'!$C$16:$C$54,0),1)," - ",L16),"")</f>
        <v/>
      </c>
      <c r="L16" s="233" t="str">
        <f>IFERROR(VLOOKUP(INDEX('6. Criterios'!$B$16:$F$63,MATCH('3. Identificación de Riesgos'!J16,'6. Criterios'!$C$16:$C$64,0),1),'6. Criterios'!$B$16:$F$64,5,FALSE),"")</f>
        <v/>
      </c>
      <c r="M16" s="228"/>
      <c r="N16" s="230"/>
      <c r="O16" s="230"/>
      <c r="P16" s="14"/>
    </row>
    <row r="17" spans="1:16" ht="16.5" x14ac:dyDescent="0.3">
      <c r="A17" s="230"/>
      <c r="B17" s="228"/>
      <c r="C17" s="230"/>
      <c r="D17" s="34"/>
      <c r="E17" s="265"/>
      <c r="F17" s="266"/>
      <c r="G17" s="236"/>
      <c r="H17" s="237"/>
      <c r="I17" s="229"/>
      <c r="J17" s="232"/>
      <c r="K17" s="228"/>
      <c r="L17" s="234"/>
      <c r="M17" s="228"/>
      <c r="N17" s="230"/>
      <c r="O17" s="230"/>
      <c r="P17" s="14"/>
    </row>
    <row r="18" spans="1:16" ht="48" customHeight="1" x14ac:dyDescent="0.3">
      <c r="A18" s="230"/>
      <c r="B18" s="228"/>
      <c r="C18" s="230"/>
      <c r="D18" s="34"/>
      <c r="E18" s="265"/>
      <c r="F18" s="266"/>
      <c r="G18" s="236"/>
      <c r="H18" s="237"/>
      <c r="I18" s="227"/>
      <c r="J18" s="231"/>
      <c r="K18" s="227" t="str">
        <f>IFERROR(CONCATENATE(INDEX('6. Criterios'!$B$16:$F$53,MATCH('3. Identificación de Riesgos'!J18,'6. Criterios'!$C$16:$C$54,0),1)," - ",L18),"")</f>
        <v/>
      </c>
      <c r="L18" s="233" t="str">
        <f>IFERROR(VLOOKUP(INDEX('6. Criterios'!$B$16:$F$63,MATCH('3. Identificación de Riesgos'!J18,'6. Criterios'!$C$16:$C$64,0),1),'6. Criterios'!$B$16:$F$64,5,FALSE),"")</f>
        <v/>
      </c>
      <c r="M18" s="228"/>
      <c r="N18" s="230"/>
      <c r="O18" s="230"/>
      <c r="P18" s="14"/>
    </row>
    <row r="19" spans="1:16" ht="36.75" customHeight="1" x14ac:dyDescent="0.25">
      <c r="A19" s="230"/>
      <c r="B19" s="229"/>
      <c r="C19" s="230"/>
      <c r="D19" s="34"/>
      <c r="E19" s="265"/>
      <c r="F19" s="267"/>
      <c r="G19" s="263"/>
      <c r="H19" s="237"/>
      <c r="I19" s="229"/>
      <c r="J19" s="232"/>
      <c r="K19" s="228"/>
      <c r="L19" s="234"/>
      <c r="M19" s="229"/>
      <c r="N19" s="230"/>
      <c r="O19" s="230"/>
    </row>
    <row r="20" spans="1:16" ht="45" customHeight="1" x14ac:dyDescent="0.25">
      <c r="A20" s="230">
        <v>2</v>
      </c>
      <c r="B20" s="228" t="s">
        <v>217</v>
      </c>
      <c r="C20" s="227" t="s">
        <v>218</v>
      </c>
      <c r="D20" s="35" t="s">
        <v>209</v>
      </c>
      <c r="E20" s="229">
        <v>650</v>
      </c>
      <c r="F20" s="228">
        <v>0</v>
      </c>
      <c r="G20" s="236">
        <f t="shared" ref="G20" si="0">F20/E20</f>
        <v>0</v>
      </c>
      <c r="H20" s="237"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27" t="s">
        <v>35</v>
      </c>
      <c r="J20" s="231" t="s">
        <v>136</v>
      </c>
      <c r="K20" s="227" t="str">
        <f>IFERROR(CONCATENATE(INDEX('6. Criterios'!$B$16:$F$53,MATCH('3. Identificación de Riesgos'!J20,'6. Criterios'!$C$16:$C$54,0),1)," - ",L20),"")</f>
        <v>Mayor - 4</v>
      </c>
      <c r="L20" s="233">
        <f>IFERROR(VLOOKUP(INDEX('6. Criterios'!$B$16:$F$53,MATCH('3. Identificación de Riesgos'!J20,'6. Criterios'!$C$16:$C$54,0),1),'6. Criterios'!$B$16:$F$54,5,FALSE),"")</f>
        <v>4</v>
      </c>
      <c r="M20" s="227" t="str">
        <f>IFERROR(CONCATENATE(INDEX('6. Criterios'!$B$16:$F$53,MATCH(ROUND(AVERAGE(L20:L29),0),'6. Criterios'!$F$16:$F$53,0),1)," - ",ROUND(AVERAGE(L20:L29),0)),"")</f>
        <v>Mayor - 4</v>
      </c>
      <c r="N20" s="230" t="str">
        <f>IFERROR(CONCATENATE(VLOOKUP((LEFT(H20,LEN(H20)-4)&amp;LEFT(M20,LEN(M20)-4)),'7. Matriz de Calor'!$D$18:$E$42,2,0)," - ",RIGHT(H20,1)*RIGHT(M20,1)),"")</f>
        <v>Alto  - 4</v>
      </c>
      <c r="O20" s="230">
        <f>RIGHT(H20,1)*RIGHT(M20,1)</f>
        <v>4</v>
      </c>
    </row>
    <row r="21" spans="1:16" ht="30" x14ac:dyDescent="0.25">
      <c r="A21" s="230"/>
      <c r="B21" s="228"/>
      <c r="C21" s="228"/>
      <c r="D21" s="35" t="s">
        <v>216</v>
      </c>
      <c r="E21" s="230"/>
      <c r="F21" s="228"/>
      <c r="G21" s="236"/>
      <c r="H21" s="237"/>
      <c r="I21" s="229"/>
      <c r="J21" s="232"/>
      <c r="K21" s="228"/>
      <c r="L21" s="234"/>
      <c r="M21" s="228"/>
      <c r="N21" s="230"/>
      <c r="O21" s="230"/>
    </row>
    <row r="22" spans="1:16" ht="32.25" customHeight="1" x14ac:dyDescent="0.25">
      <c r="A22" s="230"/>
      <c r="B22" s="228"/>
      <c r="C22" s="228"/>
      <c r="D22" s="158" t="s">
        <v>291</v>
      </c>
      <c r="E22" s="230"/>
      <c r="F22" s="228"/>
      <c r="G22" s="236"/>
      <c r="H22" s="237"/>
      <c r="I22" s="227"/>
      <c r="J22" s="231"/>
      <c r="K22" s="227" t="str">
        <f>IFERROR(CONCATENATE(INDEX('6. Criterios'!$B$16:$F$53,MATCH('3. Identificación de Riesgos'!J22,'6. Criterios'!$C$16:$C$54,0),1)," - ",L22),"")</f>
        <v/>
      </c>
      <c r="L22" s="233" t="str">
        <f>IFERROR(VLOOKUP(INDEX('6. Criterios'!$B$16:$F$53,MATCH('3. Identificación de Riesgos'!J22,'6. Criterios'!$C$16:$C$54,0),1),'6. Criterios'!$B$16:$F$54,5,FALSE),"")</f>
        <v/>
      </c>
      <c r="M22" s="228"/>
      <c r="N22" s="230"/>
      <c r="O22" s="230"/>
    </row>
    <row r="23" spans="1:16" x14ac:dyDescent="0.25">
      <c r="A23" s="230"/>
      <c r="B23" s="228"/>
      <c r="C23" s="228"/>
      <c r="D23" s="34"/>
      <c r="E23" s="230"/>
      <c r="F23" s="228"/>
      <c r="G23" s="236"/>
      <c r="H23" s="237"/>
      <c r="I23" s="229"/>
      <c r="J23" s="232"/>
      <c r="K23" s="228"/>
      <c r="L23" s="234"/>
      <c r="M23" s="228"/>
      <c r="N23" s="230"/>
      <c r="O23" s="230"/>
    </row>
    <row r="24" spans="1:16" ht="15" customHeight="1" x14ac:dyDescent="0.25">
      <c r="A24" s="230"/>
      <c r="B24" s="228"/>
      <c r="C24" s="228"/>
      <c r="D24" s="34"/>
      <c r="E24" s="230"/>
      <c r="F24" s="228"/>
      <c r="G24" s="236"/>
      <c r="H24" s="237"/>
      <c r="I24" s="227"/>
      <c r="J24" s="231"/>
      <c r="K24" s="227" t="str">
        <f>IFERROR(CONCATENATE(INDEX('6. Criterios'!$B$16:$F$53,MATCH('3. Identificación de Riesgos'!J24,'6. Criterios'!$C$16:$C$54,0),1)," - ",L24),"")</f>
        <v/>
      </c>
      <c r="L24" s="233" t="str">
        <f>IFERROR(VLOOKUP(INDEX('6. Criterios'!$B$16:$F$53,MATCH('3. Identificación de Riesgos'!J24,'6. Criterios'!$C$16:$C$54,0),1),'6. Criterios'!$B$16:$F$54,5,FALSE),"")</f>
        <v/>
      </c>
      <c r="M24" s="228"/>
      <c r="N24" s="230"/>
      <c r="O24" s="230"/>
    </row>
    <row r="25" spans="1:16" x14ac:dyDescent="0.25">
      <c r="A25" s="230"/>
      <c r="B25" s="228"/>
      <c r="C25" s="228"/>
      <c r="D25" s="34"/>
      <c r="E25" s="230"/>
      <c r="F25" s="228"/>
      <c r="G25" s="236"/>
      <c r="H25" s="237"/>
      <c r="I25" s="229"/>
      <c r="J25" s="232"/>
      <c r="K25" s="228"/>
      <c r="L25" s="234"/>
      <c r="M25" s="228"/>
      <c r="N25" s="230"/>
      <c r="O25" s="230"/>
    </row>
    <row r="26" spans="1:16" ht="15" customHeight="1" x14ac:dyDescent="0.25">
      <c r="A26" s="230"/>
      <c r="B26" s="228"/>
      <c r="C26" s="228"/>
      <c r="D26" s="34"/>
      <c r="E26" s="230"/>
      <c r="F26" s="228"/>
      <c r="G26" s="236"/>
      <c r="H26" s="237"/>
      <c r="I26" s="227"/>
      <c r="J26" s="231"/>
      <c r="K26" s="227" t="str">
        <f>IFERROR(CONCATENATE(INDEX('6. Criterios'!$B$16:$F$53,MATCH('3. Identificación de Riesgos'!J26,'6. Criterios'!$C$16:$C$54,0),1)," - ",L26),"")</f>
        <v/>
      </c>
      <c r="L26" s="233" t="str">
        <f>IFERROR(VLOOKUP(INDEX('6. Criterios'!$B$16:$F$53,MATCH('3. Identificación de Riesgos'!J26,'6. Criterios'!$C$16:$C$54,0),1),'6. Criterios'!$B$16:$F$54,5,FALSE),"")</f>
        <v/>
      </c>
      <c r="M26" s="228"/>
      <c r="N26" s="230"/>
      <c r="O26" s="230"/>
    </row>
    <row r="27" spans="1:16" x14ac:dyDescent="0.25">
      <c r="A27" s="230"/>
      <c r="B27" s="228"/>
      <c r="C27" s="228"/>
      <c r="D27" s="34"/>
      <c r="E27" s="230"/>
      <c r="F27" s="228"/>
      <c r="G27" s="236"/>
      <c r="H27" s="237"/>
      <c r="I27" s="229"/>
      <c r="J27" s="232"/>
      <c r="K27" s="228"/>
      <c r="L27" s="234"/>
      <c r="M27" s="228"/>
      <c r="N27" s="230"/>
      <c r="O27" s="230"/>
    </row>
    <row r="28" spans="1:16" ht="15" customHeight="1" x14ac:dyDescent="0.25">
      <c r="A28" s="230"/>
      <c r="B28" s="228"/>
      <c r="C28" s="228"/>
      <c r="D28" s="34"/>
      <c r="E28" s="230"/>
      <c r="F28" s="228"/>
      <c r="G28" s="236"/>
      <c r="H28" s="237"/>
      <c r="I28" s="227"/>
      <c r="J28" s="231"/>
      <c r="K28" s="227" t="str">
        <f>IFERROR(CONCATENATE(INDEX('6. Criterios'!$B$16:$F$53,MATCH('3. Identificación de Riesgos'!J28,'6. Criterios'!$C$16:$C$54,0),1)," - ",L28),"")</f>
        <v/>
      </c>
      <c r="L28" s="233" t="str">
        <f>IFERROR(VLOOKUP(INDEX('6. Criterios'!$B$16:$F$53,MATCH('3. Identificación de Riesgos'!J28,'6. Criterios'!$C$16:$C$54,0),1),'6. Criterios'!$B$16:$F$54,5,FALSE),"")</f>
        <v/>
      </c>
      <c r="M28" s="228"/>
      <c r="N28" s="230"/>
      <c r="O28" s="230"/>
    </row>
    <row r="29" spans="1:16" x14ac:dyDescent="0.25">
      <c r="A29" s="230"/>
      <c r="B29" s="229"/>
      <c r="C29" s="229"/>
      <c r="D29" s="34"/>
      <c r="E29" s="230"/>
      <c r="F29" s="229"/>
      <c r="G29" s="236"/>
      <c r="H29" s="237"/>
      <c r="I29" s="229"/>
      <c r="J29" s="232"/>
      <c r="K29" s="228"/>
      <c r="L29" s="234"/>
      <c r="M29" s="229"/>
      <c r="N29" s="230"/>
      <c r="O29" s="230"/>
    </row>
    <row r="30" spans="1:16" ht="30" x14ac:dyDescent="0.25">
      <c r="A30" s="230">
        <v>3</v>
      </c>
      <c r="B30" s="228" t="s">
        <v>271</v>
      </c>
      <c r="C30" s="227" t="s">
        <v>272</v>
      </c>
      <c r="D30" s="35" t="s">
        <v>209</v>
      </c>
      <c r="E30" s="229">
        <v>120</v>
      </c>
      <c r="F30" s="228">
        <v>0</v>
      </c>
      <c r="G30" s="236">
        <f t="shared" ref="G30" si="1">F30/E30</f>
        <v>0</v>
      </c>
      <c r="H30" s="237" t="str">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Muy Baja - 1</v>
      </c>
      <c r="I30" s="227" t="s">
        <v>35</v>
      </c>
      <c r="J30" s="231" t="s">
        <v>136</v>
      </c>
      <c r="K30" s="227" t="str">
        <f>IFERROR(CONCATENATE(INDEX('6. Criterios'!$B$16:$F$53,MATCH('3. Identificación de Riesgos'!J30,'6. Criterios'!$C$16:$C$54,0),1)," - ",L30),"")</f>
        <v>Mayor - 4</v>
      </c>
      <c r="L30" s="233">
        <f>IFERROR(VLOOKUP(INDEX('6. Criterios'!$B$16:$F$53,MATCH('3. Identificación de Riesgos'!J30,'6. Criterios'!$C$16:$C$54,0),1),'6. Criterios'!$B$16:$F$54,5,FALSE),"")</f>
        <v>4</v>
      </c>
      <c r="M30" s="227" t="str">
        <f>IFERROR(CONCATENATE(INDEX('6. Criterios'!$B$16:$F$53,MATCH(ROUND(AVERAGE(L30:L39),0),'6. Criterios'!$F$16:$F$53,0),1)," - ",ROUND(AVERAGE(L30:L39),0)),"")</f>
        <v>Mayor - 4</v>
      </c>
      <c r="N30" s="230" t="str">
        <f>IFERROR(CONCATENATE(VLOOKUP((LEFT(H30,LEN(H30)-4)&amp;LEFT(M30,LEN(M30)-4)),'7. Matriz de Calor'!$D$18:$E$42,2,0)," - ",RIGHT(H30,1)*RIGHT(M30,1)),"")</f>
        <v>Alto  - 4</v>
      </c>
    </row>
    <row r="31" spans="1:16" ht="30" x14ac:dyDescent="0.25">
      <c r="A31" s="230"/>
      <c r="B31" s="228"/>
      <c r="C31" s="228"/>
      <c r="D31" s="35" t="s">
        <v>216</v>
      </c>
      <c r="E31" s="230"/>
      <c r="F31" s="228"/>
      <c r="G31" s="236"/>
      <c r="H31" s="237"/>
      <c r="I31" s="229"/>
      <c r="J31" s="232"/>
      <c r="K31" s="228"/>
      <c r="L31" s="234"/>
      <c r="M31" s="228"/>
      <c r="N31" s="230"/>
    </row>
    <row r="32" spans="1:16" ht="30" x14ac:dyDescent="0.25">
      <c r="A32" s="230"/>
      <c r="B32" s="228"/>
      <c r="C32" s="228"/>
      <c r="D32" s="34" t="s">
        <v>284</v>
      </c>
      <c r="E32" s="230"/>
      <c r="F32" s="228"/>
      <c r="G32" s="236"/>
      <c r="H32" s="237"/>
      <c r="I32" s="227"/>
      <c r="J32" s="231"/>
      <c r="K32" s="227" t="str">
        <f>IFERROR(CONCATENATE(INDEX('6. Criterios'!$B$16:$F$53,MATCH('3. Identificación de Riesgos'!J32,'6. Criterios'!$C$16:$C$54,0),1)," - ",L32),"")</f>
        <v/>
      </c>
      <c r="L32" s="233" t="str">
        <f>IFERROR(VLOOKUP(INDEX('6. Criterios'!$B$16:$F$53,MATCH('3. Identificación de Riesgos'!J32,'6. Criterios'!$C$16:$C$54,0),1),'6. Criterios'!$B$16:$F$54,5,FALSE),"")</f>
        <v/>
      </c>
      <c r="M32" s="228"/>
      <c r="N32" s="230"/>
    </row>
    <row r="33" spans="1:14" x14ac:dyDescent="0.25">
      <c r="A33" s="230"/>
      <c r="B33" s="228"/>
      <c r="C33" s="228"/>
      <c r="D33" s="34"/>
      <c r="E33" s="230"/>
      <c r="F33" s="228"/>
      <c r="G33" s="236"/>
      <c r="H33" s="237"/>
      <c r="I33" s="229"/>
      <c r="J33" s="232"/>
      <c r="K33" s="228"/>
      <c r="L33" s="234"/>
      <c r="M33" s="228"/>
      <c r="N33" s="230"/>
    </row>
    <row r="34" spans="1:14" x14ac:dyDescent="0.25">
      <c r="A34" s="230"/>
      <c r="B34" s="228"/>
      <c r="C34" s="228"/>
      <c r="D34" s="34"/>
      <c r="E34" s="230"/>
      <c r="F34" s="228"/>
      <c r="G34" s="236"/>
      <c r="H34" s="237"/>
      <c r="I34" s="227"/>
      <c r="J34" s="231"/>
      <c r="K34" s="227" t="str">
        <f>IFERROR(CONCATENATE(INDEX('6. Criterios'!$B$16:$F$53,MATCH('3. Identificación de Riesgos'!J34,'6. Criterios'!$C$16:$C$54,0),1)," - ",L34),"")</f>
        <v/>
      </c>
      <c r="L34" s="233" t="str">
        <f>IFERROR(VLOOKUP(INDEX('6. Criterios'!$B$16:$F$53,MATCH('3. Identificación de Riesgos'!J34,'6. Criterios'!$C$16:$C$54,0),1),'6. Criterios'!$B$16:$F$54,5,FALSE),"")</f>
        <v/>
      </c>
      <c r="M34" s="228"/>
      <c r="N34" s="230"/>
    </row>
    <row r="35" spans="1:14" x14ac:dyDescent="0.25">
      <c r="A35" s="230"/>
      <c r="B35" s="228"/>
      <c r="C35" s="228"/>
      <c r="D35" s="34"/>
      <c r="E35" s="230"/>
      <c r="F35" s="228"/>
      <c r="G35" s="236"/>
      <c r="H35" s="237"/>
      <c r="I35" s="229"/>
      <c r="J35" s="232"/>
      <c r="K35" s="228"/>
      <c r="L35" s="234"/>
      <c r="M35" s="228"/>
      <c r="N35" s="230"/>
    </row>
    <row r="36" spans="1:14" x14ac:dyDescent="0.25">
      <c r="A36" s="230"/>
      <c r="B36" s="228"/>
      <c r="C36" s="228"/>
      <c r="D36" s="34"/>
      <c r="E36" s="230"/>
      <c r="F36" s="228"/>
      <c r="G36" s="236"/>
      <c r="H36" s="237"/>
      <c r="I36" s="227"/>
      <c r="J36" s="231"/>
      <c r="K36" s="227" t="str">
        <f>IFERROR(CONCATENATE(INDEX('6. Criterios'!$B$16:$F$53,MATCH('3. Identificación de Riesgos'!J36,'6. Criterios'!$C$16:$C$54,0),1)," - ",L36),"")</f>
        <v/>
      </c>
      <c r="L36" s="233" t="str">
        <f>IFERROR(VLOOKUP(INDEX('6. Criterios'!$B$16:$F$53,MATCH('3. Identificación de Riesgos'!J36,'6. Criterios'!$C$16:$C$54,0),1),'6. Criterios'!$B$16:$F$54,5,FALSE),"")</f>
        <v/>
      </c>
      <c r="M36" s="228"/>
      <c r="N36" s="230"/>
    </row>
    <row r="37" spans="1:14" x14ac:dyDescent="0.25">
      <c r="A37" s="230"/>
      <c r="B37" s="228"/>
      <c r="C37" s="228"/>
      <c r="D37" s="34"/>
      <c r="E37" s="230"/>
      <c r="F37" s="228"/>
      <c r="G37" s="236"/>
      <c r="H37" s="237"/>
      <c r="I37" s="229"/>
      <c r="J37" s="232"/>
      <c r="K37" s="228"/>
      <c r="L37" s="234"/>
      <c r="M37" s="228"/>
      <c r="N37" s="230"/>
    </row>
    <row r="38" spans="1:14" x14ac:dyDescent="0.25">
      <c r="A38" s="230"/>
      <c r="B38" s="228"/>
      <c r="C38" s="228"/>
      <c r="D38" s="34"/>
      <c r="E38" s="230"/>
      <c r="F38" s="228"/>
      <c r="G38" s="236"/>
      <c r="H38" s="237"/>
      <c r="I38" s="227"/>
      <c r="J38" s="231"/>
      <c r="K38" s="227" t="str">
        <f>IFERROR(CONCATENATE(INDEX('6. Criterios'!$B$16:$F$53,MATCH('3. Identificación de Riesgos'!J38,'6. Criterios'!$C$16:$C$54,0),1)," - ",L38),"")</f>
        <v/>
      </c>
      <c r="L38" s="233" t="str">
        <f>IFERROR(VLOOKUP(INDEX('6. Criterios'!$B$16:$F$53,MATCH('3. Identificación de Riesgos'!J38,'6. Criterios'!$C$16:$C$54,0),1),'6. Criterios'!$B$16:$F$54,5,FALSE),"")</f>
        <v/>
      </c>
      <c r="M38" s="228"/>
      <c r="N38" s="230"/>
    </row>
    <row r="39" spans="1:14" x14ac:dyDescent="0.25">
      <c r="A39" s="230"/>
      <c r="B39" s="229"/>
      <c r="C39" s="229"/>
      <c r="D39" s="34"/>
      <c r="E39" s="230"/>
      <c r="F39" s="229"/>
      <c r="G39" s="236"/>
      <c r="H39" s="237"/>
      <c r="I39" s="229"/>
      <c r="J39" s="232"/>
      <c r="K39" s="228"/>
      <c r="L39" s="234"/>
      <c r="M39" s="229"/>
      <c r="N39" s="230"/>
    </row>
    <row r="40" spans="1:14" ht="30" x14ac:dyDescent="0.25">
      <c r="A40" s="230">
        <v>4</v>
      </c>
      <c r="B40" s="228" t="s">
        <v>278</v>
      </c>
      <c r="C40" s="227" t="s">
        <v>273</v>
      </c>
      <c r="D40" s="35" t="s">
        <v>209</v>
      </c>
      <c r="E40" s="229">
        <v>186</v>
      </c>
      <c r="F40" s="228">
        <v>0</v>
      </c>
      <c r="G40" s="236">
        <f t="shared" ref="G40" si="2">F40/E40</f>
        <v>0</v>
      </c>
      <c r="H40" s="237" t="str">
        <f>CONCATENATE(IF(G40&lt;='6. Criterios'!$D$6,'6. Criterios'!$B$6,IF(G40&lt;='6. Criterios'!$D$7,'6. Criterios'!$B$7,IF(G40&lt;='6. Criterios'!$D$8,'6. Criterios'!$B$8,IF(G40&lt;='6. Criterios'!$D$9,'6. Criterios'!$B$9,IF(G40&lt;='6. Criterios'!$D$10,'6. Criterios'!$B$10,"Probabilidad no valida")))))," - ",VLOOKUP(IF(G40&lt;='6. Criterios'!$D$6,'6. Criterios'!$B$6,IF(G40&lt;='6. Criterios'!$D$7,'6. Criterios'!$B$7,IF(G40&lt;='6. Criterios'!$D$8,'6. Criterios'!$B$8,IF(G40&lt;='6. Criterios'!$D$9,'6. Criterios'!$B$9,IF(G40&lt;='6. Criterios'!$D$10,'6. Criterios'!$B$10,"Probabilidad no valida"))))),'6. Criterios'!$B$6:$F$10,5,FALSE))</f>
        <v>Muy Baja - 1</v>
      </c>
      <c r="I40" s="227" t="s">
        <v>35</v>
      </c>
      <c r="J40" s="231" t="s">
        <v>136</v>
      </c>
      <c r="K40" s="227" t="str">
        <f>IFERROR(CONCATENATE(INDEX('6. Criterios'!$B$16:$F$53,MATCH('3. Identificación de Riesgos'!J40,'6. Criterios'!$C$16:$C$54,0),1)," - ",L40),"")</f>
        <v>Mayor - 4</v>
      </c>
      <c r="L40" s="233">
        <f>IFERROR(VLOOKUP(INDEX('6. Criterios'!$B$16:$F$53,MATCH('3. Identificación de Riesgos'!J40,'6. Criterios'!$C$16:$C$54,0),1),'6. Criterios'!$B$16:$F$54,5,FALSE),"")</f>
        <v>4</v>
      </c>
      <c r="M40" s="227" t="str">
        <f>IFERROR(CONCATENATE(INDEX('6. Criterios'!$B$16:$F$53,MATCH(ROUND(AVERAGE(L40:L49),0),'6. Criterios'!$F$16:$F$53,0),1)," - ",ROUND(AVERAGE(L40:L49),0)),"")</f>
        <v>Mayor - 4</v>
      </c>
      <c r="N40" s="230" t="str">
        <f>IFERROR(CONCATENATE(VLOOKUP((LEFT(H40,LEN(H40)-4)&amp;LEFT(M40,LEN(M40)-4)),'7. Matriz de Calor'!$D$18:$E$42,2,0)," - ",RIGHT(H40,1)*RIGHT(M40,1)),"")</f>
        <v>Alto  - 4</v>
      </c>
    </row>
    <row r="41" spans="1:14" ht="30" x14ac:dyDescent="0.25">
      <c r="A41" s="230"/>
      <c r="B41" s="228"/>
      <c r="C41" s="228"/>
      <c r="D41" s="35" t="s">
        <v>216</v>
      </c>
      <c r="E41" s="230"/>
      <c r="F41" s="228"/>
      <c r="G41" s="236"/>
      <c r="H41" s="237"/>
      <c r="I41" s="229"/>
      <c r="J41" s="232"/>
      <c r="K41" s="228"/>
      <c r="L41" s="234"/>
      <c r="M41" s="228"/>
      <c r="N41" s="230"/>
    </row>
    <row r="42" spans="1:14" ht="45" x14ac:dyDescent="0.25">
      <c r="A42" s="230"/>
      <c r="B42" s="228"/>
      <c r="C42" s="228"/>
      <c r="D42" s="34" t="s">
        <v>285</v>
      </c>
      <c r="E42" s="230"/>
      <c r="F42" s="228"/>
      <c r="G42" s="236"/>
      <c r="H42" s="237"/>
      <c r="I42" s="227"/>
      <c r="J42" s="231"/>
      <c r="K42" s="227" t="str">
        <f>IFERROR(CONCATENATE(INDEX('6. Criterios'!$B$16:$F$53,MATCH('3. Identificación de Riesgos'!J42,'6. Criterios'!$C$16:$C$54,0),1)," - ",L42),"")</f>
        <v/>
      </c>
      <c r="L42" s="233" t="str">
        <f>IFERROR(VLOOKUP(INDEX('6. Criterios'!$B$16:$F$53,MATCH('3. Identificación de Riesgos'!J42,'6. Criterios'!$C$16:$C$54,0),1),'6. Criterios'!$B$16:$F$54,5,FALSE),"")</f>
        <v/>
      </c>
      <c r="M42" s="228"/>
      <c r="N42" s="230"/>
    </row>
    <row r="43" spans="1:14" x14ac:dyDescent="0.25">
      <c r="A43" s="230"/>
      <c r="B43" s="228"/>
      <c r="C43" s="228"/>
      <c r="D43" s="34"/>
      <c r="E43" s="230"/>
      <c r="F43" s="228"/>
      <c r="G43" s="236"/>
      <c r="H43" s="237"/>
      <c r="I43" s="229"/>
      <c r="J43" s="232"/>
      <c r="K43" s="228"/>
      <c r="L43" s="234"/>
      <c r="M43" s="228"/>
      <c r="N43" s="230"/>
    </row>
    <row r="44" spans="1:14" x14ac:dyDescent="0.25">
      <c r="A44" s="230"/>
      <c r="B44" s="228"/>
      <c r="C44" s="228"/>
      <c r="D44" s="34"/>
      <c r="E44" s="230"/>
      <c r="F44" s="228"/>
      <c r="G44" s="236"/>
      <c r="H44" s="237"/>
      <c r="I44" s="227"/>
      <c r="J44" s="231"/>
      <c r="K44" s="227" t="str">
        <f>IFERROR(CONCATENATE(INDEX('6. Criterios'!$B$16:$F$53,MATCH('3. Identificación de Riesgos'!J44,'6. Criterios'!$C$16:$C$54,0),1)," - ",L44),"")</f>
        <v/>
      </c>
      <c r="L44" s="233" t="str">
        <f>IFERROR(VLOOKUP(INDEX('6. Criterios'!$B$16:$F$53,MATCH('3. Identificación de Riesgos'!J44,'6. Criterios'!$C$16:$C$54,0),1),'6. Criterios'!$B$16:$F$54,5,FALSE),"")</f>
        <v/>
      </c>
      <c r="M44" s="228"/>
      <c r="N44" s="230"/>
    </row>
    <row r="45" spans="1:14" x14ac:dyDescent="0.25">
      <c r="A45" s="230"/>
      <c r="B45" s="228"/>
      <c r="C45" s="228"/>
      <c r="D45" s="34"/>
      <c r="E45" s="230"/>
      <c r="F45" s="228"/>
      <c r="G45" s="236"/>
      <c r="H45" s="237"/>
      <c r="I45" s="229"/>
      <c r="J45" s="232"/>
      <c r="K45" s="228"/>
      <c r="L45" s="234"/>
      <c r="M45" s="228"/>
      <c r="N45" s="230"/>
    </row>
    <row r="46" spans="1:14" x14ac:dyDescent="0.25">
      <c r="A46" s="230"/>
      <c r="B46" s="228"/>
      <c r="C46" s="228"/>
      <c r="D46" s="34"/>
      <c r="E46" s="230"/>
      <c r="F46" s="228"/>
      <c r="G46" s="236"/>
      <c r="H46" s="237"/>
      <c r="I46" s="227"/>
      <c r="J46" s="231"/>
      <c r="K46" s="227" t="str">
        <f>IFERROR(CONCATENATE(INDEX('6. Criterios'!$B$16:$F$53,MATCH('3. Identificación de Riesgos'!J46,'6. Criterios'!$C$16:$C$54,0),1)," - ",L46),"")</f>
        <v/>
      </c>
      <c r="L46" s="233" t="str">
        <f>IFERROR(VLOOKUP(INDEX('6. Criterios'!$B$16:$F$53,MATCH('3. Identificación de Riesgos'!J46,'6. Criterios'!$C$16:$C$54,0),1),'6. Criterios'!$B$16:$F$54,5,FALSE),"")</f>
        <v/>
      </c>
      <c r="M46" s="228"/>
      <c r="N46" s="230"/>
    </row>
    <row r="47" spans="1:14" x14ac:dyDescent="0.25">
      <c r="A47" s="230"/>
      <c r="B47" s="228"/>
      <c r="C47" s="228"/>
      <c r="D47" s="34"/>
      <c r="E47" s="230"/>
      <c r="F47" s="228"/>
      <c r="G47" s="236"/>
      <c r="H47" s="237"/>
      <c r="I47" s="229"/>
      <c r="J47" s="232"/>
      <c r="K47" s="228"/>
      <c r="L47" s="234"/>
      <c r="M47" s="228"/>
      <c r="N47" s="230"/>
    </row>
    <row r="48" spans="1:14" x14ac:dyDescent="0.25">
      <c r="A48" s="230"/>
      <c r="B48" s="228"/>
      <c r="C48" s="228"/>
      <c r="D48" s="34"/>
      <c r="E48" s="230"/>
      <c r="F48" s="228"/>
      <c r="G48" s="236"/>
      <c r="H48" s="237"/>
      <c r="I48" s="227"/>
      <c r="J48" s="235"/>
      <c r="K48" s="227" t="str">
        <f>IFERROR(CONCATENATE(INDEX('6. Criterios'!$B$16:$F$53,MATCH('3. Identificación de Riesgos'!J48,'6. Criterios'!$C$16:$C$54,0),1)," - ",L48),"")</f>
        <v/>
      </c>
      <c r="L48" s="233" t="str">
        <f>IFERROR(VLOOKUP(INDEX('6. Criterios'!$B$16:$F$53,MATCH('3. Identificación de Riesgos'!J48,'6. Criterios'!$C$16:$C$54,0),1),'6. Criterios'!$B$16:$F$54,5,FALSE),"")</f>
        <v/>
      </c>
      <c r="M48" s="228"/>
      <c r="N48" s="230"/>
    </row>
    <row r="49" spans="1:14" x14ac:dyDescent="0.25">
      <c r="A49" s="230"/>
      <c r="B49" s="229"/>
      <c r="C49" s="229"/>
      <c r="D49" s="34"/>
      <c r="E49" s="230"/>
      <c r="F49" s="229"/>
      <c r="G49" s="236"/>
      <c r="H49" s="237"/>
      <c r="I49" s="229"/>
      <c r="J49" s="235"/>
      <c r="K49" s="228"/>
      <c r="L49" s="234"/>
      <c r="M49" s="229"/>
      <c r="N49" s="230"/>
    </row>
  </sheetData>
  <mergeCells count="141">
    <mergeCell ref="G20:G29"/>
    <mergeCell ref="H20:H29"/>
    <mergeCell ref="I26:I27"/>
    <mergeCell ref="J26:J27"/>
    <mergeCell ref="I28:I29"/>
    <mergeCell ref="J28:J29"/>
    <mergeCell ref="G10:G19"/>
    <mergeCell ref="A10:A19"/>
    <mergeCell ref="B10:B19"/>
    <mergeCell ref="C10:C19"/>
    <mergeCell ref="A20:A29"/>
    <mergeCell ref="B20:B29"/>
    <mergeCell ref="F20:F29"/>
    <mergeCell ref="E20:E29"/>
    <mergeCell ref="E10:E19"/>
    <mergeCell ref="F10:F19"/>
    <mergeCell ref="C20:C29"/>
    <mergeCell ref="O10:O19"/>
    <mergeCell ref="O20:O29"/>
    <mergeCell ref="I10:I11"/>
    <mergeCell ref="J10:J11"/>
    <mergeCell ref="I12:I13"/>
    <mergeCell ref="J12:J13"/>
    <mergeCell ref="I14:I15"/>
    <mergeCell ref="J14:J15"/>
    <mergeCell ref="I16:I17"/>
    <mergeCell ref="L10:L11"/>
    <mergeCell ref="L12:L13"/>
    <mergeCell ref="L14:L15"/>
    <mergeCell ref="L16:L17"/>
    <mergeCell ref="L18:L19"/>
    <mergeCell ref="N20:N29"/>
    <mergeCell ref="K28:K29"/>
    <mergeCell ref="I18:I19"/>
    <mergeCell ref="J18:J19"/>
    <mergeCell ref="J16:J17"/>
    <mergeCell ref="K10:K11"/>
    <mergeCell ref="K12:K13"/>
    <mergeCell ref="K14:K15"/>
    <mergeCell ref="K16:K17"/>
    <mergeCell ref="K18:K19"/>
    <mergeCell ref="A1:C2"/>
    <mergeCell ref="A4:C4"/>
    <mergeCell ref="A8:A9"/>
    <mergeCell ref="B8:B9"/>
    <mergeCell ref="E8:E9"/>
    <mergeCell ref="D4:O4"/>
    <mergeCell ref="D5:O5"/>
    <mergeCell ref="O8:O9"/>
    <mergeCell ref="D8:D9"/>
    <mergeCell ref="N8:N9"/>
    <mergeCell ref="N7:O7"/>
    <mergeCell ref="C8:C9"/>
    <mergeCell ref="I8:I9"/>
    <mergeCell ref="J8:J9"/>
    <mergeCell ref="L8:L9"/>
    <mergeCell ref="I7:M7"/>
    <mergeCell ref="K8:K9"/>
    <mergeCell ref="M8:M9"/>
    <mergeCell ref="G8:G9"/>
    <mergeCell ref="H8:H9"/>
    <mergeCell ref="F8:F9"/>
    <mergeCell ref="A5:C5"/>
    <mergeCell ref="A6:C6"/>
    <mergeCell ref="N10:N19"/>
    <mergeCell ref="M10:M19"/>
    <mergeCell ref="M20:M29"/>
    <mergeCell ref="L20:L21"/>
    <mergeCell ref="L22:L23"/>
    <mergeCell ref="L24:L25"/>
    <mergeCell ref="L26:L27"/>
    <mergeCell ref="L28:L29"/>
    <mergeCell ref="H10:H19"/>
    <mergeCell ref="K22:K23"/>
    <mergeCell ref="K24:K25"/>
    <mergeCell ref="K26:K27"/>
    <mergeCell ref="I20:I21"/>
    <mergeCell ref="J20:J21"/>
    <mergeCell ref="I22:I23"/>
    <mergeCell ref="J22:J23"/>
    <mergeCell ref="I24:I25"/>
    <mergeCell ref="J24:J25"/>
    <mergeCell ref="K20:K21"/>
    <mergeCell ref="L30:L31"/>
    <mergeCell ref="M30:M39"/>
    <mergeCell ref="N30:N39"/>
    <mergeCell ref="I32:I33"/>
    <mergeCell ref="J32:J33"/>
    <mergeCell ref="K32:K33"/>
    <mergeCell ref="L32:L33"/>
    <mergeCell ref="I34:I35"/>
    <mergeCell ref="J34:J35"/>
    <mergeCell ref="K34:K35"/>
    <mergeCell ref="L34:L35"/>
    <mergeCell ref="I36:I37"/>
    <mergeCell ref="J36:J37"/>
    <mergeCell ref="K36:K37"/>
    <mergeCell ref="L36:L37"/>
    <mergeCell ref="I38:I39"/>
    <mergeCell ref="I30:I31"/>
    <mergeCell ref="J30:J31"/>
    <mergeCell ref="K30:K31"/>
    <mergeCell ref="J38:J39"/>
    <mergeCell ref="K38:K39"/>
    <mergeCell ref="L38:L39"/>
    <mergeCell ref="G30:G39"/>
    <mergeCell ref="H30:H39"/>
    <mergeCell ref="A30:A39"/>
    <mergeCell ref="B30:B39"/>
    <mergeCell ref="C30:C39"/>
    <mergeCell ref="E30:E39"/>
    <mergeCell ref="F30:F39"/>
    <mergeCell ref="A40:A49"/>
    <mergeCell ref="B40:B49"/>
    <mergeCell ref="C40:C49"/>
    <mergeCell ref="E40:E49"/>
    <mergeCell ref="F40:F49"/>
    <mergeCell ref="G40:G49"/>
    <mergeCell ref="H40:H49"/>
    <mergeCell ref="M40:M49"/>
    <mergeCell ref="N40:N49"/>
    <mergeCell ref="I42:I43"/>
    <mergeCell ref="J42:J43"/>
    <mergeCell ref="K42:K43"/>
    <mergeCell ref="L42:L43"/>
    <mergeCell ref="I44:I45"/>
    <mergeCell ref="J44:J45"/>
    <mergeCell ref="K44:K45"/>
    <mergeCell ref="L44:L45"/>
    <mergeCell ref="I46:I47"/>
    <mergeCell ref="J46:J47"/>
    <mergeCell ref="K46:K47"/>
    <mergeCell ref="L46:L47"/>
    <mergeCell ref="I48:I49"/>
    <mergeCell ref="J48:J49"/>
    <mergeCell ref="K40:K41"/>
    <mergeCell ref="L40:L41"/>
    <mergeCell ref="K48:K49"/>
    <mergeCell ref="L48:L49"/>
    <mergeCell ref="I40:I41"/>
    <mergeCell ref="J40:J41"/>
  </mergeCells>
  <conditionalFormatting sqref="N8">
    <cfRule type="containsText" dxfId="551" priority="274" operator="containsText" text="3- Moderado">
      <formula>NOT(ISERROR(SEARCH("3- Moderado",N8)))</formula>
    </cfRule>
    <cfRule type="containsText" dxfId="550" priority="275" operator="containsText" text="6- Moderado">
      <formula>NOT(ISERROR(SEARCH("6- Moderado",N8)))</formula>
    </cfRule>
    <cfRule type="containsText" dxfId="549" priority="276" operator="containsText" text="4- Moderado">
      <formula>NOT(ISERROR(SEARCH("4- Moderado",N8)))</formula>
    </cfRule>
    <cfRule type="containsText" dxfId="548" priority="277" operator="containsText" text="3- Bajo">
      <formula>NOT(ISERROR(SEARCH("3- Bajo",N8)))</formula>
    </cfRule>
    <cfRule type="containsText" dxfId="547" priority="278" operator="containsText" text="4- Bajo">
      <formula>NOT(ISERROR(SEARCH("4- Bajo",N8)))</formula>
    </cfRule>
    <cfRule type="containsText" dxfId="546" priority="279" operator="containsText" text="1- Bajo">
      <formula>NOT(ISERROR(SEARCH("1- Bajo",N8)))</formula>
    </cfRule>
  </conditionalFormatting>
  <conditionalFormatting sqref="H10 H20">
    <cfRule type="containsText" dxfId="545" priority="227" operator="containsText" text="Muy Baja">
      <formula>NOT(ISERROR(SEARCH("Muy Baja",H10)))</formula>
    </cfRule>
    <cfRule type="containsText" dxfId="544" priority="228" operator="containsText" text="Baja">
      <formula>NOT(ISERROR(SEARCH("Baja",H10)))</formula>
    </cfRule>
    <cfRule type="containsText" dxfId="543" priority="230" operator="containsText" text="Muy Alta">
      <formula>NOT(ISERROR(SEARCH("Muy Alta",H10)))</formula>
    </cfRule>
    <cfRule type="containsText" dxfId="542" priority="231" operator="containsText" text="Alta">
      <formula>NOT(ISERROR(SEARCH("Alta",H10)))</formula>
    </cfRule>
    <cfRule type="containsText" dxfId="541" priority="232" operator="containsText" text="Media">
      <formula>NOT(ISERROR(SEARCH("Media",H10)))</formula>
    </cfRule>
    <cfRule type="containsText" dxfId="540" priority="233" operator="containsText" text="Media">
      <formula>NOT(ISERROR(SEARCH("Media",H10)))</formula>
    </cfRule>
    <cfRule type="containsText" dxfId="539" priority="234" operator="containsText" text="Media">
      <formula>NOT(ISERROR(SEARCH("Media",H10)))</formula>
    </cfRule>
    <cfRule type="containsText" dxfId="538" priority="235" operator="containsText" text="Muy Baja">
      <formula>NOT(ISERROR(SEARCH("Muy Baja",H10)))</formula>
    </cfRule>
    <cfRule type="containsText" dxfId="537" priority="236" operator="containsText" text="Baja">
      <formula>NOT(ISERROR(SEARCH("Baja",H10)))</formula>
    </cfRule>
    <cfRule type="containsText" dxfId="536" priority="237" operator="containsText" text="Muy Baja">
      <formula>NOT(ISERROR(SEARCH("Muy Baja",H10)))</formula>
    </cfRule>
    <cfRule type="containsText" dxfId="535" priority="238" operator="containsText" text="Muy Baja">
      <formula>NOT(ISERROR(SEARCH("Muy Baja",H10)))</formula>
    </cfRule>
    <cfRule type="containsText" dxfId="534" priority="239" operator="containsText" text="Muy Baja">
      <formula>NOT(ISERROR(SEARCH("Muy Baja",H10)))</formula>
    </cfRule>
    <cfRule type="containsText" dxfId="533" priority="240" operator="containsText" text="Muy Baja'Tabla probabilidad'!">
      <formula>NOT(ISERROR(SEARCH("Muy Baja'Tabla probabilidad'!",H10)))</formula>
    </cfRule>
    <cfRule type="containsText" dxfId="532" priority="241" operator="containsText" text="Muy bajo">
      <formula>NOT(ISERROR(SEARCH("Muy bajo",H10)))</formula>
    </cfRule>
    <cfRule type="containsText" dxfId="531" priority="242" operator="containsText" text="Alta">
      <formula>NOT(ISERROR(SEARCH("Alta",H10)))</formula>
    </cfRule>
    <cfRule type="containsText" dxfId="530" priority="243" operator="containsText" text="Media">
      <formula>NOT(ISERROR(SEARCH("Media",H10)))</formula>
    </cfRule>
    <cfRule type="containsText" dxfId="529" priority="244" operator="containsText" text="Baja">
      <formula>NOT(ISERROR(SEARCH("Baja",H10)))</formula>
    </cfRule>
    <cfRule type="containsText" dxfId="528" priority="245" operator="containsText" text="Muy baja">
      <formula>NOT(ISERROR(SEARCH("Muy baja",H10)))</formula>
    </cfRule>
    <cfRule type="cellIs" dxfId="527" priority="248" operator="between">
      <formula>1</formula>
      <formula>2</formula>
    </cfRule>
    <cfRule type="cellIs" dxfId="526" priority="249" operator="between">
      <formula>0</formula>
      <formula>2</formula>
    </cfRule>
  </conditionalFormatting>
  <conditionalFormatting sqref="H10 H20">
    <cfRule type="containsText" dxfId="525" priority="229" operator="containsText" text="Muy Alta">
      <formula>NOT(ISERROR(SEARCH("Muy Alta",H10)))</formula>
    </cfRule>
  </conditionalFormatting>
  <conditionalFormatting sqref="K10 M10 M20 K12 K14 K16 K18 K20 K22 K24 K26 K28">
    <cfRule type="containsText" dxfId="524" priority="221" operator="containsText" text="Catastrófico">
      <formula>NOT(ISERROR(SEARCH("Catastrófico",K10)))</formula>
    </cfRule>
    <cfRule type="containsText" dxfId="523" priority="222" operator="containsText" text="Mayor">
      <formula>NOT(ISERROR(SEARCH("Mayor",K10)))</formula>
    </cfRule>
    <cfRule type="containsText" dxfId="522" priority="223" operator="containsText" text="Alta">
      <formula>NOT(ISERROR(SEARCH("Alta",K10)))</formula>
    </cfRule>
    <cfRule type="containsText" dxfId="521" priority="224" operator="containsText" text="Moderado">
      <formula>NOT(ISERROR(SEARCH("Moderado",K10)))</formula>
    </cfRule>
    <cfRule type="containsText" dxfId="520" priority="225" operator="containsText" text="Menor">
      <formula>NOT(ISERROR(SEARCH("Menor",K10)))</formula>
    </cfRule>
    <cfRule type="containsText" dxfId="519" priority="226" operator="containsText" text="Leve">
      <formula>NOT(ISERROR(SEARCH("Leve",K10)))</formula>
    </cfRule>
  </conditionalFormatting>
  <conditionalFormatting sqref="O8">
    <cfRule type="containsText" dxfId="518" priority="203" operator="containsText" text="3- Moderado">
      <formula>NOT(ISERROR(SEARCH("3- Moderado",O8)))</formula>
    </cfRule>
    <cfRule type="containsText" dxfId="517" priority="204" operator="containsText" text="6- Moderado">
      <formula>NOT(ISERROR(SEARCH("6- Moderado",O8)))</formula>
    </cfRule>
    <cfRule type="containsText" dxfId="516" priority="205" operator="containsText" text="4- Moderado">
      <formula>NOT(ISERROR(SEARCH("4- Moderado",O8)))</formula>
    </cfRule>
    <cfRule type="containsText" dxfId="515" priority="206" operator="containsText" text="3- Bajo">
      <formula>NOT(ISERROR(SEARCH("3- Bajo",O8)))</formula>
    </cfRule>
    <cfRule type="containsText" dxfId="514" priority="207" operator="containsText" text="4- Bajo">
      <formula>NOT(ISERROR(SEARCH("4- Bajo",O8)))</formula>
    </cfRule>
    <cfRule type="containsText" dxfId="513" priority="208" operator="containsText" text="1- Bajo">
      <formula>NOT(ISERROR(SEARCH("1- Bajo",O8)))</formula>
    </cfRule>
  </conditionalFormatting>
  <conditionalFormatting sqref="N10:O10 N20:O20">
    <cfRule type="containsText" dxfId="512" priority="808" operator="containsText" text="Extremo">
      <formula>NOT(ISERROR(SEARCH("Extremo",N10)))</formula>
    </cfRule>
    <cfRule type="containsText" dxfId="511" priority="809" operator="containsText" text="Alto">
      <formula>NOT(ISERROR(SEARCH("Alto",N10)))</formula>
    </cfRule>
    <cfRule type="containsText" dxfId="510" priority="810" operator="containsText" text="Bajo">
      <formula>NOT(ISERROR(SEARCH("Bajo",N10)))</formula>
    </cfRule>
    <cfRule type="containsText" dxfId="509" priority="811" operator="containsText" text="Moderado">
      <formula>NOT(ISERROR(SEARCH("Moderado",N10)))</formula>
    </cfRule>
  </conditionalFormatting>
  <conditionalFormatting sqref="H30">
    <cfRule type="containsText" dxfId="508" priority="73" operator="containsText" text="Muy Baja">
      <formula>NOT(ISERROR(SEARCH("Muy Baja",H30)))</formula>
    </cfRule>
    <cfRule type="containsText" dxfId="507" priority="74" operator="containsText" text="Baja">
      <formula>NOT(ISERROR(SEARCH("Baja",H30)))</formula>
    </cfRule>
    <cfRule type="containsText" dxfId="506" priority="76" operator="containsText" text="Muy Alta">
      <formula>NOT(ISERROR(SEARCH("Muy Alta",H30)))</formula>
    </cfRule>
    <cfRule type="containsText" dxfId="505" priority="77" operator="containsText" text="Alta">
      <formula>NOT(ISERROR(SEARCH("Alta",H30)))</formula>
    </cfRule>
    <cfRule type="containsText" dxfId="504" priority="78" operator="containsText" text="Media">
      <formula>NOT(ISERROR(SEARCH("Media",H30)))</formula>
    </cfRule>
    <cfRule type="containsText" dxfId="503" priority="79" operator="containsText" text="Media">
      <formula>NOT(ISERROR(SEARCH("Media",H30)))</formula>
    </cfRule>
    <cfRule type="containsText" dxfId="502" priority="80" operator="containsText" text="Media">
      <formula>NOT(ISERROR(SEARCH("Media",H30)))</formula>
    </cfRule>
    <cfRule type="containsText" dxfId="501" priority="81" operator="containsText" text="Muy Baja">
      <formula>NOT(ISERROR(SEARCH("Muy Baja",H30)))</formula>
    </cfRule>
    <cfRule type="containsText" dxfId="500" priority="82" operator="containsText" text="Baja">
      <formula>NOT(ISERROR(SEARCH("Baja",H30)))</formula>
    </cfRule>
    <cfRule type="containsText" dxfId="499" priority="83" operator="containsText" text="Muy Baja">
      <formula>NOT(ISERROR(SEARCH("Muy Baja",H30)))</formula>
    </cfRule>
    <cfRule type="containsText" dxfId="498" priority="84" operator="containsText" text="Muy Baja">
      <formula>NOT(ISERROR(SEARCH("Muy Baja",H30)))</formula>
    </cfRule>
    <cfRule type="containsText" dxfId="497" priority="85" operator="containsText" text="Muy Baja">
      <formula>NOT(ISERROR(SEARCH("Muy Baja",H30)))</formula>
    </cfRule>
    <cfRule type="containsText" dxfId="496" priority="86" operator="containsText" text="Muy Baja'Tabla probabilidad'!">
      <formula>NOT(ISERROR(SEARCH("Muy Baja'Tabla probabilidad'!",H30)))</formula>
    </cfRule>
    <cfRule type="containsText" dxfId="495" priority="87" operator="containsText" text="Muy bajo">
      <formula>NOT(ISERROR(SEARCH("Muy bajo",H30)))</formula>
    </cfRule>
    <cfRule type="containsText" dxfId="494" priority="88" operator="containsText" text="Alta">
      <formula>NOT(ISERROR(SEARCH("Alta",H30)))</formula>
    </cfRule>
    <cfRule type="containsText" dxfId="493" priority="89" operator="containsText" text="Media">
      <formula>NOT(ISERROR(SEARCH("Media",H30)))</formula>
    </cfRule>
    <cfRule type="containsText" dxfId="492" priority="90" operator="containsText" text="Baja">
      <formula>NOT(ISERROR(SEARCH("Baja",H30)))</formula>
    </cfRule>
    <cfRule type="containsText" dxfId="491" priority="91" operator="containsText" text="Muy baja">
      <formula>NOT(ISERROR(SEARCH("Muy baja",H30)))</formula>
    </cfRule>
    <cfRule type="cellIs" dxfId="490" priority="94" operator="between">
      <formula>1</formula>
      <formula>2</formula>
    </cfRule>
    <cfRule type="cellIs" dxfId="489" priority="95" operator="between">
      <formula>0</formula>
      <formula>2</formula>
    </cfRule>
  </conditionalFormatting>
  <conditionalFormatting sqref="H30">
    <cfRule type="containsText" dxfId="488" priority="75" operator="containsText" text="Muy Alta">
      <formula>NOT(ISERROR(SEARCH("Muy Alta",H30)))</formula>
    </cfRule>
  </conditionalFormatting>
  <conditionalFormatting sqref="M30 K30 K32 K34 K36 K38">
    <cfRule type="containsText" dxfId="487" priority="67" operator="containsText" text="Catastrófico">
      <formula>NOT(ISERROR(SEARCH("Catastrófico",K30)))</formula>
    </cfRule>
    <cfRule type="containsText" dxfId="486" priority="68" operator="containsText" text="Mayor">
      <formula>NOT(ISERROR(SEARCH("Mayor",K30)))</formula>
    </cfRule>
    <cfRule type="containsText" dxfId="485" priority="69" operator="containsText" text="Alta">
      <formula>NOT(ISERROR(SEARCH("Alta",K30)))</formula>
    </cfRule>
    <cfRule type="containsText" dxfId="484" priority="70" operator="containsText" text="Moderado">
      <formula>NOT(ISERROR(SEARCH("Moderado",K30)))</formula>
    </cfRule>
    <cfRule type="containsText" dxfId="483" priority="71" operator="containsText" text="Menor">
      <formula>NOT(ISERROR(SEARCH("Menor",K30)))</formula>
    </cfRule>
    <cfRule type="containsText" dxfId="482" priority="72" operator="containsText" text="Leve">
      <formula>NOT(ISERROR(SEARCH("Leve",K30)))</formula>
    </cfRule>
  </conditionalFormatting>
  <conditionalFormatting sqref="N30">
    <cfRule type="containsText" dxfId="481" priority="96" operator="containsText" text="Extremo">
      <formula>NOT(ISERROR(SEARCH("Extremo",N30)))</formula>
    </cfRule>
    <cfRule type="containsText" dxfId="480" priority="97" operator="containsText" text="Alto">
      <formula>NOT(ISERROR(SEARCH("Alto",N30)))</formula>
    </cfRule>
    <cfRule type="containsText" dxfId="479" priority="98" operator="containsText" text="Bajo">
      <formula>NOT(ISERROR(SEARCH("Bajo",N30)))</formula>
    </cfRule>
    <cfRule type="containsText" dxfId="478" priority="99" operator="containsText" text="Moderado">
      <formula>NOT(ISERROR(SEARCH("Moderado",N30)))</formula>
    </cfRule>
  </conditionalFormatting>
  <conditionalFormatting sqref="H40">
    <cfRule type="containsText" dxfId="477" priority="40" operator="containsText" text="Muy Baja">
      <formula>NOT(ISERROR(SEARCH("Muy Baja",H40)))</formula>
    </cfRule>
    <cfRule type="containsText" dxfId="476" priority="41" operator="containsText" text="Baja">
      <formula>NOT(ISERROR(SEARCH("Baja",H40)))</formula>
    </cfRule>
    <cfRule type="containsText" dxfId="475" priority="43" operator="containsText" text="Muy Alta">
      <formula>NOT(ISERROR(SEARCH("Muy Alta",H40)))</formula>
    </cfRule>
    <cfRule type="containsText" dxfId="474" priority="44" operator="containsText" text="Alta">
      <formula>NOT(ISERROR(SEARCH("Alta",H40)))</formula>
    </cfRule>
    <cfRule type="containsText" dxfId="473" priority="45" operator="containsText" text="Media">
      <formula>NOT(ISERROR(SEARCH("Media",H40)))</formula>
    </cfRule>
    <cfRule type="containsText" dxfId="472" priority="46" operator="containsText" text="Media">
      <formula>NOT(ISERROR(SEARCH("Media",H40)))</formula>
    </cfRule>
    <cfRule type="containsText" dxfId="471" priority="47" operator="containsText" text="Media">
      <formula>NOT(ISERROR(SEARCH("Media",H40)))</formula>
    </cfRule>
    <cfRule type="containsText" dxfId="470" priority="48" operator="containsText" text="Muy Baja">
      <formula>NOT(ISERROR(SEARCH("Muy Baja",H40)))</formula>
    </cfRule>
    <cfRule type="containsText" dxfId="469" priority="49" operator="containsText" text="Baja">
      <formula>NOT(ISERROR(SEARCH("Baja",H40)))</formula>
    </cfRule>
    <cfRule type="containsText" dxfId="468" priority="50" operator="containsText" text="Muy Baja">
      <formula>NOT(ISERROR(SEARCH("Muy Baja",H40)))</formula>
    </cfRule>
    <cfRule type="containsText" dxfId="467" priority="51" operator="containsText" text="Muy Baja">
      <formula>NOT(ISERROR(SEARCH("Muy Baja",H40)))</formula>
    </cfRule>
    <cfRule type="containsText" dxfId="466" priority="52" operator="containsText" text="Muy Baja">
      <formula>NOT(ISERROR(SEARCH("Muy Baja",H40)))</formula>
    </cfRule>
    <cfRule type="containsText" dxfId="465" priority="53" operator="containsText" text="Muy Baja'Tabla probabilidad'!">
      <formula>NOT(ISERROR(SEARCH("Muy Baja'Tabla probabilidad'!",H40)))</formula>
    </cfRule>
    <cfRule type="containsText" dxfId="464" priority="54" operator="containsText" text="Muy bajo">
      <formula>NOT(ISERROR(SEARCH("Muy bajo",H40)))</formula>
    </cfRule>
    <cfRule type="containsText" dxfId="463" priority="55" operator="containsText" text="Alta">
      <formula>NOT(ISERROR(SEARCH("Alta",H40)))</formula>
    </cfRule>
    <cfRule type="containsText" dxfId="462" priority="56" operator="containsText" text="Media">
      <formula>NOT(ISERROR(SEARCH("Media",H40)))</formula>
    </cfRule>
    <cfRule type="containsText" dxfId="461" priority="57" operator="containsText" text="Baja">
      <formula>NOT(ISERROR(SEARCH("Baja",H40)))</formula>
    </cfRule>
    <cfRule type="containsText" dxfId="460" priority="58" operator="containsText" text="Muy baja">
      <formula>NOT(ISERROR(SEARCH("Muy baja",H40)))</formula>
    </cfRule>
    <cfRule type="cellIs" dxfId="459" priority="61" operator="between">
      <formula>1</formula>
      <formula>2</formula>
    </cfRule>
    <cfRule type="cellIs" dxfId="458" priority="62" operator="between">
      <formula>0</formula>
      <formula>2</formula>
    </cfRule>
  </conditionalFormatting>
  <conditionalFormatting sqref="H40">
    <cfRule type="containsText" dxfId="457" priority="42" operator="containsText" text="Muy Alta">
      <formula>NOT(ISERROR(SEARCH("Muy Alta",H40)))</formula>
    </cfRule>
  </conditionalFormatting>
  <conditionalFormatting sqref="M40 K40 K42 K44 K46 K48">
    <cfRule type="containsText" dxfId="456" priority="34" operator="containsText" text="Catastrófico">
      <formula>NOT(ISERROR(SEARCH("Catastrófico",K40)))</formula>
    </cfRule>
    <cfRule type="containsText" dxfId="455" priority="35" operator="containsText" text="Mayor">
      <formula>NOT(ISERROR(SEARCH("Mayor",K40)))</formula>
    </cfRule>
    <cfRule type="containsText" dxfId="454" priority="36" operator="containsText" text="Alta">
      <formula>NOT(ISERROR(SEARCH("Alta",K40)))</formula>
    </cfRule>
    <cfRule type="containsText" dxfId="453" priority="37" operator="containsText" text="Moderado">
      <formula>NOT(ISERROR(SEARCH("Moderado",K40)))</formula>
    </cfRule>
    <cfRule type="containsText" dxfId="452" priority="38" operator="containsText" text="Menor">
      <formula>NOT(ISERROR(SEARCH("Menor",K40)))</formula>
    </cfRule>
    <cfRule type="containsText" dxfId="451" priority="39" operator="containsText" text="Leve">
      <formula>NOT(ISERROR(SEARCH("Leve",K40)))</formula>
    </cfRule>
  </conditionalFormatting>
  <conditionalFormatting sqref="N40">
    <cfRule type="containsText" dxfId="450" priority="63" operator="containsText" text="Extremo">
      <formula>NOT(ISERROR(SEARCH("Extremo",N40)))</formula>
    </cfRule>
    <cfRule type="containsText" dxfId="449" priority="64" operator="containsText" text="Alto">
      <formula>NOT(ISERROR(SEARCH("Alto",N40)))</formula>
    </cfRule>
    <cfRule type="containsText" dxfId="448" priority="65" operator="containsText" text="Bajo">
      <formula>NOT(ISERROR(SEARCH("Bajo",N40)))</formula>
    </cfRule>
    <cfRule type="containsText" dxfId="447" priority="66" operator="containsText" text="Moderado">
      <formula>NOT(ISERROR(SEARCH("Moderado",N40)))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46" operator="containsText" id="{D4158494-FAE5-4853-A580-52567E2FD023}">
            <xm:f>NOT(ISERROR(SEARCH('6. Criterios'!$B$5,H10)))</xm:f>
            <xm:f>'6. Criterios'!$B$5</xm:f>
            <x14:dxf>
              <font>
                <color rgb="FF006100"/>
              </font>
              <fill>
                <patternFill>
                  <bgColor rgb="FFC6EFCE"/>
                </patternFill>
              </fill>
            </x14:dxf>
          </x14:cfRule>
          <x14:cfRule type="containsText" priority="247" operator="containsText" id="{009A1948-254C-4020-A26D-7181B4E8E5DF}">
            <xm:f>NOT(ISERROR(SEARCH('6. Criterios'!$B$5,H10)))</xm:f>
            <xm:f>'6. Criterios'!$B$5</xm:f>
            <x14:dxf>
              <font>
                <color rgb="FF9C0006"/>
              </font>
              <fill>
                <patternFill>
                  <bgColor rgb="FFFFC7CE"/>
                </patternFill>
              </fill>
            </x14:dxf>
          </x14:cfRule>
          <xm:sqref>H10 H20</xm:sqref>
        </x14:conditionalFormatting>
        <x14:conditionalFormatting xmlns:xm="http://schemas.microsoft.com/office/excel/2006/main">
          <x14:cfRule type="containsText" priority="92" operator="containsText" id="{CB00CC9D-3F85-4618-B9C7-DF5B3875A97C}">
            <xm:f>NOT(ISERROR(SEARCH('6. Criterios'!$B$5,H30)))</xm:f>
            <xm:f>'6. Criterios'!$B$5</xm:f>
            <x14:dxf>
              <font>
                <color rgb="FF006100"/>
              </font>
              <fill>
                <patternFill>
                  <bgColor rgb="FFC6EFCE"/>
                </patternFill>
              </fill>
            </x14:dxf>
          </x14:cfRule>
          <x14:cfRule type="containsText" priority="93" operator="containsText" id="{D9618054-64CF-457C-94ED-B754BA6BD35B}">
            <xm:f>NOT(ISERROR(SEARCH('6. Criterios'!$B$5,H30)))</xm:f>
            <xm:f>'6. Criterios'!$B$5</xm:f>
            <x14:dxf>
              <font>
                <color rgb="FF9C0006"/>
              </font>
              <fill>
                <patternFill>
                  <bgColor rgb="FFFFC7CE"/>
                </patternFill>
              </fill>
            </x14:dxf>
          </x14:cfRule>
          <xm:sqref>H30</xm:sqref>
        </x14:conditionalFormatting>
        <x14:conditionalFormatting xmlns:xm="http://schemas.microsoft.com/office/excel/2006/main">
          <x14:cfRule type="containsText" priority="59" operator="containsText" id="{8C9DB76F-A4AC-437E-B5BD-DB2EA97C8A1C}">
            <xm:f>NOT(ISERROR(SEARCH('6. Criterios'!$B$5,H40)))</xm:f>
            <xm:f>'6. Criterios'!$B$5</xm:f>
            <x14:dxf>
              <font>
                <color rgb="FF006100"/>
              </font>
              <fill>
                <patternFill>
                  <bgColor rgb="FFC6EFCE"/>
                </patternFill>
              </fill>
            </x14:dxf>
          </x14:cfRule>
          <x14:cfRule type="containsText" priority="60" operator="containsText" id="{D4003F04-1A9A-4087-A4CF-160FB00475C0}">
            <xm:f>NOT(ISERROR(SEARCH('6. Criterios'!$B$5,H40)))</xm:f>
            <xm:f>'6. Criterios'!$B$5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I10:I49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49"/>
  <sheetViews>
    <sheetView tabSelected="1" topLeftCell="A9" zoomScale="68" zoomScaleNormal="68" zoomScalePageLayoutView="70" workbookViewId="0">
      <pane ySplit="1" topLeftCell="A31" activePane="bottomLeft" state="frozen"/>
      <selection activeCell="A9" sqref="A9"/>
      <selection pane="bottomLeft" activeCell="H16" sqref="H16"/>
    </sheetView>
  </sheetViews>
  <sheetFormatPr baseColWidth="10" defaultColWidth="11.42578125" defaultRowHeight="15" x14ac:dyDescent="0.25"/>
  <cols>
    <col min="1" max="1" width="7" customWidth="1"/>
    <col min="2" max="2" width="27.28515625" customWidth="1"/>
    <col min="3" max="3" width="52.5703125" style="77" customWidth="1"/>
    <col min="4" max="4" width="5" hidden="1" customWidth="1"/>
    <col min="5" max="5" width="39.42578125" customWidth="1"/>
    <col min="7" max="7" width="17.7109375" customWidth="1"/>
    <col min="8" max="8" width="14.7109375" bestFit="1" customWidth="1"/>
    <col min="9" max="9" width="13.5703125" customWidth="1"/>
    <col min="10" max="10" width="0.28515625"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11.42578125" customWidth="1"/>
    <col min="18" max="18" width="1.42578125" hidden="1" customWidth="1"/>
    <col min="19" max="19" width="12.1406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x14ac:dyDescent="0.3">
      <c r="A1" s="277"/>
      <c r="B1" s="278"/>
      <c r="C1" s="279"/>
      <c r="D1" s="49"/>
      <c r="E1" s="271" t="s">
        <v>15</v>
      </c>
      <c r="F1" s="272"/>
      <c r="G1" s="272"/>
      <c r="H1" s="272"/>
      <c r="I1" s="272"/>
      <c r="J1" s="272"/>
      <c r="K1" s="272"/>
      <c r="L1" s="272"/>
      <c r="M1" s="272"/>
      <c r="N1" s="272"/>
      <c r="O1" s="272"/>
      <c r="P1" s="272"/>
      <c r="Q1" s="272"/>
      <c r="R1" s="272"/>
      <c r="S1" s="272"/>
      <c r="T1" s="272"/>
      <c r="U1" s="272"/>
      <c r="V1" s="272"/>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80"/>
      <c r="B2" s="241"/>
      <c r="C2" s="281"/>
      <c r="D2" s="49"/>
      <c r="E2" s="273"/>
      <c r="F2" s="274"/>
      <c r="G2" s="274"/>
      <c r="H2" s="274"/>
      <c r="I2" s="274"/>
      <c r="J2" s="274"/>
      <c r="K2" s="274"/>
      <c r="L2" s="274"/>
      <c r="M2" s="274"/>
      <c r="N2" s="274"/>
      <c r="O2" s="274"/>
      <c r="P2" s="274"/>
      <c r="Q2" s="274"/>
      <c r="R2" s="274"/>
      <c r="S2" s="274"/>
      <c r="T2" s="274"/>
      <c r="U2" s="274"/>
      <c r="V2" s="27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82"/>
      <c r="B3" s="283"/>
      <c r="C3" s="284"/>
      <c r="D3" s="49"/>
      <c r="E3" s="275"/>
      <c r="F3" s="276"/>
      <c r="G3" s="276"/>
      <c r="H3" s="276"/>
      <c r="I3" s="276"/>
      <c r="J3" s="276"/>
      <c r="K3" s="276"/>
      <c r="L3" s="276"/>
      <c r="M3" s="276"/>
      <c r="N3" s="276"/>
      <c r="O3" s="276"/>
      <c r="P3" s="276"/>
      <c r="Q3" s="276"/>
      <c r="R3" s="276"/>
      <c r="S3" s="276"/>
      <c r="T3" s="276"/>
      <c r="U3" s="276"/>
      <c r="V3" s="276"/>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98" t="s">
        <v>0</v>
      </c>
      <c r="B4" s="298"/>
      <c r="C4" s="299" t="s">
        <v>268</v>
      </c>
      <c r="D4" s="300"/>
      <c r="E4" s="300"/>
      <c r="F4" s="300"/>
      <c r="G4" s="300"/>
      <c r="H4" s="300"/>
      <c r="I4" s="300"/>
      <c r="J4" s="300"/>
      <c r="K4" s="300"/>
      <c r="L4" s="300"/>
      <c r="M4" s="300"/>
      <c r="N4" s="300"/>
      <c r="O4" s="300"/>
      <c r="P4" s="300"/>
      <c r="Q4" s="300"/>
      <c r="R4" s="300"/>
      <c r="S4" s="300"/>
      <c r="T4" s="300"/>
      <c r="U4" s="300"/>
      <c r="V4" s="300"/>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96" t="s">
        <v>1</v>
      </c>
      <c r="B5" s="296"/>
      <c r="C5" s="303" t="s">
        <v>267</v>
      </c>
      <c r="D5" s="303"/>
      <c r="E5" s="303"/>
      <c r="F5" s="303"/>
      <c r="G5" s="303"/>
      <c r="H5" s="303"/>
      <c r="I5" s="303"/>
      <c r="J5" s="303"/>
      <c r="K5" s="303"/>
      <c r="L5" s="303"/>
      <c r="M5" s="303"/>
      <c r="N5" s="303"/>
      <c r="O5" s="303"/>
      <c r="P5" s="303"/>
      <c r="Q5" s="303"/>
      <c r="R5" s="303"/>
      <c r="S5" s="303"/>
      <c r="T5" s="303"/>
      <c r="U5" s="303"/>
      <c r="V5" s="303"/>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97" t="s">
        <v>2</v>
      </c>
      <c r="B6" s="297"/>
      <c r="C6" s="304" t="s">
        <v>95</v>
      </c>
      <c r="D6" s="304"/>
      <c r="E6" s="304"/>
      <c r="F6" s="304"/>
      <c r="G6" s="304"/>
      <c r="H6" s="304"/>
      <c r="I6" s="304"/>
      <c r="J6" s="304"/>
      <c r="K6" s="304"/>
      <c r="L6" s="304"/>
      <c r="M6" s="304"/>
      <c r="N6" s="304"/>
      <c r="O6" s="304"/>
      <c r="P6" s="304"/>
      <c r="Q6" s="304"/>
      <c r="R6" s="304"/>
      <c r="S6" s="304"/>
      <c r="T6" s="304"/>
      <c r="U6" s="304"/>
      <c r="V6" s="30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85" t="s">
        <v>104</v>
      </c>
      <c r="B7" s="285"/>
      <c r="C7" s="285"/>
      <c r="D7" s="286" t="s">
        <v>105</v>
      </c>
      <c r="E7" s="287"/>
      <c r="F7" s="287"/>
      <c r="G7" s="287"/>
      <c r="H7" s="287"/>
      <c r="I7" s="287"/>
      <c r="J7" s="287"/>
      <c r="K7" s="287"/>
      <c r="L7" s="287"/>
      <c r="M7" s="287"/>
      <c r="N7" s="287"/>
      <c r="O7" s="287"/>
      <c r="P7" s="287"/>
      <c r="Q7" s="287"/>
      <c r="R7" s="288"/>
      <c r="S7" s="66"/>
      <c r="T7" s="285" t="s">
        <v>106</v>
      </c>
      <c r="U7" s="285"/>
      <c r="V7" s="285"/>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89" t="s">
        <v>12</v>
      </c>
      <c r="B8" s="285" t="s">
        <v>101</v>
      </c>
      <c r="C8" s="290" t="s">
        <v>103</v>
      </c>
      <c r="D8" s="291" t="s">
        <v>6</v>
      </c>
      <c r="E8" s="292" t="s">
        <v>182</v>
      </c>
      <c r="F8" s="293" t="s">
        <v>181</v>
      </c>
      <c r="G8" s="294"/>
      <c r="H8" s="294"/>
      <c r="I8" s="294"/>
      <c r="J8" s="294"/>
      <c r="K8" s="295"/>
      <c r="L8" s="293" t="s">
        <v>184</v>
      </c>
      <c r="M8" s="294"/>
      <c r="N8" s="294"/>
      <c r="O8" s="294"/>
      <c r="P8" s="294"/>
      <c r="Q8" s="294"/>
      <c r="R8" s="294"/>
      <c r="S8" s="295"/>
      <c r="T8" s="90"/>
      <c r="U8" s="91"/>
      <c r="V8" s="120"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89"/>
      <c r="B9" s="285"/>
      <c r="C9" s="290"/>
      <c r="D9" s="291"/>
      <c r="E9" s="292"/>
      <c r="F9" s="64" t="s">
        <v>168</v>
      </c>
      <c r="G9" s="64" t="s">
        <v>169</v>
      </c>
      <c r="H9" s="64" t="s">
        <v>170</v>
      </c>
      <c r="I9" s="64" t="s">
        <v>171</v>
      </c>
      <c r="J9" s="78" t="s">
        <v>166</v>
      </c>
      <c r="K9" s="65" t="s">
        <v>178</v>
      </c>
      <c r="L9" s="65" t="s">
        <v>160</v>
      </c>
      <c r="M9" s="89" t="s">
        <v>183</v>
      </c>
      <c r="N9" s="64" t="s">
        <v>188</v>
      </c>
      <c r="O9" s="64" t="s">
        <v>172</v>
      </c>
      <c r="P9" s="64" t="s">
        <v>187</v>
      </c>
      <c r="Q9" s="64" t="s">
        <v>173</v>
      </c>
      <c r="R9" s="78" t="s">
        <v>166</v>
      </c>
      <c r="S9" s="65" t="s">
        <v>179</v>
      </c>
      <c r="T9" s="79" t="s">
        <v>185</v>
      </c>
      <c r="U9" s="79" t="s">
        <v>186</v>
      </c>
      <c r="V9" s="80"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229">
        <f>'3. Identificación de Riesgos'!A10</f>
        <v>1</v>
      </c>
      <c r="B10" s="229" t="str">
        <f>'3. Identificación de Riesgos'!B10</f>
        <v>Ofrecer, prometer, entregar, aceptar o solicitar una ventaja indebida para adulterar las novedades de nómina,  prestaciones sociales, incapacidades y licencias, en favor propio o de terceros</v>
      </c>
      <c r="C10" s="76" t="str">
        <f>'3. Identificación de Riesgos'!D10</f>
        <v>1. Falta de ética de los servidores públicos (Debilidades en principios y valores)</v>
      </c>
      <c r="D10" s="125">
        <v>1</v>
      </c>
      <c r="E10" s="51" t="s">
        <v>269</v>
      </c>
      <c r="F10" s="125" t="s">
        <v>158</v>
      </c>
      <c r="G10" s="125" t="s">
        <v>158</v>
      </c>
      <c r="H10" s="125" t="s">
        <v>158</v>
      </c>
      <c r="I10" s="125" t="s">
        <v>158</v>
      </c>
      <c r="J10" s="39">
        <f>COUNTIF(F10:I10,"SI")/4</f>
        <v>1</v>
      </c>
      <c r="K10" s="268">
        <f>AVERAGE(J10:J19)</f>
        <v>1</v>
      </c>
      <c r="L10" s="227" t="str">
        <f>'3. Identificación de Riesgos'!I10</f>
        <v>Pérdida Reputacional</v>
      </c>
      <c r="M10" s="163" t="s">
        <v>274</v>
      </c>
      <c r="N10" s="125" t="s">
        <v>159</v>
      </c>
      <c r="O10" s="125" t="s">
        <v>159</v>
      </c>
      <c r="P10" s="125" t="s">
        <v>158</v>
      </c>
      <c r="Q10" s="125" t="s">
        <v>158</v>
      </c>
      <c r="R10" s="39">
        <f>SUM(COUNTIF(N10,"SI")*25%,COUNTIF(O10,"SI")*40%,COUNTIF(P10,"SI")*25%,COUNTIF(Q10,"SI")*10%)</f>
        <v>0.35</v>
      </c>
      <c r="S10" s="268">
        <f>AVERAGE(R10:R19)</f>
        <v>0.67500000000000004</v>
      </c>
      <c r="T10" s="237"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30"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Mayor - 4</v>
      </c>
      <c r="V10" s="230" t="str">
        <f>CONCATENATE(VLOOKUP((LEFT(T10,LEN(T10)-4)&amp;LEFT(U10,LEN(U10)-4)),'7. Matriz de Calor'!$D$18:$E$42,2,0)," - ",RIGHT(T10,1)*RIGHT(U10,1))</f>
        <v>Alto  - 4</v>
      </c>
    </row>
    <row r="11" spans="1:278" ht="30" x14ac:dyDescent="0.25">
      <c r="A11" s="230"/>
      <c r="B11" s="230"/>
      <c r="C11" s="76" t="str">
        <f>'3. Identificación de Riesgos'!D11</f>
        <v>2. Falta de ética de terceros interesados  (Debilidades principios y valores)</v>
      </c>
      <c r="D11" s="50">
        <v>2</v>
      </c>
      <c r="E11" s="52" t="s">
        <v>282</v>
      </c>
      <c r="F11" s="125" t="s">
        <v>158</v>
      </c>
      <c r="G11" s="125" t="s">
        <v>158</v>
      </c>
      <c r="H11" s="125" t="s">
        <v>158</v>
      </c>
      <c r="I11" s="125" t="s">
        <v>158</v>
      </c>
      <c r="J11" s="39">
        <f t="shared" ref="J11:J29" si="0">COUNTIF(F11:I11,"SI")/4</f>
        <v>1</v>
      </c>
      <c r="K11" s="268"/>
      <c r="L11" s="229"/>
      <c r="M11" s="163"/>
      <c r="N11" s="125"/>
      <c r="O11" s="125"/>
      <c r="P11" s="125"/>
      <c r="Q11" s="125"/>
      <c r="R11" s="39"/>
      <c r="S11" s="268"/>
      <c r="T11" s="237"/>
      <c r="U11" s="230"/>
      <c r="V11" s="230"/>
    </row>
    <row r="12" spans="1:278" ht="141" customHeight="1" x14ac:dyDescent="0.25">
      <c r="A12" s="230"/>
      <c r="B12" s="230"/>
      <c r="C12" s="76" t="str">
        <f>'3. Identificación de Riesgos'!D12</f>
        <v>3. Debilidades en los controles de los procedimientos para liquidación de nómina, prestaciones sociales, recobro de incapacidades y licencias.</v>
      </c>
      <c r="D12" s="50">
        <v>3</v>
      </c>
      <c r="E12" s="153" t="s">
        <v>287</v>
      </c>
      <c r="F12" s="154" t="s">
        <v>158</v>
      </c>
      <c r="G12" s="154" t="s">
        <v>158</v>
      </c>
      <c r="H12" s="125" t="s">
        <v>158</v>
      </c>
      <c r="I12" s="125" t="s">
        <v>158</v>
      </c>
      <c r="J12" s="39">
        <f t="shared" si="0"/>
        <v>1</v>
      </c>
      <c r="K12" s="268"/>
      <c r="L12" s="227" t="str">
        <f>'3. Identificación de Riesgos'!I12</f>
        <v>Afectación Económica</v>
      </c>
      <c r="M12" s="163" t="s">
        <v>283</v>
      </c>
      <c r="N12" s="125" t="s">
        <v>158</v>
      </c>
      <c r="O12" s="125" t="s">
        <v>158</v>
      </c>
      <c r="P12" s="125" t="s">
        <v>158</v>
      </c>
      <c r="Q12" s="125" t="s">
        <v>158</v>
      </c>
      <c r="R12" s="39">
        <f t="shared" ref="R12:R22" si="1">SUM(COUNTIF(N12,"SI")*25%,COUNTIF(O12,"SI")*40%,COUNTIF(P12,"SI")*25%,COUNTIF(Q12,"SI")*10%)</f>
        <v>1</v>
      </c>
      <c r="S12" s="268"/>
      <c r="T12" s="237"/>
      <c r="U12" s="230"/>
      <c r="V12" s="230"/>
    </row>
    <row r="13" spans="1:278" ht="43.5" customHeight="1" x14ac:dyDescent="0.25">
      <c r="A13" s="230"/>
      <c r="B13" s="230"/>
      <c r="C13" s="151"/>
      <c r="D13" s="152"/>
      <c r="E13" s="147"/>
      <c r="F13" s="130"/>
      <c r="G13" s="130"/>
      <c r="H13" s="130"/>
      <c r="I13" s="130"/>
      <c r="J13" s="39"/>
      <c r="K13" s="268"/>
      <c r="L13" s="229"/>
      <c r="M13" s="164"/>
      <c r="N13" s="125"/>
      <c r="O13" s="125"/>
      <c r="P13" s="125"/>
      <c r="Q13" s="125"/>
      <c r="R13" s="39"/>
      <c r="S13" s="268"/>
      <c r="T13" s="237"/>
      <c r="U13" s="230"/>
      <c r="V13" s="230"/>
    </row>
    <row r="14" spans="1:278" ht="15" customHeight="1" x14ac:dyDescent="0.25">
      <c r="A14" s="230"/>
      <c r="B14" s="230"/>
      <c r="C14" s="76">
        <f>'3. Identificación de Riesgos'!D14</f>
        <v>0</v>
      </c>
      <c r="D14" s="50"/>
      <c r="E14" s="53"/>
      <c r="F14" s="125"/>
      <c r="G14" s="125"/>
      <c r="H14" s="125"/>
      <c r="I14" s="125"/>
      <c r="J14" s="39"/>
      <c r="K14" s="268"/>
      <c r="L14" s="227">
        <f>'3. Identificación de Riesgos'!I14</f>
        <v>0</v>
      </c>
      <c r="M14" s="163"/>
      <c r="N14" s="125"/>
      <c r="O14" s="125"/>
      <c r="P14" s="125"/>
      <c r="Q14" s="125"/>
      <c r="R14" s="39"/>
      <c r="S14" s="268"/>
      <c r="T14" s="237"/>
      <c r="U14" s="230"/>
      <c r="V14" s="230"/>
    </row>
    <row r="15" spans="1:278" ht="30" customHeight="1" x14ac:dyDescent="0.25">
      <c r="A15" s="230"/>
      <c r="B15" s="230"/>
      <c r="C15" s="76">
        <f>'3. Identificación de Riesgos'!D15</f>
        <v>0</v>
      </c>
      <c r="D15" s="50"/>
      <c r="E15" s="146"/>
      <c r="F15" s="125"/>
      <c r="G15" s="125"/>
      <c r="H15" s="125"/>
      <c r="I15" s="125"/>
      <c r="J15" s="39"/>
      <c r="K15" s="268"/>
      <c r="L15" s="229"/>
      <c r="M15" s="3"/>
      <c r="N15" s="125"/>
      <c r="O15" s="125"/>
      <c r="P15" s="125"/>
      <c r="Q15" s="125"/>
      <c r="R15" s="39"/>
      <c r="S15" s="268"/>
      <c r="T15" s="237"/>
      <c r="U15" s="230"/>
      <c r="V15" s="230"/>
    </row>
    <row r="16" spans="1:278" ht="30" customHeight="1" x14ac:dyDescent="0.25">
      <c r="A16" s="230"/>
      <c r="B16" s="230"/>
      <c r="C16" s="76">
        <f>'3. Identificación de Riesgos'!D16</f>
        <v>0</v>
      </c>
      <c r="D16" s="50"/>
      <c r="E16" s="146"/>
      <c r="F16" s="125"/>
      <c r="G16" s="125"/>
      <c r="H16" s="125"/>
      <c r="I16" s="125"/>
      <c r="J16" s="39"/>
      <c r="K16" s="268"/>
      <c r="L16" s="227">
        <f>'3. Identificación de Riesgos'!I16</f>
        <v>0</v>
      </c>
      <c r="M16" s="163"/>
      <c r="N16" s="125"/>
      <c r="O16" s="125"/>
      <c r="P16" s="125"/>
      <c r="Q16" s="125"/>
      <c r="R16" s="39"/>
      <c r="S16" s="268"/>
      <c r="T16" s="237"/>
      <c r="U16" s="230"/>
      <c r="V16" s="230"/>
    </row>
    <row r="17" spans="1:22" x14ac:dyDescent="0.25">
      <c r="A17" s="230"/>
      <c r="B17" s="230"/>
      <c r="C17" s="76">
        <f>'3. Identificación de Riesgos'!D17</f>
        <v>0</v>
      </c>
      <c r="D17" s="50"/>
      <c r="E17" s="146"/>
      <c r="F17" s="125"/>
      <c r="G17" s="125"/>
      <c r="H17" s="125"/>
      <c r="I17" s="125"/>
      <c r="J17" s="39"/>
      <c r="K17" s="268"/>
      <c r="L17" s="229"/>
      <c r="M17" s="163"/>
      <c r="N17" s="125"/>
      <c r="O17" s="125"/>
      <c r="P17" s="125"/>
      <c r="Q17" s="125"/>
      <c r="R17" s="39"/>
      <c r="S17" s="268"/>
      <c r="T17" s="237"/>
      <c r="U17" s="230"/>
      <c r="V17" s="230"/>
    </row>
    <row r="18" spans="1:22" ht="45" customHeight="1" x14ac:dyDescent="0.25">
      <c r="A18" s="230"/>
      <c r="B18" s="230"/>
      <c r="C18" s="76">
        <f>'3. Identificación de Riesgos'!D18</f>
        <v>0</v>
      </c>
      <c r="D18" s="50"/>
      <c r="E18" s="53"/>
      <c r="F18" s="125"/>
      <c r="G18" s="125"/>
      <c r="H18" s="125"/>
      <c r="I18" s="125"/>
      <c r="J18" s="39"/>
      <c r="K18" s="268"/>
      <c r="L18" s="227">
        <f>'3. Identificación de Riesgos'!I18</f>
        <v>0</v>
      </c>
      <c r="M18" s="163"/>
      <c r="N18" s="125"/>
      <c r="O18" s="125"/>
      <c r="P18" s="125"/>
      <c r="Q18" s="125"/>
      <c r="R18" s="39"/>
      <c r="S18" s="268"/>
      <c r="T18" s="237"/>
      <c r="U18" s="230"/>
      <c r="V18" s="230"/>
    </row>
    <row r="19" spans="1:22" ht="30" customHeight="1" x14ac:dyDescent="0.25">
      <c r="A19" s="230"/>
      <c r="B19" s="230"/>
      <c r="C19" s="76">
        <f>'3. Identificación de Riesgos'!D19</f>
        <v>0</v>
      </c>
      <c r="D19" s="50">
        <v>5</v>
      </c>
      <c r="E19" s="53"/>
      <c r="F19" s="125"/>
      <c r="G19" s="125"/>
      <c r="H19" s="125"/>
      <c r="I19" s="125"/>
      <c r="J19" s="39"/>
      <c r="K19" s="268"/>
      <c r="L19" s="229"/>
      <c r="M19" s="165"/>
      <c r="N19" s="125"/>
      <c r="O19" s="125"/>
      <c r="P19" s="125"/>
      <c r="Q19" s="125"/>
      <c r="R19" s="39"/>
      <c r="S19" s="268"/>
      <c r="T19" s="237"/>
      <c r="U19" s="230"/>
      <c r="V19" s="230"/>
    </row>
    <row r="20" spans="1:22" ht="51" customHeight="1" x14ac:dyDescent="0.25">
      <c r="A20" s="229">
        <f>'3. Identificación de Riesgos'!A20</f>
        <v>2</v>
      </c>
      <c r="B20" s="229" t="str">
        <f>'3. Identificación de Riesgos'!B20</f>
        <v>Ofrecer, prometer, entregar, aceptar o solicitar una ventaja indebida para hacer modificaciones  fraudulentas de historias laborales, para favorecer el reconocimiento irregular de pensiones de jubilación, retroactivos.</v>
      </c>
      <c r="C20" s="76" t="str">
        <f>'3. Identificación de Riesgos'!D20</f>
        <v>1. Falta de ética de los servidores públicos (Debilidades en principios y valores)</v>
      </c>
      <c r="D20" s="50">
        <v>1</v>
      </c>
      <c r="E20" s="51" t="s">
        <v>269</v>
      </c>
      <c r="F20" s="125" t="s">
        <v>158</v>
      </c>
      <c r="G20" s="125" t="s">
        <v>158</v>
      </c>
      <c r="H20" s="125" t="s">
        <v>158</v>
      </c>
      <c r="I20" s="125" t="s">
        <v>158</v>
      </c>
      <c r="J20" s="39">
        <f t="shared" si="0"/>
        <v>1</v>
      </c>
      <c r="K20" s="269">
        <f>AVERAGE(J20:J29)</f>
        <v>0.91666666666666663</v>
      </c>
      <c r="L20" s="301" t="str">
        <f>'3. Identificación de Riesgos'!I20</f>
        <v>Pérdida Reputacional</v>
      </c>
      <c r="M20" s="163" t="s">
        <v>274</v>
      </c>
      <c r="N20" s="130" t="s">
        <v>159</v>
      </c>
      <c r="O20" s="130" t="s">
        <v>159</v>
      </c>
      <c r="P20" s="130" t="s">
        <v>158</v>
      </c>
      <c r="Q20" s="130" t="s">
        <v>158</v>
      </c>
      <c r="R20" s="39">
        <f t="shared" si="1"/>
        <v>0.35</v>
      </c>
      <c r="S20" s="268">
        <f>AVERAGE(R20:R29)</f>
        <v>0.35</v>
      </c>
      <c r="T20" s="237"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30"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Mayor - 4</v>
      </c>
      <c r="V20" s="230" t="str">
        <f>CONCATENATE(VLOOKUP((LEFT(T20,LEN(T20)-4)&amp;LEFT(U20,LEN(U20)-4)),'7. Matriz de Calor'!$D$18:$E$42,2,0)," - ",RIGHT(T20,1)*RIGHT(U20,1))</f>
        <v>Alto  - 4</v>
      </c>
    </row>
    <row r="21" spans="1:22" ht="30" x14ac:dyDescent="0.25">
      <c r="A21" s="230"/>
      <c r="B21" s="230"/>
      <c r="C21" s="76" t="str">
        <f>'3. Identificación de Riesgos'!D21</f>
        <v>2. Falta de ética de terceros interesados  (Debilidades principios y valores)</v>
      </c>
      <c r="D21" s="50">
        <v>2</v>
      </c>
      <c r="E21" s="52" t="s">
        <v>270</v>
      </c>
      <c r="F21" s="125" t="s">
        <v>158</v>
      </c>
      <c r="G21" s="125" t="s">
        <v>158</v>
      </c>
      <c r="H21" s="125" t="s">
        <v>158</v>
      </c>
      <c r="I21" s="125" t="s">
        <v>158</v>
      </c>
      <c r="J21" s="39">
        <f t="shared" si="0"/>
        <v>1</v>
      </c>
      <c r="K21" s="269"/>
      <c r="L21" s="302"/>
      <c r="M21" s="163"/>
      <c r="N21" s="130"/>
      <c r="O21" s="130"/>
      <c r="P21" s="130"/>
      <c r="Q21" s="130"/>
      <c r="R21" s="157"/>
      <c r="S21" s="268"/>
      <c r="T21" s="237"/>
      <c r="U21" s="230"/>
      <c r="V21" s="230"/>
    </row>
    <row r="22" spans="1:22" ht="33" customHeight="1" x14ac:dyDescent="0.25">
      <c r="A22" s="230"/>
      <c r="B22" s="230"/>
      <c r="C22" s="151" t="str">
        <f>'3. Identificación de Riesgos'!D22</f>
        <v>3. Debilidades en la verificación de tiempos laborales</v>
      </c>
      <c r="D22" s="50">
        <v>3</v>
      </c>
      <c r="E22" s="162" t="s">
        <v>292</v>
      </c>
      <c r="F22" s="154" t="s">
        <v>159</v>
      </c>
      <c r="G22" s="154" t="s">
        <v>158</v>
      </c>
      <c r="H22" s="154" t="s">
        <v>158</v>
      </c>
      <c r="I22" s="154" t="s">
        <v>158</v>
      </c>
      <c r="J22" s="39">
        <f t="shared" si="0"/>
        <v>0.75</v>
      </c>
      <c r="K22" s="269"/>
      <c r="L22" s="227">
        <f>'3. Identificación de Riesgos'!I22</f>
        <v>0</v>
      </c>
      <c r="M22" s="163"/>
      <c r="N22" s="130"/>
      <c r="O22" s="130"/>
      <c r="P22" s="130"/>
      <c r="Q22" s="130"/>
      <c r="R22" s="39"/>
      <c r="S22" s="268"/>
      <c r="T22" s="237"/>
      <c r="U22" s="230"/>
      <c r="V22" s="230"/>
    </row>
    <row r="23" spans="1:22" x14ac:dyDescent="0.25">
      <c r="A23" s="230"/>
      <c r="B23" s="230"/>
      <c r="C23" s="76">
        <f>'3. Identificación de Riesgos'!D23</f>
        <v>0</v>
      </c>
      <c r="D23" s="50">
        <v>4</v>
      </c>
      <c r="E23" s="139"/>
      <c r="F23" s="125"/>
      <c r="G23" s="125"/>
      <c r="H23" s="125"/>
      <c r="I23" s="125"/>
      <c r="J23" s="39"/>
      <c r="K23" s="269"/>
      <c r="L23" s="229"/>
      <c r="M23" s="163"/>
      <c r="N23" s="130"/>
      <c r="O23" s="130"/>
      <c r="P23" s="130"/>
      <c r="Q23" s="130"/>
      <c r="R23" s="39"/>
      <c r="S23" s="268"/>
      <c r="T23" s="237"/>
      <c r="U23" s="230"/>
      <c r="V23" s="230"/>
    </row>
    <row r="24" spans="1:22" ht="15" customHeight="1" x14ac:dyDescent="0.25">
      <c r="A24" s="230"/>
      <c r="B24" s="230"/>
      <c r="C24" s="76">
        <f>'3. Identificación de Riesgos'!D24</f>
        <v>0</v>
      </c>
      <c r="D24" s="50">
        <v>5</v>
      </c>
      <c r="E24" s="53"/>
      <c r="F24" s="125"/>
      <c r="G24" s="125"/>
      <c r="H24" s="125"/>
      <c r="I24" s="125"/>
      <c r="J24" s="39"/>
      <c r="K24" s="269"/>
      <c r="L24" s="227">
        <f>'3. Identificación de Riesgos'!I24</f>
        <v>0</v>
      </c>
      <c r="M24" s="134"/>
      <c r="N24" s="154"/>
      <c r="O24" s="154"/>
      <c r="P24" s="154"/>
      <c r="Q24" s="154"/>
      <c r="R24" s="39"/>
      <c r="S24" s="268"/>
      <c r="T24" s="237"/>
      <c r="U24" s="230"/>
      <c r="V24" s="230"/>
    </row>
    <row r="25" spans="1:22" x14ac:dyDescent="0.25">
      <c r="A25" s="230"/>
      <c r="B25" s="230"/>
      <c r="C25" s="76">
        <f>'3. Identificación de Riesgos'!D25</f>
        <v>0</v>
      </c>
      <c r="D25" s="50">
        <v>1</v>
      </c>
      <c r="E25" s="53"/>
      <c r="F25" s="125"/>
      <c r="G25" s="125"/>
      <c r="H25" s="125"/>
      <c r="I25" s="125"/>
      <c r="J25" s="39"/>
      <c r="K25" s="269"/>
      <c r="L25" s="229"/>
      <c r="M25" s="134"/>
      <c r="N25" s="125"/>
      <c r="O25" s="125"/>
      <c r="P25" s="125"/>
      <c r="Q25" s="125"/>
      <c r="R25" s="39"/>
      <c r="S25" s="268"/>
      <c r="T25" s="237"/>
      <c r="U25" s="230"/>
      <c r="V25" s="230"/>
    </row>
    <row r="26" spans="1:22" ht="15" customHeight="1" x14ac:dyDescent="0.25">
      <c r="A26" s="230"/>
      <c r="B26" s="230"/>
      <c r="C26" s="76">
        <f>'3. Identificación de Riesgos'!D26</f>
        <v>0</v>
      </c>
      <c r="D26" s="50">
        <v>2</v>
      </c>
      <c r="E26" s="52"/>
      <c r="F26" s="125"/>
      <c r="G26" s="125"/>
      <c r="H26" s="125"/>
      <c r="I26" s="125"/>
      <c r="J26" s="39"/>
      <c r="K26" s="269"/>
      <c r="L26" s="227">
        <f>'3. Identificación de Riesgos'!I26</f>
        <v>0</v>
      </c>
      <c r="M26" s="134"/>
      <c r="N26" s="125"/>
      <c r="O26" s="125"/>
      <c r="P26" s="125"/>
      <c r="Q26" s="125"/>
      <c r="R26" s="39"/>
      <c r="S26" s="268"/>
      <c r="T26" s="237"/>
      <c r="U26" s="230"/>
      <c r="V26" s="230"/>
    </row>
    <row r="27" spans="1:22" x14ac:dyDescent="0.25">
      <c r="A27" s="230"/>
      <c r="B27" s="230"/>
      <c r="C27" s="76">
        <f>'3. Identificación de Riesgos'!D27</f>
        <v>0</v>
      </c>
      <c r="D27" s="50">
        <v>3</v>
      </c>
      <c r="E27" s="52"/>
      <c r="F27" s="125"/>
      <c r="G27" s="125"/>
      <c r="H27" s="125"/>
      <c r="I27" s="125"/>
      <c r="J27" s="39"/>
      <c r="K27" s="269"/>
      <c r="L27" s="229"/>
      <c r="M27" s="39"/>
      <c r="N27" s="125"/>
      <c r="O27" s="125"/>
      <c r="P27" s="125"/>
      <c r="Q27" s="125"/>
      <c r="R27" s="39"/>
      <c r="S27" s="268"/>
      <c r="T27" s="237"/>
      <c r="U27" s="230"/>
      <c r="V27" s="230"/>
    </row>
    <row r="28" spans="1:22" ht="15" customHeight="1" x14ac:dyDescent="0.25">
      <c r="A28" s="230"/>
      <c r="B28" s="230"/>
      <c r="C28" s="76">
        <f>'3. Identificación de Riesgos'!D28</f>
        <v>0</v>
      </c>
      <c r="D28" s="50">
        <v>4</v>
      </c>
      <c r="E28" s="52"/>
      <c r="F28" s="125"/>
      <c r="G28" s="125"/>
      <c r="H28" s="125"/>
      <c r="I28" s="125"/>
      <c r="J28" s="39"/>
      <c r="K28" s="269"/>
      <c r="L28" s="227">
        <f>'3. Identificación de Riesgos'!I28</f>
        <v>0</v>
      </c>
      <c r="M28" s="39"/>
      <c r="N28" s="125"/>
      <c r="O28" s="125"/>
      <c r="P28" s="125"/>
      <c r="Q28" s="125"/>
      <c r="R28" s="39"/>
      <c r="S28" s="268"/>
      <c r="T28" s="237"/>
      <c r="U28" s="230"/>
      <c r="V28" s="230"/>
    </row>
    <row r="29" spans="1:22" x14ac:dyDescent="0.25">
      <c r="A29" s="230"/>
      <c r="B29" s="230"/>
      <c r="C29" s="76">
        <f>'3. Identificación de Riesgos'!D29</f>
        <v>0</v>
      </c>
      <c r="D29" s="50">
        <v>5</v>
      </c>
      <c r="E29" s="54"/>
      <c r="F29" s="125"/>
      <c r="G29" s="125"/>
      <c r="H29" s="125"/>
      <c r="I29" s="125"/>
      <c r="J29" s="39"/>
      <c r="K29" s="270"/>
      <c r="L29" s="229"/>
      <c r="M29" s="39"/>
      <c r="N29" s="125"/>
      <c r="O29" s="125"/>
      <c r="P29" s="125"/>
      <c r="Q29" s="125"/>
      <c r="R29" s="39"/>
      <c r="S29" s="268"/>
      <c r="T29" s="237"/>
      <c r="U29" s="230"/>
      <c r="V29" s="230"/>
    </row>
    <row r="30" spans="1:22" ht="38.25" x14ac:dyDescent="0.25">
      <c r="A30" s="229">
        <f>'3. Identificación de Riesgos'!A30</f>
        <v>3</v>
      </c>
      <c r="B30" s="229" t="str">
        <f>'3. Identificación de Riesgos'!B30</f>
        <v>Ofrecer, prometer, entregar, aceptar o solicitar una ventaja indebida para otorgar beneficios del Plan de Bienestar a servidores y/o sus familias con criterios subjetivos, u otorgar beneficios a personas que no tienen derecho a ellos</v>
      </c>
      <c r="C30" s="76" t="str">
        <f>'3. Identificación de Riesgos'!D30</f>
        <v>1. Falta de ética de los servidores públicos (Debilidades en principios y valores)</v>
      </c>
      <c r="D30" s="50">
        <v>1</v>
      </c>
      <c r="E30" s="51" t="s">
        <v>269</v>
      </c>
      <c r="F30" s="144" t="s">
        <v>158</v>
      </c>
      <c r="G30" s="144" t="s">
        <v>158</v>
      </c>
      <c r="H30" s="144" t="s">
        <v>158</v>
      </c>
      <c r="I30" s="144" t="s">
        <v>158</v>
      </c>
      <c r="J30" s="145">
        <f t="shared" ref="J30:J39" si="2">COUNTIF(F30:I30,"SI")/4</f>
        <v>1</v>
      </c>
      <c r="K30" s="269">
        <f>AVERAGE(J30:J39)</f>
        <v>0.91666666666666663</v>
      </c>
      <c r="L30" s="227" t="str">
        <f>'3. Identificación de Riesgos'!I30</f>
        <v>Pérdida Reputacional</v>
      </c>
      <c r="M30" s="134" t="s">
        <v>274</v>
      </c>
      <c r="N30" s="144" t="s">
        <v>159</v>
      </c>
      <c r="O30" s="144" t="s">
        <v>159</v>
      </c>
      <c r="P30" s="144" t="s">
        <v>158</v>
      </c>
      <c r="Q30" s="144" t="s">
        <v>158</v>
      </c>
      <c r="R30" s="145">
        <f t="shared" ref="R30:R32" si="3">SUM(COUNTIF(N30,"SI")*25%,COUNTIF(O30,"SI")*40%,COUNTIF(P30,"SI")*25%,COUNTIF(Q30,"SI")*10%)</f>
        <v>0.35</v>
      </c>
      <c r="S30" s="268">
        <f t="shared" ref="S30" si="4">AVERAGE(R30:R39)</f>
        <v>0.67500000000000004</v>
      </c>
      <c r="T30" s="237" t="str">
        <f>CONCATENATE(INDEX('6. Criterios'!$B$6:$F$10,MATCH(ROUND(IF((RIGHT('3. Identificación de Riesgos'!H30,1)-'4. Valoración Controles'!K30)&lt;1,1,(RIGHT('3. Identificación de Riesgos'!H30,1)-'4. Valoración Controles'!K30)),0),'6. Criterios'!$F$6:$F$10,0),1)," - ",ROUND(IF((RIGHT('3. Identificación de Riesgos'!H30,1)-'4. Valoración Controles'!K30)&lt;1,1,(RIGHT('3. Identificación de Riesgos'!H30,1)-'4. Valoración Controles'!K30)),0))</f>
        <v>Muy Baja - 1</v>
      </c>
      <c r="U30" s="230" t="str">
        <f>CONCATENATE(INDEX('6. Criterios'!$B$17:$F$21,MATCH(ROUND(IF((RIGHT('3. Identificación de Riesgos'!M30,1)-'4. Valoración Controles'!S30)&lt;1,1,(RIGHT('3. Identificación de Riesgos'!M30,1)-'4. Valoración Controles'!S30)),0),'6. Criterios'!$F$17:$F$21,0),1)," - ",ROUND(IF((RIGHT('3. Identificación de Riesgos'!M30,1)-'4. Valoración Controles'!S30)&lt;1,1,(RIGHT('3. Identificación de Riesgos'!M30,1)-'4. Valoración Controles'!S30)),0))</f>
        <v>Moderado - 3</v>
      </c>
      <c r="V30" s="230" t="str">
        <f>CONCATENATE(VLOOKUP((LEFT(T30,LEN(T30)-4)&amp;LEFT(U30,LEN(U30)-4)),'7. Matriz de Calor'!$D$18:$E$42,2,0)," - ",RIGHT(T30,1)*RIGHT(U30,1))</f>
        <v>Moderado - 3</v>
      </c>
    </row>
    <row r="31" spans="1:22" ht="30" x14ac:dyDescent="0.25">
      <c r="A31" s="230"/>
      <c r="B31" s="230"/>
      <c r="C31" s="76" t="str">
        <f>'3. Identificación de Riesgos'!D31</f>
        <v>2. Falta de ética de terceros interesados  (Debilidades principios y valores)</v>
      </c>
      <c r="D31" s="50">
        <v>2</v>
      </c>
      <c r="E31" s="52" t="s">
        <v>270</v>
      </c>
      <c r="F31" s="144" t="s">
        <v>158</v>
      </c>
      <c r="G31" s="144" t="s">
        <v>158</v>
      </c>
      <c r="H31" s="144" t="s">
        <v>158</v>
      </c>
      <c r="I31" s="144" t="s">
        <v>158</v>
      </c>
      <c r="J31" s="145">
        <f t="shared" si="2"/>
        <v>1</v>
      </c>
      <c r="K31" s="269"/>
      <c r="L31" s="229"/>
      <c r="M31" s="134"/>
      <c r="N31" s="144"/>
      <c r="O31" s="144"/>
      <c r="P31" s="144"/>
      <c r="Q31" s="144"/>
      <c r="R31" s="145"/>
      <c r="S31" s="268"/>
      <c r="T31" s="237"/>
      <c r="U31" s="230"/>
      <c r="V31" s="230"/>
    </row>
    <row r="32" spans="1:22" ht="51" x14ac:dyDescent="0.25">
      <c r="A32" s="230"/>
      <c r="B32" s="230"/>
      <c r="C32" s="76" t="str">
        <f>'3. Identificación de Riesgos'!D32</f>
        <v>3. Debilidades en los controles del procedimiento para el diseño de planes y programas de bienestar social</v>
      </c>
      <c r="D32" s="50">
        <v>3</v>
      </c>
      <c r="E32" s="52" t="s">
        <v>276</v>
      </c>
      <c r="F32" s="144" t="s">
        <v>159</v>
      </c>
      <c r="G32" s="144" t="s">
        <v>158</v>
      </c>
      <c r="H32" s="144" t="s">
        <v>158</v>
      </c>
      <c r="I32" s="144" t="s">
        <v>158</v>
      </c>
      <c r="J32" s="145">
        <f t="shared" si="2"/>
        <v>0.75</v>
      </c>
      <c r="K32" s="269"/>
      <c r="L32" s="227" t="s">
        <v>74</v>
      </c>
      <c r="M32" s="134" t="s">
        <v>275</v>
      </c>
      <c r="N32" s="156" t="s">
        <v>158</v>
      </c>
      <c r="O32" s="156" t="s">
        <v>158</v>
      </c>
      <c r="P32" s="156" t="s">
        <v>158</v>
      </c>
      <c r="Q32" s="156" t="s">
        <v>158</v>
      </c>
      <c r="R32" s="145">
        <f t="shared" si="3"/>
        <v>1</v>
      </c>
      <c r="S32" s="268"/>
      <c r="T32" s="237"/>
      <c r="U32" s="230"/>
      <c r="V32" s="230"/>
    </row>
    <row r="33" spans="1:22" x14ac:dyDescent="0.25">
      <c r="A33" s="230"/>
      <c r="B33" s="230"/>
      <c r="C33" s="76">
        <f>'3. Identificación de Riesgos'!D33</f>
        <v>0</v>
      </c>
      <c r="D33" s="50">
        <v>4</v>
      </c>
      <c r="E33" s="139"/>
      <c r="F33" s="144"/>
      <c r="G33" s="144"/>
      <c r="H33" s="144"/>
      <c r="I33" s="144"/>
      <c r="J33" s="145"/>
      <c r="K33" s="269"/>
      <c r="L33" s="229"/>
      <c r="M33" s="134"/>
      <c r="N33" s="144"/>
      <c r="O33" s="144"/>
      <c r="P33" s="144"/>
      <c r="Q33" s="144"/>
      <c r="R33" s="145"/>
      <c r="S33" s="268"/>
      <c r="T33" s="237"/>
      <c r="U33" s="230"/>
      <c r="V33" s="230"/>
    </row>
    <row r="34" spans="1:22" x14ac:dyDescent="0.25">
      <c r="A34" s="230"/>
      <c r="B34" s="230"/>
      <c r="C34" s="76">
        <f>'3. Identificación de Riesgos'!D34</f>
        <v>0</v>
      </c>
      <c r="D34" s="50">
        <v>5</v>
      </c>
      <c r="E34" s="53"/>
      <c r="F34" s="144"/>
      <c r="G34" s="144"/>
      <c r="H34" s="144"/>
      <c r="I34" s="144"/>
      <c r="J34" s="145"/>
      <c r="K34" s="269"/>
      <c r="L34" s="227">
        <f>'3. Identificación de Riesgos'!I34</f>
        <v>0</v>
      </c>
      <c r="M34" s="134"/>
      <c r="N34" s="144"/>
      <c r="O34" s="144"/>
      <c r="P34" s="144"/>
      <c r="Q34" s="144"/>
      <c r="R34" s="145"/>
      <c r="S34" s="268"/>
      <c r="T34" s="237"/>
      <c r="U34" s="230"/>
      <c r="V34" s="230"/>
    </row>
    <row r="35" spans="1:22" x14ac:dyDescent="0.25">
      <c r="A35" s="230"/>
      <c r="B35" s="230"/>
      <c r="C35" s="76">
        <f>'3. Identificación de Riesgos'!D35</f>
        <v>0</v>
      </c>
      <c r="D35" s="50">
        <v>1</v>
      </c>
      <c r="E35" s="53"/>
      <c r="F35" s="144"/>
      <c r="G35" s="144"/>
      <c r="H35" s="144"/>
      <c r="I35" s="144"/>
      <c r="J35" s="145"/>
      <c r="K35" s="269"/>
      <c r="L35" s="229"/>
      <c r="M35" s="134"/>
      <c r="N35" s="144"/>
      <c r="O35" s="144"/>
      <c r="P35" s="144"/>
      <c r="Q35" s="144"/>
      <c r="R35" s="145"/>
      <c r="S35" s="268"/>
      <c r="T35" s="237"/>
      <c r="U35" s="230"/>
      <c r="V35" s="230"/>
    </row>
    <row r="36" spans="1:22" x14ac:dyDescent="0.25">
      <c r="A36" s="230"/>
      <c r="B36" s="230"/>
      <c r="C36" s="76">
        <f>'3. Identificación de Riesgos'!D36</f>
        <v>0</v>
      </c>
      <c r="D36" s="50">
        <v>2</v>
      </c>
      <c r="E36" s="52"/>
      <c r="F36" s="144"/>
      <c r="G36" s="144"/>
      <c r="H36" s="144"/>
      <c r="I36" s="144"/>
      <c r="J36" s="145"/>
      <c r="K36" s="269"/>
      <c r="L36" s="227">
        <f>'3. Identificación de Riesgos'!I36</f>
        <v>0</v>
      </c>
      <c r="M36" s="134"/>
      <c r="N36" s="144"/>
      <c r="O36" s="144"/>
      <c r="P36" s="144"/>
      <c r="Q36" s="144"/>
      <c r="R36" s="145"/>
      <c r="S36" s="268"/>
      <c r="T36" s="237"/>
      <c r="U36" s="230"/>
      <c r="V36" s="230"/>
    </row>
    <row r="37" spans="1:22" x14ac:dyDescent="0.25">
      <c r="A37" s="230"/>
      <c r="B37" s="230"/>
      <c r="C37" s="76">
        <f>'3. Identificación de Riesgos'!D37</f>
        <v>0</v>
      </c>
      <c r="D37" s="50">
        <v>3</v>
      </c>
      <c r="E37" s="52"/>
      <c r="F37" s="144"/>
      <c r="G37" s="144"/>
      <c r="H37" s="144"/>
      <c r="I37" s="144"/>
      <c r="J37" s="145"/>
      <c r="K37" s="269"/>
      <c r="L37" s="229"/>
      <c r="M37" s="145"/>
      <c r="N37" s="144"/>
      <c r="O37" s="144"/>
      <c r="P37" s="144"/>
      <c r="Q37" s="144"/>
      <c r="R37" s="145"/>
      <c r="S37" s="268"/>
      <c r="T37" s="237"/>
      <c r="U37" s="230"/>
      <c r="V37" s="230"/>
    </row>
    <row r="38" spans="1:22" x14ac:dyDescent="0.25">
      <c r="A38" s="230"/>
      <c r="B38" s="230"/>
      <c r="C38" s="76">
        <f>'3. Identificación de Riesgos'!D38</f>
        <v>0</v>
      </c>
      <c r="D38" s="50">
        <v>4</v>
      </c>
      <c r="E38" s="52"/>
      <c r="F38" s="144"/>
      <c r="G38" s="144"/>
      <c r="H38" s="144"/>
      <c r="I38" s="144"/>
      <c r="J38" s="145"/>
      <c r="K38" s="269"/>
      <c r="L38" s="227">
        <f>'3. Identificación de Riesgos'!I38</f>
        <v>0</v>
      </c>
      <c r="M38" s="145"/>
      <c r="N38" s="144"/>
      <c r="O38" s="144"/>
      <c r="P38" s="144"/>
      <c r="Q38" s="144"/>
      <c r="R38" s="145"/>
      <c r="S38" s="268"/>
      <c r="T38" s="237"/>
      <c r="U38" s="230"/>
      <c r="V38" s="230"/>
    </row>
    <row r="39" spans="1:22" x14ac:dyDescent="0.25">
      <c r="A39" s="230"/>
      <c r="B39" s="230"/>
      <c r="C39" s="76">
        <f>'3. Identificación de Riesgos'!D39</f>
        <v>0</v>
      </c>
      <c r="D39" s="50">
        <v>5</v>
      </c>
      <c r="E39" s="54"/>
      <c r="F39" s="144"/>
      <c r="G39" s="144"/>
      <c r="H39" s="144"/>
      <c r="I39" s="144"/>
      <c r="J39" s="145"/>
      <c r="K39" s="270"/>
      <c r="L39" s="229"/>
      <c r="M39" s="145"/>
      <c r="N39" s="144"/>
      <c r="O39" s="144"/>
      <c r="P39" s="144"/>
      <c r="Q39" s="144"/>
      <c r="R39" s="145"/>
      <c r="S39" s="268"/>
      <c r="T39" s="237"/>
      <c r="U39" s="230"/>
      <c r="V39" s="230"/>
    </row>
    <row r="40" spans="1:22" ht="38.25" x14ac:dyDescent="0.25">
      <c r="A40" s="229">
        <f>'3. Identificación de Riesgos'!A40</f>
        <v>4</v>
      </c>
      <c r="B40" s="229" t="str">
        <f>'3. Identificación de Riesgos'!B40</f>
        <v>Ofrecer, prometer, entregar, aceptar o solicitar una ventaja indebida para el trámite de vinculación sin cumplir con los requisitos establecidos</v>
      </c>
      <c r="C40" s="76" t="str">
        <f>'3. Identificación de Riesgos'!D40</f>
        <v>1. Falta de ética de los servidores públicos (Debilidades en principios y valores)</v>
      </c>
      <c r="D40" s="50">
        <v>1</v>
      </c>
      <c r="E40" s="51" t="s">
        <v>269</v>
      </c>
      <c r="F40" s="144" t="s">
        <v>158</v>
      </c>
      <c r="G40" s="144" t="s">
        <v>158</v>
      </c>
      <c r="H40" s="144" t="s">
        <v>158</v>
      </c>
      <c r="I40" s="144" t="s">
        <v>158</v>
      </c>
      <c r="J40" s="145">
        <f t="shared" ref="J40:J49" si="5">COUNTIF(F40:I40,"SI")/4</f>
        <v>1</v>
      </c>
      <c r="K40" s="269">
        <f>AVERAGE(J40:J49)</f>
        <v>0.91666666666666663</v>
      </c>
      <c r="L40" s="227" t="str">
        <f>'3. Identificación de Riesgos'!I40</f>
        <v>Pérdida Reputacional</v>
      </c>
      <c r="M40" s="134" t="s">
        <v>274</v>
      </c>
      <c r="N40" s="144" t="s">
        <v>159</v>
      </c>
      <c r="O40" s="144" t="s">
        <v>159</v>
      </c>
      <c r="P40" s="144" t="s">
        <v>158</v>
      </c>
      <c r="Q40" s="144" t="s">
        <v>158</v>
      </c>
      <c r="R40" s="145">
        <f t="shared" ref="R40" si="6">SUM(COUNTIF(N40,"SI")*25%,COUNTIF(O40,"SI")*40%,COUNTIF(P40,"SI")*25%,COUNTIF(Q40,"SI")*10%)</f>
        <v>0.35</v>
      </c>
      <c r="S40" s="268">
        <f t="shared" ref="S40" si="7">AVERAGE(R40:R49)</f>
        <v>0.35</v>
      </c>
      <c r="T40" s="237" t="str">
        <f>CONCATENATE(INDEX('6. Criterios'!$B$6:$F$10,MATCH(ROUND(IF((RIGHT('3. Identificación de Riesgos'!H40,1)-'4. Valoración Controles'!K40)&lt;1,1,(RIGHT('3. Identificación de Riesgos'!H40,1)-'4. Valoración Controles'!K40)),0),'6. Criterios'!$F$6:$F$10,0),1)," - ",ROUND(IF((RIGHT('3. Identificación de Riesgos'!H40,1)-'4. Valoración Controles'!K40)&lt;1,1,(RIGHT('3. Identificación de Riesgos'!H40,1)-'4. Valoración Controles'!K40)),0))</f>
        <v>Muy Baja - 1</v>
      </c>
      <c r="U40" s="230" t="str">
        <f>CONCATENATE(INDEX('6. Criterios'!$B$17:$F$21,MATCH(ROUND(IF((RIGHT('3. Identificación de Riesgos'!M40,1)-'4. Valoración Controles'!S40)&lt;1,1,(RIGHT('3. Identificación de Riesgos'!M40,1)-'4. Valoración Controles'!S40)),0),'6. Criterios'!$F$17:$F$21,0),1)," - ",ROUND(IF((RIGHT('3. Identificación de Riesgos'!M40,1)-'4. Valoración Controles'!S40)&lt;1,1,(RIGHT('3. Identificación de Riesgos'!M40,1)-'4. Valoración Controles'!S40)),0))</f>
        <v>Mayor - 4</v>
      </c>
      <c r="V40" s="230" t="str">
        <f>CONCATENATE(VLOOKUP((LEFT(T40,LEN(T40)-4)&amp;LEFT(U40,LEN(U40)-4)),'7. Matriz de Calor'!$D$18:$E$42,2,0)," - ",RIGHT(T40,1)*RIGHT(U40,1))</f>
        <v>Alto  - 4</v>
      </c>
    </row>
    <row r="41" spans="1:22" ht="30" x14ac:dyDescent="0.25">
      <c r="A41" s="230"/>
      <c r="B41" s="230"/>
      <c r="C41" s="76" t="str">
        <f>'3. Identificación de Riesgos'!D41</f>
        <v>2. Falta de ética de terceros interesados  (Debilidades principios y valores)</v>
      </c>
      <c r="D41" s="50">
        <v>2</v>
      </c>
      <c r="E41" s="52" t="s">
        <v>270</v>
      </c>
      <c r="F41" s="144" t="s">
        <v>158</v>
      </c>
      <c r="G41" s="144" t="s">
        <v>158</v>
      </c>
      <c r="H41" s="144" t="s">
        <v>158</v>
      </c>
      <c r="I41" s="144" t="s">
        <v>158</v>
      </c>
      <c r="J41" s="145">
        <f t="shared" si="5"/>
        <v>1</v>
      </c>
      <c r="K41" s="269"/>
      <c r="L41" s="229"/>
      <c r="M41" s="134"/>
      <c r="N41" s="156"/>
      <c r="O41" s="156"/>
      <c r="P41" s="156"/>
      <c r="Q41" s="156"/>
      <c r="R41" s="157"/>
      <c r="S41" s="268"/>
      <c r="T41" s="237"/>
      <c r="U41" s="230"/>
      <c r="V41" s="230"/>
    </row>
    <row r="42" spans="1:22" ht="45" x14ac:dyDescent="0.25">
      <c r="A42" s="230"/>
      <c r="B42" s="230"/>
      <c r="C42" s="76" t="str">
        <f>'3. Identificación de Riesgos'!D42</f>
        <v>3. Debilidades en los controles del  procedimiento para vinculación, permanencia y retiro de servidores judiciales</v>
      </c>
      <c r="D42" s="50">
        <v>3</v>
      </c>
      <c r="E42" s="52" t="s">
        <v>286</v>
      </c>
      <c r="F42" s="144" t="s">
        <v>159</v>
      </c>
      <c r="G42" s="144" t="s">
        <v>158</v>
      </c>
      <c r="H42" s="144" t="s">
        <v>158</v>
      </c>
      <c r="I42" s="144" t="s">
        <v>158</v>
      </c>
      <c r="J42" s="145">
        <f t="shared" si="5"/>
        <v>0.75</v>
      </c>
      <c r="K42" s="269"/>
      <c r="L42" s="227">
        <f>'3. Identificación de Riesgos'!I42</f>
        <v>0</v>
      </c>
      <c r="M42" s="134"/>
      <c r="N42" s="144"/>
      <c r="O42" s="144"/>
      <c r="P42" s="144"/>
      <c r="Q42" s="144"/>
      <c r="R42" s="145"/>
      <c r="S42" s="268"/>
      <c r="T42" s="237"/>
      <c r="U42" s="230"/>
      <c r="V42" s="230"/>
    </row>
    <row r="43" spans="1:22" x14ac:dyDescent="0.25">
      <c r="A43" s="230"/>
      <c r="B43" s="230"/>
      <c r="C43" s="76">
        <f>'3. Identificación de Riesgos'!D43</f>
        <v>0</v>
      </c>
      <c r="D43" s="50">
        <v>4</v>
      </c>
      <c r="E43" s="139"/>
      <c r="F43" s="144"/>
      <c r="G43" s="144"/>
      <c r="H43" s="144"/>
      <c r="I43" s="144"/>
      <c r="J43" s="145"/>
      <c r="K43" s="269"/>
      <c r="L43" s="229"/>
      <c r="M43" s="134"/>
      <c r="N43" s="144"/>
      <c r="O43" s="144"/>
      <c r="P43" s="144"/>
      <c r="Q43" s="144"/>
      <c r="R43" s="145"/>
      <c r="S43" s="268"/>
      <c r="T43" s="237"/>
      <c r="U43" s="230"/>
      <c r="V43" s="230"/>
    </row>
    <row r="44" spans="1:22" x14ac:dyDescent="0.25">
      <c r="A44" s="230"/>
      <c r="B44" s="230"/>
      <c r="C44" s="76">
        <f>'3. Identificación de Riesgos'!D44</f>
        <v>0</v>
      </c>
      <c r="D44" s="50">
        <v>5</v>
      </c>
      <c r="E44" s="53"/>
      <c r="F44" s="144"/>
      <c r="G44" s="144"/>
      <c r="H44" s="144"/>
      <c r="I44" s="144"/>
      <c r="J44" s="145"/>
      <c r="K44" s="269"/>
      <c r="L44" s="227">
        <f>'3. Identificación de Riesgos'!I44</f>
        <v>0</v>
      </c>
      <c r="M44" s="134"/>
      <c r="N44" s="144"/>
      <c r="O44" s="144"/>
      <c r="P44" s="144"/>
      <c r="Q44" s="144"/>
      <c r="R44" s="145"/>
      <c r="S44" s="268"/>
      <c r="T44" s="237"/>
      <c r="U44" s="230"/>
      <c r="V44" s="230"/>
    </row>
    <row r="45" spans="1:22" x14ac:dyDescent="0.25">
      <c r="A45" s="230"/>
      <c r="B45" s="230"/>
      <c r="C45" s="76">
        <f>'3. Identificación de Riesgos'!D45</f>
        <v>0</v>
      </c>
      <c r="D45" s="50">
        <v>1</v>
      </c>
      <c r="E45" s="53"/>
      <c r="F45" s="144"/>
      <c r="G45" s="144"/>
      <c r="H45" s="144"/>
      <c r="I45" s="144"/>
      <c r="J45" s="145"/>
      <c r="K45" s="269"/>
      <c r="L45" s="229"/>
      <c r="M45" s="134"/>
      <c r="N45" s="144"/>
      <c r="O45" s="144"/>
      <c r="P45" s="144"/>
      <c r="Q45" s="144"/>
      <c r="R45" s="145"/>
      <c r="S45" s="268"/>
      <c r="T45" s="237"/>
      <c r="U45" s="230"/>
      <c r="V45" s="230"/>
    </row>
    <row r="46" spans="1:22" x14ac:dyDescent="0.25">
      <c r="A46" s="230"/>
      <c r="B46" s="230"/>
      <c r="C46" s="76">
        <f>'3. Identificación de Riesgos'!D46</f>
        <v>0</v>
      </c>
      <c r="D46" s="50">
        <v>2</v>
      </c>
      <c r="E46" s="52"/>
      <c r="F46" s="144"/>
      <c r="G46" s="144"/>
      <c r="H46" s="144"/>
      <c r="I46" s="144"/>
      <c r="J46" s="145"/>
      <c r="K46" s="269"/>
      <c r="L46" s="227">
        <f>'3. Identificación de Riesgos'!I46</f>
        <v>0</v>
      </c>
      <c r="M46" s="134"/>
      <c r="N46" s="144"/>
      <c r="O46" s="144"/>
      <c r="P46" s="144"/>
      <c r="Q46" s="144"/>
      <c r="R46" s="145"/>
      <c r="S46" s="268"/>
      <c r="T46" s="237"/>
      <c r="U46" s="230"/>
      <c r="V46" s="230"/>
    </row>
    <row r="47" spans="1:22" x14ac:dyDescent="0.25">
      <c r="A47" s="230"/>
      <c r="B47" s="230"/>
      <c r="C47" s="76">
        <f>'3. Identificación de Riesgos'!D47</f>
        <v>0</v>
      </c>
      <c r="D47" s="50">
        <v>3</v>
      </c>
      <c r="E47" s="52"/>
      <c r="F47" s="144"/>
      <c r="G47" s="144"/>
      <c r="H47" s="144"/>
      <c r="I47" s="144"/>
      <c r="J47" s="145"/>
      <c r="K47" s="269"/>
      <c r="L47" s="229"/>
      <c r="M47" s="145"/>
      <c r="N47" s="144"/>
      <c r="O47" s="144"/>
      <c r="P47" s="144"/>
      <c r="Q47" s="144"/>
      <c r="R47" s="145"/>
      <c r="S47" s="268"/>
      <c r="T47" s="237"/>
      <c r="U47" s="230"/>
      <c r="V47" s="230"/>
    </row>
    <row r="48" spans="1:22" x14ac:dyDescent="0.25">
      <c r="A48" s="230"/>
      <c r="B48" s="230"/>
      <c r="C48" s="76">
        <f>'3. Identificación de Riesgos'!D48</f>
        <v>0</v>
      </c>
      <c r="D48" s="50">
        <v>4</v>
      </c>
      <c r="E48" s="52"/>
      <c r="F48" s="144"/>
      <c r="G48" s="144"/>
      <c r="H48" s="144"/>
      <c r="I48" s="144"/>
      <c r="J48" s="145"/>
      <c r="K48" s="269"/>
      <c r="L48" s="227">
        <f>'3. Identificación de Riesgos'!I48</f>
        <v>0</v>
      </c>
      <c r="M48" s="145"/>
      <c r="N48" s="144"/>
      <c r="O48" s="144"/>
      <c r="P48" s="144"/>
      <c r="Q48" s="144"/>
      <c r="R48" s="145"/>
      <c r="S48" s="268"/>
      <c r="T48" s="237"/>
      <c r="U48" s="230"/>
      <c r="V48" s="230"/>
    </row>
    <row r="49" spans="1:22" x14ac:dyDescent="0.25">
      <c r="A49" s="230"/>
      <c r="B49" s="230"/>
      <c r="C49" s="76">
        <f>'3. Identificación de Riesgos'!D49</f>
        <v>0</v>
      </c>
      <c r="D49" s="50">
        <v>5</v>
      </c>
      <c r="E49" s="54"/>
      <c r="F49" s="144"/>
      <c r="G49" s="144"/>
      <c r="H49" s="144"/>
      <c r="I49" s="144"/>
      <c r="J49" s="145"/>
      <c r="K49" s="270"/>
      <c r="L49" s="229"/>
      <c r="M49" s="145"/>
      <c r="N49" s="144"/>
      <c r="O49" s="144"/>
      <c r="P49" s="144"/>
      <c r="Q49" s="144"/>
      <c r="R49" s="145"/>
      <c r="S49" s="268"/>
      <c r="T49" s="237"/>
      <c r="U49" s="230"/>
      <c r="V49" s="230"/>
    </row>
  </sheetData>
  <mergeCells count="66">
    <mergeCell ref="T40:T49"/>
    <mergeCell ref="U40:U49"/>
    <mergeCell ref="V40:V49"/>
    <mergeCell ref="L42:L43"/>
    <mergeCell ref="L44:L45"/>
    <mergeCell ref="L46:L47"/>
    <mergeCell ref="L48:L49"/>
    <mergeCell ref="A40:A49"/>
    <mergeCell ref="B40:B49"/>
    <mergeCell ref="K40:K49"/>
    <mergeCell ref="L40:L41"/>
    <mergeCell ref="S40:S49"/>
    <mergeCell ref="T30:T39"/>
    <mergeCell ref="U30:U39"/>
    <mergeCell ref="V30:V39"/>
    <mergeCell ref="L32:L33"/>
    <mergeCell ref="L34:L35"/>
    <mergeCell ref="L36:L37"/>
    <mergeCell ref="L38:L39"/>
    <mergeCell ref="A30:A39"/>
    <mergeCell ref="B30:B39"/>
    <mergeCell ref="K30:K39"/>
    <mergeCell ref="L30:L31"/>
    <mergeCell ref="S30:S39"/>
    <mergeCell ref="C5:V5"/>
    <mergeCell ref="C6:V6"/>
    <mergeCell ref="S10:S19"/>
    <mergeCell ref="T10:T19"/>
    <mergeCell ref="U10:U19"/>
    <mergeCell ref="V10:V19"/>
    <mergeCell ref="L12:L13"/>
    <mergeCell ref="L18:L19"/>
    <mergeCell ref="V20:V29"/>
    <mergeCell ref="T20:T29"/>
    <mergeCell ref="L20:L21"/>
    <mergeCell ref="L22:L23"/>
    <mergeCell ref="L24:L25"/>
    <mergeCell ref="L26:L27"/>
    <mergeCell ref="L28:L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B20:B29"/>
    <mergeCell ref="A20:A29"/>
    <mergeCell ref="L10:L11"/>
    <mergeCell ref="K10:K19"/>
    <mergeCell ref="K20:K29"/>
    <mergeCell ref="L14:L15"/>
    <mergeCell ref="L16:L17"/>
  </mergeCells>
  <conditionalFormatting sqref="T10 T20">
    <cfRule type="containsText" dxfId="440" priority="109" operator="containsText" text="Muy Baja">
      <formula>NOT(ISERROR(SEARCH("Muy Baja",T10)))</formula>
    </cfRule>
    <cfRule type="containsText" dxfId="439" priority="110" operator="containsText" text="Baja">
      <formula>NOT(ISERROR(SEARCH("Baja",T10)))</formula>
    </cfRule>
    <cfRule type="containsText" dxfId="438" priority="112" operator="containsText" text="Muy Alta">
      <formula>NOT(ISERROR(SEARCH("Muy Alta",T10)))</formula>
    </cfRule>
    <cfRule type="containsText" dxfId="437" priority="113" operator="containsText" text="Alta">
      <formula>NOT(ISERROR(SEARCH("Alta",T10)))</formula>
    </cfRule>
    <cfRule type="containsText" dxfId="436" priority="114" operator="containsText" text="Media">
      <formula>NOT(ISERROR(SEARCH("Media",T10)))</formula>
    </cfRule>
    <cfRule type="containsText" dxfId="435" priority="115" operator="containsText" text="Media">
      <formula>NOT(ISERROR(SEARCH("Media",T10)))</formula>
    </cfRule>
    <cfRule type="containsText" dxfId="434" priority="116" operator="containsText" text="Media">
      <formula>NOT(ISERROR(SEARCH("Media",T10)))</formula>
    </cfRule>
    <cfRule type="containsText" dxfId="433" priority="117" operator="containsText" text="Muy Baja">
      <formula>NOT(ISERROR(SEARCH("Muy Baja",T10)))</formula>
    </cfRule>
    <cfRule type="containsText" dxfId="432" priority="118" operator="containsText" text="Baja">
      <formula>NOT(ISERROR(SEARCH("Baja",T10)))</formula>
    </cfRule>
    <cfRule type="containsText" dxfId="431" priority="119" operator="containsText" text="Muy Baja">
      <formula>NOT(ISERROR(SEARCH("Muy Baja",T10)))</formula>
    </cfRule>
    <cfRule type="containsText" dxfId="430" priority="120" operator="containsText" text="Muy Baja">
      <formula>NOT(ISERROR(SEARCH("Muy Baja",T10)))</formula>
    </cfRule>
    <cfRule type="containsText" dxfId="429" priority="121" operator="containsText" text="Muy Baja">
      <formula>NOT(ISERROR(SEARCH("Muy Baja",T10)))</formula>
    </cfRule>
    <cfRule type="containsText" dxfId="428" priority="122" operator="containsText" text="Muy Baja'Tabla probabilidad'!">
      <formula>NOT(ISERROR(SEARCH("Muy Baja'Tabla probabilidad'!",T10)))</formula>
    </cfRule>
    <cfRule type="containsText" dxfId="427" priority="123" operator="containsText" text="Muy bajo">
      <formula>NOT(ISERROR(SEARCH("Muy bajo",T10)))</formula>
    </cfRule>
    <cfRule type="containsText" dxfId="426" priority="124" operator="containsText" text="Alta">
      <formula>NOT(ISERROR(SEARCH("Alta",T10)))</formula>
    </cfRule>
    <cfRule type="containsText" dxfId="425" priority="125" operator="containsText" text="Media">
      <formula>NOT(ISERROR(SEARCH("Media",T10)))</formula>
    </cfRule>
    <cfRule type="containsText" dxfId="424" priority="126" operator="containsText" text="Baja">
      <formula>NOT(ISERROR(SEARCH("Baja",T10)))</formula>
    </cfRule>
    <cfRule type="containsText" dxfId="423" priority="127" operator="containsText" text="Muy baja">
      <formula>NOT(ISERROR(SEARCH("Muy baja",T10)))</formula>
    </cfRule>
    <cfRule type="cellIs" dxfId="422" priority="130" operator="between">
      <formula>1</formula>
      <formula>2</formula>
    </cfRule>
    <cfRule type="cellIs" dxfId="421" priority="131" operator="between">
      <formula>0</formula>
      <formula>2</formula>
    </cfRule>
  </conditionalFormatting>
  <conditionalFormatting sqref="T10 T20">
    <cfRule type="containsText" dxfId="420" priority="111" operator="containsText" text="Muy Alta">
      <formula>NOT(ISERROR(SEARCH("Muy Alta",T10)))</formula>
    </cfRule>
  </conditionalFormatting>
  <conditionalFormatting sqref="U10 U20">
    <cfRule type="containsText" dxfId="419" priority="103" operator="containsText" text="Catastrófico">
      <formula>NOT(ISERROR(SEARCH("Catastrófico",U10)))</formula>
    </cfRule>
    <cfRule type="containsText" dxfId="418" priority="104" operator="containsText" text="Mayor">
      <formula>NOT(ISERROR(SEARCH("Mayor",U10)))</formula>
    </cfRule>
    <cfRule type="containsText" dxfId="417" priority="105" operator="containsText" text="Alta">
      <formula>NOT(ISERROR(SEARCH("Alta",U10)))</formula>
    </cfRule>
    <cfRule type="containsText" dxfId="416" priority="106" operator="containsText" text="Moderado">
      <formula>NOT(ISERROR(SEARCH("Moderado",U10)))</formula>
    </cfRule>
    <cfRule type="containsText" dxfId="415" priority="107" operator="containsText" text="Menor">
      <formula>NOT(ISERROR(SEARCH("Menor",U10)))</formula>
    </cfRule>
    <cfRule type="containsText" dxfId="414" priority="108" operator="containsText" text="Leve">
      <formula>NOT(ISERROR(SEARCH("Leve",U10)))</formula>
    </cfRule>
  </conditionalFormatting>
  <conditionalFormatting sqref="V10 V20">
    <cfRule type="containsText" dxfId="413" priority="67" operator="containsText" text="Extremo">
      <formula>NOT(ISERROR(SEARCH("Extremo",V10)))</formula>
    </cfRule>
    <cfRule type="containsText" dxfId="412" priority="68" operator="containsText" text="Alto">
      <formula>NOT(ISERROR(SEARCH("Alto",V10)))</formula>
    </cfRule>
    <cfRule type="containsText" dxfId="411" priority="69" operator="containsText" text="Bajo">
      <formula>NOT(ISERROR(SEARCH("Bajo",V10)))</formula>
    </cfRule>
    <cfRule type="containsText" dxfId="410" priority="70" operator="containsText" text="Moderado">
      <formula>NOT(ISERROR(SEARCH("Moderado",V10)))</formula>
    </cfRule>
  </conditionalFormatting>
  <conditionalFormatting sqref="T30">
    <cfRule type="containsText" dxfId="409" priority="44" operator="containsText" text="Muy Baja">
      <formula>NOT(ISERROR(SEARCH("Muy Baja",T30)))</formula>
    </cfRule>
    <cfRule type="containsText" dxfId="408" priority="45" operator="containsText" text="Baja">
      <formula>NOT(ISERROR(SEARCH("Baja",T30)))</formula>
    </cfRule>
    <cfRule type="containsText" dxfId="407" priority="47" operator="containsText" text="Muy Alta">
      <formula>NOT(ISERROR(SEARCH("Muy Alta",T30)))</formula>
    </cfRule>
    <cfRule type="containsText" dxfId="406" priority="48" operator="containsText" text="Alta">
      <formula>NOT(ISERROR(SEARCH("Alta",T30)))</formula>
    </cfRule>
    <cfRule type="containsText" dxfId="405" priority="49" operator="containsText" text="Media">
      <formula>NOT(ISERROR(SEARCH("Media",T30)))</formula>
    </cfRule>
    <cfRule type="containsText" dxfId="404" priority="50" operator="containsText" text="Media">
      <formula>NOT(ISERROR(SEARCH("Media",T30)))</formula>
    </cfRule>
    <cfRule type="containsText" dxfId="403" priority="51" operator="containsText" text="Media">
      <formula>NOT(ISERROR(SEARCH("Media",T30)))</formula>
    </cfRule>
    <cfRule type="containsText" dxfId="402" priority="52" operator="containsText" text="Muy Baja">
      <formula>NOT(ISERROR(SEARCH("Muy Baja",T30)))</formula>
    </cfRule>
    <cfRule type="containsText" dxfId="401" priority="53" operator="containsText" text="Baja">
      <formula>NOT(ISERROR(SEARCH("Baja",T30)))</formula>
    </cfRule>
    <cfRule type="containsText" dxfId="400" priority="54" operator="containsText" text="Muy Baja">
      <formula>NOT(ISERROR(SEARCH("Muy Baja",T30)))</formula>
    </cfRule>
    <cfRule type="containsText" dxfId="399" priority="55" operator="containsText" text="Muy Baja">
      <formula>NOT(ISERROR(SEARCH("Muy Baja",T30)))</formula>
    </cfRule>
    <cfRule type="containsText" dxfId="398" priority="56" operator="containsText" text="Muy Baja">
      <formula>NOT(ISERROR(SEARCH("Muy Baja",T30)))</formula>
    </cfRule>
    <cfRule type="containsText" dxfId="397" priority="57" operator="containsText" text="Muy Baja'Tabla probabilidad'!">
      <formula>NOT(ISERROR(SEARCH("Muy Baja'Tabla probabilidad'!",T30)))</formula>
    </cfRule>
    <cfRule type="containsText" dxfId="396" priority="58" operator="containsText" text="Muy bajo">
      <formula>NOT(ISERROR(SEARCH("Muy bajo",T30)))</formula>
    </cfRule>
    <cfRule type="containsText" dxfId="395" priority="59" operator="containsText" text="Alta">
      <formula>NOT(ISERROR(SEARCH("Alta",T30)))</formula>
    </cfRule>
    <cfRule type="containsText" dxfId="394" priority="60" operator="containsText" text="Media">
      <formula>NOT(ISERROR(SEARCH("Media",T30)))</formula>
    </cfRule>
    <cfRule type="containsText" dxfId="393" priority="61" operator="containsText" text="Baja">
      <formula>NOT(ISERROR(SEARCH("Baja",T30)))</formula>
    </cfRule>
    <cfRule type="containsText" dxfId="392" priority="62" operator="containsText" text="Muy baja">
      <formula>NOT(ISERROR(SEARCH("Muy baja",T30)))</formula>
    </cfRule>
    <cfRule type="cellIs" dxfId="391" priority="65" operator="between">
      <formula>1</formula>
      <formula>2</formula>
    </cfRule>
    <cfRule type="cellIs" dxfId="390" priority="66" operator="between">
      <formula>0</formula>
      <formula>2</formula>
    </cfRule>
  </conditionalFormatting>
  <conditionalFormatting sqref="T30">
    <cfRule type="containsText" dxfId="389" priority="46" operator="containsText" text="Muy Alta">
      <formula>NOT(ISERROR(SEARCH("Muy Alta",T30)))</formula>
    </cfRule>
  </conditionalFormatting>
  <conditionalFormatting sqref="U30">
    <cfRule type="containsText" dxfId="388" priority="38" operator="containsText" text="Catastrófico">
      <formula>NOT(ISERROR(SEARCH("Catastrófico",U30)))</formula>
    </cfRule>
    <cfRule type="containsText" dxfId="387" priority="39" operator="containsText" text="Mayor">
      <formula>NOT(ISERROR(SEARCH("Mayor",U30)))</formula>
    </cfRule>
    <cfRule type="containsText" dxfId="386" priority="40" operator="containsText" text="Alta">
      <formula>NOT(ISERROR(SEARCH("Alta",U30)))</formula>
    </cfRule>
    <cfRule type="containsText" dxfId="385" priority="41" operator="containsText" text="Moderado">
      <formula>NOT(ISERROR(SEARCH("Moderado",U30)))</formula>
    </cfRule>
    <cfRule type="containsText" dxfId="384" priority="42" operator="containsText" text="Menor">
      <formula>NOT(ISERROR(SEARCH("Menor",U30)))</formula>
    </cfRule>
    <cfRule type="containsText" dxfId="383" priority="43" operator="containsText" text="Leve">
      <formula>NOT(ISERROR(SEARCH("Leve",U30)))</formula>
    </cfRule>
  </conditionalFormatting>
  <conditionalFormatting sqref="V30">
    <cfRule type="containsText" dxfId="382" priority="34" operator="containsText" text="Extremo">
      <formula>NOT(ISERROR(SEARCH("Extremo",V30)))</formula>
    </cfRule>
    <cfRule type="containsText" dxfId="381" priority="35" operator="containsText" text="Alto">
      <formula>NOT(ISERROR(SEARCH("Alto",V30)))</formula>
    </cfRule>
    <cfRule type="containsText" dxfId="380" priority="36" operator="containsText" text="Bajo">
      <formula>NOT(ISERROR(SEARCH("Bajo",V30)))</formula>
    </cfRule>
    <cfRule type="containsText" dxfId="379" priority="37" operator="containsText" text="Moderado">
      <formula>NOT(ISERROR(SEARCH("Moderado",V30)))</formula>
    </cfRule>
  </conditionalFormatting>
  <conditionalFormatting sqref="T40">
    <cfRule type="containsText" dxfId="378" priority="11" operator="containsText" text="Muy Baja">
      <formula>NOT(ISERROR(SEARCH("Muy Baja",T40)))</formula>
    </cfRule>
    <cfRule type="containsText" dxfId="377" priority="12" operator="containsText" text="Baja">
      <formula>NOT(ISERROR(SEARCH("Baja",T40)))</formula>
    </cfRule>
    <cfRule type="containsText" dxfId="376" priority="14" operator="containsText" text="Muy Alta">
      <formula>NOT(ISERROR(SEARCH("Muy Alta",T40)))</formula>
    </cfRule>
    <cfRule type="containsText" dxfId="375" priority="15" operator="containsText" text="Alta">
      <formula>NOT(ISERROR(SEARCH("Alta",T40)))</formula>
    </cfRule>
    <cfRule type="containsText" dxfId="374" priority="16" operator="containsText" text="Media">
      <formula>NOT(ISERROR(SEARCH("Media",T40)))</formula>
    </cfRule>
    <cfRule type="containsText" dxfId="373" priority="17" operator="containsText" text="Media">
      <formula>NOT(ISERROR(SEARCH("Media",T40)))</formula>
    </cfRule>
    <cfRule type="containsText" dxfId="372" priority="18" operator="containsText" text="Media">
      <formula>NOT(ISERROR(SEARCH("Media",T40)))</formula>
    </cfRule>
    <cfRule type="containsText" dxfId="371" priority="19" operator="containsText" text="Muy Baja">
      <formula>NOT(ISERROR(SEARCH("Muy Baja",T40)))</formula>
    </cfRule>
    <cfRule type="containsText" dxfId="370" priority="20" operator="containsText" text="Baja">
      <formula>NOT(ISERROR(SEARCH("Baja",T40)))</formula>
    </cfRule>
    <cfRule type="containsText" dxfId="369" priority="21" operator="containsText" text="Muy Baja">
      <formula>NOT(ISERROR(SEARCH("Muy Baja",T40)))</formula>
    </cfRule>
    <cfRule type="containsText" dxfId="368" priority="22" operator="containsText" text="Muy Baja">
      <formula>NOT(ISERROR(SEARCH("Muy Baja",T40)))</formula>
    </cfRule>
    <cfRule type="containsText" dxfId="367" priority="23" operator="containsText" text="Muy Baja">
      <formula>NOT(ISERROR(SEARCH("Muy Baja",T40)))</formula>
    </cfRule>
    <cfRule type="containsText" dxfId="366" priority="24" operator="containsText" text="Muy Baja'Tabla probabilidad'!">
      <formula>NOT(ISERROR(SEARCH("Muy Baja'Tabla probabilidad'!",T40)))</formula>
    </cfRule>
    <cfRule type="containsText" dxfId="365" priority="25" operator="containsText" text="Muy bajo">
      <formula>NOT(ISERROR(SEARCH("Muy bajo",T40)))</formula>
    </cfRule>
    <cfRule type="containsText" dxfId="364" priority="26" operator="containsText" text="Alta">
      <formula>NOT(ISERROR(SEARCH("Alta",T40)))</formula>
    </cfRule>
    <cfRule type="containsText" dxfId="363" priority="27" operator="containsText" text="Media">
      <formula>NOT(ISERROR(SEARCH("Media",T40)))</formula>
    </cfRule>
    <cfRule type="containsText" dxfId="362" priority="28" operator="containsText" text="Baja">
      <formula>NOT(ISERROR(SEARCH("Baja",T40)))</formula>
    </cfRule>
    <cfRule type="containsText" dxfId="361" priority="29" operator="containsText" text="Muy baja">
      <formula>NOT(ISERROR(SEARCH("Muy baja",T40)))</formula>
    </cfRule>
    <cfRule type="cellIs" dxfId="360" priority="32" operator="between">
      <formula>1</formula>
      <formula>2</formula>
    </cfRule>
    <cfRule type="cellIs" dxfId="359" priority="33" operator="between">
      <formula>0</formula>
      <formula>2</formula>
    </cfRule>
  </conditionalFormatting>
  <conditionalFormatting sqref="T40">
    <cfRule type="containsText" dxfId="358" priority="13" operator="containsText" text="Muy Alta">
      <formula>NOT(ISERROR(SEARCH("Muy Alta",T40)))</formula>
    </cfRule>
  </conditionalFormatting>
  <conditionalFormatting sqref="U40">
    <cfRule type="containsText" dxfId="357" priority="5" operator="containsText" text="Catastrófico">
      <formula>NOT(ISERROR(SEARCH("Catastrófico",U40)))</formula>
    </cfRule>
    <cfRule type="containsText" dxfId="356" priority="6" operator="containsText" text="Mayor">
      <formula>NOT(ISERROR(SEARCH("Mayor",U40)))</formula>
    </cfRule>
    <cfRule type="containsText" dxfId="355" priority="7" operator="containsText" text="Alta">
      <formula>NOT(ISERROR(SEARCH("Alta",U40)))</formula>
    </cfRule>
    <cfRule type="containsText" dxfId="354" priority="8" operator="containsText" text="Moderado">
      <formula>NOT(ISERROR(SEARCH("Moderado",U40)))</formula>
    </cfRule>
    <cfRule type="containsText" dxfId="353" priority="9" operator="containsText" text="Menor">
      <formula>NOT(ISERROR(SEARCH("Menor",U40)))</formula>
    </cfRule>
    <cfRule type="containsText" dxfId="352" priority="10" operator="containsText" text="Leve">
      <formula>NOT(ISERROR(SEARCH("Leve",U40)))</formula>
    </cfRule>
  </conditionalFormatting>
  <conditionalFormatting sqref="V40">
    <cfRule type="containsText" dxfId="351" priority="1" operator="containsText" text="Extremo">
      <formula>NOT(ISERROR(SEARCH("Extremo",V40)))</formula>
    </cfRule>
    <cfRule type="containsText" dxfId="350" priority="2" operator="containsText" text="Alto">
      <formula>NOT(ISERROR(SEARCH("Alto",V40)))</formula>
    </cfRule>
    <cfRule type="containsText" dxfId="349" priority="3" operator="containsText" text="Bajo">
      <formula>NOT(ISERROR(SEARCH("Bajo",V40)))</formula>
    </cfRule>
    <cfRule type="containsText" dxfId="348" priority="4" operator="containsText" text="Moderado">
      <formula>NOT(ISERROR(SEARCH("Moderado",V40)))</formula>
    </cfRule>
  </conditionalFormatting>
  <dataValidations count="2">
    <dataValidation allowBlank="1" showInputMessage="1" showErrorMessage="1" prompt="Enunciar cuál es el control" sqref="E24:E28 M14 E10:E11 M32 M24 M16 M10:M12 E40:E41 E34:E38 M30 M34 E30:E31 E44:E48 M40 M44 E14:E21" xr:uid="{00000000-0002-0000-0300-000000000000}"/>
    <dataValidation type="list" allowBlank="1" showInputMessage="1" showErrorMessage="1" sqref="F10:I49 N10:Q4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28" operator="containsText" id="{877E8953-578D-45F2-A4D3-A91A39387986}">
            <xm:f>NOT(ISERROR(SEARCH('6. Criterios'!$B$5,T10)))</xm:f>
            <xm:f>'6. Criterios'!$B$5</xm:f>
            <x14:dxf>
              <font>
                <color rgb="FF006100"/>
              </font>
              <fill>
                <patternFill>
                  <bgColor rgb="FFC6EFCE"/>
                </patternFill>
              </fill>
            </x14:dxf>
          </x14:cfRule>
          <x14:cfRule type="containsText" priority="129" operator="containsText" id="{5790250D-E3CC-4EBD-835F-F5F4C0703B76}">
            <xm:f>NOT(ISERROR(SEARCH('6. Criterios'!$B$5,T10)))</xm:f>
            <xm:f>'6. Criterios'!$B$5</xm:f>
            <x14:dxf>
              <font>
                <color rgb="FF9C0006"/>
              </font>
              <fill>
                <patternFill>
                  <bgColor rgb="FFFFC7CE"/>
                </patternFill>
              </fill>
            </x14:dxf>
          </x14:cfRule>
          <xm:sqref>T10 T20</xm:sqref>
        </x14:conditionalFormatting>
        <x14:conditionalFormatting xmlns:xm="http://schemas.microsoft.com/office/excel/2006/main">
          <x14:cfRule type="containsText" priority="63" operator="containsText" id="{505DEB79-A3E8-490A-AE50-F832D23EE98B}">
            <xm:f>NOT(ISERROR(SEARCH('6. Criterios'!$B$5,T30)))</xm:f>
            <xm:f>'6. Criterios'!$B$5</xm:f>
            <x14:dxf>
              <font>
                <color rgb="FF006100"/>
              </font>
              <fill>
                <patternFill>
                  <bgColor rgb="FFC6EFCE"/>
                </patternFill>
              </fill>
            </x14:dxf>
          </x14:cfRule>
          <x14:cfRule type="containsText" priority="64" operator="containsText" id="{332A4C4F-E3A5-4121-ACCB-A7DF201CD7B0}">
            <xm:f>NOT(ISERROR(SEARCH('6. Criterios'!$B$5,T30)))</xm:f>
            <xm:f>'6. Criterios'!$B$5</xm:f>
            <x14:dxf>
              <font>
                <color rgb="FF9C0006"/>
              </font>
              <fill>
                <patternFill>
                  <bgColor rgb="FFFFC7CE"/>
                </patternFill>
              </fill>
            </x14:dxf>
          </x14:cfRule>
          <xm:sqref>T30</xm:sqref>
        </x14:conditionalFormatting>
        <x14:conditionalFormatting xmlns:xm="http://schemas.microsoft.com/office/excel/2006/main">
          <x14:cfRule type="containsText" priority="30" operator="containsText" id="{CC1FA2CA-7958-45AC-8153-9D6F367343FA}">
            <xm:f>NOT(ISERROR(SEARCH('6. Criterios'!$B$5,T40)))</xm:f>
            <xm:f>'6. Criterios'!$B$5</xm:f>
            <x14:dxf>
              <font>
                <color rgb="FF006100"/>
              </font>
              <fill>
                <patternFill>
                  <bgColor rgb="FFC6EFCE"/>
                </patternFill>
              </fill>
            </x14:dxf>
          </x14:cfRule>
          <x14:cfRule type="containsText" priority="31" operator="containsText" id="{260A3A8F-280C-4B0B-9D37-49DBBEA78469}">
            <xm:f>NOT(ISERROR(SEARCH('6. Criterios'!$B$5,T40)))</xm:f>
            <xm:f>'6. Criterios'!$B$5</xm:f>
            <x14:dxf>
              <font>
                <color rgb="FF9C0006"/>
              </font>
              <fill>
                <patternFill>
                  <bgColor rgb="FFFFC7CE"/>
                </patternFill>
              </fill>
            </x14:dxf>
          </x14:cfRule>
          <xm:sqref>T40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49"/>
  <sheetViews>
    <sheetView topLeftCell="A7" zoomScale="55" zoomScaleNormal="55" zoomScalePageLayoutView="70" workbookViewId="0">
      <selection activeCell="C30" sqref="C30:C39"/>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40.140625" style="13" customWidth="1"/>
    <col min="16" max="16" width="26.140625" style="13" customWidth="1"/>
    <col min="17" max="17" width="18.7109375" style="13" customWidth="1"/>
    <col min="18" max="269" width="11.42578125" style="13"/>
    <col min="270" max="16384" width="11.42578125" style="18"/>
  </cols>
  <sheetData>
    <row r="1" spans="1:269" s="15" customFormat="1" ht="27.75" customHeight="1" x14ac:dyDescent="0.3">
      <c r="A1" s="316"/>
      <c r="B1" s="316"/>
      <c r="C1" s="316"/>
      <c r="D1" s="316"/>
      <c r="E1" s="316"/>
      <c r="F1" s="315" t="s">
        <v>15</v>
      </c>
      <c r="G1" s="315"/>
      <c r="H1" s="315"/>
      <c r="I1" s="315"/>
      <c r="J1" s="315"/>
      <c r="K1" s="315"/>
      <c r="L1" s="315"/>
      <c r="M1" s="315"/>
      <c r="N1" s="315"/>
      <c r="O1" s="315"/>
      <c r="P1" s="315"/>
      <c r="Q1" s="315"/>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16"/>
      <c r="B2" s="316"/>
      <c r="C2" s="316"/>
      <c r="D2" s="316"/>
      <c r="E2" s="316"/>
      <c r="F2" s="315"/>
      <c r="G2" s="315"/>
      <c r="H2" s="315"/>
      <c r="I2" s="315"/>
      <c r="J2" s="315"/>
      <c r="K2" s="315"/>
      <c r="L2" s="315"/>
      <c r="M2" s="315"/>
      <c r="N2" s="315"/>
      <c r="O2" s="315"/>
      <c r="P2" s="315"/>
      <c r="Q2" s="315"/>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16"/>
      <c r="B3" s="316"/>
      <c r="C3" s="316"/>
      <c r="D3" s="316"/>
      <c r="E3" s="316"/>
      <c r="F3" s="315"/>
      <c r="G3" s="315"/>
      <c r="H3" s="315"/>
      <c r="I3" s="315"/>
      <c r="J3" s="315"/>
      <c r="K3" s="315"/>
      <c r="L3" s="315"/>
      <c r="M3" s="315"/>
      <c r="N3" s="315"/>
      <c r="O3" s="315"/>
      <c r="P3" s="315"/>
      <c r="Q3" s="315"/>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42" t="s">
        <v>0</v>
      </c>
      <c r="B4" s="242"/>
      <c r="C4" s="87"/>
      <c r="D4" s="87"/>
      <c r="E4" s="249" t="s">
        <v>268</v>
      </c>
      <c r="F4" s="249"/>
      <c r="G4" s="249"/>
      <c r="H4" s="249"/>
      <c r="I4" s="249"/>
      <c r="J4" s="249"/>
      <c r="K4" s="249"/>
      <c r="L4" s="249"/>
      <c r="M4" s="249"/>
      <c r="N4" s="249"/>
      <c r="O4" s="249"/>
      <c r="P4" s="249"/>
      <c r="Q4" s="249"/>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42.75" customHeight="1" x14ac:dyDescent="0.3">
      <c r="A5" s="242" t="s">
        <v>1</v>
      </c>
      <c r="B5" s="242"/>
      <c r="C5" s="87"/>
      <c r="D5" s="87"/>
      <c r="E5" s="250" t="s">
        <v>299</v>
      </c>
      <c r="F5" s="250"/>
      <c r="G5" s="250"/>
      <c r="H5" s="250"/>
      <c r="I5" s="250"/>
      <c r="J5" s="250"/>
      <c r="K5" s="250"/>
      <c r="L5" s="250"/>
      <c r="M5" s="250"/>
      <c r="N5" s="250"/>
      <c r="O5" s="250"/>
      <c r="P5" s="250"/>
      <c r="Q5" s="250"/>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42" t="s">
        <v>2</v>
      </c>
      <c r="B6" s="242"/>
      <c r="C6" s="87"/>
      <c r="D6" s="87"/>
      <c r="E6" s="249" t="s">
        <v>95</v>
      </c>
      <c r="F6" s="249"/>
      <c r="G6" s="249"/>
      <c r="H6" s="249"/>
      <c r="I6" s="249"/>
      <c r="J6" s="249"/>
      <c r="K6" s="249"/>
      <c r="L6" s="249"/>
      <c r="M6" s="249"/>
      <c r="N6" s="249"/>
      <c r="O6" s="249"/>
      <c r="P6" s="249"/>
      <c r="Q6" s="249"/>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54" t="s">
        <v>107</v>
      </c>
      <c r="B7" s="254"/>
      <c r="C7" s="254"/>
      <c r="D7" s="254"/>
      <c r="E7" s="254"/>
      <c r="F7" s="254" t="s">
        <v>157</v>
      </c>
      <c r="G7" s="254"/>
      <c r="H7" s="254"/>
      <c r="I7" s="126"/>
      <c r="J7" s="246" t="s">
        <v>175</v>
      </c>
      <c r="K7" s="246"/>
      <c r="L7" s="246"/>
      <c r="M7" s="246"/>
      <c r="N7" s="3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89" t="s">
        <v>12</v>
      </c>
      <c r="B8" s="285" t="s">
        <v>101</v>
      </c>
      <c r="C8" s="257" t="s">
        <v>102</v>
      </c>
      <c r="D8" s="313" t="s">
        <v>13</v>
      </c>
      <c r="E8" s="285" t="s">
        <v>103</v>
      </c>
      <c r="F8" s="311" t="s">
        <v>99</v>
      </c>
      <c r="G8" s="311" t="s">
        <v>100</v>
      </c>
      <c r="H8" s="311" t="s">
        <v>5</v>
      </c>
      <c r="I8" s="127"/>
      <c r="J8" s="311" t="s">
        <v>67</v>
      </c>
      <c r="K8" s="311" t="s">
        <v>7</v>
      </c>
      <c r="L8" s="311" t="s">
        <v>97</v>
      </c>
      <c r="M8" s="311" t="s">
        <v>8</v>
      </c>
      <c r="N8" s="311" t="s">
        <v>180</v>
      </c>
      <c r="O8" s="311" t="s">
        <v>174</v>
      </c>
      <c r="P8" s="311" t="s">
        <v>10</v>
      </c>
      <c r="Q8" s="311"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89"/>
      <c r="B9" s="285"/>
      <c r="C9" s="258"/>
      <c r="D9" s="314"/>
      <c r="E9" s="285"/>
      <c r="F9" s="312"/>
      <c r="G9" s="312"/>
      <c r="H9" s="312"/>
      <c r="I9" s="128"/>
      <c r="J9" s="312"/>
      <c r="K9" s="312"/>
      <c r="L9" s="312"/>
      <c r="M9" s="312"/>
      <c r="N9" s="312"/>
      <c r="O9" s="312"/>
      <c r="P9" s="312"/>
      <c r="Q9" s="312"/>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57.5" customHeight="1" thickTop="1" x14ac:dyDescent="0.25">
      <c r="A10" s="229">
        <f>'3. Identificación de Riesgos'!A10</f>
        <v>1</v>
      </c>
      <c r="B10" s="228" t="str">
        <f>'3. Identificación de Riesgos'!B10</f>
        <v>Ofrecer, prometer, entregar, aceptar o solicitar una ventaja indebida para adulterar las novedades de nómina,  prestaciones sociales, incapacidades y licencias, en favor propio o de terceros</v>
      </c>
      <c r="C10" s="229" t="str">
        <f>'3. Identificación de Riesgos'!C10</f>
        <v>Cuando  se  manipula la información de pre-nómina, nómina, incapacidades y licencias para generar beneficios indebidos.
.</v>
      </c>
      <c r="D10" s="229" t="s">
        <v>75</v>
      </c>
      <c r="E10" s="48" t="str">
        <f>'3. Identificación de Riesgos'!D10</f>
        <v>1. Falta de ética de los servidores públicos (Debilidades en principios y valores)</v>
      </c>
      <c r="F10" s="305" t="str">
        <f>'3. Identificación de Riesgos'!H10</f>
        <v>Muy Baja - 1</v>
      </c>
      <c r="G10" s="229" t="str">
        <f>'3. Identificación de Riesgos'!M10</f>
        <v>Catastrófico - 5</v>
      </c>
      <c r="H10" s="229" t="str">
        <f>'3. Identificación de Riesgos'!N10</f>
        <v>Extremo - 5</v>
      </c>
      <c r="I10" s="129"/>
      <c r="J10" s="307" t="str">
        <f>'4. Valoración Controles'!T10</f>
        <v>Muy Baja - 1</v>
      </c>
      <c r="K10" s="307" t="str">
        <f>'4. Valoración Controles'!U10</f>
        <v>Mayor - 4</v>
      </c>
      <c r="L10" s="309" t="e">
        <f>AVERAGE(#REF!)</f>
        <v>#REF!</v>
      </c>
      <c r="M10" s="228" t="str">
        <f>'4. Valoración Controles'!V10</f>
        <v>Alto  - 4</v>
      </c>
      <c r="N10" s="228" t="s">
        <v>208</v>
      </c>
      <c r="O10" s="155" t="s">
        <v>296</v>
      </c>
      <c r="P10" s="148" t="s">
        <v>277</v>
      </c>
      <c r="Q10" s="149">
        <v>45107</v>
      </c>
    </row>
    <row r="11" spans="1:269" ht="87.75" customHeight="1" x14ac:dyDescent="0.25">
      <c r="A11" s="230"/>
      <c r="B11" s="228"/>
      <c r="C11" s="230"/>
      <c r="D11" s="230"/>
      <c r="E11" s="48" t="str">
        <f>'3. Identificación de Riesgos'!D11</f>
        <v>2. Falta de ética de terceros interesados  (Debilidades principios y valores)</v>
      </c>
      <c r="F11" s="237"/>
      <c r="G11" s="306"/>
      <c r="H11" s="230"/>
      <c r="I11" s="129"/>
      <c r="J11" s="307"/>
      <c r="K11" s="307"/>
      <c r="L11" s="309"/>
      <c r="M11" s="228"/>
      <c r="N11" s="228"/>
      <c r="O11" s="159" t="s">
        <v>297</v>
      </c>
      <c r="P11" s="148" t="s">
        <v>277</v>
      </c>
      <c r="Q11" s="149">
        <v>45155</v>
      </c>
    </row>
    <row r="12" spans="1:269" ht="85.5" customHeight="1" x14ac:dyDescent="0.25">
      <c r="A12" s="230"/>
      <c r="B12" s="228"/>
      <c r="C12" s="230"/>
      <c r="D12" s="230"/>
      <c r="E12" s="48" t="str">
        <f>'3. Identificación de Riesgos'!D12</f>
        <v>3. Debilidades en los controles de los procedimientos para liquidación de nómina, prestaciones sociales, recobro de incapacidades y licencias.</v>
      </c>
      <c r="F12" s="237"/>
      <c r="G12" s="306"/>
      <c r="H12" s="230"/>
      <c r="I12" s="129"/>
      <c r="J12" s="307"/>
      <c r="K12" s="307"/>
      <c r="L12" s="309"/>
      <c r="M12" s="228"/>
      <c r="N12" s="228"/>
      <c r="O12" s="159" t="s">
        <v>298</v>
      </c>
      <c r="P12" s="148" t="s">
        <v>277</v>
      </c>
      <c r="Q12" s="149">
        <v>45161</v>
      </c>
    </row>
    <row r="13" spans="1:269" ht="13.5" customHeight="1" x14ac:dyDescent="0.25">
      <c r="A13" s="230"/>
      <c r="B13" s="228"/>
      <c r="C13" s="230"/>
      <c r="D13" s="230"/>
      <c r="E13" s="48">
        <f>'3. Identificación de Riesgos'!D13</f>
        <v>0</v>
      </c>
      <c r="F13" s="237"/>
      <c r="G13" s="306"/>
      <c r="H13" s="230"/>
      <c r="I13" s="129"/>
      <c r="J13" s="307"/>
      <c r="K13" s="307"/>
      <c r="L13" s="309"/>
      <c r="M13" s="228"/>
      <c r="N13" s="228"/>
      <c r="P13" s="81"/>
      <c r="Q13" s="81"/>
    </row>
    <row r="14" spans="1:269" ht="13.5" customHeight="1" x14ac:dyDescent="0.25">
      <c r="A14" s="230"/>
      <c r="B14" s="228"/>
      <c r="C14" s="230"/>
      <c r="D14" s="230"/>
      <c r="E14" s="48">
        <f>'3. Identificación de Riesgos'!D14</f>
        <v>0</v>
      </c>
      <c r="F14" s="237"/>
      <c r="G14" s="306"/>
      <c r="H14" s="230"/>
      <c r="I14" s="129"/>
      <c r="J14" s="307"/>
      <c r="K14" s="307"/>
      <c r="L14" s="309"/>
      <c r="M14" s="228"/>
      <c r="N14" s="228"/>
      <c r="O14" s="81"/>
      <c r="P14" s="81"/>
      <c r="Q14" s="81"/>
    </row>
    <row r="15" spans="1:269" ht="13.5" customHeight="1" x14ac:dyDescent="0.25">
      <c r="A15" s="230"/>
      <c r="B15" s="228"/>
      <c r="C15" s="230"/>
      <c r="D15" s="230"/>
      <c r="E15" s="48">
        <f>'3. Identificación de Riesgos'!D15</f>
        <v>0</v>
      </c>
      <c r="F15" s="237"/>
      <c r="G15" s="306"/>
      <c r="H15" s="230"/>
      <c r="I15" s="129"/>
      <c r="J15" s="307"/>
      <c r="K15" s="307"/>
      <c r="L15" s="309"/>
      <c r="M15" s="228"/>
      <c r="N15" s="228"/>
      <c r="O15" s="81"/>
      <c r="P15" s="81"/>
      <c r="Q15" s="81"/>
    </row>
    <row r="16" spans="1:269" ht="13.5" customHeight="1" x14ac:dyDescent="0.25">
      <c r="A16" s="230"/>
      <c r="B16" s="228"/>
      <c r="C16" s="230"/>
      <c r="D16" s="230"/>
      <c r="E16" s="48">
        <f>'3. Identificación de Riesgos'!D16</f>
        <v>0</v>
      </c>
      <c r="F16" s="237"/>
      <c r="G16" s="306"/>
      <c r="H16" s="230"/>
      <c r="I16" s="129"/>
      <c r="J16" s="307"/>
      <c r="K16" s="307"/>
      <c r="L16" s="309"/>
      <c r="M16" s="228"/>
      <c r="N16" s="228"/>
      <c r="O16" s="81"/>
      <c r="P16" s="81"/>
      <c r="Q16" s="81"/>
    </row>
    <row r="17" spans="1:17" ht="13.5" customHeight="1" x14ac:dyDescent="0.25">
      <c r="A17" s="230"/>
      <c r="B17" s="228"/>
      <c r="C17" s="230"/>
      <c r="D17" s="230"/>
      <c r="E17" s="48">
        <f>'3. Identificación de Riesgos'!D17</f>
        <v>0</v>
      </c>
      <c r="F17" s="237"/>
      <c r="G17" s="306"/>
      <c r="H17" s="230"/>
      <c r="I17" s="129"/>
      <c r="J17" s="307"/>
      <c r="K17" s="307"/>
      <c r="L17" s="309"/>
      <c r="M17" s="228"/>
      <c r="N17" s="228"/>
      <c r="O17" s="81"/>
      <c r="P17" s="81"/>
      <c r="Q17" s="81"/>
    </row>
    <row r="18" spans="1:17" ht="13.5" customHeight="1" x14ac:dyDescent="0.25">
      <c r="A18" s="230"/>
      <c r="B18" s="228"/>
      <c r="C18" s="230"/>
      <c r="D18" s="230"/>
      <c r="E18" s="48">
        <f>'3. Identificación de Riesgos'!D18</f>
        <v>0</v>
      </c>
      <c r="F18" s="237"/>
      <c r="G18" s="306"/>
      <c r="H18" s="230"/>
      <c r="I18" s="129"/>
      <c r="J18" s="307"/>
      <c r="K18" s="307"/>
      <c r="L18" s="309"/>
      <c r="M18" s="228"/>
      <c r="N18" s="228"/>
      <c r="O18" s="81"/>
      <c r="P18" s="81"/>
      <c r="Q18" s="81"/>
    </row>
    <row r="19" spans="1:17" ht="13.5" customHeight="1" x14ac:dyDescent="0.25">
      <c r="A19" s="230"/>
      <c r="B19" s="229"/>
      <c r="C19" s="230"/>
      <c r="D19" s="230"/>
      <c r="E19" s="48">
        <f>'3. Identificación de Riesgos'!D19</f>
        <v>0</v>
      </c>
      <c r="F19" s="237"/>
      <c r="G19" s="306"/>
      <c r="H19" s="230"/>
      <c r="I19" s="130"/>
      <c r="J19" s="308"/>
      <c r="K19" s="308"/>
      <c r="L19" s="310"/>
      <c r="M19" s="229"/>
      <c r="N19" s="229"/>
      <c r="O19" s="81"/>
      <c r="P19" s="81"/>
      <c r="Q19" s="81"/>
    </row>
    <row r="20" spans="1:17" ht="46.5" customHeight="1" x14ac:dyDescent="0.25">
      <c r="A20" s="229">
        <f>'3. Identificación de Riesgos'!A20</f>
        <v>2</v>
      </c>
      <c r="B20" s="228" t="str">
        <f>'3. Identificación de Riesgos'!B20</f>
        <v>Ofrecer, prometer, entregar, aceptar o solicitar una ventaja indebida para hacer modificaciones  fraudulentas de historias laborales, para favorecer el reconocimiento irregular de pensiones de jubilación, retroactivos.</v>
      </c>
      <c r="C20" s="229" t="str">
        <f>'3. Identificación de Riesgos'!C20</f>
        <v>Cuando de manera indebida se alteran las bases de datos para  aumentar fraudulentamente el número de semanas cotizadas a personas que no cumplen con el tiempo laboral exigido por la ley, aportar documentación falsa  y alterar sin soporte el número de semanas.</v>
      </c>
      <c r="D20" s="229" t="s">
        <v>75</v>
      </c>
      <c r="E20" s="48" t="str">
        <f>'3. Identificación de Riesgos'!D20</f>
        <v>1. Falta de ética de los servidores públicos (Debilidades en principios y valores)</v>
      </c>
      <c r="F20" s="305" t="str">
        <f>'3. Identificación de Riesgos'!H20</f>
        <v>Muy Baja - 1</v>
      </c>
      <c r="G20" s="229" t="str">
        <f>'3. Identificación de Riesgos'!M20</f>
        <v>Mayor - 4</v>
      </c>
      <c r="H20" s="229" t="str">
        <f>'3. Identificación de Riesgos'!N20</f>
        <v>Alto  - 4</v>
      </c>
      <c r="I20" s="129"/>
      <c r="J20" s="307" t="str">
        <f>'4. Valoración Controles'!T20</f>
        <v>Muy Baja - 1</v>
      </c>
      <c r="K20" s="307" t="str">
        <f>'4. Valoración Controles'!U20</f>
        <v>Mayor - 4</v>
      </c>
      <c r="L20" s="309" t="e">
        <f>AVERAGE(#REF!)</f>
        <v>#REF!</v>
      </c>
      <c r="M20" s="228" t="str">
        <f>'4. Valoración Controles'!V20</f>
        <v>Alto  - 4</v>
      </c>
      <c r="N20" s="228" t="s">
        <v>93</v>
      </c>
      <c r="O20" s="150"/>
      <c r="P20" s="148"/>
      <c r="Q20" s="149"/>
    </row>
    <row r="21" spans="1:17" ht="13.5" customHeight="1" x14ac:dyDescent="0.25">
      <c r="A21" s="230"/>
      <c r="B21" s="228"/>
      <c r="C21" s="230"/>
      <c r="D21" s="230"/>
      <c r="E21" s="48" t="str">
        <f>'3. Identificación de Riesgos'!D21</f>
        <v>2. Falta de ética de terceros interesados  (Debilidades principios y valores)</v>
      </c>
      <c r="F21" s="237"/>
      <c r="G21" s="306"/>
      <c r="H21" s="230"/>
      <c r="I21" s="129"/>
      <c r="J21" s="307"/>
      <c r="K21" s="307"/>
      <c r="L21" s="309"/>
      <c r="M21" s="228"/>
      <c r="N21" s="228"/>
      <c r="O21" s="81"/>
      <c r="P21" s="81"/>
      <c r="Q21" s="81"/>
    </row>
    <row r="22" spans="1:17" ht="13.5" customHeight="1" x14ac:dyDescent="0.25">
      <c r="A22" s="230"/>
      <c r="B22" s="228"/>
      <c r="C22" s="230"/>
      <c r="D22" s="230"/>
      <c r="E22" s="48" t="str">
        <f>'3. Identificación de Riesgos'!D22</f>
        <v>3. Debilidades en la verificación de tiempos laborales</v>
      </c>
      <c r="F22" s="237"/>
      <c r="G22" s="306"/>
      <c r="H22" s="230"/>
      <c r="I22" s="129"/>
      <c r="J22" s="307"/>
      <c r="K22" s="307"/>
      <c r="L22" s="309"/>
      <c r="M22" s="228"/>
      <c r="N22" s="228"/>
      <c r="O22" s="81"/>
      <c r="P22" s="81"/>
      <c r="Q22" s="81"/>
    </row>
    <row r="23" spans="1:17" ht="13.5" customHeight="1" x14ac:dyDescent="0.25">
      <c r="A23" s="230"/>
      <c r="B23" s="228"/>
      <c r="C23" s="230"/>
      <c r="D23" s="230"/>
      <c r="E23" s="48">
        <f>'3. Identificación de Riesgos'!D23</f>
        <v>0</v>
      </c>
      <c r="F23" s="237"/>
      <c r="G23" s="306"/>
      <c r="H23" s="230"/>
      <c r="I23" s="129"/>
      <c r="J23" s="307"/>
      <c r="K23" s="307"/>
      <c r="L23" s="309"/>
      <c r="M23" s="228"/>
      <c r="N23" s="228"/>
      <c r="O23" s="81"/>
      <c r="P23" s="81"/>
      <c r="Q23" s="81"/>
    </row>
    <row r="24" spans="1:17" ht="13.5" customHeight="1" x14ac:dyDescent="0.25">
      <c r="A24" s="230"/>
      <c r="B24" s="228"/>
      <c r="C24" s="230"/>
      <c r="D24" s="230"/>
      <c r="E24" s="48">
        <f>'3. Identificación de Riesgos'!D24</f>
        <v>0</v>
      </c>
      <c r="F24" s="237"/>
      <c r="G24" s="306"/>
      <c r="H24" s="230"/>
      <c r="I24" s="129"/>
      <c r="J24" s="307"/>
      <c r="K24" s="307"/>
      <c r="L24" s="309"/>
      <c r="M24" s="228"/>
      <c r="N24" s="228"/>
      <c r="O24" s="81"/>
      <c r="P24" s="81"/>
      <c r="Q24" s="81"/>
    </row>
    <row r="25" spans="1:17" ht="13.5" customHeight="1" x14ac:dyDescent="0.25">
      <c r="A25" s="230"/>
      <c r="B25" s="228"/>
      <c r="C25" s="230"/>
      <c r="D25" s="230"/>
      <c r="E25" s="48">
        <f>'3. Identificación de Riesgos'!D25</f>
        <v>0</v>
      </c>
      <c r="F25" s="237"/>
      <c r="G25" s="306"/>
      <c r="H25" s="230"/>
      <c r="I25" s="129"/>
      <c r="J25" s="307"/>
      <c r="K25" s="307"/>
      <c r="L25" s="309"/>
      <c r="M25" s="228"/>
      <c r="N25" s="228"/>
      <c r="O25" s="81"/>
      <c r="P25" s="81"/>
      <c r="Q25" s="81"/>
    </row>
    <row r="26" spans="1:17" ht="13.5" customHeight="1" x14ac:dyDescent="0.25">
      <c r="A26" s="230"/>
      <c r="B26" s="228"/>
      <c r="C26" s="230"/>
      <c r="D26" s="230"/>
      <c r="E26" s="48">
        <f>'3. Identificación de Riesgos'!D26</f>
        <v>0</v>
      </c>
      <c r="F26" s="237"/>
      <c r="G26" s="306"/>
      <c r="H26" s="230"/>
      <c r="I26" s="129"/>
      <c r="J26" s="307"/>
      <c r="K26" s="307"/>
      <c r="L26" s="309"/>
      <c r="M26" s="228"/>
      <c r="N26" s="228"/>
      <c r="O26" s="81"/>
      <c r="P26" s="81"/>
      <c r="Q26" s="81"/>
    </row>
    <row r="27" spans="1:17" ht="13.5" customHeight="1" x14ac:dyDescent="0.25">
      <c r="A27" s="230"/>
      <c r="B27" s="228"/>
      <c r="C27" s="230"/>
      <c r="D27" s="230"/>
      <c r="E27" s="48">
        <f>'3. Identificación de Riesgos'!D27</f>
        <v>0</v>
      </c>
      <c r="F27" s="237"/>
      <c r="G27" s="306"/>
      <c r="H27" s="230"/>
      <c r="I27" s="129"/>
      <c r="J27" s="307"/>
      <c r="K27" s="307"/>
      <c r="L27" s="309"/>
      <c r="M27" s="228"/>
      <c r="N27" s="228"/>
      <c r="O27" s="81"/>
      <c r="P27" s="81"/>
      <c r="Q27" s="81"/>
    </row>
    <row r="28" spans="1:17" ht="13.5" customHeight="1" x14ac:dyDescent="0.25">
      <c r="A28" s="230"/>
      <c r="B28" s="228"/>
      <c r="C28" s="230"/>
      <c r="D28" s="230"/>
      <c r="E28" s="48">
        <f>'3. Identificación de Riesgos'!D28</f>
        <v>0</v>
      </c>
      <c r="F28" s="237"/>
      <c r="G28" s="306"/>
      <c r="H28" s="230"/>
      <c r="I28" s="129"/>
      <c r="J28" s="307"/>
      <c r="K28" s="307"/>
      <c r="L28" s="309"/>
      <c r="M28" s="228"/>
      <c r="N28" s="228"/>
      <c r="O28" s="81"/>
      <c r="P28" s="81"/>
      <c r="Q28" s="81"/>
    </row>
    <row r="29" spans="1:17" ht="13.5" customHeight="1" x14ac:dyDescent="0.25">
      <c r="A29" s="230"/>
      <c r="B29" s="229"/>
      <c r="C29" s="230"/>
      <c r="D29" s="230"/>
      <c r="E29" s="48">
        <f>'3. Identificación de Riesgos'!D29</f>
        <v>0</v>
      </c>
      <c r="F29" s="237"/>
      <c r="G29" s="306"/>
      <c r="H29" s="230"/>
      <c r="I29" s="130"/>
      <c r="J29" s="308"/>
      <c r="K29" s="308"/>
      <c r="L29" s="310"/>
      <c r="M29" s="229"/>
      <c r="N29" s="229"/>
      <c r="O29" s="81"/>
      <c r="P29" s="81"/>
      <c r="Q29" s="81"/>
    </row>
    <row r="30" spans="1:17" ht="45" x14ac:dyDescent="0.25">
      <c r="A30" s="229">
        <f>'3. Identificación de Riesgos'!A30</f>
        <v>3</v>
      </c>
      <c r="B30" s="228" t="str">
        <f>'3. Identificación de Riesgos'!B30</f>
        <v>Ofrecer, prometer, entregar, aceptar o solicitar una ventaja indebida para otorgar beneficios del Plan de Bienestar a servidores y/o sus familias con criterios subjetivos, u otorgar beneficios a personas que no tienen derecho a ellos</v>
      </c>
      <c r="C30" s="229" t="str">
        <f>'3. Identificación de Riesgos'!C30</f>
        <v>Cuando de manera indebida se otorgan beneficios en el marco de la formulación y/o ejecución del Plan de Bienestar, a terceros que no tienen derecho a ellos</v>
      </c>
      <c r="D30" s="229" t="s">
        <v>75</v>
      </c>
      <c r="E30" s="48" t="str">
        <f>'3. Identificación de Riesgos'!D30</f>
        <v>1. Falta de ética de los servidores públicos (Debilidades en principios y valores)</v>
      </c>
      <c r="F30" s="305" t="str">
        <f>'3. Identificación de Riesgos'!H30</f>
        <v>Muy Baja - 1</v>
      </c>
      <c r="G30" s="229" t="str">
        <f>'3. Identificación de Riesgos'!M30</f>
        <v>Mayor - 4</v>
      </c>
      <c r="H30" s="229" t="str">
        <f>'3. Identificación de Riesgos'!N30</f>
        <v>Alto  - 4</v>
      </c>
      <c r="I30" s="129"/>
      <c r="J30" s="307" t="str">
        <f>'4. Valoración Controles'!T30</f>
        <v>Muy Baja - 1</v>
      </c>
      <c r="K30" s="307" t="str">
        <f>'4. Valoración Controles'!U30</f>
        <v>Moderado - 3</v>
      </c>
      <c r="L30" s="309" t="e">
        <f>AVERAGE(#REF!)</f>
        <v>#REF!</v>
      </c>
      <c r="M30" s="228" t="str">
        <f>'4. Valoración Controles'!V30</f>
        <v>Moderado - 3</v>
      </c>
      <c r="N30" s="228" t="s">
        <v>208</v>
      </c>
      <c r="O30" s="150" t="s">
        <v>293</v>
      </c>
      <c r="P30" s="148" t="s">
        <v>277</v>
      </c>
      <c r="Q30" s="149">
        <v>45137</v>
      </c>
    </row>
    <row r="31" spans="1:17" ht="75" x14ac:dyDescent="0.25">
      <c r="A31" s="230"/>
      <c r="B31" s="228"/>
      <c r="C31" s="230"/>
      <c r="D31" s="230"/>
      <c r="E31" s="48" t="str">
        <f>'3. Identificación de Riesgos'!D31</f>
        <v>2. Falta de ética de terceros interesados  (Debilidades principios y valores)</v>
      </c>
      <c r="F31" s="237"/>
      <c r="G31" s="306"/>
      <c r="H31" s="230"/>
      <c r="I31" s="129"/>
      <c r="J31" s="307"/>
      <c r="K31" s="307"/>
      <c r="L31" s="309"/>
      <c r="M31" s="228"/>
      <c r="N31" s="228"/>
      <c r="O31" s="159" t="s">
        <v>294</v>
      </c>
      <c r="P31" s="148" t="s">
        <v>277</v>
      </c>
      <c r="Q31" s="149">
        <v>45155</v>
      </c>
    </row>
    <row r="32" spans="1:17" ht="75" x14ac:dyDescent="0.25">
      <c r="A32" s="230"/>
      <c r="B32" s="228"/>
      <c r="C32" s="230"/>
      <c r="D32" s="230"/>
      <c r="E32" s="48" t="str">
        <f>'3. Identificación de Riesgos'!D32</f>
        <v>3. Debilidades en los controles del procedimiento para el diseño de planes y programas de bienestar social</v>
      </c>
      <c r="F32" s="237"/>
      <c r="G32" s="306"/>
      <c r="H32" s="230"/>
      <c r="I32" s="129"/>
      <c r="J32" s="307"/>
      <c r="K32" s="307"/>
      <c r="L32" s="309"/>
      <c r="M32" s="228"/>
      <c r="N32" s="228"/>
      <c r="O32" s="159" t="s">
        <v>295</v>
      </c>
      <c r="P32" s="148" t="s">
        <v>277</v>
      </c>
      <c r="Q32" s="149">
        <v>45161</v>
      </c>
    </row>
    <row r="33" spans="1:17" x14ac:dyDescent="0.25">
      <c r="A33" s="230"/>
      <c r="B33" s="228"/>
      <c r="C33" s="230"/>
      <c r="D33" s="230"/>
      <c r="E33" s="48">
        <f>'3. Identificación de Riesgos'!D33</f>
        <v>0</v>
      </c>
      <c r="F33" s="237"/>
      <c r="G33" s="306"/>
      <c r="H33" s="230"/>
      <c r="I33" s="129"/>
      <c r="J33" s="307"/>
      <c r="K33" s="307"/>
      <c r="L33" s="309"/>
      <c r="M33" s="228"/>
      <c r="N33" s="228"/>
      <c r="O33" s="81"/>
      <c r="P33" s="81"/>
      <c r="Q33" s="81"/>
    </row>
    <row r="34" spans="1:17" x14ac:dyDescent="0.25">
      <c r="A34" s="230"/>
      <c r="B34" s="228"/>
      <c r="C34" s="230"/>
      <c r="D34" s="230"/>
      <c r="E34" s="48">
        <f>'3. Identificación de Riesgos'!D34</f>
        <v>0</v>
      </c>
      <c r="F34" s="237"/>
      <c r="G34" s="306"/>
      <c r="H34" s="230"/>
      <c r="I34" s="129"/>
      <c r="J34" s="307"/>
      <c r="K34" s="307"/>
      <c r="L34" s="309"/>
      <c r="M34" s="228"/>
      <c r="N34" s="228"/>
      <c r="O34" s="81"/>
      <c r="P34" s="81"/>
      <c r="Q34" s="81"/>
    </row>
    <row r="35" spans="1:17" x14ac:dyDescent="0.25">
      <c r="A35" s="230"/>
      <c r="B35" s="228"/>
      <c r="C35" s="230"/>
      <c r="D35" s="230"/>
      <c r="E35" s="48">
        <f>'3. Identificación de Riesgos'!D35</f>
        <v>0</v>
      </c>
      <c r="F35" s="237"/>
      <c r="G35" s="306"/>
      <c r="H35" s="230"/>
      <c r="I35" s="129"/>
      <c r="J35" s="307"/>
      <c r="K35" s="307"/>
      <c r="L35" s="309"/>
      <c r="M35" s="228"/>
      <c r="N35" s="228"/>
      <c r="O35" s="81"/>
      <c r="P35" s="81"/>
      <c r="Q35" s="81"/>
    </row>
    <row r="36" spans="1:17" x14ac:dyDescent="0.25">
      <c r="A36" s="230"/>
      <c r="B36" s="228"/>
      <c r="C36" s="230"/>
      <c r="D36" s="230"/>
      <c r="E36" s="48">
        <f>'3. Identificación de Riesgos'!D36</f>
        <v>0</v>
      </c>
      <c r="F36" s="237"/>
      <c r="G36" s="306"/>
      <c r="H36" s="230"/>
      <c r="I36" s="129"/>
      <c r="J36" s="307"/>
      <c r="K36" s="307"/>
      <c r="L36" s="309"/>
      <c r="M36" s="228"/>
      <c r="N36" s="228"/>
      <c r="O36" s="81"/>
      <c r="P36" s="81"/>
      <c r="Q36" s="81"/>
    </row>
    <row r="37" spans="1:17" x14ac:dyDescent="0.25">
      <c r="A37" s="230"/>
      <c r="B37" s="228"/>
      <c r="C37" s="230"/>
      <c r="D37" s="230"/>
      <c r="E37" s="48">
        <f>'3. Identificación de Riesgos'!D37</f>
        <v>0</v>
      </c>
      <c r="F37" s="237"/>
      <c r="G37" s="306"/>
      <c r="H37" s="230"/>
      <c r="I37" s="129"/>
      <c r="J37" s="307"/>
      <c r="K37" s="307"/>
      <c r="L37" s="309"/>
      <c r="M37" s="228"/>
      <c r="N37" s="228"/>
      <c r="O37" s="81"/>
      <c r="P37" s="81"/>
      <c r="Q37" s="81"/>
    </row>
    <row r="38" spans="1:17" x14ac:dyDescent="0.25">
      <c r="A38" s="230"/>
      <c r="B38" s="228"/>
      <c r="C38" s="230"/>
      <c r="D38" s="230"/>
      <c r="E38" s="48">
        <f>'3. Identificación de Riesgos'!D38</f>
        <v>0</v>
      </c>
      <c r="F38" s="237"/>
      <c r="G38" s="306"/>
      <c r="H38" s="230"/>
      <c r="I38" s="129"/>
      <c r="J38" s="307"/>
      <c r="K38" s="307"/>
      <c r="L38" s="309"/>
      <c r="M38" s="228"/>
      <c r="N38" s="228"/>
      <c r="O38" s="81"/>
      <c r="P38" s="81"/>
      <c r="Q38" s="81"/>
    </row>
    <row r="39" spans="1:17" x14ac:dyDescent="0.25">
      <c r="A39" s="230"/>
      <c r="B39" s="229"/>
      <c r="C39" s="230"/>
      <c r="D39" s="230"/>
      <c r="E39" s="48">
        <f>'3. Identificación de Riesgos'!D39</f>
        <v>0</v>
      </c>
      <c r="F39" s="237"/>
      <c r="G39" s="306"/>
      <c r="H39" s="230"/>
      <c r="I39" s="130"/>
      <c r="J39" s="308"/>
      <c r="K39" s="308"/>
      <c r="L39" s="310"/>
      <c r="M39" s="229"/>
      <c r="N39" s="229"/>
      <c r="O39" s="81"/>
      <c r="P39" s="81"/>
      <c r="Q39" s="81"/>
    </row>
    <row r="40" spans="1:17" ht="81" customHeight="1" x14ac:dyDescent="0.25">
      <c r="A40" s="229">
        <f>'3. Identificación de Riesgos'!A40</f>
        <v>4</v>
      </c>
      <c r="B40" s="228" t="str">
        <f>'3. Identificación de Riesgos'!B40</f>
        <v>Ofrecer, prometer, entregar, aceptar o solicitar una ventaja indebida para el trámite de vinculación sin cumplir con los requisitos establecidos</v>
      </c>
      <c r="C40" s="229" t="str">
        <f>'3. Identificación de Riesgos'!C40</f>
        <v>Cuando de manera indebida se alteran documentos, se aporta documentación falsa o se realizan vinculaciones de personal sin los soporte requeridos.</v>
      </c>
      <c r="D40" s="229" t="s">
        <v>75</v>
      </c>
      <c r="E40" s="48" t="str">
        <f>'3. Identificación de Riesgos'!D40</f>
        <v>1. Falta de ética de los servidores públicos (Debilidades en principios y valores)</v>
      </c>
      <c r="F40" s="305" t="str">
        <f>'3. Identificación de Riesgos'!H40</f>
        <v>Muy Baja - 1</v>
      </c>
      <c r="G40" s="229" t="str">
        <f>'3. Identificación de Riesgos'!M40</f>
        <v>Mayor - 4</v>
      </c>
      <c r="H40" s="229" t="str">
        <f>'3. Identificación de Riesgos'!N40</f>
        <v>Alto  - 4</v>
      </c>
      <c r="I40" s="129"/>
      <c r="J40" s="307" t="str">
        <f>'4. Valoración Controles'!T40</f>
        <v>Muy Baja - 1</v>
      </c>
      <c r="K40" s="307" t="str">
        <f>'4. Valoración Controles'!U40</f>
        <v>Mayor - 4</v>
      </c>
      <c r="L40" s="309" t="e">
        <f>AVERAGE(#REF!)</f>
        <v>#REF!</v>
      </c>
      <c r="M40" s="228" t="str">
        <f>'4. Valoración Controles'!V40</f>
        <v>Alto  - 4</v>
      </c>
      <c r="N40" s="228" t="s">
        <v>208</v>
      </c>
      <c r="O40" s="161" t="s">
        <v>288</v>
      </c>
      <c r="P40" s="148" t="s">
        <v>277</v>
      </c>
      <c r="Q40" s="149">
        <v>44942</v>
      </c>
    </row>
    <row r="41" spans="1:17" ht="60" x14ac:dyDescent="0.25">
      <c r="A41" s="230"/>
      <c r="B41" s="228"/>
      <c r="C41" s="230"/>
      <c r="D41" s="230"/>
      <c r="E41" s="48" t="str">
        <f>'3. Identificación de Riesgos'!D41</f>
        <v>2. Falta de ética de terceros interesados  (Debilidades principios y valores)</v>
      </c>
      <c r="F41" s="237"/>
      <c r="G41" s="306"/>
      <c r="H41" s="230"/>
      <c r="I41" s="129"/>
      <c r="J41" s="307"/>
      <c r="K41" s="307"/>
      <c r="L41" s="309"/>
      <c r="M41" s="228"/>
      <c r="N41" s="228"/>
      <c r="O41" s="159" t="s">
        <v>289</v>
      </c>
      <c r="P41" s="148" t="s">
        <v>277</v>
      </c>
      <c r="Q41" s="149">
        <v>44973</v>
      </c>
    </row>
    <row r="42" spans="1:17" ht="60" x14ac:dyDescent="0.25">
      <c r="A42" s="230"/>
      <c r="B42" s="228"/>
      <c r="C42" s="230"/>
      <c r="D42" s="230"/>
      <c r="E42" s="48" t="str">
        <f>'3. Identificación de Riesgos'!D42</f>
        <v>3. Debilidades en los controles del  procedimiento para vinculación, permanencia y retiro de servidores judiciales</v>
      </c>
      <c r="F42" s="237"/>
      <c r="G42" s="306"/>
      <c r="H42" s="230"/>
      <c r="I42" s="129"/>
      <c r="J42" s="307"/>
      <c r="K42" s="307"/>
      <c r="L42" s="309"/>
      <c r="M42" s="228"/>
      <c r="N42" s="228"/>
      <c r="O42" s="159" t="s">
        <v>290</v>
      </c>
      <c r="P42" s="148" t="s">
        <v>277</v>
      </c>
      <c r="Q42" s="149">
        <v>44977</v>
      </c>
    </row>
    <row r="43" spans="1:17" x14ac:dyDescent="0.25">
      <c r="A43" s="230"/>
      <c r="B43" s="228"/>
      <c r="C43" s="230"/>
      <c r="D43" s="230"/>
      <c r="E43" s="48">
        <f>'3. Identificación de Riesgos'!D43</f>
        <v>0</v>
      </c>
      <c r="F43" s="237"/>
      <c r="G43" s="306"/>
      <c r="H43" s="230"/>
      <c r="I43" s="129"/>
      <c r="J43" s="307"/>
      <c r="K43" s="307"/>
      <c r="L43" s="309"/>
      <c r="M43" s="228"/>
      <c r="N43" s="228"/>
      <c r="O43" s="160"/>
      <c r="P43" s="160"/>
      <c r="Q43" s="160"/>
    </row>
    <row r="44" spans="1:17" x14ac:dyDescent="0.25">
      <c r="A44" s="230"/>
      <c r="B44" s="228"/>
      <c r="C44" s="230"/>
      <c r="D44" s="230"/>
      <c r="E44" s="48">
        <f>'3. Identificación de Riesgos'!D44</f>
        <v>0</v>
      </c>
      <c r="F44" s="237"/>
      <c r="G44" s="306"/>
      <c r="H44" s="230"/>
      <c r="I44" s="129"/>
      <c r="J44" s="307"/>
      <c r="K44" s="307"/>
      <c r="L44" s="309"/>
      <c r="M44" s="228"/>
      <c r="N44" s="228"/>
      <c r="O44" s="160"/>
      <c r="P44" s="160"/>
      <c r="Q44" s="160"/>
    </row>
    <row r="45" spans="1:17" x14ac:dyDescent="0.25">
      <c r="A45" s="230"/>
      <c r="B45" s="228"/>
      <c r="C45" s="230"/>
      <c r="D45" s="230"/>
      <c r="E45" s="48">
        <f>'3. Identificación de Riesgos'!D45</f>
        <v>0</v>
      </c>
      <c r="F45" s="237"/>
      <c r="G45" s="306"/>
      <c r="H45" s="230"/>
      <c r="I45" s="129"/>
      <c r="J45" s="307"/>
      <c r="K45" s="307"/>
      <c r="L45" s="309"/>
      <c r="M45" s="228"/>
      <c r="N45" s="228"/>
      <c r="O45" s="160"/>
      <c r="P45" s="160"/>
      <c r="Q45" s="160"/>
    </row>
    <row r="46" spans="1:17" x14ac:dyDescent="0.25">
      <c r="A46" s="230"/>
      <c r="B46" s="228"/>
      <c r="C46" s="230"/>
      <c r="D46" s="230"/>
      <c r="E46" s="48">
        <f>'3. Identificación de Riesgos'!D46</f>
        <v>0</v>
      </c>
      <c r="F46" s="237"/>
      <c r="G46" s="306"/>
      <c r="H46" s="230"/>
      <c r="I46" s="129"/>
      <c r="J46" s="307"/>
      <c r="K46" s="307"/>
      <c r="L46" s="309"/>
      <c r="M46" s="228"/>
      <c r="N46" s="228"/>
      <c r="O46" s="81"/>
      <c r="P46" s="81"/>
      <c r="Q46" s="81"/>
    </row>
    <row r="47" spans="1:17" x14ac:dyDescent="0.25">
      <c r="A47" s="230"/>
      <c r="B47" s="228"/>
      <c r="C47" s="230"/>
      <c r="D47" s="230"/>
      <c r="E47" s="48">
        <f>'3. Identificación de Riesgos'!D47</f>
        <v>0</v>
      </c>
      <c r="F47" s="237"/>
      <c r="G47" s="306"/>
      <c r="H47" s="230"/>
      <c r="I47" s="129"/>
      <c r="J47" s="307"/>
      <c r="K47" s="307"/>
      <c r="L47" s="309"/>
      <c r="M47" s="228"/>
      <c r="N47" s="228"/>
      <c r="O47" s="81"/>
      <c r="P47" s="81"/>
      <c r="Q47" s="81"/>
    </row>
    <row r="48" spans="1:17" x14ac:dyDescent="0.25">
      <c r="A48" s="230"/>
      <c r="B48" s="228"/>
      <c r="C48" s="230"/>
      <c r="D48" s="230"/>
      <c r="E48" s="48">
        <f>'3. Identificación de Riesgos'!D48</f>
        <v>0</v>
      </c>
      <c r="F48" s="237"/>
      <c r="G48" s="306"/>
      <c r="H48" s="230"/>
      <c r="I48" s="129"/>
      <c r="J48" s="307"/>
      <c r="K48" s="307"/>
      <c r="L48" s="309"/>
      <c r="M48" s="228"/>
      <c r="N48" s="228"/>
      <c r="O48" s="81"/>
      <c r="P48" s="81"/>
      <c r="Q48" s="81"/>
    </row>
    <row r="49" spans="1:17" x14ac:dyDescent="0.25">
      <c r="A49" s="230"/>
      <c r="B49" s="229"/>
      <c r="C49" s="230"/>
      <c r="D49" s="230"/>
      <c r="E49" s="48">
        <f>'3. Identificación de Riesgos'!D49</f>
        <v>0</v>
      </c>
      <c r="F49" s="237"/>
      <c r="G49" s="306"/>
      <c r="H49" s="230"/>
      <c r="I49" s="130"/>
      <c r="J49" s="308"/>
      <c r="K49" s="308"/>
      <c r="L49" s="310"/>
      <c r="M49" s="229"/>
      <c r="N49" s="229"/>
      <c r="O49" s="81"/>
      <c r="P49" s="81"/>
      <c r="Q49" s="81"/>
    </row>
  </sheetData>
  <mergeCells count="75">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A30:A39"/>
    <mergeCell ref="B30:B39"/>
    <mergeCell ref="C30:C39"/>
    <mergeCell ref="D30:D39"/>
    <mergeCell ref="F30:F39"/>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10:A19"/>
    <mergeCell ref="B10:B19"/>
    <mergeCell ref="F10:F19"/>
    <mergeCell ref="K8:K9"/>
    <mergeCell ref="L8:L9"/>
    <mergeCell ref="J8:J9"/>
    <mergeCell ref="H8:H9"/>
    <mergeCell ref="C8:C9"/>
    <mergeCell ref="D8:D9"/>
    <mergeCell ref="L10:L19"/>
    <mergeCell ref="C10:C19"/>
    <mergeCell ref="D10:D19"/>
    <mergeCell ref="M10:M19"/>
    <mergeCell ref="N10:N19"/>
    <mergeCell ref="G10:G19"/>
    <mergeCell ref="H10:H19"/>
    <mergeCell ref="J10:J19"/>
    <mergeCell ref="K10:K19"/>
    <mergeCell ref="A20:A29"/>
    <mergeCell ref="B20:B29"/>
    <mergeCell ref="C20:C29"/>
    <mergeCell ref="D20:D29"/>
    <mergeCell ref="L20:L29"/>
    <mergeCell ref="M20:M29"/>
    <mergeCell ref="N20:N29"/>
    <mergeCell ref="F20:F29"/>
    <mergeCell ref="G20:G29"/>
    <mergeCell ref="H20:H29"/>
    <mergeCell ref="J20:J29"/>
    <mergeCell ref="K20:K29"/>
  </mergeCells>
  <conditionalFormatting sqref="F10 F20">
    <cfRule type="containsText" dxfId="341" priority="472" operator="containsText" text="Muy Baja">
      <formula>NOT(ISERROR(SEARCH("Muy Baja",F10)))</formula>
    </cfRule>
    <cfRule type="containsText" dxfId="340" priority="473" operator="containsText" text="Baja">
      <formula>NOT(ISERROR(SEARCH("Baja",F10)))</formula>
    </cfRule>
    <cfRule type="containsText" dxfId="339" priority="475" operator="containsText" text="Muy Alta">
      <formula>NOT(ISERROR(SEARCH("Muy Alta",F10)))</formula>
    </cfRule>
    <cfRule type="containsText" dxfId="338" priority="476" operator="containsText" text="Alta">
      <formula>NOT(ISERROR(SEARCH("Alta",F10)))</formula>
    </cfRule>
    <cfRule type="containsText" dxfId="337" priority="477" operator="containsText" text="Media">
      <formula>NOT(ISERROR(SEARCH("Media",F10)))</formula>
    </cfRule>
    <cfRule type="containsText" dxfId="336" priority="478" operator="containsText" text="Media">
      <formula>NOT(ISERROR(SEARCH("Media",F10)))</formula>
    </cfRule>
    <cfRule type="containsText" dxfId="335" priority="479" operator="containsText" text="Media">
      <formula>NOT(ISERROR(SEARCH("Media",F10)))</formula>
    </cfRule>
    <cfRule type="containsText" dxfId="334" priority="480" operator="containsText" text="Muy Baja">
      <formula>NOT(ISERROR(SEARCH("Muy Baja",F10)))</formula>
    </cfRule>
    <cfRule type="containsText" dxfId="333" priority="481" operator="containsText" text="Baja">
      <formula>NOT(ISERROR(SEARCH("Baja",F10)))</formula>
    </cfRule>
    <cfRule type="containsText" dxfId="332" priority="482" operator="containsText" text="Muy Baja">
      <formula>NOT(ISERROR(SEARCH("Muy Baja",F10)))</formula>
    </cfRule>
    <cfRule type="containsText" dxfId="331" priority="483" operator="containsText" text="Muy Baja">
      <formula>NOT(ISERROR(SEARCH("Muy Baja",F10)))</formula>
    </cfRule>
    <cfRule type="containsText" dxfId="330" priority="484" operator="containsText" text="Muy Baja">
      <formula>NOT(ISERROR(SEARCH("Muy Baja",F10)))</formula>
    </cfRule>
    <cfRule type="containsText" dxfId="329" priority="485" operator="containsText" text="Muy Baja'Tabla probabilidad'!">
      <formula>NOT(ISERROR(SEARCH("Muy Baja'Tabla probabilidad'!",F10)))</formula>
    </cfRule>
    <cfRule type="containsText" dxfId="328" priority="486" operator="containsText" text="Muy bajo">
      <formula>NOT(ISERROR(SEARCH("Muy bajo",F10)))</formula>
    </cfRule>
    <cfRule type="containsText" dxfId="327" priority="487" operator="containsText" text="Alta">
      <formula>NOT(ISERROR(SEARCH("Alta",F10)))</formula>
    </cfRule>
    <cfRule type="containsText" dxfId="326" priority="488" operator="containsText" text="Media">
      <formula>NOT(ISERROR(SEARCH("Media",F10)))</formula>
    </cfRule>
    <cfRule type="containsText" dxfId="325" priority="489" operator="containsText" text="Baja">
      <formula>NOT(ISERROR(SEARCH("Baja",F10)))</formula>
    </cfRule>
    <cfRule type="containsText" dxfId="324" priority="490" operator="containsText" text="Muy baja">
      <formula>NOT(ISERROR(SEARCH("Muy baja",F10)))</formula>
    </cfRule>
    <cfRule type="cellIs" dxfId="323" priority="493" operator="between">
      <formula>1</formula>
      <formula>2</formula>
    </cfRule>
    <cfRule type="cellIs" dxfId="322" priority="494" operator="between">
      <formula>0</formula>
      <formula>2</formula>
    </cfRule>
  </conditionalFormatting>
  <conditionalFormatting sqref="F10 F20">
    <cfRule type="containsText" dxfId="321" priority="474" operator="containsText" text="Muy Alta">
      <formula>NOT(ISERROR(SEARCH("Muy Alta",F10)))</formula>
    </cfRule>
  </conditionalFormatting>
  <conditionalFormatting sqref="G10 G20">
    <cfRule type="containsText" dxfId="320" priority="466" operator="containsText" text="Catastrófico">
      <formula>NOT(ISERROR(SEARCH("Catastrófico",G10)))</formula>
    </cfRule>
    <cfRule type="containsText" dxfId="319" priority="467" operator="containsText" text="Mayor">
      <formula>NOT(ISERROR(SEARCH("Mayor",G10)))</formula>
    </cfRule>
    <cfRule type="containsText" dxfId="318" priority="468" operator="containsText" text="Alta">
      <formula>NOT(ISERROR(SEARCH("Alta",G10)))</formula>
    </cfRule>
    <cfRule type="containsText" dxfId="317" priority="469" operator="containsText" text="Moderado">
      <formula>NOT(ISERROR(SEARCH("Moderado",G10)))</formula>
    </cfRule>
    <cfRule type="containsText" dxfId="316" priority="470" operator="containsText" text="Menor">
      <formula>NOT(ISERROR(SEARCH("Menor",G10)))</formula>
    </cfRule>
    <cfRule type="containsText" dxfId="315" priority="471" operator="containsText" text="Leve">
      <formula>NOT(ISERROR(SEARCH("Leve",G10)))</formula>
    </cfRule>
  </conditionalFormatting>
  <conditionalFormatting sqref="H10:I10 H20:I20">
    <cfRule type="containsText" dxfId="314" priority="461" operator="containsText" text="Extremo">
      <formula>NOT(ISERROR(SEARCH("Extremo",H10)))</formula>
    </cfRule>
    <cfRule type="containsText" dxfId="313" priority="462" operator="containsText" text="Alto">
      <formula>NOT(ISERROR(SEARCH("Alto",H10)))</formula>
    </cfRule>
    <cfRule type="containsText" dxfId="312" priority="463" operator="containsText" text="Bajo">
      <formula>NOT(ISERROR(SEARCH("Bajo",H10)))</formula>
    </cfRule>
    <cfRule type="containsText" dxfId="311" priority="464" operator="containsText" text="Moderado">
      <formula>NOT(ISERROR(SEARCH("Moderado",H10)))</formula>
    </cfRule>
    <cfRule type="containsText" dxfId="310" priority="465" operator="containsText" text="Extremo">
      <formula>NOT(ISERROR(SEARCH("Extremo",H10)))</formula>
    </cfRule>
  </conditionalFormatting>
  <conditionalFormatting sqref="M10 M20">
    <cfRule type="containsText" dxfId="309" priority="435" operator="containsText" text="Extremo">
      <formula>NOT(ISERROR(SEARCH("Extremo",M10)))</formula>
    </cfRule>
    <cfRule type="containsText" dxfId="308" priority="436" operator="containsText" text="Alto">
      <formula>NOT(ISERROR(SEARCH("Alto",M10)))</formula>
    </cfRule>
    <cfRule type="containsText" dxfId="307" priority="437" operator="containsText" text="Moderado">
      <formula>NOT(ISERROR(SEARCH("Moderado",M10)))</formula>
    </cfRule>
    <cfRule type="containsText" dxfId="306" priority="438" operator="containsText" text="Menor">
      <formula>NOT(ISERROR(SEARCH("Menor",M10)))</formula>
    </cfRule>
    <cfRule type="containsText" dxfId="305" priority="439" operator="containsText" text="Bajo">
      <formula>NOT(ISERROR(SEARCH("Bajo",M10)))</formula>
    </cfRule>
    <cfRule type="containsText" dxfId="304" priority="440" operator="containsText" text="Moderado">
      <formula>NOT(ISERROR(SEARCH("Moderado",M10)))</formula>
    </cfRule>
    <cfRule type="containsText" dxfId="303" priority="441" operator="containsText" text="Extremo">
      <formula>NOT(ISERROR(SEARCH("Extremo",M10)))</formula>
    </cfRule>
    <cfRule type="containsText" dxfId="302" priority="442" operator="containsText" text="Baja">
      <formula>NOT(ISERROR(SEARCH("Baja",M10)))</formula>
    </cfRule>
    <cfRule type="containsText" dxfId="301" priority="443" operator="containsText" text="Alto">
      <formula>NOT(ISERROR(SEARCH("Alto",M10)))</formula>
    </cfRule>
  </conditionalFormatting>
  <conditionalFormatting sqref="J10:J29">
    <cfRule type="containsText" dxfId="300" priority="163" operator="containsText" text="Muy Baja">
      <formula>NOT(ISERROR(SEARCH("Muy Baja",J10)))</formula>
    </cfRule>
    <cfRule type="containsText" dxfId="299" priority="430" operator="containsText" text="Muy Alta">
      <formula>NOT(ISERROR(SEARCH("Muy Alta",J10)))</formula>
    </cfRule>
    <cfRule type="containsText" dxfId="298" priority="431" operator="containsText" text="Alta">
      <formula>NOT(ISERROR(SEARCH("Alta",J10)))</formula>
    </cfRule>
    <cfRule type="containsText" dxfId="297" priority="432" operator="containsText" text="Media">
      <formula>NOT(ISERROR(SEARCH("Media",J10)))</formula>
    </cfRule>
    <cfRule type="containsText" dxfId="296" priority="433" operator="containsText" text="Baja">
      <formula>NOT(ISERROR(SEARCH("Baja",J10)))</formula>
    </cfRule>
    <cfRule type="containsText" dxfId="295" priority="434" operator="containsText" text="Muy Baja">
      <formula>NOT(ISERROR(SEARCH("Muy Baja",J10)))</formula>
    </cfRule>
  </conditionalFormatting>
  <conditionalFormatting sqref="K10:K29">
    <cfRule type="containsText" dxfId="294" priority="425" operator="containsText" text="Catastrófico">
      <formula>NOT(ISERROR(SEARCH("Catastrófico",K10)))</formula>
    </cfRule>
    <cfRule type="containsText" dxfId="293" priority="426" operator="containsText" text="Moderado">
      <formula>NOT(ISERROR(SEARCH("Moderado",K10)))</formula>
    </cfRule>
    <cfRule type="containsText" dxfId="292" priority="427" operator="containsText" text="Menor">
      <formula>NOT(ISERROR(SEARCH("Menor",K10)))</formula>
    </cfRule>
    <cfRule type="containsText" dxfId="291" priority="428" operator="containsText" text="Leve">
      <formula>NOT(ISERROR(SEARCH("Leve",K10)))</formula>
    </cfRule>
    <cfRule type="containsText" dxfId="290" priority="429" operator="containsText" text="Mayor">
      <formula>NOT(ISERROR(SEARCH("Mayor",K10)))</formula>
    </cfRule>
  </conditionalFormatting>
  <conditionalFormatting sqref="F30">
    <cfRule type="containsText" dxfId="289" priority="140" operator="containsText" text="Muy Baja">
      <formula>NOT(ISERROR(SEARCH("Muy Baja",F30)))</formula>
    </cfRule>
    <cfRule type="containsText" dxfId="288" priority="141" operator="containsText" text="Baja">
      <formula>NOT(ISERROR(SEARCH("Baja",F30)))</formula>
    </cfRule>
    <cfRule type="containsText" dxfId="287" priority="143" operator="containsText" text="Muy Alta">
      <formula>NOT(ISERROR(SEARCH("Muy Alta",F30)))</formula>
    </cfRule>
    <cfRule type="containsText" dxfId="286" priority="144" operator="containsText" text="Alta">
      <formula>NOT(ISERROR(SEARCH("Alta",F30)))</formula>
    </cfRule>
    <cfRule type="containsText" dxfId="285" priority="145" operator="containsText" text="Media">
      <formula>NOT(ISERROR(SEARCH("Media",F30)))</formula>
    </cfRule>
    <cfRule type="containsText" dxfId="284" priority="146" operator="containsText" text="Media">
      <formula>NOT(ISERROR(SEARCH("Media",F30)))</formula>
    </cfRule>
    <cfRule type="containsText" dxfId="283" priority="147" operator="containsText" text="Media">
      <formula>NOT(ISERROR(SEARCH("Media",F30)))</formula>
    </cfRule>
    <cfRule type="containsText" dxfId="282" priority="148" operator="containsText" text="Muy Baja">
      <formula>NOT(ISERROR(SEARCH("Muy Baja",F30)))</formula>
    </cfRule>
    <cfRule type="containsText" dxfId="281" priority="149" operator="containsText" text="Baja">
      <formula>NOT(ISERROR(SEARCH("Baja",F30)))</formula>
    </cfRule>
    <cfRule type="containsText" dxfId="280" priority="150" operator="containsText" text="Muy Baja">
      <formula>NOT(ISERROR(SEARCH("Muy Baja",F30)))</formula>
    </cfRule>
    <cfRule type="containsText" dxfId="279" priority="151" operator="containsText" text="Muy Baja">
      <formula>NOT(ISERROR(SEARCH("Muy Baja",F30)))</formula>
    </cfRule>
    <cfRule type="containsText" dxfId="278" priority="152" operator="containsText" text="Muy Baja">
      <formula>NOT(ISERROR(SEARCH("Muy Baja",F30)))</formula>
    </cfRule>
    <cfRule type="containsText" dxfId="277" priority="153" operator="containsText" text="Muy Baja'Tabla probabilidad'!">
      <formula>NOT(ISERROR(SEARCH("Muy Baja'Tabla probabilidad'!",F30)))</formula>
    </cfRule>
    <cfRule type="containsText" dxfId="276" priority="154" operator="containsText" text="Muy bajo">
      <formula>NOT(ISERROR(SEARCH("Muy bajo",F30)))</formula>
    </cfRule>
    <cfRule type="containsText" dxfId="275" priority="155" operator="containsText" text="Alta">
      <formula>NOT(ISERROR(SEARCH("Alta",F30)))</formula>
    </cfRule>
    <cfRule type="containsText" dxfId="274" priority="156" operator="containsText" text="Media">
      <formula>NOT(ISERROR(SEARCH("Media",F30)))</formula>
    </cfRule>
    <cfRule type="containsText" dxfId="273" priority="157" operator="containsText" text="Baja">
      <formula>NOT(ISERROR(SEARCH("Baja",F30)))</formula>
    </cfRule>
    <cfRule type="containsText" dxfId="272" priority="158" operator="containsText" text="Muy baja">
      <formula>NOT(ISERROR(SEARCH("Muy baja",F30)))</formula>
    </cfRule>
    <cfRule type="cellIs" dxfId="271" priority="161" operator="between">
      <formula>1</formula>
      <formula>2</formula>
    </cfRule>
    <cfRule type="cellIs" dxfId="270" priority="162" operator="between">
      <formula>0</formula>
      <formula>2</formula>
    </cfRule>
  </conditionalFormatting>
  <conditionalFormatting sqref="F30">
    <cfRule type="containsText" dxfId="269" priority="142" operator="containsText" text="Muy Alta">
      <formula>NOT(ISERROR(SEARCH("Muy Alta",F30)))</formula>
    </cfRule>
  </conditionalFormatting>
  <conditionalFormatting sqref="G30">
    <cfRule type="containsText" dxfId="268" priority="134" operator="containsText" text="Catastrófico">
      <formula>NOT(ISERROR(SEARCH("Catastrófico",G30)))</formula>
    </cfRule>
    <cfRule type="containsText" dxfId="267" priority="135" operator="containsText" text="Mayor">
      <formula>NOT(ISERROR(SEARCH("Mayor",G30)))</formula>
    </cfRule>
    <cfRule type="containsText" dxfId="266" priority="136" operator="containsText" text="Alta">
      <formula>NOT(ISERROR(SEARCH("Alta",G30)))</formula>
    </cfRule>
    <cfRule type="containsText" dxfId="265" priority="137" operator="containsText" text="Moderado">
      <formula>NOT(ISERROR(SEARCH("Moderado",G30)))</formula>
    </cfRule>
    <cfRule type="containsText" dxfId="264" priority="138" operator="containsText" text="Menor">
      <formula>NOT(ISERROR(SEARCH("Menor",G30)))</formula>
    </cfRule>
    <cfRule type="containsText" dxfId="263" priority="139" operator="containsText" text="Leve">
      <formula>NOT(ISERROR(SEARCH("Leve",G30)))</formula>
    </cfRule>
  </conditionalFormatting>
  <conditionalFormatting sqref="H30:I30">
    <cfRule type="containsText" dxfId="262" priority="129" operator="containsText" text="Extremo">
      <formula>NOT(ISERROR(SEARCH("Extremo",H30)))</formula>
    </cfRule>
    <cfRule type="containsText" dxfId="261" priority="130" operator="containsText" text="Alto">
      <formula>NOT(ISERROR(SEARCH("Alto",H30)))</formula>
    </cfRule>
    <cfRule type="containsText" dxfId="260" priority="131" operator="containsText" text="Bajo">
      <formula>NOT(ISERROR(SEARCH("Bajo",H30)))</formula>
    </cfRule>
    <cfRule type="containsText" dxfId="259" priority="132" operator="containsText" text="Moderado">
      <formula>NOT(ISERROR(SEARCH("Moderado",H30)))</formula>
    </cfRule>
    <cfRule type="containsText" dxfId="258" priority="133" operator="containsText" text="Extremo">
      <formula>NOT(ISERROR(SEARCH("Extremo",H30)))</formula>
    </cfRule>
  </conditionalFormatting>
  <conditionalFormatting sqref="M30">
    <cfRule type="containsText" dxfId="257" priority="120" operator="containsText" text="Extremo">
      <formula>NOT(ISERROR(SEARCH("Extremo",M30)))</formula>
    </cfRule>
    <cfRule type="containsText" dxfId="256" priority="121" operator="containsText" text="Alto">
      <formula>NOT(ISERROR(SEARCH("Alto",M30)))</formula>
    </cfRule>
    <cfRule type="containsText" dxfId="255" priority="122" operator="containsText" text="Moderado">
      <formula>NOT(ISERROR(SEARCH("Moderado",M30)))</formula>
    </cfRule>
    <cfRule type="containsText" dxfId="254" priority="123" operator="containsText" text="Menor">
      <formula>NOT(ISERROR(SEARCH("Menor",M30)))</formula>
    </cfRule>
    <cfRule type="containsText" dxfId="253" priority="124" operator="containsText" text="Bajo">
      <formula>NOT(ISERROR(SEARCH("Bajo",M30)))</formula>
    </cfRule>
    <cfRule type="containsText" dxfId="252" priority="125" operator="containsText" text="Moderado">
      <formula>NOT(ISERROR(SEARCH("Moderado",M30)))</formula>
    </cfRule>
    <cfRule type="containsText" dxfId="251" priority="126" operator="containsText" text="Extremo">
      <formula>NOT(ISERROR(SEARCH("Extremo",M30)))</formula>
    </cfRule>
    <cfRule type="containsText" dxfId="250" priority="127" operator="containsText" text="Baja">
      <formula>NOT(ISERROR(SEARCH("Baja",M30)))</formula>
    </cfRule>
    <cfRule type="containsText" dxfId="249" priority="128" operator="containsText" text="Alto">
      <formula>NOT(ISERROR(SEARCH("Alto",M30)))</formula>
    </cfRule>
  </conditionalFormatting>
  <conditionalFormatting sqref="J30:J39">
    <cfRule type="containsText" dxfId="248" priority="109" operator="containsText" text="Muy Baja">
      <formula>NOT(ISERROR(SEARCH("Muy Baja",J30)))</formula>
    </cfRule>
    <cfRule type="containsText" dxfId="247" priority="115" operator="containsText" text="Muy Alta">
      <formula>NOT(ISERROR(SEARCH("Muy Alta",J30)))</formula>
    </cfRule>
    <cfRule type="containsText" dxfId="246" priority="116" operator="containsText" text="Alta">
      <formula>NOT(ISERROR(SEARCH("Alta",J30)))</formula>
    </cfRule>
    <cfRule type="containsText" dxfId="245" priority="117" operator="containsText" text="Media">
      <formula>NOT(ISERROR(SEARCH("Media",J30)))</formula>
    </cfRule>
    <cfRule type="containsText" dxfId="244" priority="118" operator="containsText" text="Baja">
      <formula>NOT(ISERROR(SEARCH("Baja",J30)))</formula>
    </cfRule>
    <cfRule type="containsText" dxfId="243" priority="119" operator="containsText" text="Muy Baja">
      <formula>NOT(ISERROR(SEARCH("Muy Baja",J30)))</formula>
    </cfRule>
  </conditionalFormatting>
  <conditionalFormatting sqref="K30:K39">
    <cfRule type="containsText" dxfId="242" priority="110" operator="containsText" text="Catastrófico">
      <formula>NOT(ISERROR(SEARCH("Catastrófico",K30)))</formula>
    </cfRule>
    <cfRule type="containsText" dxfId="241" priority="111" operator="containsText" text="Moderado">
      <formula>NOT(ISERROR(SEARCH("Moderado",K30)))</formula>
    </cfRule>
    <cfRule type="containsText" dxfId="240" priority="112" operator="containsText" text="Menor">
      <formula>NOT(ISERROR(SEARCH("Menor",K30)))</formula>
    </cfRule>
    <cfRule type="containsText" dxfId="239" priority="113" operator="containsText" text="Leve">
      <formula>NOT(ISERROR(SEARCH("Leve",K30)))</formula>
    </cfRule>
    <cfRule type="containsText" dxfId="238" priority="114" operator="containsText" text="Mayor">
      <formula>NOT(ISERROR(SEARCH("Mayor",K30)))</formula>
    </cfRule>
  </conditionalFormatting>
  <conditionalFormatting sqref="F40">
    <cfRule type="containsText" dxfId="237" priority="32" operator="containsText" text="Muy Baja">
      <formula>NOT(ISERROR(SEARCH("Muy Baja",F40)))</formula>
    </cfRule>
    <cfRule type="containsText" dxfId="236" priority="33" operator="containsText" text="Baja">
      <formula>NOT(ISERROR(SEARCH("Baja",F40)))</formula>
    </cfRule>
    <cfRule type="containsText" dxfId="235" priority="35" operator="containsText" text="Muy Alta">
      <formula>NOT(ISERROR(SEARCH("Muy Alta",F40)))</formula>
    </cfRule>
    <cfRule type="containsText" dxfId="234" priority="36" operator="containsText" text="Alta">
      <formula>NOT(ISERROR(SEARCH("Alta",F40)))</formula>
    </cfRule>
    <cfRule type="containsText" dxfId="233" priority="37" operator="containsText" text="Media">
      <formula>NOT(ISERROR(SEARCH("Media",F40)))</formula>
    </cfRule>
    <cfRule type="containsText" dxfId="232" priority="38" operator="containsText" text="Media">
      <formula>NOT(ISERROR(SEARCH("Media",F40)))</formula>
    </cfRule>
    <cfRule type="containsText" dxfId="231" priority="39" operator="containsText" text="Media">
      <formula>NOT(ISERROR(SEARCH("Media",F40)))</formula>
    </cfRule>
    <cfRule type="containsText" dxfId="230" priority="40" operator="containsText" text="Muy Baja">
      <formula>NOT(ISERROR(SEARCH("Muy Baja",F40)))</formula>
    </cfRule>
    <cfRule type="containsText" dxfId="229" priority="41" operator="containsText" text="Baja">
      <formula>NOT(ISERROR(SEARCH("Baja",F40)))</formula>
    </cfRule>
    <cfRule type="containsText" dxfId="228" priority="42" operator="containsText" text="Muy Baja">
      <formula>NOT(ISERROR(SEARCH("Muy Baja",F40)))</formula>
    </cfRule>
    <cfRule type="containsText" dxfId="227" priority="43" operator="containsText" text="Muy Baja">
      <formula>NOT(ISERROR(SEARCH("Muy Baja",F40)))</formula>
    </cfRule>
    <cfRule type="containsText" dxfId="226" priority="44" operator="containsText" text="Muy Baja">
      <formula>NOT(ISERROR(SEARCH("Muy Baja",F40)))</formula>
    </cfRule>
    <cfRule type="containsText" dxfId="225" priority="45" operator="containsText" text="Muy Baja'Tabla probabilidad'!">
      <formula>NOT(ISERROR(SEARCH("Muy Baja'Tabla probabilidad'!",F40)))</formula>
    </cfRule>
    <cfRule type="containsText" dxfId="224" priority="46" operator="containsText" text="Muy bajo">
      <formula>NOT(ISERROR(SEARCH("Muy bajo",F40)))</formula>
    </cfRule>
    <cfRule type="containsText" dxfId="223" priority="47" operator="containsText" text="Alta">
      <formula>NOT(ISERROR(SEARCH("Alta",F40)))</formula>
    </cfRule>
    <cfRule type="containsText" dxfId="222" priority="48" operator="containsText" text="Media">
      <formula>NOT(ISERROR(SEARCH("Media",F40)))</formula>
    </cfRule>
    <cfRule type="containsText" dxfId="221" priority="49" operator="containsText" text="Baja">
      <formula>NOT(ISERROR(SEARCH("Baja",F40)))</formula>
    </cfRule>
    <cfRule type="containsText" dxfId="220" priority="50" operator="containsText" text="Muy baja">
      <formula>NOT(ISERROR(SEARCH("Muy baja",F40)))</formula>
    </cfRule>
    <cfRule type="cellIs" dxfId="219" priority="53" operator="between">
      <formula>1</formula>
      <formula>2</formula>
    </cfRule>
    <cfRule type="cellIs" dxfId="218" priority="54" operator="between">
      <formula>0</formula>
      <formula>2</formula>
    </cfRule>
  </conditionalFormatting>
  <conditionalFormatting sqref="F40">
    <cfRule type="containsText" dxfId="217" priority="34" operator="containsText" text="Muy Alta">
      <formula>NOT(ISERROR(SEARCH("Muy Alta",F40)))</formula>
    </cfRule>
  </conditionalFormatting>
  <conditionalFormatting sqref="G40">
    <cfRule type="containsText" dxfId="216" priority="26" operator="containsText" text="Catastrófico">
      <formula>NOT(ISERROR(SEARCH("Catastrófico",G40)))</formula>
    </cfRule>
    <cfRule type="containsText" dxfId="215" priority="27" operator="containsText" text="Mayor">
      <formula>NOT(ISERROR(SEARCH("Mayor",G40)))</formula>
    </cfRule>
    <cfRule type="containsText" dxfId="214" priority="28" operator="containsText" text="Alta">
      <formula>NOT(ISERROR(SEARCH("Alta",G40)))</formula>
    </cfRule>
    <cfRule type="containsText" dxfId="213" priority="29" operator="containsText" text="Moderado">
      <formula>NOT(ISERROR(SEARCH("Moderado",G40)))</formula>
    </cfRule>
    <cfRule type="containsText" dxfId="212" priority="30" operator="containsText" text="Menor">
      <formula>NOT(ISERROR(SEARCH("Menor",G40)))</formula>
    </cfRule>
    <cfRule type="containsText" dxfId="211" priority="31" operator="containsText" text="Leve">
      <formula>NOT(ISERROR(SEARCH("Leve",G40)))</formula>
    </cfRule>
  </conditionalFormatting>
  <conditionalFormatting sqref="H40:I40">
    <cfRule type="containsText" dxfId="210" priority="21" operator="containsText" text="Extremo">
      <formula>NOT(ISERROR(SEARCH("Extremo",H40)))</formula>
    </cfRule>
    <cfRule type="containsText" dxfId="209" priority="22" operator="containsText" text="Alto">
      <formula>NOT(ISERROR(SEARCH("Alto",H40)))</formula>
    </cfRule>
    <cfRule type="containsText" dxfId="208" priority="23" operator="containsText" text="Bajo">
      <formula>NOT(ISERROR(SEARCH("Bajo",H40)))</formula>
    </cfRule>
    <cfRule type="containsText" dxfId="207" priority="24" operator="containsText" text="Moderado">
      <formula>NOT(ISERROR(SEARCH("Moderado",H40)))</formula>
    </cfRule>
    <cfRule type="containsText" dxfId="206" priority="25" operator="containsText" text="Extremo">
      <formula>NOT(ISERROR(SEARCH("Extremo",H40)))</formula>
    </cfRule>
  </conditionalFormatting>
  <conditionalFormatting sqref="M40">
    <cfRule type="containsText" dxfId="205" priority="12" operator="containsText" text="Extremo">
      <formula>NOT(ISERROR(SEARCH("Extremo",M40)))</formula>
    </cfRule>
    <cfRule type="containsText" dxfId="204" priority="13" operator="containsText" text="Alto">
      <formula>NOT(ISERROR(SEARCH("Alto",M40)))</formula>
    </cfRule>
    <cfRule type="containsText" dxfId="203" priority="14" operator="containsText" text="Moderado">
      <formula>NOT(ISERROR(SEARCH("Moderado",M40)))</formula>
    </cfRule>
    <cfRule type="containsText" dxfId="202" priority="15" operator="containsText" text="Menor">
      <formula>NOT(ISERROR(SEARCH("Menor",M40)))</formula>
    </cfRule>
    <cfRule type="containsText" dxfId="201" priority="16" operator="containsText" text="Bajo">
      <formula>NOT(ISERROR(SEARCH("Bajo",M40)))</formula>
    </cfRule>
    <cfRule type="containsText" dxfId="200" priority="17" operator="containsText" text="Moderado">
      <formula>NOT(ISERROR(SEARCH("Moderado",M40)))</formula>
    </cfRule>
    <cfRule type="containsText" dxfId="199" priority="18" operator="containsText" text="Extremo">
      <formula>NOT(ISERROR(SEARCH("Extremo",M40)))</formula>
    </cfRule>
    <cfRule type="containsText" dxfId="198" priority="19" operator="containsText" text="Baja">
      <formula>NOT(ISERROR(SEARCH("Baja",M40)))</formula>
    </cfRule>
    <cfRule type="containsText" dxfId="197" priority="20" operator="containsText" text="Alto">
      <formula>NOT(ISERROR(SEARCH("Alto",M40)))</formula>
    </cfRule>
  </conditionalFormatting>
  <conditionalFormatting sqref="J40:J49">
    <cfRule type="containsText" dxfId="196" priority="1" operator="containsText" text="Muy Baja">
      <formula>NOT(ISERROR(SEARCH("Muy Baja",J40)))</formula>
    </cfRule>
    <cfRule type="containsText" dxfId="195" priority="7" operator="containsText" text="Muy Alta">
      <formula>NOT(ISERROR(SEARCH("Muy Alta",J40)))</formula>
    </cfRule>
    <cfRule type="containsText" dxfId="194" priority="8" operator="containsText" text="Alta">
      <formula>NOT(ISERROR(SEARCH("Alta",J40)))</formula>
    </cfRule>
    <cfRule type="containsText" dxfId="193" priority="9" operator="containsText" text="Media">
      <formula>NOT(ISERROR(SEARCH("Media",J40)))</formula>
    </cfRule>
    <cfRule type="containsText" dxfId="192" priority="10" operator="containsText" text="Baja">
      <formula>NOT(ISERROR(SEARCH("Baja",J40)))</formula>
    </cfRule>
    <cfRule type="containsText" dxfId="191" priority="11" operator="containsText" text="Muy Baja">
      <formula>NOT(ISERROR(SEARCH("Muy Baja",J40)))</formula>
    </cfRule>
  </conditionalFormatting>
  <conditionalFormatting sqref="K40:K49">
    <cfRule type="containsText" dxfId="190" priority="2" operator="containsText" text="Catastrófico">
      <formula>NOT(ISERROR(SEARCH("Catastrófico",K40)))</formula>
    </cfRule>
    <cfRule type="containsText" dxfId="189" priority="3" operator="containsText" text="Moderado">
      <formula>NOT(ISERROR(SEARCH("Moderado",K40)))</formula>
    </cfRule>
    <cfRule type="containsText" dxfId="188" priority="4" operator="containsText" text="Menor">
      <formula>NOT(ISERROR(SEARCH("Menor",K40)))</formula>
    </cfRule>
    <cfRule type="containsText" dxfId="187" priority="5" operator="containsText" text="Leve">
      <formula>NOT(ISERROR(SEARCH("Leve",K40)))</formula>
    </cfRule>
    <cfRule type="containsText" dxfId="186" priority="6" operator="containsText" text="Mayor">
      <formula>NOT(ISERROR(SEARCH("Mayor",K40)))</formula>
    </cfRule>
  </conditionalFormatting>
  <dataValidations count="1">
    <dataValidation type="list" allowBlank="1" showInputMessage="1" showErrorMessage="1" sqref="D10:D4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E50DE147-7B2A-40A6-95D7-AEA96FC942F8}">
            <xm:f>NOT(ISERROR(SEARCH('6. Criterios'!$B$5,F10)))</xm:f>
            <xm:f>'6. Criterios'!$B$5</xm:f>
            <x14:dxf>
              <font>
                <color rgb="FF006100"/>
              </font>
              <fill>
                <patternFill>
                  <bgColor rgb="FFC6EFCE"/>
                </patternFill>
              </fill>
            </x14:dxf>
          </x14:cfRule>
          <x14:cfRule type="containsText" priority="492"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 xmlns:xm="http://schemas.microsoft.com/office/excel/2006/main">
          <x14:cfRule type="containsText" priority="159" operator="containsText" id="{74064DE1-0503-43D3-AA96-3176AC497908}">
            <xm:f>NOT(ISERROR(SEARCH('6. Criterios'!$B$5,F30)))</xm:f>
            <xm:f>'6. Criterios'!$B$5</xm:f>
            <x14:dxf>
              <font>
                <color rgb="FF006100"/>
              </font>
              <fill>
                <patternFill>
                  <bgColor rgb="FFC6EFCE"/>
                </patternFill>
              </fill>
            </x14:dxf>
          </x14:cfRule>
          <x14:cfRule type="containsText" priority="160" operator="containsText" id="{FC8DD331-793E-4413-8B25-18A2E075F980}">
            <xm:f>NOT(ISERROR(SEARCH('6. Criterios'!$B$5,F30)))</xm:f>
            <xm:f>'6. Criterios'!$B$5</xm:f>
            <x14:dxf>
              <font>
                <color rgb="FF9C0006"/>
              </font>
              <fill>
                <patternFill>
                  <bgColor rgb="FFFFC7CE"/>
                </patternFill>
              </fill>
            </x14:dxf>
          </x14:cfRule>
          <xm:sqref>F30</xm:sqref>
        </x14:conditionalFormatting>
        <x14:conditionalFormatting xmlns:xm="http://schemas.microsoft.com/office/excel/2006/main">
          <x14:cfRule type="containsText" priority="51" operator="containsText" id="{64F91DED-47C0-4351-BA05-98F97CB3C69B}">
            <xm:f>NOT(ISERROR(SEARCH('6. Criterios'!$B$5,F40)))</xm:f>
            <xm:f>'6. Criterios'!$B$5</xm:f>
            <x14:dxf>
              <font>
                <color rgb="FF006100"/>
              </font>
              <fill>
                <patternFill>
                  <bgColor rgb="FFC6EFCE"/>
                </patternFill>
              </fill>
            </x14:dxf>
          </x14:cfRule>
          <x14:cfRule type="containsText" priority="52" operator="containsText" id="{B06F7A5B-AB3C-4F1D-9706-F895CCC16B83}">
            <xm:f>NOT(ISERROR(SEARCH('6. Criterios'!$B$5,F40)))</xm:f>
            <xm:f>'6. Criterios'!$B$5</xm:f>
            <x14:dxf>
              <font>
                <color rgb="FF9C0006"/>
              </font>
              <fill>
                <patternFill>
                  <bgColor rgb="FFFFC7CE"/>
                </patternFill>
              </fill>
            </x14:dxf>
          </x14:cfRule>
          <xm:sqref>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C27" sqref="C27:E27"/>
    </sheetView>
  </sheetViews>
  <sheetFormatPr baseColWidth="10" defaultRowHeight="15" x14ac:dyDescent="0.25"/>
  <cols>
    <col min="2" max="2" width="24.28515625" customWidth="1"/>
    <col min="3" max="3" width="62.85546875" customWidth="1"/>
    <col min="4" max="4" width="10.28515625" bestFit="1" customWidth="1"/>
    <col min="5" max="5" width="84.28515625" style="58" customWidth="1"/>
    <col min="6" max="6" width="24.7109375" customWidth="1"/>
    <col min="8" max="8" width="13.7109375" bestFit="1" customWidth="1"/>
    <col min="9" max="9" width="28.5703125" customWidth="1"/>
    <col min="33" max="138" width="11.42578125" style="3"/>
  </cols>
  <sheetData>
    <row r="1" spans="1:138" s="3" customFormat="1" x14ac:dyDescent="0.25">
      <c r="E1" s="55"/>
    </row>
    <row r="2" spans="1:138" ht="24" thickBot="1" x14ac:dyDescent="0.3">
      <c r="A2" s="3"/>
      <c r="B2" s="321" t="s">
        <v>26</v>
      </c>
      <c r="C2" s="321"/>
      <c r="D2" s="321"/>
      <c r="E2" s="321"/>
      <c r="F2" s="119"/>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6"/>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3"/>
      <c r="C4" s="94" t="s">
        <v>27</v>
      </c>
      <c r="D4" s="94"/>
      <c r="E4" s="94" t="s">
        <v>28</v>
      </c>
      <c r="F4" s="95"/>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3"/>
      <c r="C5" s="94" t="s">
        <v>123</v>
      </c>
      <c r="D5" s="94"/>
      <c r="E5" s="96" t="s">
        <v>124</v>
      </c>
      <c r="F5" s="94"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7" t="s">
        <v>29</v>
      </c>
      <c r="C6" s="98" t="s">
        <v>161</v>
      </c>
      <c r="D6" s="99">
        <v>0.04</v>
      </c>
      <c r="E6" s="100" t="s">
        <v>125</v>
      </c>
      <c r="F6" s="101">
        <v>1</v>
      </c>
      <c r="G6" s="3"/>
      <c r="H6" s="72"/>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2" t="s">
        <v>30</v>
      </c>
      <c r="C7" s="98" t="s">
        <v>162</v>
      </c>
      <c r="D7" s="99">
        <v>0.09</v>
      </c>
      <c r="E7" s="100" t="s">
        <v>126</v>
      </c>
      <c r="F7" s="101">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3" t="s">
        <v>31</v>
      </c>
      <c r="C8" s="98" t="s">
        <v>163</v>
      </c>
      <c r="D8" s="99">
        <v>0.28999999999999998</v>
      </c>
      <c r="E8" s="100" t="s">
        <v>127</v>
      </c>
      <c r="F8" s="101">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4" t="s">
        <v>32</v>
      </c>
      <c r="C9" s="98" t="s">
        <v>164</v>
      </c>
      <c r="D9" s="99">
        <v>0.49</v>
      </c>
      <c r="E9" s="100" t="s">
        <v>128</v>
      </c>
      <c r="F9" s="101">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5" t="s">
        <v>33</v>
      </c>
      <c r="C10" s="98" t="s">
        <v>165</v>
      </c>
      <c r="D10" s="99">
        <v>1</v>
      </c>
      <c r="E10" s="100" t="s">
        <v>129</v>
      </c>
      <c r="F10" s="101">
        <v>5</v>
      </c>
      <c r="G10" s="3"/>
      <c r="H10" s="3"/>
      <c r="I10" s="131" t="s">
        <v>210</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7"/>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5"/>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5"/>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21" t="s">
        <v>34</v>
      </c>
      <c r="C14" s="321"/>
      <c r="D14" s="321"/>
      <c r="E14" s="321"/>
      <c r="F14" s="119"/>
      <c r="G14" s="92"/>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9"/>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9" customFormat="1" ht="20.25" x14ac:dyDescent="0.3">
      <c r="A16" s="107"/>
      <c r="B16" s="108"/>
      <c r="C16" s="320" t="s">
        <v>35</v>
      </c>
      <c r="D16" s="320"/>
      <c r="E16" s="320"/>
      <c r="F16" s="107"/>
      <c r="G16" s="107"/>
      <c r="H16" s="107"/>
      <c r="I16" s="132" t="s">
        <v>13</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row>
    <row r="17" spans="1:138" s="109" customFormat="1" ht="40.5" customHeight="1" x14ac:dyDescent="0.3">
      <c r="A17" s="107"/>
      <c r="B17" s="110" t="s">
        <v>66</v>
      </c>
      <c r="C17" s="317" t="s">
        <v>133</v>
      </c>
      <c r="D17" s="318"/>
      <c r="E17" s="319"/>
      <c r="F17" s="101">
        <v>1</v>
      </c>
      <c r="G17" s="107"/>
      <c r="H17" s="107"/>
      <c r="I17" s="131" t="s">
        <v>35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row>
    <row r="18" spans="1:138" s="109" customFormat="1" ht="20.25" x14ac:dyDescent="0.3">
      <c r="A18" s="107"/>
      <c r="B18" s="111" t="s">
        <v>36</v>
      </c>
      <c r="C18" s="317" t="s">
        <v>134</v>
      </c>
      <c r="D18" s="318"/>
      <c r="E18" s="319"/>
      <c r="F18" s="101">
        <v>2</v>
      </c>
      <c r="G18" s="107"/>
      <c r="H18" s="107"/>
      <c r="I18" s="131" t="s">
        <v>74</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row>
    <row r="19" spans="1:138" s="109" customFormat="1" ht="30" x14ac:dyDescent="0.3">
      <c r="A19" s="107"/>
      <c r="B19" s="112" t="s">
        <v>37</v>
      </c>
      <c r="C19" s="317" t="s">
        <v>135</v>
      </c>
      <c r="D19" s="318"/>
      <c r="E19" s="319"/>
      <c r="F19" s="101">
        <v>3</v>
      </c>
      <c r="G19" s="107"/>
      <c r="H19" s="107"/>
      <c r="I19" s="131" t="s">
        <v>75</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row>
    <row r="20" spans="1:138" s="109" customFormat="1" ht="30" x14ac:dyDescent="0.3">
      <c r="A20" s="107"/>
      <c r="B20" s="113" t="s">
        <v>38</v>
      </c>
      <c r="C20" s="317" t="s">
        <v>136</v>
      </c>
      <c r="D20" s="318"/>
      <c r="E20" s="319"/>
      <c r="F20" s="101">
        <v>4</v>
      </c>
      <c r="G20" s="107"/>
      <c r="H20" s="107"/>
      <c r="I20" s="131" t="s">
        <v>143</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row>
    <row r="21" spans="1:138" s="109" customFormat="1" ht="30" x14ac:dyDescent="0.3">
      <c r="A21" s="107"/>
      <c r="B21" s="114" t="s">
        <v>39</v>
      </c>
      <c r="C21" s="317" t="s">
        <v>137</v>
      </c>
      <c r="D21" s="318"/>
      <c r="E21" s="319"/>
      <c r="F21" s="101">
        <v>5</v>
      </c>
      <c r="G21" s="107"/>
      <c r="H21" s="107"/>
      <c r="I21" s="131" t="str">
        <f>C48</f>
        <v>Interrupción en la prestación del servicio administrativo</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row>
    <row r="22" spans="1:138" s="109" customFormat="1" ht="20.25" x14ac:dyDescent="0.3">
      <c r="A22" s="107"/>
      <c r="B22" s="115"/>
      <c r="C22" s="106"/>
      <c r="D22" s="106"/>
      <c r="E22" s="106"/>
      <c r="F22" s="116"/>
      <c r="G22" s="107"/>
      <c r="H22" s="107"/>
      <c r="I22" s="131" t="str">
        <f>C56</f>
        <v>Afectación Ambiental</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row>
    <row r="23" spans="1:138" s="109" customFormat="1" ht="20.25" x14ac:dyDescent="0.3">
      <c r="A23" s="107"/>
      <c r="B23" s="115"/>
      <c r="C23" s="106"/>
      <c r="D23" s="106"/>
      <c r="E23" s="106"/>
      <c r="F23" s="116"/>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row>
    <row r="24" spans="1:138" s="109" customFormat="1" ht="20.25" x14ac:dyDescent="0.3">
      <c r="A24" s="107"/>
      <c r="B24" s="108"/>
      <c r="C24" s="320" t="s">
        <v>74</v>
      </c>
      <c r="D24" s="320"/>
      <c r="E24" s="320"/>
      <c r="F24" s="116"/>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row>
    <row r="25" spans="1:138" s="109" customFormat="1" ht="20.25" x14ac:dyDescent="0.3">
      <c r="A25" s="107"/>
      <c r="B25" s="110" t="s">
        <v>66</v>
      </c>
      <c r="C25" s="317" t="s">
        <v>262</v>
      </c>
      <c r="D25" s="318"/>
      <c r="E25" s="319"/>
      <c r="F25" s="101">
        <v>1</v>
      </c>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row>
    <row r="26" spans="1:138" s="109" customFormat="1" ht="20.25" x14ac:dyDescent="0.3">
      <c r="A26" s="107"/>
      <c r="B26" s="111" t="s">
        <v>36</v>
      </c>
      <c r="C26" s="317" t="s">
        <v>263</v>
      </c>
      <c r="D26" s="318"/>
      <c r="E26" s="319"/>
      <c r="F26" s="101">
        <v>2</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row>
    <row r="27" spans="1:138" s="109" customFormat="1" ht="20.25" x14ac:dyDescent="0.3">
      <c r="A27" s="107"/>
      <c r="B27" s="112" t="s">
        <v>37</v>
      </c>
      <c r="C27" s="317" t="s">
        <v>264</v>
      </c>
      <c r="D27" s="318"/>
      <c r="E27" s="319"/>
      <c r="F27" s="101">
        <v>3</v>
      </c>
      <c r="G27" s="107"/>
      <c r="H27" s="107"/>
      <c r="I27" s="107"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row>
    <row r="28" spans="1:138" s="109" customFormat="1" ht="20.25" x14ac:dyDescent="0.3">
      <c r="A28" s="107"/>
      <c r="B28" s="113" t="s">
        <v>38</v>
      </c>
      <c r="C28" s="317" t="s">
        <v>265</v>
      </c>
      <c r="D28" s="318"/>
      <c r="E28" s="319"/>
      <c r="F28" s="101">
        <v>4</v>
      </c>
      <c r="G28" s="107"/>
      <c r="H28" s="107"/>
      <c r="I28" s="107" t="str">
        <v xml:space="preserve">Si el hecho llegara a presentarse, tendría bajo impacto o efecto sobre la entidad.
</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row>
    <row r="29" spans="1:138" s="109" customFormat="1" ht="20.25" x14ac:dyDescent="0.3">
      <c r="A29" s="107"/>
      <c r="B29" s="114" t="s">
        <v>39</v>
      </c>
      <c r="C29" s="317" t="s">
        <v>266</v>
      </c>
      <c r="D29" s="318"/>
      <c r="E29" s="319"/>
      <c r="F29" s="101">
        <v>5</v>
      </c>
      <c r="G29" s="107"/>
      <c r="H29" s="107"/>
      <c r="I29" s="107" t="str">
        <v xml:space="preserve">Si el hecho llegara a presentarse, tendría medianas consecuencias o efectos sobre la entidad.
</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row>
    <row r="30" spans="1:138" s="109" customFormat="1" ht="20.25" x14ac:dyDescent="0.3">
      <c r="A30" s="107"/>
      <c r="B30" s="115"/>
      <c r="C30" s="106"/>
      <c r="D30" s="106"/>
      <c r="E30" s="106"/>
      <c r="F30" s="116"/>
      <c r="G30" s="107"/>
      <c r="H30" s="107"/>
      <c r="I30" s="107" t="str">
        <v xml:space="preserve">Si el hecho llegara a presentarse, tendría altas consecuencias o efectos sobre la entidad
</v>
      </c>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row>
    <row r="31" spans="1:138" s="107" customFormat="1" ht="20.25" x14ac:dyDescent="0.3">
      <c r="B31" s="117"/>
      <c r="C31" s="117"/>
      <c r="D31" s="117"/>
      <c r="E31" s="117"/>
      <c r="F31" s="116"/>
      <c r="I31" s="107" t="str">
        <v xml:space="preserve">Si el hecho llegara a presentarse, tendría desastrosas consecuencias o efectos sobre la entidad.
</v>
      </c>
    </row>
    <row r="32" spans="1:138" s="107" customFormat="1" ht="20.25" x14ac:dyDescent="0.3">
      <c r="B32" s="108"/>
      <c r="C32" s="320" t="s">
        <v>75</v>
      </c>
      <c r="D32" s="320"/>
      <c r="E32" s="320"/>
      <c r="F32" s="116"/>
    </row>
    <row r="33" spans="2:6" s="107" customFormat="1" ht="20.25" x14ac:dyDescent="0.3">
      <c r="B33" s="110" t="s">
        <v>66</v>
      </c>
      <c r="C33" s="317" t="s">
        <v>138</v>
      </c>
      <c r="D33" s="318"/>
      <c r="E33" s="319"/>
      <c r="F33" s="101">
        <v>1</v>
      </c>
    </row>
    <row r="34" spans="2:6" s="107" customFormat="1" ht="20.25" x14ac:dyDescent="0.3">
      <c r="B34" s="111" t="s">
        <v>36</v>
      </c>
      <c r="C34" s="317" t="s">
        <v>139</v>
      </c>
      <c r="D34" s="318"/>
      <c r="E34" s="319"/>
      <c r="F34" s="101">
        <v>2</v>
      </c>
    </row>
    <row r="35" spans="2:6" s="107" customFormat="1" ht="20.25" x14ac:dyDescent="0.3">
      <c r="B35" s="112" t="s">
        <v>37</v>
      </c>
      <c r="C35" s="317" t="s">
        <v>140</v>
      </c>
      <c r="D35" s="318"/>
      <c r="E35" s="319"/>
      <c r="F35" s="101">
        <v>3</v>
      </c>
    </row>
    <row r="36" spans="2:6" s="107" customFormat="1" ht="20.25" x14ac:dyDescent="0.3">
      <c r="B36" s="113" t="s">
        <v>38</v>
      </c>
      <c r="C36" s="317" t="s">
        <v>141</v>
      </c>
      <c r="D36" s="318"/>
      <c r="E36" s="319"/>
      <c r="F36" s="101">
        <v>4</v>
      </c>
    </row>
    <row r="37" spans="2:6" s="107" customFormat="1" ht="20.25" x14ac:dyDescent="0.3">
      <c r="B37" s="114" t="s">
        <v>39</v>
      </c>
      <c r="C37" s="317" t="s">
        <v>142</v>
      </c>
      <c r="D37" s="318"/>
      <c r="E37" s="319"/>
      <c r="F37" s="101">
        <v>5</v>
      </c>
    </row>
    <row r="38" spans="2:6" s="107" customFormat="1" ht="20.25" x14ac:dyDescent="0.3">
      <c r="B38" s="117"/>
      <c r="C38" s="117"/>
      <c r="D38" s="117"/>
      <c r="E38" s="117"/>
      <c r="F38" s="116"/>
    </row>
    <row r="39" spans="2:6" s="107" customFormat="1" ht="20.25" x14ac:dyDescent="0.3">
      <c r="B39" s="117"/>
      <c r="C39" s="117"/>
      <c r="D39" s="117"/>
      <c r="E39" s="117"/>
      <c r="F39" s="116"/>
    </row>
    <row r="40" spans="2:6" s="107" customFormat="1" ht="20.25" x14ac:dyDescent="0.3">
      <c r="B40" s="108"/>
      <c r="C40" s="320" t="s">
        <v>143</v>
      </c>
      <c r="D40" s="320"/>
      <c r="E40" s="320"/>
      <c r="F40" s="116"/>
    </row>
    <row r="41" spans="2:6" s="107" customFormat="1" ht="20.25" x14ac:dyDescent="0.3">
      <c r="B41" s="110" t="s">
        <v>66</v>
      </c>
      <c r="C41" s="317" t="s">
        <v>145</v>
      </c>
      <c r="D41" s="318"/>
      <c r="E41" s="319"/>
      <c r="F41" s="101">
        <v>1</v>
      </c>
    </row>
    <row r="42" spans="2:6" s="107" customFormat="1" ht="20.25" x14ac:dyDescent="0.3">
      <c r="B42" s="111" t="s">
        <v>36</v>
      </c>
      <c r="C42" s="317" t="s">
        <v>147</v>
      </c>
      <c r="D42" s="318"/>
      <c r="E42" s="319"/>
      <c r="F42" s="101">
        <v>2</v>
      </c>
    </row>
    <row r="43" spans="2:6" s="107" customFormat="1" ht="20.25" x14ac:dyDescent="0.3">
      <c r="B43" s="112" t="s">
        <v>37</v>
      </c>
      <c r="C43" s="317" t="s">
        <v>149</v>
      </c>
      <c r="D43" s="318"/>
      <c r="E43" s="319"/>
      <c r="F43" s="101">
        <v>3</v>
      </c>
    </row>
    <row r="44" spans="2:6" s="107" customFormat="1" ht="20.25" x14ac:dyDescent="0.3">
      <c r="B44" s="113" t="s">
        <v>38</v>
      </c>
      <c r="C44" s="317" t="s">
        <v>151</v>
      </c>
      <c r="D44" s="318"/>
      <c r="E44" s="319"/>
      <c r="F44" s="101">
        <v>4</v>
      </c>
    </row>
    <row r="45" spans="2:6" s="107" customFormat="1" ht="20.25" x14ac:dyDescent="0.3">
      <c r="B45" s="114" t="s">
        <v>39</v>
      </c>
      <c r="C45" s="317" t="s">
        <v>153</v>
      </c>
      <c r="D45" s="318"/>
      <c r="E45" s="319"/>
      <c r="F45" s="101">
        <v>5</v>
      </c>
    </row>
    <row r="46" spans="2:6" s="107" customFormat="1" ht="20.25" x14ac:dyDescent="0.3">
      <c r="B46" s="115"/>
      <c r="C46" s="115" t="s">
        <v>40</v>
      </c>
      <c r="D46" s="115"/>
      <c r="F46" s="116"/>
    </row>
    <row r="47" spans="2:6" s="107" customFormat="1" ht="20.25" x14ac:dyDescent="0.3">
      <c r="B47" s="115"/>
      <c r="C47" s="115"/>
      <c r="D47" s="115"/>
      <c r="F47" s="116"/>
    </row>
    <row r="48" spans="2:6" s="107" customFormat="1" ht="20.25" x14ac:dyDescent="0.3">
      <c r="B48" s="108"/>
      <c r="C48" s="320" t="s">
        <v>144</v>
      </c>
      <c r="D48" s="320"/>
      <c r="E48" s="320"/>
      <c r="F48" s="116"/>
    </row>
    <row r="49" spans="2:6" s="107" customFormat="1" ht="20.25" customHeight="1" x14ac:dyDescent="0.3">
      <c r="B49" s="110" t="s">
        <v>66</v>
      </c>
      <c r="C49" s="317" t="s">
        <v>146</v>
      </c>
      <c r="D49" s="318"/>
      <c r="E49" s="319"/>
      <c r="F49" s="101">
        <v>1</v>
      </c>
    </row>
    <row r="50" spans="2:6" s="107" customFormat="1" ht="20.25" customHeight="1" x14ac:dyDescent="0.3">
      <c r="B50" s="111" t="s">
        <v>36</v>
      </c>
      <c r="C50" s="317" t="s">
        <v>148</v>
      </c>
      <c r="D50" s="318"/>
      <c r="E50" s="319"/>
      <c r="F50" s="101">
        <v>2</v>
      </c>
    </row>
    <row r="51" spans="2:6" s="107" customFormat="1" ht="20.25" customHeight="1" x14ac:dyDescent="0.3">
      <c r="B51" s="112" t="s">
        <v>37</v>
      </c>
      <c r="C51" s="317" t="s">
        <v>150</v>
      </c>
      <c r="D51" s="318"/>
      <c r="E51" s="319"/>
      <c r="F51" s="101">
        <v>3</v>
      </c>
    </row>
    <row r="52" spans="2:6" s="107" customFormat="1" ht="20.25" customHeight="1" x14ac:dyDescent="0.3">
      <c r="B52" s="113" t="s">
        <v>38</v>
      </c>
      <c r="C52" s="317" t="s">
        <v>152</v>
      </c>
      <c r="D52" s="318"/>
      <c r="E52" s="319"/>
      <c r="F52" s="101">
        <v>4</v>
      </c>
    </row>
    <row r="53" spans="2:6" s="107" customFormat="1" ht="20.25" customHeight="1" x14ac:dyDescent="0.3">
      <c r="B53" s="114" t="s">
        <v>39</v>
      </c>
      <c r="C53" s="317" t="s">
        <v>154</v>
      </c>
      <c r="D53" s="318"/>
      <c r="E53" s="319"/>
      <c r="F53" s="101">
        <v>5</v>
      </c>
    </row>
    <row r="54" spans="2:6" s="107" customFormat="1" ht="20.25" x14ac:dyDescent="0.3">
      <c r="B54" s="115"/>
      <c r="C54" s="115"/>
      <c r="D54" s="115"/>
      <c r="E54" s="115"/>
      <c r="F54" s="116"/>
    </row>
    <row r="55" spans="2:6" s="107" customFormat="1" ht="20.25" x14ac:dyDescent="0.3"/>
    <row r="56" spans="2:6" s="107" customFormat="1" ht="20.25" customHeight="1" x14ac:dyDescent="0.3">
      <c r="B56" s="108"/>
      <c r="C56" s="135" t="s">
        <v>210</v>
      </c>
      <c r="D56" s="135"/>
      <c r="E56" s="135"/>
      <c r="F56" s="116"/>
    </row>
    <row r="57" spans="2:6" s="107" customFormat="1" ht="20.25" customHeight="1" x14ac:dyDescent="0.3">
      <c r="B57" s="110" t="s">
        <v>66</v>
      </c>
      <c r="C57" s="136" t="s">
        <v>211</v>
      </c>
      <c r="D57" s="137"/>
      <c r="E57" s="138"/>
      <c r="F57" s="101">
        <v>1</v>
      </c>
    </row>
    <row r="58" spans="2:6" s="107" customFormat="1" ht="20.25" customHeight="1" x14ac:dyDescent="0.3">
      <c r="B58" s="111" t="s">
        <v>36</v>
      </c>
      <c r="C58" s="136" t="s">
        <v>212</v>
      </c>
      <c r="D58" s="137"/>
      <c r="E58" s="138"/>
      <c r="F58" s="101">
        <v>2</v>
      </c>
    </row>
    <row r="59" spans="2:6" s="107" customFormat="1" ht="20.25" customHeight="1" x14ac:dyDescent="0.3">
      <c r="B59" s="112" t="s">
        <v>37</v>
      </c>
      <c r="C59" s="136" t="s">
        <v>213</v>
      </c>
      <c r="D59" s="137"/>
      <c r="E59" s="138"/>
      <c r="F59" s="101">
        <v>3</v>
      </c>
    </row>
    <row r="60" spans="2:6" s="107" customFormat="1" ht="20.25" customHeight="1" x14ac:dyDescent="0.3">
      <c r="B60" s="113" t="s">
        <v>38</v>
      </c>
      <c r="C60" s="136" t="s">
        <v>214</v>
      </c>
      <c r="D60" s="137"/>
      <c r="E60" s="138"/>
      <c r="F60" s="101">
        <v>4</v>
      </c>
    </row>
    <row r="61" spans="2:6" s="107" customFormat="1" ht="20.25" customHeight="1" x14ac:dyDescent="0.3">
      <c r="B61" s="114" t="s">
        <v>39</v>
      </c>
      <c r="C61" s="136" t="s">
        <v>215</v>
      </c>
      <c r="D61" s="137"/>
      <c r="E61" s="138"/>
      <c r="F61" s="101">
        <v>5</v>
      </c>
    </row>
    <row r="62" spans="2:6" s="107" customFormat="1" ht="20.25" x14ac:dyDescent="0.3">
      <c r="E62" s="118"/>
    </row>
    <row r="63" spans="2:6" s="107" customFormat="1" ht="20.25" x14ac:dyDescent="0.3">
      <c r="E63" s="118"/>
    </row>
    <row r="64" spans="2:6" s="107" customFormat="1" ht="20.25" x14ac:dyDescent="0.3">
      <c r="E64" s="118"/>
    </row>
    <row r="65" spans="5:5" s="107" customFormat="1" ht="20.25" x14ac:dyDescent="0.3">
      <c r="E65" s="118"/>
    </row>
    <row r="66" spans="5:5" s="107" customFormat="1" ht="20.25" x14ac:dyDescent="0.3">
      <c r="E66" s="118"/>
    </row>
    <row r="67" spans="5:5" s="107" customFormat="1" ht="20.25" x14ac:dyDescent="0.3">
      <c r="E67" s="118"/>
    </row>
    <row r="68" spans="5:5" s="107" customFormat="1" ht="20.25" x14ac:dyDescent="0.3">
      <c r="E68" s="118"/>
    </row>
    <row r="69" spans="5:5" s="107" customFormat="1" ht="20.25" x14ac:dyDescent="0.3">
      <c r="E69" s="118"/>
    </row>
    <row r="70" spans="5:5" s="107" customFormat="1" ht="20.25" x14ac:dyDescent="0.3">
      <c r="E70" s="118"/>
    </row>
    <row r="71" spans="5:5" s="107" customFormat="1" ht="20.25" x14ac:dyDescent="0.3">
      <c r="E71" s="118"/>
    </row>
    <row r="72" spans="5:5" s="107" customFormat="1" ht="20.25" x14ac:dyDescent="0.3">
      <c r="E72" s="118"/>
    </row>
    <row r="73" spans="5:5" s="107" customFormat="1" ht="20.25" x14ac:dyDescent="0.3">
      <c r="E73" s="118"/>
    </row>
    <row r="74" spans="5:5" s="107" customFormat="1" ht="20.25" x14ac:dyDescent="0.3">
      <c r="E74" s="118"/>
    </row>
    <row r="75" spans="5:5" s="107" customFormat="1" ht="20.25" x14ac:dyDescent="0.3">
      <c r="E75" s="118"/>
    </row>
    <row r="76" spans="5:5" s="107" customFormat="1" ht="20.25" x14ac:dyDescent="0.3">
      <c r="E76" s="118"/>
    </row>
    <row r="77" spans="5:5" s="107" customFormat="1" ht="20.25" x14ac:dyDescent="0.3">
      <c r="E77" s="118"/>
    </row>
    <row r="78" spans="5:5" s="107" customFormat="1" ht="20.25" x14ac:dyDescent="0.3">
      <c r="E78" s="118"/>
    </row>
    <row r="79" spans="5:5" s="107" customFormat="1" ht="20.25" x14ac:dyDescent="0.3">
      <c r="E79" s="118"/>
    </row>
    <row r="80" spans="5:5" s="107" customFormat="1" ht="20.25" x14ac:dyDescent="0.3">
      <c r="E80" s="118"/>
    </row>
    <row r="81" spans="5:5" s="107" customFormat="1" ht="20.25" x14ac:dyDescent="0.3">
      <c r="E81" s="118"/>
    </row>
    <row r="82" spans="5:5" s="107" customFormat="1" ht="20.25" x14ac:dyDescent="0.3">
      <c r="E82" s="118"/>
    </row>
    <row r="83" spans="5:5" s="107" customFormat="1" ht="20.25" x14ac:dyDescent="0.3">
      <c r="E83" s="118"/>
    </row>
    <row r="84" spans="5:5" s="107" customFormat="1" ht="20.25" x14ac:dyDescent="0.3">
      <c r="E84" s="118"/>
    </row>
    <row r="85" spans="5:5" s="107" customFormat="1" ht="20.25" x14ac:dyDescent="0.3">
      <c r="E85" s="118"/>
    </row>
    <row r="86" spans="5:5" s="107" customFormat="1" ht="20.25" x14ac:dyDescent="0.3">
      <c r="E86" s="118"/>
    </row>
    <row r="87" spans="5:5" s="107" customFormat="1" ht="20.25" x14ac:dyDescent="0.3">
      <c r="E87" s="118"/>
    </row>
    <row r="88" spans="5:5" s="107" customFormat="1" ht="20.25" x14ac:dyDescent="0.3">
      <c r="E88" s="118"/>
    </row>
    <row r="89" spans="5:5" s="107" customFormat="1" ht="20.25" x14ac:dyDescent="0.3">
      <c r="E89" s="118"/>
    </row>
    <row r="90" spans="5:5" s="107" customFormat="1" ht="20.25" x14ac:dyDescent="0.3">
      <c r="E90" s="118"/>
    </row>
    <row r="91" spans="5:5" s="107" customFormat="1" ht="20.25" x14ac:dyDescent="0.3">
      <c r="E91" s="118"/>
    </row>
    <row r="92" spans="5:5" s="107" customFormat="1" ht="20.25" x14ac:dyDescent="0.3">
      <c r="E92" s="118"/>
    </row>
    <row r="93" spans="5:5" s="107" customFormat="1" ht="20.25" x14ac:dyDescent="0.3">
      <c r="E93" s="118"/>
    </row>
    <row r="94" spans="5:5" s="107" customFormat="1" ht="20.25" x14ac:dyDescent="0.3">
      <c r="E94" s="118"/>
    </row>
    <row r="95" spans="5:5" s="107" customFormat="1" ht="20.25" x14ac:dyDescent="0.3">
      <c r="E95" s="118"/>
    </row>
    <row r="96" spans="5:5" s="107" customFormat="1" ht="20.25" x14ac:dyDescent="0.3">
      <c r="E96" s="118"/>
    </row>
    <row r="97" spans="5:5" s="107" customFormat="1" ht="20.25" x14ac:dyDescent="0.3">
      <c r="E97" s="118"/>
    </row>
    <row r="98" spans="5:5" s="107" customFormat="1" ht="20.25" x14ac:dyDescent="0.3">
      <c r="E98" s="118"/>
    </row>
    <row r="99" spans="5:5" s="107" customFormat="1" ht="20.25" x14ac:dyDescent="0.3">
      <c r="E99" s="118"/>
    </row>
    <row r="100" spans="5:5" s="107" customFormat="1" ht="20.25" x14ac:dyDescent="0.3">
      <c r="E100" s="118"/>
    </row>
    <row r="101" spans="5:5" s="107" customFormat="1" ht="20.25" x14ac:dyDescent="0.3">
      <c r="E101" s="118"/>
    </row>
    <row r="102" spans="5:5" s="107" customFormat="1" ht="20.25" x14ac:dyDescent="0.3">
      <c r="E102" s="118"/>
    </row>
    <row r="103" spans="5:5" s="107" customFormat="1" ht="20.25" x14ac:dyDescent="0.3">
      <c r="E103" s="118"/>
    </row>
    <row r="104" spans="5:5" s="107" customFormat="1" ht="20.25" x14ac:dyDescent="0.3">
      <c r="E104" s="118"/>
    </row>
    <row r="105" spans="5:5" s="107" customFormat="1" ht="20.25" x14ac:dyDescent="0.3">
      <c r="E105" s="118"/>
    </row>
    <row r="106" spans="5:5" s="107" customFormat="1" ht="20.25" x14ac:dyDescent="0.3">
      <c r="E106" s="118"/>
    </row>
    <row r="107" spans="5:5" s="107" customFormat="1" ht="20.25" x14ac:dyDescent="0.3">
      <c r="E107" s="118"/>
    </row>
    <row r="108" spans="5:5" s="107" customFormat="1" ht="20.25" x14ac:dyDescent="0.3">
      <c r="E108" s="118"/>
    </row>
    <row r="109" spans="5:5" s="107" customFormat="1" ht="20.25" x14ac:dyDescent="0.3">
      <c r="E109" s="118"/>
    </row>
    <row r="110" spans="5:5" s="107" customFormat="1" ht="20.25" x14ac:dyDescent="0.3">
      <c r="E110" s="118"/>
    </row>
    <row r="111" spans="5:5" s="107" customFormat="1" ht="20.25" x14ac:dyDescent="0.3">
      <c r="E111" s="118"/>
    </row>
    <row r="112" spans="5:5" s="107" customFormat="1" ht="20.25" x14ac:dyDescent="0.3">
      <c r="E112" s="118"/>
    </row>
    <row r="113" spans="5:5" s="107" customFormat="1" ht="20.25" x14ac:dyDescent="0.3">
      <c r="E113" s="118"/>
    </row>
    <row r="114" spans="5:5" s="107" customFormat="1" ht="20.25" x14ac:dyDescent="0.3">
      <c r="E114" s="118"/>
    </row>
    <row r="115" spans="5:5" s="107" customFormat="1" ht="20.25" x14ac:dyDescent="0.3">
      <c r="E115" s="118"/>
    </row>
    <row r="116" spans="5:5" s="107" customFormat="1" ht="20.25" x14ac:dyDescent="0.3">
      <c r="E116" s="118"/>
    </row>
    <row r="117" spans="5:5" s="107" customFormat="1" ht="20.25" x14ac:dyDescent="0.3">
      <c r="E117" s="118"/>
    </row>
    <row r="118" spans="5:5" s="107" customFormat="1" ht="20.25" x14ac:dyDescent="0.3">
      <c r="E118" s="118"/>
    </row>
    <row r="119" spans="5:5" s="107" customFormat="1" ht="20.25" x14ac:dyDescent="0.3">
      <c r="E119" s="118"/>
    </row>
    <row r="120" spans="5:5" s="107" customFormat="1" ht="20.25" x14ac:dyDescent="0.3">
      <c r="E120" s="118"/>
    </row>
    <row r="121" spans="5:5" s="107" customFormat="1" ht="20.25" x14ac:dyDescent="0.3">
      <c r="E121" s="118"/>
    </row>
    <row r="122" spans="5:5" s="107" customFormat="1" ht="20.25" x14ac:dyDescent="0.3">
      <c r="E122" s="118"/>
    </row>
    <row r="123" spans="5:5" s="107" customFormat="1" ht="20.25" x14ac:dyDescent="0.3">
      <c r="E123" s="118"/>
    </row>
    <row r="124" spans="5:5" s="107" customFormat="1" ht="20.25" x14ac:dyDescent="0.3">
      <c r="E124" s="118"/>
    </row>
    <row r="125" spans="5:5" s="107" customFormat="1" ht="20.25" x14ac:dyDescent="0.3">
      <c r="E125" s="118"/>
    </row>
    <row r="126" spans="5:5" s="107" customFormat="1" ht="20.25" x14ac:dyDescent="0.3">
      <c r="E126" s="118"/>
    </row>
    <row r="127" spans="5:5" s="107" customFormat="1" ht="20.25" x14ac:dyDescent="0.3">
      <c r="E127" s="118"/>
    </row>
    <row r="128" spans="5:5" s="107" customFormat="1" ht="20.25" x14ac:dyDescent="0.3">
      <c r="E128" s="118"/>
    </row>
    <row r="129" spans="5:5" s="107" customFormat="1" ht="20.25" x14ac:dyDescent="0.3">
      <c r="E129" s="118"/>
    </row>
    <row r="130" spans="5:5" s="107" customFormat="1" ht="20.25" x14ac:dyDescent="0.3">
      <c r="E130" s="118"/>
    </row>
    <row r="131" spans="5:5" s="107" customFormat="1" ht="20.25" x14ac:dyDescent="0.3">
      <c r="E131" s="118"/>
    </row>
    <row r="132" spans="5:5" s="107" customFormat="1" ht="20.25" x14ac:dyDescent="0.3">
      <c r="E132" s="118"/>
    </row>
    <row r="133" spans="5:5" s="107" customFormat="1" ht="20.25" x14ac:dyDescent="0.3">
      <c r="E133" s="118"/>
    </row>
    <row r="134" spans="5:5" s="107" customFormat="1" ht="20.25" x14ac:dyDescent="0.3">
      <c r="E134" s="118"/>
    </row>
    <row r="135" spans="5:5" s="107" customFormat="1" ht="20.25" x14ac:dyDescent="0.3">
      <c r="E135" s="118"/>
    </row>
    <row r="136" spans="5:5" s="107" customFormat="1" ht="20.25" x14ac:dyDescent="0.3">
      <c r="E136" s="118"/>
    </row>
    <row r="137" spans="5:5" s="107" customFormat="1" ht="20.25" x14ac:dyDescent="0.3">
      <c r="E137" s="118"/>
    </row>
    <row r="138" spans="5:5" s="107" customFormat="1" ht="20.25" x14ac:dyDescent="0.3">
      <c r="E138" s="118"/>
    </row>
    <row r="139" spans="5:5" s="107" customFormat="1" ht="20.25" x14ac:dyDescent="0.3">
      <c r="E139" s="118"/>
    </row>
    <row r="140" spans="5:5" s="107" customFormat="1" ht="20.25" x14ac:dyDescent="0.3">
      <c r="E140" s="118"/>
    </row>
    <row r="141" spans="5:5" s="107" customFormat="1" ht="20.25" x14ac:dyDescent="0.3">
      <c r="E141" s="118"/>
    </row>
    <row r="142" spans="5:5" s="107" customFormat="1" ht="20.25" x14ac:dyDescent="0.3">
      <c r="E142" s="118"/>
    </row>
    <row r="143" spans="5:5" s="107" customFormat="1" ht="20.25" x14ac:dyDescent="0.3">
      <c r="E143" s="118"/>
    </row>
    <row r="144" spans="5:5" s="107" customFormat="1" ht="20.25" x14ac:dyDescent="0.3">
      <c r="E144" s="118"/>
    </row>
    <row r="145" spans="5:5" s="107" customFormat="1" ht="20.25" x14ac:dyDescent="0.3">
      <c r="E145" s="118"/>
    </row>
    <row r="146" spans="5:5" s="107" customFormat="1" ht="20.25" x14ac:dyDescent="0.3">
      <c r="E146" s="118"/>
    </row>
    <row r="147" spans="5:5" s="107" customFormat="1" ht="20.25" x14ac:dyDescent="0.3">
      <c r="E147" s="118"/>
    </row>
    <row r="148" spans="5:5" s="107" customFormat="1" ht="20.25" x14ac:dyDescent="0.3">
      <c r="E148" s="118"/>
    </row>
    <row r="149" spans="5:5" s="107" customFormat="1" ht="20.25" x14ac:dyDescent="0.3">
      <c r="E149" s="118"/>
    </row>
    <row r="150" spans="5:5" s="107" customFormat="1" ht="20.25" x14ac:dyDescent="0.3">
      <c r="E150" s="118"/>
    </row>
    <row r="151" spans="5:5" s="107" customFormat="1" ht="20.25" x14ac:dyDescent="0.3">
      <c r="E151" s="118"/>
    </row>
    <row r="152" spans="5:5" s="107" customFormat="1" ht="20.25" x14ac:dyDescent="0.3">
      <c r="E152" s="118"/>
    </row>
    <row r="153" spans="5:5" s="107" customFormat="1" ht="20.25" x14ac:dyDescent="0.3">
      <c r="E153" s="118"/>
    </row>
    <row r="154" spans="5:5" s="107" customFormat="1" ht="20.25" x14ac:dyDescent="0.3">
      <c r="E154" s="118"/>
    </row>
    <row r="155" spans="5:5" s="107" customFormat="1" ht="20.25" x14ac:dyDescent="0.3">
      <c r="E155" s="118"/>
    </row>
    <row r="156" spans="5:5" s="107" customFormat="1" ht="20.25" x14ac:dyDescent="0.3">
      <c r="E156" s="118"/>
    </row>
    <row r="157" spans="5:5" s="107" customFormat="1" ht="20.25" x14ac:dyDescent="0.3">
      <c r="E157" s="118"/>
    </row>
    <row r="158" spans="5:5" s="107" customFormat="1" ht="20.25" x14ac:dyDescent="0.3">
      <c r="E158" s="118"/>
    </row>
    <row r="159" spans="5:5" s="107" customFormat="1" ht="20.25" x14ac:dyDescent="0.3">
      <c r="E159" s="118"/>
    </row>
    <row r="160" spans="5:5" s="107" customFormat="1" ht="20.25" x14ac:dyDescent="0.3">
      <c r="E160" s="118"/>
    </row>
    <row r="161" spans="5:5" s="107" customFormat="1" ht="20.25" x14ac:dyDescent="0.3">
      <c r="E161" s="118"/>
    </row>
    <row r="162" spans="5:5" s="107" customFormat="1" ht="20.25" x14ac:dyDescent="0.3">
      <c r="E162" s="118"/>
    </row>
    <row r="163" spans="5:5" s="107" customFormat="1" ht="20.25" x14ac:dyDescent="0.3">
      <c r="E163" s="118"/>
    </row>
    <row r="164" spans="5:5" s="107" customFormat="1" ht="20.25" x14ac:dyDescent="0.3">
      <c r="E164" s="118"/>
    </row>
    <row r="165" spans="5:5" s="107" customFormat="1" ht="20.25" x14ac:dyDescent="0.3">
      <c r="E165" s="118"/>
    </row>
    <row r="166" spans="5:5" s="107" customFormat="1" ht="20.25" x14ac:dyDescent="0.3">
      <c r="E166" s="118"/>
    </row>
    <row r="167" spans="5:5" s="107" customFormat="1" ht="20.25" x14ac:dyDescent="0.3">
      <c r="E167" s="118"/>
    </row>
    <row r="168" spans="5:5" s="107" customFormat="1" ht="20.25" x14ac:dyDescent="0.3">
      <c r="E168" s="118"/>
    </row>
    <row r="169" spans="5:5" s="107" customFormat="1" ht="20.25" x14ac:dyDescent="0.3">
      <c r="E169" s="118"/>
    </row>
    <row r="170" spans="5:5" s="107" customFormat="1" ht="20.25" x14ac:dyDescent="0.3">
      <c r="E170" s="118"/>
    </row>
    <row r="171" spans="5:5" s="107" customFormat="1" ht="20.25" x14ac:dyDescent="0.3">
      <c r="E171" s="118"/>
    </row>
    <row r="172" spans="5:5" s="107" customFormat="1" ht="20.25" x14ac:dyDescent="0.3">
      <c r="E172" s="118"/>
    </row>
    <row r="173" spans="5:5" s="107" customFormat="1" ht="20.25" x14ac:dyDescent="0.3">
      <c r="E173" s="118"/>
    </row>
    <row r="174" spans="5:5" s="107" customFormat="1" ht="20.25" x14ac:dyDescent="0.3">
      <c r="E174" s="118"/>
    </row>
    <row r="175" spans="5:5" s="107" customFormat="1" ht="20.25" x14ac:dyDescent="0.3">
      <c r="E175" s="118"/>
    </row>
    <row r="176" spans="5:5" s="107" customFormat="1" ht="20.25" x14ac:dyDescent="0.3">
      <c r="E176" s="118"/>
    </row>
    <row r="177" spans="5:5" s="107" customFormat="1" ht="20.25" x14ac:dyDescent="0.3">
      <c r="E177" s="118"/>
    </row>
    <row r="178" spans="5:5" s="107" customFormat="1" ht="20.25" x14ac:dyDescent="0.3">
      <c r="E178" s="118"/>
    </row>
    <row r="179" spans="5:5" s="107" customFormat="1" ht="20.25" x14ac:dyDescent="0.3">
      <c r="E179" s="118"/>
    </row>
    <row r="180" spans="5:5" s="107" customFormat="1" ht="20.25" x14ac:dyDescent="0.3">
      <c r="E180" s="118"/>
    </row>
    <row r="181" spans="5:5" s="107" customFormat="1" ht="20.25" x14ac:dyDescent="0.3">
      <c r="E181" s="118"/>
    </row>
    <row r="182" spans="5:5" s="107" customFormat="1" ht="20.25" x14ac:dyDescent="0.3">
      <c r="E182" s="118"/>
    </row>
    <row r="183" spans="5:5" s="107" customFormat="1" ht="20.25" x14ac:dyDescent="0.3">
      <c r="E183" s="118"/>
    </row>
    <row r="184" spans="5:5" s="107" customFormat="1" ht="20.25" x14ac:dyDescent="0.3">
      <c r="E184" s="118"/>
    </row>
    <row r="185" spans="5:5" s="107" customFormat="1" ht="20.25" x14ac:dyDescent="0.3">
      <c r="E185" s="118"/>
    </row>
    <row r="186" spans="5:5" s="107" customFormat="1" ht="20.25" x14ac:dyDescent="0.3">
      <c r="E186" s="118"/>
    </row>
    <row r="187" spans="5:5" s="107" customFormat="1" ht="20.25" x14ac:dyDescent="0.3">
      <c r="E187" s="118"/>
    </row>
    <row r="188" spans="5:5" s="107" customFormat="1" ht="20.25" x14ac:dyDescent="0.3">
      <c r="E188" s="118"/>
    </row>
    <row r="189" spans="5:5" s="107" customFormat="1" ht="20.25" x14ac:dyDescent="0.3">
      <c r="E189" s="118"/>
    </row>
    <row r="190" spans="5:5" s="107" customFormat="1" ht="20.25" x14ac:dyDescent="0.3">
      <c r="E190" s="118"/>
    </row>
    <row r="191" spans="5:5" s="107" customFormat="1" ht="20.25" x14ac:dyDescent="0.3">
      <c r="E191" s="118"/>
    </row>
    <row r="192" spans="5:5" s="107" customFormat="1" ht="20.25" x14ac:dyDescent="0.3">
      <c r="E192" s="118"/>
    </row>
    <row r="193" spans="5:5" s="107" customFormat="1" ht="20.25" x14ac:dyDescent="0.3">
      <c r="E193" s="118"/>
    </row>
    <row r="194" spans="5:5" s="107" customFormat="1" ht="20.25" x14ac:dyDescent="0.3">
      <c r="E194" s="118"/>
    </row>
    <row r="195" spans="5:5" s="107" customFormat="1" ht="20.25" x14ac:dyDescent="0.3">
      <c r="E195" s="118"/>
    </row>
    <row r="196" spans="5:5" s="107" customFormat="1" ht="20.25" x14ac:dyDescent="0.3">
      <c r="E196" s="118"/>
    </row>
    <row r="197" spans="5:5" s="107" customFormat="1" ht="20.25" x14ac:dyDescent="0.3">
      <c r="E197" s="118"/>
    </row>
    <row r="198" spans="5:5" s="107" customFormat="1" ht="20.25" x14ac:dyDescent="0.3">
      <c r="E198" s="118"/>
    </row>
    <row r="199" spans="5:5" s="3" customFormat="1" x14ac:dyDescent="0.25">
      <c r="E199" s="55"/>
    </row>
    <row r="200" spans="5:5" s="3" customFormat="1" x14ac:dyDescent="0.25">
      <c r="E200" s="55"/>
    </row>
    <row r="201" spans="5:5" s="3" customFormat="1" x14ac:dyDescent="0.25">
      <c r="E201" s="55"/>
    </row>
    <row r="202" spans="5:5" s="3" customFormat="1" x14ac:dyDescent="0.25">
      <c r="E202" s="55"/>
    </row>
    <row r="203" spans="5:5" s="3" customFormat="1" x14ac:dyDescent="0.25">
      <c r="E203" s="55"/>
    </row>
    <row r="204" spans="5:5" s="3" customFormat="1" x14ac:dyDescent="0.25">
      <c r="E204" s="55"/>
    </row>
    <row r="205" spans="5:5" s="3" customFormat="1" x14ac:dyDescent="0.25">
      <c r="E205" s="55"/>
    </row>
    <row r="206" spans="5:5" s="3" customFormat="1" x14ac:dyDescent="0.25">
      <c r="E206" s="55"/>
    </row>
    <row r="207" spans="5:5" s="3" customFormat="1" x14ac:dyDescent="0.25">
      <c r="E207" s="55"/>
    </row>
    <row r="208" spans="5:5" s="3" customFormat="1" x14ac:dyDescent="0.25">
      <c r="E208" s="55"/>
    </row>
    <row r="209" spans="5:5" s="3" customFormat="1" x14ac:dyDescent="0.25">
      <c r="E209" s="55"/>
    </row>
    <row r="210" spans="5:5" s="3" customFormat="1" x14ac:dyDescent="0.25">
      <c r="E210" s="55"/>
    </row>
    <row r="211" spans="5:5" s="3" customFormat="1" x14ac:dyDescent="0.25">
      <c r="E211" s="55"/>
    </row>
    <row r="212" spans="5:5" s="3" customFormat="1" x14ac:dyDescent="0.25">
      <c r="E212" s="55"/>
    </row>
    <row r="213" spans="5:5" s="3" customFormat="1" x14ac:dyDescent="0.25">
      <c r="E213" s="55"/>
    </row>
    <row r="214" spans="5:5" s="3" customFormat="1" x14ac:dyDescent="0.25">
      <c r="E214" s="55"/>
    </row>
    <row r="215" spans="5:5" s="3" customFormat="1" x14ac:dyDescent="0.25">
      <c r="E215" s="55"/>
    </row>
    <row r="216" spans="5:5" s="3" customFormat="1" x14ac:dyDescent="0.25">
      <c r="E216" s="55"/>
    </row>
    <row r="217" spans="5:5" s="3" customFormat="1" x14ac:dyDescent="0.25">
      <c r="E217" s="55"/>
    </row>
    <row r="218" spans="5:5" s="3" customFormat="1" x14ac:dyDescent="0.25">
      <c r="E218" s="55"/>
    </row>
    <row r="219" spans="5:5" s="3" customFormat="1" x14ac:dyDescent="0.25">
      <c r="E219" s="55"/>
    </row>
    <row r="220" spans="5:5" s="3" customFormat="1" x14ac:dyDescent="0.25">
      <c r="E220" s="55"/>
    </row>
    <row r="221" spans="5:5" s="3" customFormat="1" x14ac:dyDescent="0.25">
      <c r="E221" s="55"/>
    </row>
    <row r="222" spans="5:5" s="3" customFormat="1" x14ac:dyDescent="0.25">
      <c r="E222" s="55"/>
    </row>
    <row r="223" spans="5:5" s="3" customFormat="1" x14ac:dyDescent="0.25">
      <c r="E223" s="55"/>
    </row>
    <row r="224" spans="5:5" s="3" customFormat="1" x14ac:dyDescent="0.25">
      <c r="E224" s="55"/>
    </row>
    <row r="225" spans="5:5" s="3" customFormat="1" x14ac:dyDescent="0.25">
      <c r="E225" s="55"/>
    </row>
    <row r="226" spans="5:5" s="3" customFormat="1" x14ac:dyDescent="0.25">
      <c r="E226" s="55"/>
    </row>
    <row r="227" spans="5:5" s="3" customFormat="1" x14ac:dyDescent="0.25">
      <c r="E227" s="55"/>
    </row>
    <row r="228" spans="5:5" s="3" customFormat="1" x14ac:dyDescent="0.25">
      <c r="E228" s="55"/>
    </row>
    <row r="229" spans="5:5" s="3" customFormat="1" x14ac:dyDescent="0.25">
      <c r="E229" s="55"/>
    </row>
    <row r="230" spans="5:5" s="3" customFormat="1" x14ac:dyDescent="0.25">
      <c r="E230" s="55"/>
    </row>
    <row r="231" spans="5:5" s="3" customFormat="1" x14ac:dyDescent="0.25">
      <c r="E231" s="55"/>
    </row>
    <row r="232" spans="5:5" s="3" customFormat="1" x14ac:dyDescent="0.25">
      <c r="E232" s="55"/>
    </row>
    <row r="233" spans="5:5" s="3" customFormat="1" x14ac:dyDescent="0.25">
      <c r="E233" s="55"/>
    </row>
    <row r="234" spans="5:5" s="3" customFormat="1" x14ac:dyDescent="0.25">
      <c r="E234" s="55"/>
    </row>
    <row r="235" spans="5:5" s="3" customFormat="1" x14ac:dyDescent="0.25">
      <c r="E235" s="55"/>
    </row>
    <row r="236" spans="5:5" s="3" customFormat="1" x14ac:dyDescent="0.25">
      <c r="E236" s="55"/>
    </row>
    <row r="237" spans="5:5" s="3" customFormat="1" x14ac:dyDescent="0.25">
      <c r="E237" s="55"/>
    </row>
    <row r="238" spans="5:5" s="3" customFormat="1" x14ac:dyDescent="0.25">
      <c r="E238" s="55"/>
    </row>
    <row r="239" spans="5:5" s="3" customFormat="1" x14ac:dyDescent="0.25">
      <c r="E239" s="55"/>
    </row>
    <row r="240" spans="5:5" s="3" customFormat="1" x14ac:dyDescent="0.25">
      <c r="E240" s="55"/>
    </row>
    <row r="241" spans="5:5" s="3" customFormat="1" x14ac:dyDescent="0.25">
      <c r="E241" s="55"/>
    </row>
    <row r="242" spans="5:5" s="3" customFormat="1" x14ac:dyDescent="0.25">
      <c r="E242" s="55"/>
    </row>
    <row r="243" spans="5:5" s="3" customFormat="1" x14ac:dyDescent="0.25">
      <c r="E243" s="55"/>
    </row>
    <row r="244" spans="5:5" s="3" customFormat="1" x14ac:dyDescent="0.25">
      <c r="E244" s="55"/>
    </row>
    <row r="245" spans="5:5" s="3" customFormat="1" x14ac:dyDescent="0.25">
      <c r="E245" s="55"/>
    </row>
    <row r="246" spans="5:5" s="3" customFormat="1" x14ac:dyDescent="0.25">
      <c r="E246" s="55"/>
    </row>
    <row r="247" spans="5:5" s="3" customFormat="1" x14ac:dyDescent="0.25">
      <c r="E247" s="55"/>
    </row>
    <row r="248" spans="5:5" s="3" customFormat="1" x14ac:dyDescent="0.25">
      <c r="E248" s="55"/>
    </row>
    <row r="249" spans="5:5" s="3" customFormat="1" x14ac:dyDescent="0.25">
      <c r="E249" s="55"/>
    </row>
    <row r="250" spans="5:5" s="3" customFormat="1" x14ac:dyDescent="0.25">
      <c r="E250" s="55"/>
    </row>
    <row r="251" spans="5:5" s="3" customFormat="1" x14ac:dyDescent="0.25">
      <c r="E251" s="55"/>
    </row>
    <row r="252" spans="5:5" s="3" customFormat="1" x14ac:dyDescent="0.25">
      <c r="E252" s="55"/>
    </row>
    <row r="253" spans="5:5" s="3" customFormat="1" x14ac:dyDescent="0.25">
      <c r="E253" s="55"/>
    </row>
    <row r="254" spans="5:5" s="3" customFormat="1" x14ac:dyDescent="0.25">
      <c r="E254" s="55"/>
    </row>
    <row r="255" spans="5:5" s="3" customFormat="1" x14ac:dyDescent="0.25">
      <c r="E255" s="55"/>
    </row>
    <row r="256" spans="5:5" s="3" customFormat="1" x14ac:dyDescent="0.25">
      <c r="E256" s="55"/>
    </row>
    <row r="257" spans="5:5" s="3" customFormat="1" x14ac:dyDescent="0.25">
      <c r="E257" s="55"/>
    </row>
    <row r="258" spans="5:5" s="3" customFormat="1" x14ac:dyDescent="0.25">
      <c r="E258" s="55"/>
    </row>
    <row r="259" spans="5:5" s="3" customFormat="1" x14ac:dyDescent="0.25">
      <c r="E259" s="55"/>
    </row>
    <row r="260" spans="5:5" s="3" customFormat="1" x14ac:dyDescent="0.25">
      <c r="E260" s="55"/>
    </row>
    <row r="261" spans="5:5" s="3" customFormat="1" x14ac:dyDescent="0.25">
      <c r="E261" s="55"/>
    </row>
    <row r="262" spans="5:5" s="3" customFormat="1" x14ac:dyDescent="0.25">
      <c r="E262" s="55"/>
    </row>
    <row r="263" spans="5:5" s="3" customFormat="1" x14ac:dyDescent="0.25">
      <c r="E263" s="55"/>
    </row>
    <row r="264" spans="5:5" s="3" customFormat="1" x14ac:dyDescent="0.25">
      <c r="E264" s="55"/>
    </row>
    <row r="265" spans="5:5" s="3" customFormat="1" x14ac:dyDescent="0.25">
      <c r="E265" s="55"/>
    </row>
    <row r="266" spans="5:5" s="3" customFormat="1" x14ac:dyDescent="0.25">
      <c r="E266" s="55"/>
    </row>
    <row r="267" spans="5:5" s="3" customFormat="1" x14ac:dyDescent="0.25">
      <c r="E267" s="55"/>
    </row>
    <row r="268" spans="5:5" s="3" customFormat="1" x14ac:dyDescent="0.25">
      <c r="E268" s="55"/>
    </row>
    <row r="269" spans="5:5" s="3" customFormat="1" x14ac:dyDescent="0.25">
      <c r="E269" s="55"/>
    </row>
    <row r="270" spans="5:5" s="3" customFormat="1" x14ac:dyDescent="0.25">
      <c r="E270" s="55"/>
    </row>
    <row r="271" spans="5:5" s="3" customFormat="1" x14ac:dyDescent="0.25">
      <c r="E271" s="55"/>
    </row>
    <row r="272" spans="5:5" s="3" customFormat="1" x14ac:dyDescent="0.25">
      <c r="E272" s="55"/>
    </row>
    <row r="273" spans="5:5" s="3" customFormat="1" x14ac:dyDescent="0.25">
      <c r="E273" s="55"/>
    </row>
    <row r="274" spans="5:5" s="3" customFormat="1" x14ac:dyDescent="0.25">
      <c r="E274" s="55"/>
    </row>
    <row r="275" spans="5:5" s="3" customFormat="1" x14ac:dyDescent="0.25">
      <c r="E275" s="55"/>
    </row>
    <row r="276" spans="5:5" s="3" customFormat="1" x14ac:dyDescent="0.25">
      <c r="E276" s="55"/>
    </row>
    <row r="277" spans="5:5" s="3" customFormat="1" x14ac:dyDescent="0.25">
      <c r="E277" s="55"/>
    </row>
    <row r="278" spans="5:5" s="3" customFormat="1" x14ac:dyDescent="0.25">
      <c r="E278" s="55"/>
    </row>
    <row r="279" spans="5:5" s="3" customFormat="1" x14ac:dyDescent="0.25">
      <c r="E279" s="55"/>
    </row>
    <row r="280" spans="5:5" s="3" customFormat="1" x14ac:dyDescent="0.25">
      <c r="E280" s="55"/>
    </row>
    <row r="281" spans="5:5" s="3" customFormat="1" x14ac:dyDescent="0.25">
      <c r="E281" s="55"/>
    </row>
    <row r="282" spans="5:5" s="3" customFormat="1" x14ac:dyDescent="0.25">
      <c r="E282" s="55"/>
    </row>
    <row r="283" spans="5:5" s="3" customFormat="1" x14ac:dyDescent="0.25">
      <c r="E283" s="55"/>
    </row>
    <row r="284" spans="5:5" s="3" customFormat="1" x14ac:dyDescent="0.25">
      <c r="E284" s="55"/>
    </row>
    <row r="285" spans="5:5" s="3" customFormat="1" x14ac:dyDescent="0.25">
      <c r="E285" s="55"/>
    </row>
    <row r="286" spans="5:5" s="3" customFormat="1" x14ac:dyDescent="0.25">
      <c r="E286" s="55"/>
    </row>
    <row r="287" spans="5:5" s="3" customFormat="1" x14ac:dyDescent="0.25">
      <c r="E287" s="55"/>
    </row>
    <row r="288" spans="5:5" s="3" customFormat="1" x14ac:dyDescent="0.25">
      <c r="E288" s="55"/>
    </row>
    <row r="289" spans="5:5" s="3" customFormat="1" x14ac:dyDescent="0.25">
      <c r="E289" s="55"/>
    </row>
    <row r="290" spans="5:5" s="3" customFormat="1" x14ac:dyDescent="0.25">
      <c r="E290" s="55"/>
    </row>
    <row r="291" spans="5:5" s="3" customFormat="1" x14ac:dyDescent="0.25">
      <c r="E291" s="55"/>
    </row>
    <row r="292" spans="5:5" s="3" customFormat="1" x14ac:dyDescent="0.25">
      <c r="E292" s="55"/>
    </row>
    <row r="293" spans="5:5" s="3" customFormat="1" x14ac:dyDescent="0.25">
      <c r="E293" s="55"/>
    </row>
    <row r="294" spans="5:5" s="3" customFormat="1" x14ac:dyDescent="0.25">
      <c r="E294" s="55"/>
    </row>
    <row r="295" spans="5:5" s="3" customFormat="1" x14ac:dyDescent="0.25">
      <c r="E295" s="55"/>
    </row>
    <row r="296" spans="5:5" s="3" customFormat="1" x14ac:dyDescent="0.25">
      <c r="E296" s="55"/>
    </row>
    <row r="297" spans="5:5" s="3" customFormat="1" x14ac:dyDescent="0.25">
      <c r="E297" s="55"/>
    </row>
    <row r="298" spans="5:5" s="3" customFormat="1" x14ac:dyDescent="0.25">
      <c r="E298" s="55"/>
    </row>
    <row r="299" spans="5:5" s="3" customFormat="1" x14ac:dyDescent="0.25">
      <c r="E299" s="55"/>
    </row>
    <row r="300" spans="5:5" s="3" customFormat="1" x14ac:dyDescent="0.25">
      <c r="E300" s="55"/>
    </row>
    <row r="301" spans="5:5" s="3" customFormat="1" x14ac:dyDescent="0.25">
      <c r="E301" s="55"/>
    </row>
    <row r="302" spans="5:5" s="3" customFormat="1" x14ac:dyDescent="0.25">
      <c r="E302" s="55"/>
    </row>
    <row r="303" spans="5:5" s="3" customFormat="1" x14ac:dyDescent="0.25">
      <c r="E303" s="55"/>
    </row>
    <row r="304" spans="5:5" s="3" customFormat="1" x14ac:dyDescent="0.25">
      <c r="E304" s="55"/>
    </row>
    <row r="305" spans="5:5" s="3" customFormat="1" x14ac:dyDescent="0.25">
      <c r="E305" s="55"/>
    </row>
    <row r="306" spans="5:5" s="3" customFormat="1" x14ac:dyDescent="0.25">
      <c r="E306" s="55"/>
    </row>
    <row r="307" spans="5:5" s="3" customFormat="1" x14ac:dyDescent="0.25">
      <c r="E307" s="55"/>
    </row>
    <row r="308" spans="5:5" s="3" customFormat="1" x14ac:dyDescent="0.25">
      <c r="E308" s="55"/>
    </row>
    <row r="309" spans="5:5" s="3" customFormat="1" x14ac:dyDescent="0.25">
      <c r="E309" s="55"/>
    </row>
    <row r="310" spans="5:5" s="3" customFormat="1" x14ac:dyDescent="0.25">
      <c r="E310" s="55"/>
    </row>
    <row r="311" spans="5:5" s="3" customFormat="1" x14ac:dyDescent="0.25">
      <c r="E311" s="55"/>
    </row>
    <row r="312" spans="5:5" s="3" customFormat="1" x14ac:dyDescent="0.25">
      <c r="E312" s="55"/>
    </row>
    <row r="313" spans="5:5" s="3" customFormat="1" x14ac:dyDescent="0.25">
      <c r="E313" s="55"/>
    </row>
    <row r="314" spans="5:5" s="3" customFormat="1" x14ac:dyDescent="0.25">
      <c r="E314" s="55"/>
    </row>
    <row r="315" spans="5:5" s="3" customFormat="1" x14ac:dyDescent="0.25">
      <c r="E315" s="55"/>
    </row>
    <row r="316" spans="5:5" s="3" customFormat="1" x14ac:dyDescent="0.25">
      <c r="E316" s="55"/>
    </row>
    <row r="317" spans="5:5" s="3" customFormat="1" x14ac:dyDescent="0.25">
      <c r="E317" s="55"/>
    </row>
    <row r="318" spans="5:5" s="3" customFormat="1" x14ac:dyDescent="0.25">
      <c r="E318" s="55"/>
    </row>
    <row r="319" spans="5:5" s="3" customFormat="1" x14ac:dyDescent="0.25">
      <c r="E319" s="55"/>
    </row>
    <row r="320" spans="5:5" s="3" customFormat="1" x14ac:dyDescent="0.25">
      <c r="E320" s="55"/>
    </row>
    <row r="321" spans="5:5" s="3" customFormat="1" x14ac:dyDescent="0.25">
      <c r="E321" s="55"/>
    </row>
    <row r="322" spans="5:5" s="3" customFormat="1" x14ac:dyDescent="0.25">
      <c r="E322" s="55"/>
    </row>
    <row r="323" spans="5:5" s="3" customFormat="1" x14ac:dyDescent="0.25">
      <c r="E323" s="55"/>
    </row>
    <row r="324" spans="5:5" s="3" customFormat="1" x14ac:dyDescent="0.25">
      <c r="E324" s="55"/>
    </row>
    <row r="325" spans="5:5" s="3" customFormat="1" x14ac:dyDescent="0.25">
      <c r="E325" s="55"/>
    </row>
    <row r="326" spans="5:5" s="3" customFormat="1" x14ac:dyDescent="0.25">
      <c r="E326" s="55"/>
    </row>
    <row r="327" spans="5:5" s="3" customFormat="1" x14ac:dyDescent="0.25">
      <c r="E327" s="55"/>
    </row>
    <row r="328" spans="5:5" s="3" customFormat="1" x14ac:dyDescent="0.25">
      <c r="E328" s="55"/>
    </row>
    <row r="329" spans="5:5" s="3" customFormat="1" x14ac:dyDescent="0.25">
      <c r="E329" s="55"/>
    </row>
    <row r="330" spans="5:5" s="3" customFormat="1" x14ac:dyDescent="0.25">
      <c r="E330" s="55"/>
    </row>
    <row r="331" spans="5:5" s="3" customFormat="1" x14ac:dyDescent="0.25">
      <c r="E331" s="55"/>
    </row>
    <row r="332" spans="5:5" s="3" customFormat="1" x14ac:dyDescent="0.25">
      <c r="E332" s="55"/>
    </row>
    <row r="333" spans="5:5" s="3" customFormat="1" x14ac:dyDescent="0.25">
      <c r="E333" s="55"/>
    </row>
    <row r="334" spans="5:5" s="3" customFormat="1" x14ac:dyDescent="0.25">
      <c r="E334" s="55"/>
    </row>
    <row r="335" spans="5:5" s="3" customFormat="1" x14ac:dyDescent="0.25">
      <c r="E335" s="55"/>
    </row>
    <row r="336" spans="5:5" s="3" customFormat="1" x14ac:dyDescent="0.25">
      <c r="E336" s="55"/>
    </row>
    <row r="337" spans="5:5" s="3" customFormat="1" x14ac:dyDescent="0.25">
      <c r="E337" s="55"/>
    </row>
    <row r="338" spans="5:5" s="3" customFormat="1" x14ac:dyDescent="0.25">
      <c r="E338" s="55"/>
    </row>
    <row r="339" spans="5:5" s="3" customFormat="1" x14ac:dyDescent="0.25">
      <c r="E339" s="55"/>
    </row>
    <row r="340" spans="5:5" s="3" customFormat="1" x14ac:dyDescent="0.25">
      <c r="E340" s="55"/>
    </row>
    <row r="341" spans="5:5" s="3" customFormat="1" x14ac:dyDescent="0.25">
      <c r="E341" s="55"/>
    </row>
    <row r="342" spans="5:5" s="3" customFormat="1" x14ac:dyDescent="0.25">
      <c r="E342" s="55"/>
    </row>
    <row r="343" spans="5:5" s="3" customFormat="1" x14ac:dyDescent="0.25">
      <c r="E343" s="55"/>
    </row>
    <row r="344" spans="5:5" s="3" customFormat="1" x14ac:dyDescent="0.25">
      <c r="E344" s="55"/>
    </row>
    <row r="345" spans="5:5" s="3" customFormat="1" x14ac:dyDescent="0.25">
      <c r="E345" s="55"/>
    </row>
    <row r="346" spans="5:5" s="3" customFormat="1" x14ac:dyDescent="0.25">
      <c r="E346" s="55"/>
    </row>
    <row r="347" spans="5:5" s="3" customFormat="1" x14ac:dyDescent="0.25">
      <c r="E347" s="55"/>
    </row>
    <row r="348" spans="5:5" s="3" customFormat="1" x14ac:dyDescent="0.25">
      <c r="E348" s="55"/>
    </row>
    <row r="349" spans="5:5" s="3" customFormat="1" x14ac:dyDescent="0.25">
      <c r="E349" s="55"/>
    </row>
    <row r="350" spans="5:5" s="3" customFormat="1" x14ac:dyDescent="0.25">
      <c r="E350" s="55"/>
    </row>
    <row r="351" spans="5:5" s="3" customFormat="1" x14ac:dyDescent="0.25">
      <c r="E351" s="55"/>
    </row>
    <row r="352" spans="5:5" s="3" customFormat="1" x14ac:dyDescent="0.25">
      <c r="E352" s="55"/>
    </row>
    <row r="353" spans="5:5" s="3" customFormat="1" x14ac:dyDescent="0.25">
      <c r="E353" s="55"/>
    </row>
    <row r="354" spans="5:5" s="3" customFormat="1" x14ac:dyDescent="0.25">
      <c r="E354" s="55"/>
    </row>
    <row r="355" spans="5:5" s="3" customFormat="1" x14ac:dyDescent="0.25">
      <c r="E355" s="55"/>
    </row>
    <row r="356" spans="5:5" s="3" customFormat="1" x14ac:dyDescent="0.25">
      <c r="E356" s="55"/>
    </row>
    <row r="357" spans="5:5" s="3" customFormat="1" x14ac:dyDescent="0.25">
      <c r="E357" s="55"/>
    </row>
    <row r="358" spans="5:5" s="3" customFormat="1" x14ac:dyDescent="0.25">
      <c r="E358" s="55"/>
    </row>
    <row r="359" spans="5:5" s="3" customFormat="1" x14ac:dyDescent="0.25">
      <c r="E359" s="55"/>
    </row>
    <row r="360" spans="5:5" s="3" customFormat="1" x14ac:dyDescent="0.25">
      <c r="E360" s="55"/>
    </row>
    <row r="361" spans="5:5" s="3" customFormat="1" x14ac:dyDescent="0.25">
      <c r="E361" s="55"/>
    </row>
    <row r="362" spans="5:5" s="3" customFormat="1" x14ac:dyDescent="0.25">
      <c r="E362" s="55"/>
    </row>
    <row r="363" spans="5:5" s="3" customFormat="1" x14ac:dyDescent="0.25">
      <c r="E363" s="55"/>
    </row>
    <row r="364" spans="5:5" s="3" customFormat="1" x14ac:dyDescent="0.25">
      <c r="E364" s="55"/>
    </row>
    <row r="365" spans="5:5" s="3" customFormat="1" x14ac:dyDescent="0.25">
      <c r="E365" s="55"/>
    </row>
    <row r="366" spans="5:5" s="3" customFormat="1" x14ac:dyDescent="0.25">
      <c r="E366" s="55"/>
    </row>
    <row r="367" spans="5:5" s="3" customFormat="1" x14ac:dyDescent="0.25">
      <c r="E367" s="55"/>
    </row>
    <row r="368" spans="5:5" s="3" customFormat="1" x14ac:dyDescent="0.25">
      <c r="E368" s="55"/>
    </row>
    <row r="369" spans="5:5" s="3" customFormat="1" x14ac:dyDescent="0.25">
      <c r="E369" s="55"/>
    </row>
    <row r="370" spans="5:5" s="3" customFormat="1" x14ac:dyDescent="0.25">
      <c r="E370" s="55"/>
    </row>
    <row r="371" spans="5:5" s="3" customFormat="1" x14ac:dyDescent="0.25">
      <c r="E371" s="55"/>
    </row>
    <row r="372" spans="5:5" s="3" customFormat="1" x14ac:dyDescent="0.25">
      <c r="E372" s="55"/>
    </row>
    <row r="373" spans="5:5" s="3" customFormat="1" x14ac:dyDescent="0.25">
      <c r="E373" s="55"/>
    </row>
    <row r="374" spans="5:5" s="3" customFormat="1" x14ac:dyDescent="0.25">
      <c r="E374" s="55"/>
    </row>
    <row r="375" spans="5:5" s="3" customFormat="1" x14ac:dyDescent="0.25">
      <c r="E375" s="55"/>
    </row>
    <row r="376" spans="5:5" s="3" customFormat="1" x14ac:dyDescent="0.25">
      <c r="E376" s="55"/>
    </row>
    <row r="377" spans="5:5" s="3" customFormat="1" x14ac:dyDescent="0.25">
      <c r="E377" s="55"/>
    </row>
    <row r="378" spans="5:5" s="3" customFormat="1" x14ac:dyDescent="0.25">
      <c r="E378" s="55"/>
    </row>
    <row r="379" spans="5:5" s="3" customFormat="1" x14ac:dyDescent="0.25">
      <c r="E379" s="55"/>
    </row>
    <row r="380" spans="5:5" s="3" customFormat="1" x14ac:dyDescent="0.25">
      <c r="E380" s="55"/>
    </row>
    <row r="381" spans="5:5" s="3" customFormat="1" x14ac:dyDescent="0.25">
      <c r="E381" s="55"/>
    </row>
    <row r="382" spans="5:5" s="3" customFormat="1" x14ac:dyDescent="0.25">
      <c r="E382" s="55"/>
    </row>
    <row r="383" spans="5:5" s="3" customFormat="1" x14ac:dyDescent="0.25">
      <c r="E383" s="55"/>
    </row>
    <row r="384" spans="5:5" s="3" customFormat="1" x14ac:dyDescent="0.25">
      <c r="E384" s="55"/>
    </row>
    <row r="385" spans="5:5" s="3" customFormat="1" x14ac:dyDescent="0.25">
      <c r="E385" s="55"/>
    </row>
    <row r="386" spans="5:5" s="3" customFormat="1" x14ac:dyDescent="0.25">
      <c r="E386" s="55"/>
    </row>
    <row r="387" spans="5:5" s="3" customFormat="1" x14ac:dyDescent="0.25">
      <c r="E387" s="55"/>
    </row>
    <row r="388" spans="5:5" s="3" customFormat="1" x14ac:dyDescent="0.25">
      <c r="E388" s="55"/>
    </row>
    <row r="389" spans="5:5" s="3" customFormat="1" x14ac:dyDescent="0.25">
      <c r="E389" s="55"/>
    </row>
    <row r="390" spans="5:5" s="3" customFormat="1" x14ac:dyDescent="0.25">
      <c r="E390" s="55"/>
    </row>
    <row r="391" spans="5:5" s="3" customFormat="1" x14ac:dyDescent="0.25">
      <c r="E391" s="55"/>
    </row>
    <row r="392" spans="5:5" s="3" customFormat="1" x14ac:dyDescent="0.25">
      <c r="E392" s="55"/>
    </row>
    <row r="393" spans="5:5" s="3" customFormat="1" x14ac:dyDescent="0.25">
      <c r="E393" s="55"/>
    </row>
    <row r="394" spans="5:5" s="3" customFormat="1" x14ac:dyDescent="0.25">
      <c r="E394" s="55"/>
    </row>
    <row r="395" spans="5:5" s="3" customFormat="1" x14ac:dyDescent="0.25">
      <c r="E395" s="55"/>
    </row>
    <row r="396" spans="5:5" s="3" customFormat="1" x14ac:dyDescent="0.25">
      <c r="E396" s="55"/>
    </row>
    <row r="397" spans="5:5" s="3" customFormat="1" x14ac:dyDescent="0.25">
      <c r="E397" s="55"/>
    </row>
    <row r="398" spans="5:5" s="3" customFormat="1" x14ac:dyDescent="0.25">
      <c r="E398" s="55"/>
    </row>
    <row r="399" spans="5:5" s="3" customFormat="1" x14ac:dyDescent="0.25">
      <c r="E399" s="55"/>
    </row>
    <row r="400" spans="5:5" s="3" customFormat="1" x14ac:dyDescent="0.25">
      <c r="E400" s="55"/>
    </row>
    <row r="401" spans="5:5" s="3" customFormat="1" x14ac:dyDescent="0.25">
      <c r="E401" s="55"/>
    </row>
    <row r="402" spans="5:5" s="3" customFormat="1" x14ac:dyDescent="0.25">
      <c r="E402" s="55"/>
    </row>
    <row r="403" spans="5:5" s="3" customFormat="1" x14ac:dyDescent="0.25">
      <c r="E403" s="55"/>
    </row>
    <row r="404" spans="5:5" s="3" customFormat="1" x14ac:dyDescent="0.25">
      <c r="E404" s="55"/>
    </row>
    <row r="405" spans="5:5" s="3" customFormat="1" x14ac:dyDescent="0.25">
      <c r="E405" s="55"/>
    </row>
    <row r="406" spans="5:5" s="3" customFormat="1" x14ac:dyDescent="0.25">
      <c r="E406" s="55"/>
    </row>
    <row r="407" spans="5:5" s="3" customFormat="1" x14ac:dyDescent="0.25">
      <c r="E407" s="55"/>
    </row>
    <row r="408" spans="5:5" s="3" customFormat="1" x14ac:dyDescent="0.25">
      <c r="E408" s="55"/>
    </row>
    <row r="409" spans="5:5" s="3" customFormat="1" x14ac:dyDescent="0.25">
      <c r="E409" s="55"/>
    </row>
    <row r="410" spans="5:5" s="3" customFormat="1" x14ac:dyDescent="0.25">
      <c r="E410" s="55"/>
    </row>
    <row r="411" spans="5:5" s="3" customFormat="1" x14ac:dyDescent="0.25">
      <c r="E411" s="55"/>
    </row>
    <row r="412" spans="5:5" s="3" customFormat="1" x14ac:dyDescent="0.25">
      <c r="E412" s="55"/>
    </row>
    <row r="413" spans="5:5" s="3" customFormat="1" x14ac:dyDescent="0.25">
      <c r="E413" s="55"/>
    </row>
    <row r="414" spans="5:5" s="3" customFormat="1" x14ac:dyDescent="0.25">
      <c r="E414" s="55"/>
    </row>
    <row r="415" spans="5:5" s="3" customFormat="1" x14ac:dyDescent="0.25">
      <c r="E415" s="55"/>
    </row>
    <row r="416" spans="5:5" s="3" customFormat="1" x14ac:dyDescent="0.25">
      <c r="E416" s="55"/>
    </row>
    <row r="417" spans="5:5" s="3" customFormat="1" x14ac:dyDescent="0.25">
      <c r="E417" s="55"/>
    </row>
    <row r="418" spans="5:5" s="3" customFormat="1" x14ac:dyDescent="0.25">
      <c r="E418" s="55"/>
    </row>
    <row r="419" spans="5:5" s="3" customFormat="1" x14ac:dyDescent="0.25">
      <c r="E419" s="55"/>
    </row>
    <row r="420" spans="5:5" s="3" customFormat="1" x14ac:dyDescent="0.25">
      <c r="E420" s="55"/>
    </row>
    <row r="421" spans="5:5" s="3" customFormat="1" x14ac:dyDescent="0.25">
      <c r="E421" s="55"/>
    </row>
    <row r="422" spans="5:5" s="3" customFormat="1" x14ac:dyDescent="0.25">
      <c r="E422" s="55"/>
    </row>
    <row r="423" spans="5:5" s="3" customFormat="1" x14ac:dyDescent="0.25">
      <c r="E423" s="55"/>
    </row>
    <row r="424" spans="5:5" s="3" customFormat="1" x14ac:dyDescent="0.25">
      <c r="E424" s="55"/>
    </row>
    <row r="425" spans="5:5" s="3" customFormat="1" x14ac:dyDescent="0.25">
      <c r="E425" s="55"/>
    </row>
    <row r="426" spans="5:5" s="3" customFormat="1" x14ac:dyDescent="0.25">
      <c r="E426" s="55"/>
    </row>
    <row r="427" spans="5:5" s="3" customFormat="1" x14ac:dyDescent="0.25">
      <c r="E427" s="55"/>
    </row>
    <row r="428" spans="5:5" s="3" customFormat="1" x14ac:dyDescent="0.25">
      <c r="E428" s="55"/>
    </row>
    <row r="429" spans="5:5" s="3" customFormat="1" x14ac:dyDescent="0.25">
      <c r="E429" s="55"/>
    </row>
    <row r="430" spans="5:5" s="3" customFormat="1" x14ac:dyDescent="0.25">
      <c r="E430" s="55"/>
    </row>
    <row r="431" spans="5:5" s="3" customFormat="1" x14ac:dyDescent="0.25">
      <c r="E431" s="55"/>
    </row>
    <row r="432" spans="5:5" s="3" customFormat="1" x14ac:dyDescent="0.25">
      <c r="E432" s="55"/>
    </row>
    <row r="433" spans="5:5" s="3" customFormat="1" x14ac:dyDescent="0.25">
      <c r="E433" s="55"/>
    </row>
    <row r="434" spans="5:5" s="3" customFormat="1" x14ac:dyDescent="0.25">
      <c r="E434" s="55"/>
    </row>
    <row r="435" spans="5:5" s="3" customFormat="1" x14ac:dyDescent="0.25">
      <c r="E435" s="55"/>
    </row>
    <row r="436" spans="5:5" s="3" customFormat="1" x14ac:dyDescent="0.25">
      <c r="E436" s="55"/>
    </row>
    <row r="437" spans="5:5" s="3" customFormat="1" x14ac:dyDescent="0.25">
      <c r="E437" s="55"/>
    </row>
    <row r="438" spans="5:5" s="3" customFormat="1" x14ac:dyDescent="0.25">
      <c r="E438" s="55"/>
    </row>
    <row r="439" spans="5:5" s="3" customFormat="1" x14ac:dyDescent="0.25">
      <c r="E439" s="55"/>
    </row>
    <row r="440" spans="5:5" s="3" customFormat="1" x14ac:dyDescent="0.25">
      <c r="E440" s="55"/>
    </row>
    <row r="441" spans="5:5" s="3" customFormat="1" x14ac:dyDescent="0.25">
      <c r="E441" s="55"/>
    </row>
    <row r="442" spans="5:5" s="3" customFormat="1" x14ac:dyDescent="0.25">
      <c r="E442" s="55"/>
    </row>
    <row r="443" spans="5:5" s="3" customFormat="1" x14ac:dyDescent="0.25">
      <c r="E443" s="55"/>
    </row>
    <row r="444" spans="5:5" s="3" customFormat="1" x14ac:dyDescent="0.25">
      <c r="E444" s="55"/>
    </row>
    <row r="445" spans="5:5" s="3" customFormat="1" x14ac:dyDescent="0.25">
      <c r="E445" s="55"/>
    </row>
    <row r="446" spans="5:5" s="3" customFormat="1" x14ac:dyDescent="0.25">
      <c r="E446" s="55"/>
    </row>
    <row r="447" spans="5:5" s="3" customFormat="1" x14ac:dyDescent="0.25">
      <c r="E447" s="55"/>
    </row>
    <row r="448" spans="5:5" s="3" customFormat="1" x14ac:dyDescent="0.25">
      <c r="E448" s="55"/>
    </row>
    <row r="449" spans="5:5" s="3" customFormat="1" x14ac:dyDescent="0.25">
      <c r="E449" s="55"/>
    </row>
    <row r="450" spans="5:5" s="3" customFormat="1" x14ac:dyDescent="0.25">
      <c r="E450" s="55"/>
    </row>
    <row r="451" spans="5:5" s="3" customFormat="1" x14ac:dyDescent="0.25">
      <c r="E451" s="55"/>
    </row>
    <row r="452" spans="5:5" s="3" customFormat="1" x14ac:dyDescent="0.25">
      <c r="E452" s="55"/>
    </row>
    <row r="453" spans="5:5" s="3" customFormat="1" x14ac:dyDescent="0.25">
      <c r="E453" s="55"/>
    </row>
    <row r="454" spans="5:5" s="3" customFormat="1" x14ac:dyDescent="0.25">
      <c r="E454" s="55"/>
    </row>
    <row r="455" spans="5:5" s="3" customFormat="1" x14ac:dyDescent="0.25">
      <c r="E455" s="55"/>
    </row>
    <row r="456" spans="5:5" s="3" customFormat="1" x14ac:dyDescent="0.25">
      <c r="E456" s="55"/>
    </row>
    <row r="457" spans="5:5" s="3" customFormat="1" x14ac:dyDescent="0.25">
      <c r="E457" s="55"/>
    </row>
    <row r="458" spans="5:5" s="3" customFormat="1" x14ac:dyDescent="0.25">
      <c r="E458" s="55"/>
    </row>
    <row r="459" spans="5:5" s="3" customFormat="1" x14ac:dyDescent="0.25">
      <c r="E459" s="55"/>
    </row>
    <row r="460" spans="5:5" s="3" customFormat="1" x14ac:dyDescent="0.25">
      <c r="E460" s="55"/>
    </row>
    <row r="461" spans="5:5" s="3" customFormat="1" x14ac:dyDescent="0.25">
      <c r="E461" s="55"/>
    </row>
    <row r="462" spans="5:5" s="3" customFormat="1" x14ac:dyDescent="0.25">
      <c r="E462" s="55"/>
    </row>
    <row r="463" spans="5:5" s="3" customFormat="1" x14ac:dyDescent="0.25">
      <c r="E463" s="55"/>
    </row>
    <row r="464" spans="5:5" s="3" customFormat="1" x14ac:dyDescent="0.25">
      <c r="E464" s="55"/>
    </row>
    <row r="465" spans="5:5" s="3" customFormat="1" x14ac:dyDescent="0.25">
      <c r="E465" s="55"/>
    </row>
    <row r="466" spans="5:5" s="3" customFormat="1" x14ac:dyDescent="0.25">
      <c r="E466" s="55"/>
    </row>
    <row r="467" spans="5:5" s="3" customFormat="1" x14ac:dyDescent="0.25">
      <c r="E467" s="55"/>
    </row>
    <row r="468" spans="5:5" s="3" customFormat="1" x14ac:dyDescent="0.25">
      <c r="E468" s="55"/>
    </row>
    <row r="469" spans="5:5" s="3" customFormat="1" x14ac:dyDescent="0.25">
      <c r="E469" s="55"/>
    </row>
    <row r="470" spans="5:5" s="3" customFormat="1" x14ac:dyDescent="0.25">
      <c r="E470" s="55"/>
    </row>
    <row r="471" spans="5:5" s="3" customFormat="1" x14ac:dyDescent="0.25">
      <c r="E471" s="55"/>
    </row>
    <row r="472" spans="5:5" s="3" customFormat="1" x14ac:dyDescent="0.25">
      <c r="E472" s="55"/>
    </row>
    <row r="473" spans="5:5" s="3" customFormat="1" x14ac:dyDescent="0.25">
      <c r="E473" s="55"/>
    </row>
    <row r="474" spans="5:5" s="3" customFormat="1" x14ac:dyDescent="0.25">
      <c r="E474" s="55"/>
    </row>
    <row r="475" spans="5:5" s="3" customFormat="1" x14ac:dyDescent="0.25">
      <c r="E475" s="55"/>
    </row>
    <row r="476" spans="5:5" s="3" customFormat="1" x14ac:dyDescent="0.25">
      <c r="E476" s="55"/>
    </row>
    <row r="477" spans="5:5" s="3" customFormat="1" x14ac:dyDescent="0.25">
      <c r="E477" s="55"/>
    </row>
    <row r="478" spans="5:5" s="3" customFormat="1" x14ac:dyDescent="0.25">
      <c r="E478" s="55"/>
    </row>
    <row r="479" spans="5:5" s="3" customFormat="1" x14ac:dyDescent="0.25">
      <c r="E479" s="55"/>
    </row>
    <row r="480" spans="5:5" s="3" customFormat="1" x14ac:dyDescent="0.25">
      <c r="E480" s="55"/>
    </row>
    <row r="481" spans="5:5" s="3" customFormat="1" x14ac:dyDescent="0.25">
      <c r="E481" s="55"/>
    </row>
    <row r="482" spans="5:5" s="3" customFormat="1" x14ac:dyDescent="0.25">
      <c r="E482" s="55"/>
    </row>
    <row r="483" spans="5:5" s="3" customFormat="1" x14ac:dyDescent="0.25">
      <c r="E483" s="55"/>
    </row>
    <row r="484" spans="5:5" s="3" customFormat="1" x14ac:dyDescent="0.25">
      <c r="E484" s="55"/>
    </row>
    <row r="485" spans="5:5" s="3" customFormat="1" x14ac:dyDescent="0.25">
      <c r="E485" s="55"/>
    </row>
    <row r="486" spans="5:5" s="3" customFormat="1" x14ac:dyDescent="0.25">
      <c r="E486" s="55"/>
    </row>
    <row r="487" spans="5:5" s="3" customFormat="1" x14ac:dyDescent="0.25">
      <c r="E487" s="55"/>
    </row>
    <row r="488" spans="5:5" s="3" customFormat="1" x14ac:dyDescent="0.25">
      <c r="E488" s="55"/>
    </row>
    <row r="489" spans="5:5" s="3" customFormat="1" x14ac:dyDescent="0.25">
      <c r="E489" s="55"/>
    </row>
    <row r="490" spans="5:5" s="3" customFormat="1" x14ac:dyDescent="0.25">
      <c r="E490" s="55"/>
    </row>
    <row r="491" spans="5:5" s="3" customFormat="1" x14ac:dyDescent="0.25">
      <c r="E491" s="55"/>
    </row>
    <row r="492" spans="5:5" s="3" customFormat="1" x14ac:dyDescent="0.25">
      <c r="E492" s="55"/>
    </row>
    <row r="493" spans="5:5" s="3" customFormat="1" x14ac:dyDescent="0.25">
      <c r="E493" s="55"/>
    </row>
    <row r="494" spans="5:5" s="3" customFormat="1" x14ac:dyDescent="0.25">
      <c r="E494" s="55"/>
    </row>
    <row r="495" spans="5:5" s="3" customFormat="1" x14ac:dyDescent="0.25">
      <c r="E495" s="55"/>
    </row>
    <row r="496" spans="5:5" s="3" customFormat="1" x14ac:dyDescent="0.25">
      <c r="E496" s="55"/>
    </row>
    <row r="497" spans="5:5" s="3" customFormat="1" x14ac:dyDescent="0.25">
      <c r="E497" s="55"/>
    </row>
    <row r="498" spans="5:5" s="3" customFormat="1" x14ac:dyDescent="0.25">
      <c r="E498" s="55"/>
    </row>
    <row r="499" spans="5:5" s="3" customFormat="1" x14ac:dyDescent="0.25">
      <c r="E499" s="55"/>
    </row>
    <row r="500" spans="5:5" s="3" customFormat="1" x14ac:dyDescent="0.25">
      <c r="E500" s="55"/>
    </row>
    <row r="501" spans="5:5" s="3" customFormat="1" x14ac:dyDescent="0.25">
      <c r="E501" s="55"/>
    </row>
    <row r="502" spans="5:5" s="3" customFormat="1" x14ac:dyDescent="0.25">
      <c r="E502" s="55"/>
    </row>
    <row r="503" spans="5:5" s="3" customFormat="1" x14ac:dyDescent="0.25">
      <c r="E503" s="55"/>
    </row>
    <row r="504" spans="5:5" s="3" customFormat="1" x14ac:dyDescent="0.25">
      <c r="E504" s="55"/>
    </row>
    <row r="505" spans="5:5" s="3" customFormat="1" x14ac:dyDescent="0.25">
      <c r="E505" s="55"/>
    </row>
    <row r="506" spans="5:5" s="3" customFormat="1" x14ac:dyDescent="0.25">
      <c r="E506" s="55"/>
    </row>
    <row r="507" spans="5:5" s="3" customFormat="1" x14ac:dyDescent="0.25">
      <c r="E507" s="55"/>
    </row>
    <row r="508" spans="5:5" s="3" customFormat="1" x14ac:dyDescent="0.25">
      <c r="E508" s="55"/>
    </row>
    <row r="509" spans="5:5" s="3" customFormat="1" x14ac:dyDescent="0.25">
      <c r="E509" s="55"/>
    </row>
    <row r="510" spans="5:5" s="3" customFormat="1" x14ac:dyDescent="0.25">
      <c r="E510" s="55"/>
    </row>
    <row r="511" spans="5:5" s="3" customFormat="1" x14ac:dyDescent="0.25">
      <c r="E511" s="55"/>
    </row>
    <row r="512" spans="5:5" s="3" customFormat="1" x14ac:dyDescent="0.25">
      <c r="E512" s="55"/>
    </row>
    <row r="513" spans="5:5" s="3" customFormat="1" x14ac:dyDescent="0.25">
      <c r="E513" s="55"/>
    </row>
    <row r="514" spans="5:5" s="3" customFormat="1" x14ac:dyDescent="0.25">
      <c r="E514" s="55"/>
    </row>
    <row r="515" spans="5:5" s="3" customFormat="1" x14ac:dyDescent="0.25">
      <c r="E515" s="55"/>
    </row>
    <row r="516" spans="5:5" s="3" customFormat="1" x14ac:dyDescent="0.25">
      <c r="E516" s="55"/>
    </row>
    <row r="517" spans="5:5" s="3" customFormat="1" x14ac:dyDescent="0.25">
      <c r="E517" s="55"/>
    </row>
    <row r="518" spans="5:5" s="3" customFormat="1" x14ac:dyDescent="0.25">
      <c r="E518" s="55"/>
    </row>
    <row r="519" spans="5:5" s="3" customFormat="1" x14ac:dyDescent="0.25">
      <c r="E519" s="55"/>
    </row>
    <row r="520" spans="5:5" s="3" customFormat="1" x14ac:dyDescent="0.25">
      <c r="E520" s="55"/>
    </row>
    <row r="521" spans="5:5" s="3" customFormat="1" x14ac:dyDescent="0.25">
      <c r="E521" s="55"/>
    </row>
    <row r="522" spans="5:5" s="3" customFormat="1" x14ac:dyDescent="0.25">
      <c r="E522" s="55"/>
    </row>
    <row r="523" spans="5:5" s="3" customFormat="1" x14ac:dyDescent="0.25">
      <c r="E523" s="55"/>
    </row>
    <row r="524" spans="5:5" s="3" customFormat="1" x14ac:dyDescent="0.25">
      <c r="E524" s="55"/>
    </row>
    <row r="525" spans="5:5" s="3" customFormat="1" x14ac:dyDescent="0.25">
      <c r="E525" s="55"/>
    </row>
    <row r="526" spans="5:5" s="3" customFormat="1" x14ac:dyDescent="0.25">
      <c r="E526" s="55"/>
    </row>
    <row r="527" spans="5:5" s="3" customFormat="1" x14ac:dyDescent="0.25">
      <c r="E527" s="55"/>
    </row>
    <row r="528" spans="5:5" s="3" customFormat="1" x14ac:dyDescent="0.25">
      <c r="E528" s="55"/>
    </row>
    <row r="529" spans="5:5" s="3" customFormat="1" x14ac:dyDescent="0.25">
      <c r="E529" s="55"/>
    </row>
    <row r="530" spans="5:5" s="3" customFormat="1" x14ac:dyDescent="0.25">
      <c r="E530" s="55"/>
    </row>
    <row r="531" spans="5:5" s="3" customFormat="1" x14ac:dyDescent="0.25">
      <c r="E531" s="55"/>
    </row>
    <row r="532" spans="5:5" s="3" customFormat="1" x14ac:dyDescent="0.25">
      <c r="E532" s="55"/>
    </row>
    <row r="533" spans="5:5" s="3" customFormat="1" x14ac:dyDescent="0.25">
      <c r="E533" s="55"/>
    </row>
    <row r="534" spans="5:5" s="3" customFormat="1" x14ac:dyDescent="0.25">
      <c r="E534" s="55"/>
    </row>
    <row r="535" spans="5:5" s="3" customFormat="1" x14ac:dyDescent="0.25">
      <c r="E535" s="55"/>
    </row>
    <row r="536" spans="5:5" s="3" customFormat="1" x14ac:dyDescent="0.25">
      <c r="E536" s="55"/>
    </row>
    <row r="537" spans="5:5" s="3" customFormat="1" x14ac:dyDescent="0.25">
      <c r="E537" s="55"/>
    </row>
    <row r="538" spans="5:5" s="3" customFormat="1" x14ac:dyDescent="0.25">
      <c r="E538" s="55"/>
    </row>
    <row r="539" spans="5:5" s="3" customFormat="1" x14ac:dyDescent="0.25">
      <c r="E539" s="55"/>
    </row>
    <row r="540" spans="5:5" s="3" customFormat="1" x14ac:dyDescent="0.25">
      <c r="E540" s="55"/>
    </row>
    <row r="541" spans="5:5" s="3" customFormat="1" x14ac:dyDescent="0.25">
      <c r="E541" s="55"/>
    </row>
    <row r="542" spans="5:5" s="3" customFormat="1" x14ac:dyDescent="0.25">
      <c r="E542" s="55"/>
    </row>
    <row r="543" spans="5:5" s="3" customFormat="1" x14ac:dyDescent="0.25">
      <c r="E543" s="55"/>
    </row>
    <row r="544" spans="5:5" s="3" customFormat="1" x14ac:dyDescent="0.25">
      <c r="E544" s="55"/>
    </row>
    <row r="545" spans="5:5" s="3" customFormat="1" x14ac:dyDescent="0.25">
      <c r="E545" s="55"/>
    </row>
    <row r="546" spans="5:5" s="3" customFormat="1" x14ac:dyDescent="0.25">
      <c r="E546" s="55"/>
    </row>
    <row r="547" spans="5:5" s="3" customFormat="1" x14ac:dyDescent="0.25">
      <c r="E547" s="55"/>
    </row>
    <row r="548" spans="5:5" s="3" customFormat="1" x14ac:dyDescent="0.25">
      <c r="E548" s="55"/>
    </row>
    <row r="549" spans="5:5" s="3" customFormat="1" x14ac:dyDescent="0.25">
      <c r="E549" s="55"/>
    </row>
    <row r="550" spans="5:5" s="3" customFormat="1" x14ac:dyDescent="0.25">
      <c r="E550" s="55"/>
    </row>
    <row r="551" spans="5:5" s="3" customFormat="1" x14ac:dyDescent="0.25">
      <c r="E551" s="55"/>
    </row>
    <row r="552" spans="5:5" s="3" customFormat="1" x14ac:dyDescent="0.25">
      <c r="E552" s="55"/>
    </row>
    <row r="553" spans="5:5" s="3" customFormat="1" x14ac:dyDescent="0.25">
      <c r="E553" s="55"/>
    </row>
    <row r="554" spans="5:5" s="3" customFormat="1" x14ac:dyDescent="0.25">
      <c r="E554" s="55"/>
    </row>
    <row r="555" spans="5:5" s="3" customFormat="1" x14ac:dyDescent="0.25">
      <c r="E555" s="55"/>
    </row>
    <row r="556" spans="5:5" s="3" customFormat="1" x14ac:dyDescent="0.25">
      <c r="E556" s="55"/>
    </row>
    <row r="557" spans="5:5" s="3" customFormat="1" x14ac:dyDescent="0.25">
      <c r="E557" s="55"/>
    </row>
    <row r="558" spans="5:5" s="3" customFormat="1" x14ac:dyDescent="0.25">
      <c r="E558" s="55"/>
    </row>
    <row r="559" spans="5:5" s="3" customFormat="1" x14ac:dyDescent="0.25">
      <c r="E559" s="55"/>
    </row>
    <row r="560" spans="5:5" s="3" customFormat="1" x14ac:dyDescent="0.25">
      <c r="E560" s="55"/>
    </row>
    <row r="561" spans="5:5" s="3" customFormat="1" x14ac:dyDescent="0.25">
      <c r="E561" s="55"/>
    </row>
    <row r="562" spans="5:5" s="3" customFormat="1" x14ac:dyDescent="0.25">
      <c r="E562" s="55"/>
    </row>
    <row r="563" spans="5:5" s="3" customFormat="1" x14ac:dyDescent="0.25">
      <c r="E563" s="55"/>
    </row>
    <row r="564" spans="5:5" s="3" customFormat="1" x14ac:dyDescent="0.25">
      <c r="E564" s="55"/>
    </row>
    <row r="565" spans="5:5" s="3" customFormat="1" x14ac:dyDescent="0.25">
      <c r="E565" s="55"/>
    </row>
    <row r="566" spans="5:5" s="3" customFormat="1" x14ac:dyDescent="0.25">
      <c r="E566" s="55"/>
    </row>
    <row r="567" spans="5:5" s="3" customFormat="1" x14ac:dyDescent="0.25">
      <c r="E567" s="55"/>
    </row>
    <row r="568" spans="5:5" s="3" customFormat="1" x14ac:dyDescent="0.25">
      <c r="E568" s="55"/>
    </row>
    <row r="569" spans="5:5" s="3" customFormat="1" x14ac:dyDescent="0.25">
      <c r="E569" s="55"/>
    </row>
    <row r="570" spans="5:5" s="3" customFormat="1" x14ac:dyDescent="0.25">
      <c r="E570" s="55"/>
    </row>
    <row r="571" spans="5:5" s="3" customFormat="1" x14ac:dyDescent="0.25">
      <c r="E571" s="55"/>
    </row>
    <row r="572" spans="5:5" s="3" customFormat="1" x14ac:dyDescent="0.25">
      <c r="E572" s="55"/>
    </row>
    <row r="573" spans="5:5" s="3" customFormat="1" x14ac:dyDescent="0.25">
      <c r="E573" s="55"/>
    </row>
    <row r="574" spans="5:5" s="3" customFormat="1" x14ac:dyDescent="0.25">
      <c r="E574" s="55"/>
    </row>
    <row r="575" spans="5:5" s="3" customFormat="1" x14ac:dyDescent="0.25">
      <c r="E575" s="55"/>
    </row>
    <row r="576" spans="5:5" s="3" customFormat="1" x14ac:dyDescent="0.25">
      <c r="E576" s="55"/>
    </row>
    <row r="577" spans="5:5" s="3" customFormat="1" x14ac:dyDescent="0.25">
      <c r="E577" s="55"/>
    </row>
    <row r="578" spans="5:5" s="3" customFormat="1" x14ac:dyDescent="0.25">
      <c r="E578" s="55"/>
    </row>
    <row r="579" spans="5:5" s="3" customFormat="1" x14ac:dyDescent="0.25">
      <c r="E579" s="55"/>
    </row>
    <row r="580" spans="5:5" s="3" customFormat="1" x14ac:dyDescent="0.25">
      <c r="E580" s="55"/>
    </row>
    <row r="581" spans="5:5" s="3" customFormat="1" x14ac:dyDescent="0.25">
      <c r="E581" s="55"/>
    </row>
    <row r="582" spans="5:5" s="3" customFormat="1" x14ac:dyDescent="0.25">
      <c r="E582" s="55"/>
    </row>
    <row r="583" spans="5:5" s="3" customFormat="1" x14ac:dyDescent="0.25">
      <c r="E583" s="55"/>
    </row>
    <row r="584" spans="5:5" s="3" customFormat="1" x14ac:dyDescent="0.25">
      <c r="E584" s="55"/>
    </row>
    <row r="585" spans="5:5" s="3" customFormat="1" x14ac:dyDescent="0.25">
      <c r="E585" s="55"/>
    </row>
    <row r="586" spans="5:5" s="3" customFormat="1" x14ac:dyDescent="0.25">
      <c r="E586" s="55"/>
    </row>
    <row r="587" spans="5:5" s="3" customFormat="1" x14ac:dyDescent="0.25">
      <c r="E587" s="55"/>
    </row>
    <row r="588" spans="5:5" s="3" customFormat="1" x14ac:dyDescent="0.25">
      <c r="E588" s="55"/>
    </row>
    <row r="589" spans="5:5" s="3" customFormat="1" x14ac:dyDescent="0.25">
      <c r="E589" s="55"/>
    </row>
    <row r="590" spans="5:5" s="3" customFormat="1" x14ac:dyDescent="0.25">
      <c r="E590" s="55"/>
    </row>
    <row r="591" spans="5:5" s="3" customFormat="1" x14ac:dyDescent="0.25">
      <c r="E591" s="55"/>
    </row>
    <row r="592" spans="5:5" s="3" customFormat="1" x14ac:dyDescent="0.25">
      <c r="E592" s="55"/>
    </row>
    <row r="593" spans="5:5" s="3" customFormat="1" x14ac:dyDescent="0.25">
      <c r="E593" s="55"/>
    </row>
    <row r="594" spans="5:5" s="3" customFormat="1" x14ac:dyDescent="0.25">
      <c r="E594" s="55"/>
    </row>
    <row r="595" spans="5:5" s="3" customFormat="1" x14ac:dyDescent="0.25">
      <c r="E595" s="55"/>
    </row>
    <row r="596" spans="5:5" s="3" customFormat="1" x14ac:dyDescent="0.25">
      <c r="E596" s="55"/>
    </row>
    <row r="597" spans="5:5" s="3" customFormat="1" x14ac:dyDescent="0.25">
      <c r="E597" s="55"/>
    </row>
    <row r="598" spans="5:5" s="3" customFormat="1" x14ac:dyDescent="0.25">
      <c r="E598" s="55"/>
    </row>
    <row r="599" spans="5:5" s="3" customFormat="1" x14ac:dyDescent="0.25">
      <c r="E599" s="55"/>
    </row>
    <row r="600" spans="5:5" s="3" customFormat="1" x14ac:dyDescent="0.25">
      <c r="E600" s="55"/>
    </row>
    <row r="601" spans="5:5" s="3" customFormat="1" x14ac:dyDescent="0.25">
      <c r="E601" s="55"/>
    </row>
    <row r="602" spans="5:5" s="3" customFormat="1" x14ac:dyDescent="0.25">
      <c r="E602" s="55"/>
    </row>
    <row r="603" spans="5:5" s="3" customFormat="1" x14ac:dyDescent="0.25">
      <c r="E603" s="55"/>
    </row>
    <row r="604" spans="5:5" s="3" customFormat="1" x14ac:dyDescent="0.25">
      <c r="E604" s="55"/>
    </row>
    <row r="605" spans="5:5" s="3" customFormat="1" x14ac:dyDescent="0.25">
      <c r="E605" s="55"/>
    </row>
    <row r="606" spans="5:5" s="3" customFormat="1" x14ac:dyDescent="0.25">
      <c r="E606" s="55"/>
    </row>
    <row r="607" spans="5:5" s="3" customFormat="1" x14ac:dyDescent="0.25">
      <c r="E607" s="55"/>
    </row>
    <row r="608" spans="5:5" s="3" customFormat="1" x14ac:dyDescent="0.25">
      <c r="E608" s="55"/>
    </row>
    <row r="609" spans="5:5" s="3" customFormat="1" x14ac:dyDescent="0.25">
      <c r="E609" s="55"/>
    </row>
    <row r="610" spans="5:5" s="3" customFormat="1" x14ac:dyDescent="0.25">
      <c r="E610" s="55"/>
    </row>
    <row r="611" spans="5:5" s="3" customFormat="1" x14ac:dyDescent="0.25">
      <c r="E611" s="55"/>
    </row>
    <row r="612" spans="5:5" s="3" customFormat="1" x14ac:dyDescent="0.25">
      <c r="E612" s="55"/>
    </row>
    <row r="613" spans="5:5" s="3" customFormat="1" x14ac:dyDescent="0.25">
      <c r="E613" s="55"/>
    </row>
    <row r="614" spans="5:5" s="3" customFormat="1" x14ac:dyDescent="0.25">
      <c r="E614" s="55"/>
    </row>
    <row r="615" spans="5:5" s="3" customFormat="1" x14ac:dyDescent="0.25">
      <c r="E615" s="55"/>
    </row>
    <row r="616" spans="5:5" s="3" customFormat="1" x14ac:dyDescent="0.25">
      <c r="E616" s="55"/>
    </row>
    <row r="617" spans="5:5" s="3" customFormat="1" x14ac:dyDescent="0.25">
      <c r="E617" s="55"/>
    </row>
    <row r="618" spans="5:5" s="3" customFormat="1" x14ac:dyDescent="0.25">
      <c r="E618" s="55"/>
    </row>
    <row r="619" spans="5:5" s="3" customFormat="1" x14ac:dyDescent="0.25">
      <c r="E619" s="55"/>
    </row>
    <row r="620" spans="5:5" s="3" customFormat="1" x14ac:dyDescent="0.25">
      <c r="E620" s="55"/>
    </row>
    <row r="621" spans="5:5" s="3" customFormat="1" x14ac:dyDescent="0.25">
      <c r="E621" s="55"/>
    </row>
    <row r="622" spans="5:5" s="3" customFormat="1" x14ac:dyDescent="0.25">
      <c r="E622" s="55"/>
    </row>
    <row r="623" spans="5:5" s="3" customFormat="1" x14ac:dyDescent="0.25">
      <c r="E623" s="55"/>
    </row>
    <row r="624" spans="5:5" s="3" customFormat="1" x14ac:dyDescent="0.25">
      <c r="E624" s="55"/>
    </row>
    <row r="625" spans="5:5" s="3" customFormat="1" x14ac:dyDescent="0.25">
      <c r="E625" s="55"/>
    </row>
    <row r="626" spans="5:5" s="3" customFormat="1" x14ac:dyDescent="0.25">
      <c r="E626" s="55"/>
    </row>
    <row r="627" spans="5:5" s="3" customFormat="1" x14ac:dyDescent="0.25">
      <c r="E627" s="55"/>
    </row>
    <row r="628" spans="5:5" s="3" customFormat="1" x14ac:dyDescent="0.25">
      <c r="E628" s="55"/>
    </row>
    <row r="629" spans="5:5" s="3" customFormat="1" x14ac:dyDescent="0.25">
      <c r="E629" s="55"/>
    </row>
    <row r="630" spans="5:5" s="3" customFormat="1" x14ac:dyDescent="0.25">
      <c r="E630" s="55"/>
    </row>
    <row r="631" spans="5:5" s="3" customFormat="1" x14ac:dyDescent="0.25">
      <c r="E631" s="55"/>
    </row>
    <row r="632" spans="5:5" s="3" customFormat="1" x14ac:dyDescent="0.25">
      <c r="E632" s="55"/>
    </row>
    <row r="633" spans="5:5" s="3" customFormat="1" x14ac:dyDescent="0.25">
      <c r="E633" s="55"/>
    </row>
    <row r="634" spans="5:5" s="3" customFormat="1" x14ac:dyDescent="0.25">
      <c r="E634" s="55"/>
    </row>
    <row r="635" spans="5:5" s="3" customFormat="1" x14ac:dyDescent="0.25">
      <c r="E635" s="55"/>
    </row>
    <row r="636" spans="5:5" s="3" customFormat="1" x14ac:dyDescent="0.25">
      <c r="E636" s="55"/>
    </row>
    <row r="637" spans="5:5" s="3" customFormat="1" x14ac:dyDescent="0.25">
      <c r="E637" s="55"/>
    </row>
    <row r="638" spans="5:5" s="3" customFormat="1" x14ac:dyDescent="0.25">
      <c r="E638" s="55"/>
    </row>
    <row r="639" spans="5:5" s="3" customFormat="1" x14ac:dyDescent="0.25">
      <c r="E639" s="55"/>
    </row>
    <row r="640" spans="5:5" s="3" customFormat="1" x14ac:dyDescent="0.25">
      <c r="E640" s="55"/>
    </row>
    <row r="641" spans="5:5" s="3" customFormat="1" x14ac:dyDescent="0.25">
      <c r="E641" s="55"/>
    </row>
    <row r="642" spans="5:5" s="3" customFormat="1" x14ac:dyDescent="0.25">
      <c r="E642" s="55"/>
    </row>
    <row r="643" spans="5:5" s="3" customFormat="1" x14ac:dyDescent="0.25">
      <c r="E643" s="55"/>
    </row>
    <row r="644" spans="5:5" s="3" customFormat="1" x14ac:dyDescent="0.25">
      <c r="E644" s="55"/>
    </row>
    <row r="645" spans="5:5" s="3" customFormat="1" x14ac:dyDescent="0.25">
      <c r="E645" s="55"/>
    </row>
    <row r="646" spans="5:5" s="3" customFormat="1" x14ac:dyDescent="0.25">
      <c r="E646" s="55"/>
    </row>
    <row r="647" spans="5:5" s="3" customFormat="1" x14ac:dyDescent="0.25">
      <c r="E647" s="55"/>
    </row>
    <row r="648" spans="5:5" s="3" customFormat="1" x14ac:dyDescent="0.25">
      <c r="E648" s="55"/>
    </row>
    <row r="649" spans="5:5" s="3" customFormat="1" x14ac:dyDescent="0.25">
      <c r="E649" s="55"/>
    </row>
    <row r="650" spans="5:5" s="3" customFormat="1" x14ac:dyDescent="0.25">
      <c r="E650" s="55"/>
    </row>
    <row r="651" spans="5:5" s="3" customFormat="1" x14ac:dyDescent="0.25">
      <c r="E651" s="55"/>
    </row>
    <row r="652" spans="5:5" s="3" customFormat="1" x14ac:dyDescent="0.25">
      <c r="E652" s="55"/>
    </row>
    <row r="653" spans="5:5" s="3" customFormat="1" x14ac:dyDescent="0.25">
      <c r="E653" s="55"/>
    </row>
    <row r="654" spans="5:5" s="3" customFormat="1" x14ac:dyDescent="0.25">
      <c r="E654" s="55"/>
    </row>
    <row r="655" spans="5:5" s="3" customFormat="1" x14ac:dyDescent="0.25">
      <c r="E655" s="55"/>
    </row>
    <row r="656" spans="5:5" s="3" customFormat="1" x14ac:dyDescent="0.25">
      <c r="E656" s="55"/>
    </row>
    <row r="657" spans="5:5" s="3" customFormat="1" x14ac:dyDescent="0.25">
      <c r="E657" s="55"/>
    </row>
    <row r="658" spans="5:5" s="3" customFormat="1" x14ac:dyDescent="0.25">
      <c r="E658" s="55"/>
    </row>
    <row r="659" spans="5:5" s="3" customFormat="1" x14ac:dyDescent="0.25">
      <c r="E659" s="55"/>
    </row>
    <row r="660" spans="5:5" s="3" customFormat="1" x14ac:dyDescent="0.25">
      <c r="E660" s="55"/>
    </row>
    <row r="661" spans="5:5" s="3" customFormat="1" x14ac:dyDescent="0.25">
      <c r="E661" s="55"/>
    </row>
    <row r="662" spans="5:5" s="3" customFormat="1" x14ac:dyDescent="0.25">
      <c r="E662" s="55"/>
    </row>
    <row r="663" spans="5:5" s="3" customFormat="1" x14ac:dyDescent="0.25">
      <c r="E663" s="55"/>
    </row>
    <row r="664" spans="5:5" s="3" customFormat="1" x14ac:dyDescent="0.25">
      <c r="E664" s="55"/>
    </row>
    <row r="665" spans="5:5" s="3" customFormat="1" x14ac:dyDescent="0.25">
      <c r="E665" s="55"/>
    </row>
    <row r="666" spans="5:5" s="3" customFormat="1" x14ac:dyDescent="0.25">
      <c r="E666" s="55"/>
    </row>
    <row r="667" spans="5:5" s="3" customFormat="1" x14ac:dyDescent="0.25">
      <c r="E667" s="55"/>
    </row>
    <row r="668" spans="5:5" s="3" customFormat="1" x14ac:dyDescent="0.25">
      <c r="E668" s="55"/>
    </row>
    <row r="669" spans="5:5" s="3" customFormat="1" x14ac:dyDescent="0.25">
      <c r="E669" s="55"/>
    </row>
    <row r="670" spans="5:5" s="3" customFormat="1" x14ac:dyDescent="0.25">
      <c r="E670" s="55"/>
    </row>
    <row r="671" spans="5:5" s="3" customFormat="1" x14ac:dyDescent="0.25">
      <c r="E671" s="55"/>
    </row>
    <row r="672" spans="5:5" s="3" customFormat="1" x14ac:dyDescent="0.25">
      <c r="E672" s="55"/>
    </row>
    <row r="673" spans="5:5" s="3" customFormat="1" x14ac:dyDescent="0.25">
      <c r="E673" s="55"/>
    </row>
    <row r="674" spans="5:5" s="3" customFormat="1" x14ac:dyDescent="0.25">
      <c r="E674" s="55"/>
    </row>
    <row r="675" spans="5:5" s="3" customFormat="1" x14ac:dyDescent="0.25">
      <c r="E675" s="55"/>
    </row>
    <row r="676" spans="5:5" s="3" customFormat="1" x14ac:dyDescent="0.25">
      <c r="E676" s="55"/>
    </row>
    <row r="677" spans="5:5" s="3" customFormat="1" x14ac:dyDescent="0.25">
      <c r="E677" s="55"/>
    </row>
    <row r="678" spans="5:5" s="3" customFormat="1" x14ac:dyDescent="0.25">
      <c r="E678" s="55"/>
    </row>
    <row r="679" spans="5:5" s="3" customFormat="1" x14ac:dyDescent="0.25">
      <c r="E679" s="55"/>
    </row>
    <row r="680" spans="5:5" s="3" customFormat="1" x14ac:dyDescent="0.25">
      <c r="E680" s="55"/>
    </row>
    <row r="681" spans="5:5" s="3" customFormat="1" x14ac:dyDescent="0.25">
      <c r="E681" s="55"/>
    </row>
    <row r="682" spans="5:5" s="3" customFormat="1" x14ac:dyDescent="0.25">
      <c r="E682" s="55"/>
    </row>
    <row r="683" spans="5:5" s="3" customFormat="1" x14ac:dyDescent="0.25">
      <c r="E683" s="55"/>
    </row>
    <row r="684" spans="5:5" s="3" customFormat="1" x14ac:dyDescent="0.25">
      <c r="E684" s="55"/>
    </row>
    <row r="685" spans="5:5" s="3" customFormat="1" x14ac:dyDescent="0.25">
      <c r="E685" s="55"/>
    </row>
    <row r="686" spans="5:5" s="3" customFormat="1" x14ac:dyDescent="0.25">
      <c r="E686" s="55"/>
    </row>
    <row r="687" spans="5:5" s="3" customFormat="1" x14ac:dyDescent="0.25">
      <c r="E687" s="55"/>
    </row>
    <row r="688" spans="5:5" s="3" customFormat="1" x14ac:dyDescent="0.25">
      <c r="E688" s="55"/>
    </row>
    <row r="689" spans="5:5" s="3" customFormat="1" x14ac:dyDescent="0.25">
      <c r="E689" s="55"/>
    </row>
    <row r="690" spans="5:5" s="3" customFormat="1" x14ac:dyDescent="0.25">
      <c r="E690" s="55"/>
    </row>
    <row r="691" spans="5:5" s="3" customFormat="1" x14ac:dyDescent="0.25">
      <c r="E691" s="55"/>
    </row>
    <row r="692" spans="5:5" s="3" customFormat="1" x14ac:dyDescent="0.25">
      <c r="E692" s="55"/>
    </row>
    <row r="693" spans="5:5" s="3" customFormat="1" x14ac:dyDescent="0.25">
      <c r="E693" s="55"/>
    </row>
    <row r="694" spans="5:5" s="3" customFormat="1" x14ac:dyDescent="0.25">
      <c r="E694" s="55"/>
    </row>
    <row r="695" spans="5:5" s="3" customFormat="1" x14ac:dyDescent="0.25">
      <c r="E695" s="55"/>
    </row>
    <row r="696" spans="5:5" s="3" customFormat="1" x14ac:dyDescent="0.25">
      <c r="E696" s="55"/>
    </row>
    <row r="697" spans="5:5" s="3" customFormat="1" x14ac:dyDescent="0.25">
      <c r="E697" s="55"/>
    </row>
    <row r="698" spans="5:5" s="3" customFormat="1" x14ac:dyDescent="0.25">
      <c r="E698" s="55"/>
    </row>
    <row r="699" spans="5:5" s="3" customFormat="1" x14ac:dyDescent="0.25">
      <c r="E699" s="55"/>
    </row>
    <row r="700" spans="5:5" s="3" customFormat="1" x14ac:dyDescent="0.25">
      <c r="E700" s="55"/>
    </row>
    <row r="701" spans="5:5" s="3" customFormat="1" x14ac:dyDescent="0.25">
      <c r="E701" s="55"/>
    </row>
    <row r="702" spans="5:5" s="3" customFormat="1" x14ac:dyDescent="0.25">
      <c r="E702" s="55"/>
    </row>
    <row r="703" spans="5:5" s="3" customFormat="1" x14ac:dyDescent="0.25">
      <c r="E703" s="55"/>
    </row>
    <row r="704" spans="5:5" s="3" customFormat="1" x14ac:dyDescent="0.25">
      <c r="E704" s="55"/>
    </row>
    <row r="705" spans="5:5" s="3" customFormat="1" x14ac:dyDescent="0.25">
      <c r="E705" s="55"/>
    </row>
    <row r="706" spans="5:5" s="3" customFormat="1" x14ac:dyDescent="0.25">
      <c r="E706" s="55"/>
    </row>
    <row r="707" spans="5:5" s="3" customFormat="1" x14ac:dyDescent="0.25">
      <c r="E707" s="55"/>
    </row>
    <row r="708" spans="5:5" s="3" customFormat="1" x14ac:dyDescent="0.25">
      <c r="E708" s="55"/>
    </row>
    <row r="709" spans="5:5" s="3" customFormat="1" x14ac:dyDescent="0.25">
      <c r="E709" s="55"/>
    </row>
    <row r="710" spans="5:5" s="3" customFormat="1" x14ac:dyDescent="0.25">
      <c r="E710" s="55"/>
    </row>
    <row r="711" spans="5:5" s="3" customFormat="1" x14ac:dyDescent="0.25">
      <c r="E711" s="55"/>
    </row>
    <row r="712" spans="5:5" s="3" customFormat="1" x14ac:dyDescent="0.25">
      <c r="E712" s="55"/>
    </row>
    <row r="713" spans="5:5" s="3" customFormat="1" x14ac:dyDescent="0.25">
      <c r="E713" s="55"/>
    </row>
    <row r="714" spans="5:5" s="3" customFormat="1" x14ac:dyDescent="0.25">
      <c r="E714" s="55"/>
    </row>
    <row r="715" spans="5:5" s="3" customFormat="1" x14ac:dyDescent="0.25">
      <c r="E715" s="55"/>
    </row>
    <row r="716" spans="5:5" s="3" customFormat="1" x14ac:dyDescent="0.25">
      <c r="E716" s="55"/>
    </row>
    <row r="717" spans="5:5" s="3" customFormat="1" x14ac:dyDescent="0.25">
      <c r="E717" s="55"/>
    </row>
    <row r="718" spans="5:5" s="3" customFormat="1" x14ac:dyDescent="0.25">
      <c r="E718" s="55"/>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J11" sqref="J11"/>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22" t="s">
        <v>78</v>
      </c>
      <c r="C4" s="322"/>
      <c r="D4" s="322"/>
      <c r="E4" s="323" t="s">
        <v>3</v>
      </c>
      <c r="F4" s="323"/>
      <c r="G4" s="323"/>
      <c r="H4" s="323"/>
      <c r="I4" s="323"/>
      <c r="Q4" s="324" t="s">
        <v>9</v>
      </c>
      <c r="R4" s="324"/>
    </row>
    <row r="5" spans="2:19" x14ac:dyDescent="0.25">
      <c r="B5" s="322"/>
      <c r="C5" s="322"/>
      <c r="D5" s="322"/>
      <c r="E5" s="323"/>
      <c r="F5" s="323"/>
      <c r="G5" s="323"/>
      <c r="H5" s="323"/>
      <c r="I5" s="323"/>
      <c r="Q5" s="324"/>
      <c r="R5" s="324"/>
    </row>
    <row r="6" spans="2:19" x14ac:dyDescent="0.25">
      <c r="B6" s="322"/>
      <c r="C6" s="322"/>
      <c r="D6" s="322"/>
      <c r="E6" s="323"/>
      <c r="F6" s="323"/>
      <c r="G6" s="323"/>
      <c r="H6" s="323"/>
      <c r="I6" s="323"/>
      <c r="Q6" s="324"/>
      <c r="R6" s="324"/>
    </row>
    <row r="7" spans="2:19" ht="15.75" thickBot="1" x14ac:dyDescent="0.3"/>
    <row r="8" spans="2:19" ht="62.25" customHeight="1" thickBot="1" x14ac:dyDescent="0.3">
      <c r="B8" s="325" t="s">
        <v>28</v>
      </c>
      <c r="C8" s="325"/>
      <c r="D8" s="82" t="s">
        <v>109</v>
      </c>
      <c r="E8" s="83">
        <v>5</v>
      </c>
      <c r="F8" s="83">
        <v>10</v>
      </c>
      <c r="G8" s="83">
        <v>15</v>
      </c>
      <c r="H8" s="83">
        <v>20</v>
      </c>
      <c r="I8" s="84">
        <v>25</v>
      </c>
      <c r="K8" s="326" t="s">
        <v>41</v>
      </c>
      <c r="L8" s="327"/>
      <c r="M8" s="327"/>
      <c r="N8" s="327"/>
      <c r="O8" s="327"/>
      <c r="P8" s="328"/>
      <c r="Q8" s="265" t="s">
        <v>77</v>
      </c>
      <c r="R8" s="265"/>
      <c r="S8" s="3" t="s">
        <v>73</v>
      </c>
    </row>
    <row r="9" spans="2:19" ht="62.25" customHeight="1" thickBot="1" x14ac:dyDescent="0.3">
      <c r="B9" s="325"/>
      <c r="C9" s="325"/>
      <c r="D9" s="82" t="s">
        <v>110</v>
      </c>
      <c r="E9" s="85">
        <v>4</v>
      </c>
      <c r="F9" s="85">
        <v>8</v>
      </c>
      <c r="G9" s="83">
        <v>12</v>
      </c>
      <c r="H9" s="83">
        <v>16</v>
      </c>
      <c r="I9" s="84">
        <v>20</v>
      </c>
      <c r="K9" s="329" t="s">
        <v>42</v>
      </c>
      <c r="L9" s="330"/>
      <c r="M9" s="330"/>
      <c r="N9" s="330"/>
      <c r="O9" s="330"/>
      <c r="P9" s="330"/>
      <c r="Q9" s="331" t="s">
        <v>76</v>
      </c>
      <c r="R9" s="332"/>
      <c r="S9" s="3" t="s">
        <v>208</v>
      </c>
    </row>
    <row r="10" spans="2:19" ht="62.25" customHeight="1" thickBot="1" x14ac:dyDescent="0.3">
      <c r="B10" s="325"/>
      <c r="C10" s="325"/>
      <c r="D10" s="82" t="s">
        <v>111</v>
      </c>
      <c r="E10" s="85">
        <v>3</v>
      </c>
      <c r="F10" s="85">
        <v>6</v>
      </c>
      <c r="G10" s="85">
        <v>9</v>
      </c>
      <c r="H10" s="83">
        <v>12</v>
      </c>
      <c r="I10" s="84">
        <v>15</v>
      </c>
      <c r="K10" s="333" t="s">
        <v>37</v>
      </c>
      <c r="L10" s="334"/>
      <c r="M10" s="334"/>
      <c r="N10" s="334"/>
      <c r="O10" s="334"/>
      <c r="P10" s="334"/>
      <c r="Q10" s="265" t="s">
        <v>94</v>
      </c>
      <c r="R10" s="265"/>
      <c r="S10" s="3" t="s">
        <v>207</v>
      </c>
    </row>
    <row r="11" spans="2:19" ht="62.25" customHeight="1" x14ac:dyDescent="0.25">
      <c r="B11" s="325"/>
      <c r="C11" s="325"/>
      <c r="D11" s="82" t="s">
        <v>112</v>
      </c>
      <c r="E11" s="86">
        <v>2</v>
      </c>
      <c r="F11" s="85">
        <v>4</v>
      </c>
      <c r="G11" s="85">
        <v>6</v>
      </c>
      <c r="H11" s="83">
        <v>8</v>
      </c>
      <c r="I11" s="84">
        <v>10</v>
      </c>
      <c r="K11" s="335" t="s">
        <v>43</v>
      </c>
      <c r="L11" s="336"/>
      <c r="M11" s="336"/>
      <c r="N11" s="336"/>
      <c r="O11" s="336"/>
      <c r="P11" s="336"/>
      <c r="Q11" s="265" t="s">
        <v>93</v>
      </c>
      <c r="R11" s="337"/>
      <c r="S11" s="3" t="s">
        <v>93</v>
      </c>
    </row>
    <row r="12" spans="2:19" ht="62.25" customHeight="1" x14ac:dyDescent="0.25">
      <c r="B12" s="325"/>
      <c r="C12" s="325"/>
      <c r="D12" s="82" t="s">
        <v>113</v>
      </c>
      <c r="E12" s="86">
        <v>1</v>
      </c>
      <c r="F12" s="86">
        <v>2</v>
      </c>
      <c r="G12" s="85">
        <v>3</v>
      </c>
      <c r="H12" s="83">
        <v>4</v>
      </c>
      <c r="I12" s="84">
        <v>5</v>
      </c>
    </row>
    <row r="13" spans="2:19" ht="62.25" customHeight="1" x14ac:dyDescent="0.25">
      <c r="E13" s="71" t="s">
        <v>114</v>
      </c>
      <c r="F13" s="71" t="s">
        <v>115</v>
      </c>
      <c r="G13" s="71" t="s">
        <v>116</v>
      </c>
      <c r="H13" s="71" t="s">
        <v>117</v>
      </c>
      <c r="I13" s="71" t="s">
        <v>118</v>
      </c>
    </row>
    <row r="18" spans="4:6" ht="15.75" x14ac:dyDescent="0.25">
      <c r="D18" t="s">
        <v>46</v>
      </c>
      <c r="E18" s="86" t="s">
        <v>43</v>
      </c>
      <c r="F18" s="86">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E8" zoomScale="71" zoomScaleNormal="71" workbookViewId="0">
      <selection activeCell="C30" sqref="C30:C39"/>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65"/>
      <c r="B1" s="366"/>
      <c r="C1" s="369"/>
      <c r="D1" s="369"/>
      <c r="E1" s="369"/>
      <c r="F1" s="369"/>
      <c r="G1" s="369"/>
      <c r="H1" s="369"/>
      <c r="I1" s="369"/>
      <c r="J1" s="370"/>
      <c r="K1" s="357" t="s">
        <v>14</v>
      </c>
      <c r="L1" s="357"/>
      <c r="M1" s="35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7"/>
      <c r="B2" s="368"/>
      <c r="C2" s="371"/>
      <c r="D2" s="371"/>
      <c r="E2" s="371"/>
      <c r="F2" s="371"/>
      <c r="G2" s="371"/>
      <c r="H2" s="371"/>
      <c r="I2" s="371"/>
      <c r="J2" s="372"/>
      <c r="K2" s="357"/>
      <c r="L2" s="357"/>
      <c r="M2" s="35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1"/>
      <c r="D3" s="371"/>
      <c r="E3" s="371"/>
      <c r="F3" s="371"/>
      <c r="G3" s="371"/>
      <c r="H3" s="371"/>
      <c r="I3" s="371"/>
      <c r="J3" s="372"/>
      <c r="K3" s="357"/>
      <c r="L3" s="357"/>
      <c r="M3" s="35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8" t="s">
        <v>0</v>
      </c>
      <c r="B4" s="359"/>
      <c r="C4" s="360"/>
      <c r="D4" s="360"/>
      <c r="E4" s="360"/>
      <c r="F4" s="360"/>
      <c r="G4" s="361"/>
      <c r="H4" s="362"/>
      <c r="I4" s="362"/>
      <c r="J4" s="36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8" t="s">
        <v>1</v>
      </c>
      <c r="B5" s="359"/>
      <c r="C5" s="363"/>
      <c r="D5" s="363"/>
      <c r="E5" s="363"/>
      <c r="F5" s="363"/>
      <c r="G5" s="36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8" t="s">
        <v>2</v>
      </c>
      <c r="B6" s="359"/>
      <c r="C6" s="363"/>
      <c r="D6" s="363"/>
      <c r="E6" s="363"/>
      <c r="F6" s="363"/>
      <c r="G6" s="36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8" t="s">
        <v>79</v>
      </c>
      <c r="B7" s="379"/>
      <c r="C7" s="380"/>
      <c r="D7" s="381" t="s">
        <v>80</v>
      </c>
      <c r="E7" s="381"/>
      <c r="F7" s="381"/>
      <c r="G7" s="382" t="s">
        <v>81</v>
      </c>
      <c r="H7" s="373" t="s">
        <v>82</v>
      </c>
      <c r="I7" s="375" t="s">
        <v>83</v>
      </c>
      <c r="J7" s="376"/>
      <c r="K7" s="375" t="s">
        <v>84</v>
      </c>
      <c r="L7" s="376"/>
      <c r="M7" s="377"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82"/>
      <c r="H8" s="374"/>
      <c r="I8" s="25" t="s">
        <v>89</v>
      </c>
      <c r="J8" s="25" t="s">
        <v>90</v>
      </c>
      <c r="K8" s="25" t="s">
        <v>91</v>
      </c>
      <c r="L8" s="25" t="s">
        <v>92</v>
      </c>
      <c r="M8" s="37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4">
        <f>'5. Mapa Final'!A10</f>
        <v>1</v>
      </c>
      <c r="B10" s="344" t="str">
        <f>'5. Mapa Final'!B10</f>
        <v>Ofrecer, prometer, entregar, aceptar o solicitar una ventaja indebida para adulterar las novedades de nómina,  prestaciones sociales, incapacidades y licencias, en favor propio o de terceros</v>
      </c>
      <c r="C10" s="344" t="str">
        <f>'5. Mapa Final'!C10</f>
        <v>Cuando  se  manipula la información de pre-nómina, nómina, incapacidades y licencias para generar beneficios indebidos.
.</v>
      </c>
      <c r="D10" s="347" t="str">
        <f>'5. Mapa Final'!J10</f>
        <v>Muy Baja - 1</v>
      </c>
      <c r="E10" s="351" t="str">
        <f>'5. Mapa Final'!K10</f>
        <v>Mayor - 4</v>
      </c>
      <c r="F10" s="338" t="str">
        <f>'5. Mapa Final'!M10</f>
        <v>Alto  - 4</v>
      </c>
      <c r="G10" s="228" t="s">
        <v>208</v>
      </c>
      <c r="H10" s="341"/>
      <c r="I10" s="341"/>
      <c r="J10" s="341"/>
      <c r="K10" s="341"/>
      <c r="L10" s="341"/>
      <c r="M10" s="34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5"/>
      <c r="B11" s="345"/>
      <c r="C11" s="345"/>
      <c r="D11" s="348"/>
      <c r="E11" s="352"/>
      <c r="F11" s="339"/>
      <c r="G11" s="228"/>
      <c r="H11" s="342"/>
      <c r="I11" s="342"/>
      <c r="J11" s="342"/>
      <c r="K11" s="342"/>
      <c r="L11" s="342"/>
      <c r="M11" s="34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5"/>
      <c r="B12" s="345"/>
      <c r="C12" s="345"/>
      <c r="D12" s="348"/>
      <c r="E12" s="352"/>
      <c r="F12" s="339"/>
      <c r="G12" s="228"/>
      <c r="H12" s="342"/>
      <c r="I12" s="342"/>
      <c r="J12" s="342"/>
      <c r="K12" s="342"/>
      <c r="L12" s="342"/>
      <c r="M12" s="34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5"/>
      <c r="B13" s="345"/>
      <c r="C13" s="345"/>
      <c r="D13" s="348"/>
      <c r="E13" s="352"/>
      <c r="F13" s="339"/>
      <c r="G13" s="228"/>
      <c r="H13" s="342"/>
      <c r="I13" s="342"/>
      <c r="J13" s="342"/>
      <c r="K13" s="342"/>
      <c r="L13" s="342"/>
      <c r="M13" s="34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5"/>
      <c r="B14" s="345"/>
      <c r="C14" s="345"/>
      <c r="D14" s="348"/>
      <c r="E14" s="352"/>
      <c r="F14" s="339"/>
      <c r="G14" s="228"/>
      <c r="H14" s="342"/>
      <c r="I14" s="342"/>
      <c r="J14" s="342"/>
      <c r="K14" s="342"/>
      <c r="L14" s="342"/>
      <c r="M14" s="34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5"/>
      <c r="B15" s="345"/>
      <c r="C15" s="345"/>
      <c r="D15" s="348"/>
      <c r="E15" s="352"/>
      <c r="F15" s="339"/>
      <c r="G15" s="228"/>
      <c r="H15" s="342"/>
      <c r="I15" s="342"/>
      <c r="J15" s="342"/>
      <c r="K15" s="342"/>
      <c r="L15" s="342"/>
      <c r="M15" s="34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5"/>
      <c r="B16" s="345"/>
      <c r="C16" s="345"/>
      <c r="D16" s="348"/>
      <c r="E16" s="352"/>
      <c r="F16" s="339"/>
      <c r="G16" s="228"/>
      <c r="H16" s="342"/>
      <c r="I16" s="342"/>
      <c r="J16" s="342"/>
      <c r="K16" s="342"/>
      <c r="L16" s="342"/>
      <c r="M16" s="34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5"/>
      <c r="B17" s="345"/>
      <c r="C17" s="345"/>
      <c r="D17" s="349"/>
      <c r="E17" s="353"/>
      <c r="F17" s="339"/>
      <c r="G17" s="228"/>
      <c r="H17" s="342"/>
      <c r="I17" s="342"/>
      <c r="J17" s="342"/>
      <c r="K17" s="342"/>
      <c r="L17" s="342"/>
      <c r="M17" s="34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5"/>
      <c r="B18" s="345"/>
      <c r="C18" s="345"/>
      <c r="D18" s="349"/>
      <c r="E18" s="353"/>
      <c r="F18" s="339"/>
      <c r="G18" s="228"/>
      <c r="H18" s="342"/>
      <c r="I18" s="342"/>
      <c r="J18" s="342"/>
      <c r="K18" s="342"/>
      <c r="L18" s="342"/>
      <c r="M18" s="34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6"/>
      <c r="B19" s="346"/>
      <c r="C19" s="346"/>
      <c r="D19" s="350"/>
      <c r="E19" s="354"/>
      <c r="F19" s="340"/>
      <c r="G19" s="229"/>
      <c r="H19" s="343"/>
      <c r="I19" s="343"/>
      <c r="J19" s="343"/>
      <c r="K19" s="343"/>
      <c r="L19" s="343"/>
      <c r="M19" s="34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4">
        <f>'5. Mapa Final'!A20</f>
        <v>2</v>
      </c>
      <c r="B20" s="344" t="str">
        <f>'5. Mapa Final'!B20</f>
        <v>Ofrecer, prometer, entregar, aceptar o solicitar una ventaja indebida para hacer modificaciones  fraudulentas de historias laborales, para favorecer el reconocimiento irregular de pensiones de jubilación, retroactivos.</v>
      </c>
      <c r="C20" s="344" t="str">
        <f>'5. Mapa Final'!C20</f>
        <v>Cuando de manera indebida se alteran las bases de datos para  aumentar fraudulentamente el número de semanas cotizadas a personas que no cumplen con el tiempo laboral exigido por la ley, aportar documentación falsa  y alterar sin soporte el número de semanas.</v>
      </c>
      <c r="D20" s="347" t="str">
        <f>'5. Mapa Final'!J20</f>
        <v>Muy Baja - 1</v>
      </c>
      <c r="E20" s="351" t="str">
        <f>'5. Mapa Final'!K20</f>
        <v>Mayor - 4</v>
      </c>
      <c r="F20" s="338" t="str">
        <f>'5. Mapa Final'!M20</f>
        <v>Alto  - 4</v>
      </c>
      <c r="G20" s="228" t="s">
        <v>73</v>
      </c>
      <c r="H20" s="341"/>
      <c r="I20" s="341"/>
      <c r="J20" s="341"/>
      <c r="K20" s="341"/>
      <c r="L20" s="341"/>
      <c r="M20" s="34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5"/>
      <c r="B21" s="345"/>
      <c r="C21" s="345"/>
      <c r="D21" s="348"/>
      <c r="E21" s="352"/>
      <c r="F21" s="339"/>
      <c r="G21" s="228"/>
      <c r="H21" s="342"/>
      <c r="I21" s="342"/>
      <c r="J21" s="342"/>
      <c r="K21" s="342"/>
      <c r="L21" s="342"/>
      <c r="M21" s="34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5"/>
      <c r="B22" s="345"/>
      <c r="C22" s="345"/>
      <c r="D22" s="348"/>
      <c r="E22" s="352"/>
      <c r="F22" s="339"/>
      <c r="G22" s="228"/>
      <c r="H22" s="342"/>
      <c r="I22" s="342"/>
      <c r="J22" s="342"/>
      <c r="K22" s="342"/>
      <c r="L22" s="342"/>
      <c r="M22" s="34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5"/>
      <c r="B23" s="345"/>
      <c r="C23" s="345"/>
      <c r="D23" s="348"/>
      <c r="E23" s="352"/>
      <c r="F23" s="339"/>
      <c r="G23" s="228"/>
      <c r="H23" s="342"/>
      <c r="I23" s="342"/>
      <c r="J23" s="342"/>
      <c r="K23" s="342"/>
      <c r="L23" s="342"/>
      <c r="M23" s="34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5"/>
      <c r="B24" s="345"/>
      <c r="C24" s="345"/>
      <c r="D24" s="348"/>
      <c r="E24" s="352"/>
      <c r="F24" s="339"/>
      <c r="G24" s="228"/>
      <c r="H24" s="342"/>
      <c r="I24" s="342"/>
      <c r="J24" s="342"/>
      <c r="K24" s="342"/>
      <c r="L24" s="342"/>
      <c r="M24" s="34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5"/>
      <c r="B25" s="345"/>
      <c r="C25" s="345"/>
      <c r="D25" s="348"/>
      <c r="E25" s="352"/>
      <c r="F25" s="339"/>
      <c r="G25" s="228"/>
      <c r="H25" s="342"/>
      <c r="I25" s="342"/>
      <c r="J25" s="342"/>
      <c r="K25" s="342"/>
      <c r="L25" s="342"/>
      <c r="M25" s="342"/>
      <c r="N25" s="30"/>
      <c r="O25" s="30"/>
    </row>
    <row r="26" spans="1:169" x14ac:dyDescent="0.25">
      <c r="A26" s="345"/>
      <c r="B26" s="345"/>
      <c r="C26" s="345"/>
      <c r="D26" s="348"/>
      <c r="E26" s="352"/>
      <c r="F26" s="339"/>
      <c r="G26" s="228"/>
      <c r="H26" s="342"/>
      <c r="I26" s="342"/>
      <c r="J26" s="342"/>
      <c r="K26" s="342"/>
      <c r="L26" s="342"/>
      <c r="M26" s="342"/>
      <c r="N26" s="30"/>
      <c r="O26" s="30"/>
    </row>
    <row r="27" spans="1:169" x14ac:dyDescent="0.25">
      <c r="A27" s="345"/>
      <c r="B27" s="345"/>
      <c r="C27" s="345"/>
      <c r="D27" s="349"/>
      <c r="E27" s="353"/>
      <c r="F27" s="339"/>
      <c r="G27" s="228"/>
      <c r="H27" s="342"/>
      <c r="I27" s="342"/>
      <c r="J27" s="342"/>
      <c r="K27" s="342"/>
      <c r="L27" s="342"/>
      <c r="M27" s="342"/>
      <c r="N27" s="30"/>
      <c r="O27" s="30"/>
    </row>
    <row r="28" spans="1:169" x14ac:dyDescent="0.25">
      <c r="A28" s="345"/>
      <c r="B28" s="345"/>
      <c r="C28" s="345"/>
      <c r="D28" s="349"/>
      <c r="E28" s="353"/>
      <c r="F28" s="339"/>
      <c r="G28" s="228"/>
      <c r="H28" s="342"/>
      <c r="I28" s="342"/>
      <c r="J28" s="342"/>
      <c r="K28" s="342"/>
      <c r="L28" s="342"/>
      <c r="M28" s="342"/>
      <c r="N28" s="30"/>
      <c r="O28" s="30"/>
    </row>
    <row r="29" spans="1:169" ht="15.75" thickBot="1" x14ac:dyDescent="0.3">
      <c r="A29" s="346"/>
      <c r="B29" s="346"/>
      <c r="C29" s="346"/>
      <c r="D29" s="350"/>
      <c r="E29" s="354"/>
      <c r="F29" s="340"/>
      <c r="G29" s="229"/>
      <c r="H29" s="343"/>
      <c r="I29" s="343"/>
      <c r="J29" s="343"/>
      <c r="K29" s="343"/>
      <c r="L29" s="343"/>
      <c r="M29" s="343"/>
      <c r="N29" s="30"/>
      <c r="O29" s="30"/>
    </row>
    <row r="30" spans="1:169" x14ac:dyDescent="0.25">
      <c r="A30" s="344" t="e">
        <f>'5. Mapa Final'!#REF!</f>
        <v>#REF!</v>
      </c>
      <c r="B30" s="344" t="e">
        <f>'5. Mapa Final'!#REF!</f>
        <v>#REF!</v>
      </c>
      <c r="C30" s="344" t="e">
        <f>'5. Mapa Final'!#REF!</f>
        <v>#REF!</v>
      </c>
      <c r="D30" s="347" t="e">
        <f>'5. Mapa Final'!#REF!</f>
        <v>#REF!</v>
      </c>
      <c r="E30" s="351" t="e">
        <f>'5. Mapa Final'!#REF!</f>
        <v>#REF!</v>
      </c>
      <c r="F30" s="338" t="e">
        <f>'5. Mapa Final'!#REF!</f>
        <v>#REF!</v>
      </c>
      <c r="G30" s="228" t="s">
        <v>207</v>
      </c>
      <c r="H30" s="341"/>
      <c r="I30" s="341"/>
      <c r="J30" s="341"/>
      <c r="K30" s="341"/>
      <c r="L30" s="341"/>
      <c r="M30" s="341"/>
    </row>
    <row r="31" spans="1:169" x14ac:dyDescent="0.25">
      <c r="A31" s="345"/>
      <c r="B31" s="345"/>
      <c r="C31" s="345"/>
      <c r="D31" s="348"/>
      <c r="E31" s="352"/>
      <c r="F31" s="339"/>
      <c r="G31" s="228"/>
      <c r="H31" s="342"/>
      <c r="I31" s="342"/>
      <c r="J31" s="342"/>
      <c r="K31" s="342"/>
      <c r="L31" s="342"/>
      <c r="M31" s="342"/>
    </row>
    <row r="32" spans="1:169" x14ac:dyDescent="0.25">
      <c r="A32" s="345"/>
      <c r="B32" s="345"/>
      <c r="C32" s="345"/>
      <c r="D32" s="348"/>
      <c r="E32" s="352"/>
      <c r="F32" s="339"/>
      <c r="G32" s="228"/>
      <c r="H32" s="342"/>
      <c r="I32" s="342"/>
      <c r="J32" s="342"/>
      <c r="K32" s="342"/>
      <c r="L32" s="342"/>
      <c r="M32" s="342"/>
    </row>
    <row r="33" spans="1:13" x14ac:dyDescent="0.25">
      <c r="A33" s="345"/>
      <c r="B33" s="345"/>
      <c r="C33" s="345"/>
      <c r="D33" s="348"/>
      <c r="E33" s="352"/>
      <c r="F33" s="339"/>
      <c r="G33" s="228"/>
      <c r="H33" s="342"/>
      <c r="I33" s="342"/>
      <c r="J33" s="342"/>
      <c r="K33" s="342"/>
      <c r="L33" s="342"/>
      <c r="M33" s="342"/>
    </row>
    <row r="34" spans="1:13" x14ac:dyDescent="0.25">
      <c r="A34" s="345"/>
      <c r="B34" s="345"/>
      <c r="C34" s="345"/>
      <c r="D34" s="348"/>
      <c r="E34" s="352"/>
      <c r="F34" s="339"/>
      <c r="G34" s="228"/>
      <c r="H34" s="342"/>
      <c r="I34" s="342"/>
      <c r="J34" s="342"/>
      <c r="K34" s="342"/>
      <c r="L34" s="342"/>
      <c r="M34" s="342"/>
    </row>
    <row r="35" spans="1:13" x14ac:dyDescent="0.25">
      <c r="A35" s="345"/>
      <c r="B35" s="345"/>
      <c r="C35" s="345"/>
      <c r="D35" s="348"/>
      <c r="E35" s="352"/>
      <c r="F35" s="339"/>
      <c r="G35" s="228"/>
      <c r="H35" s="342"/>
      <c r="I35" s="342"/>
      <c r="J35" s="342"/>
      <c r="K35" s="342"/>
      <c r="L35" s="342"/>
      <c r="M35" s="342"/>
    </row>
    <row r="36" spans="1:13" x14ac:dyDescent="0.25">
      <c r="A36" s="345"/>
      <c r="B36" s="345"/>
      <c r="C36" s="345"/>
      <c r="D36" s="348"/>
      <c r="E36" s="352"/>
      <c r="F36" s="339"/>
      <c r="G36" s="228"/>
      <c r="H36" s="342"/>
      <c r="I36" s="342"/>
      <c r="J36" s="342"/>
      <c r="K36" s="342"/>
      <c r="L36" s="342"/>
      <c r="M36" s="342"/>
    </row>
    <row r="37" spans="1:13" x14ac:dyDescent="0.25">
      <c r="A37" s="345"/>
      <c r="B37" s="345"/>
      <c r="C37" s="345"/>
      <c r="D37" s="349"/>
      <c r="E37" s="353"/>
      <c r="F37" s="339"/>
      <c r="G37" s="228"/>
      <c r="H37" s="342"/>
      <c r="I37" s="342"/>
      <c r="J37" s="342"/>
      <c r="K37" s="342"/>
      <c r="L37" s="342"/>
      <c r="M37" s="342"/>
    </row>
    <row r="38" spans="1:13" x14ac:dyDescent="0.25">
      <c r="A38" s="345"/>
      <c r="B38" s="345"/>
      <c r="C38" s="345"/>
      <c r="D38" s="349"/>
      <c r="E38" s="353"/>
      <c r="F38" s="339"/>
      <c r="G38" s="228"/>
      <c r="H38" s="342"/>
      <c r="I38" s="342"/>
      <c r="J38" s="342"/>
      <c r="K38" s="342"/>
      <c r="L38" s="342"/>
      <c r="M38" s="342"/>
    </row>
    <row r="39" spans="1:13" ht="15.75" thickBot="1" x14ac:dyDescent="0.3">
      <c r="A39" s="346"/>
      <c r="B39" s="346"/>
      <c r="C39" s="346"/>
      <c r="D39" s="350"/>
      <c r="E39" s="354"/>
      <c r="F39" s="340"/>
      <c r="G39" s="229"/>
      <c r="H39" s="343"/>
      <c r="I39" s="343"/>
      <c r="J39" s="343"/>
      <c r="K39" s="343"/>
      <c r="L39" s="343"/>
      <c r="M39" s="343"/>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5"/>
      <c r="B1" s="366"/>
      <c r="C1" s="369"/>
      <c r="D1" s="369"/>
      <c r="E1" s="369"/>
      <c r="F1" s="369"/>
      <c r="G1" s="369"/>
      <c r="H1" s="369"/>
      <c r="I1" s="369"/>
      <c r="J1" s="370"/>
      <c r="K1" s="357" t="s">
        <v>14</v>
      </c>
      <c r="L1" s="357"/>
      <c r="M1" s="35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7"/>
      <c r="B2" s="368"/>
      <c r="C2" s="371"/>
      <c r="D2" s="371"/>
      <c r="E2" s="371"/>
      <c r="F2" s="371"/>
      <c r="G2" s="371"/>
      <c r="H2" s="371"/>
      <c r="I2" s="371"/>
      <c r="J2" s="372"/>
      <c r="K2" s="357"/>
      <c r="L2" s="357"/>
      <c r="M2" s="35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1"/>
      <c r="D3" s="371"/>
      <c r="E3" s="371"/>
      <c r="F3" s="371"/>
      <c r="G3" s="371"/>
      <c r="H3" s="371"/>
      <c r="I3" s="371"/>
      <c r="J3" s="372"/>
      <c r="K3" s="357"/>
      <c r="L3" s="357"/>
      <c r="M3" s="35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8" t="s">
        <v>0</v>
      </c>
      <c r="B4" s="359"/>
      <c r="C4" s="360"/>
      <c r="D4" s="360"/>
      <c r="E4" s="360"/>
      <c r="F4" s="360"/>
      <c r="G4" s="361"/>
      <c r="H4" s="362"/>
      <c r="I4" s="362"/>
      <c r="J4" s="36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8" t="s">
        <v>1</v>
      </c>
      <c r="B5" s="359"/>
      <c r="C5" s="363"/>
      <c r="D5" s="363"/>
      <c r="E5" s="363"/>
      <c r="F5" s="363"/>
      <c r="G5" s="36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8" t="s">
        <v>2</v>
      </c>
      <c r="B6" s="359"/>
      <c r="C6" s="363"/>
      <c r="D6" s="363"/>
      <c r="E6" s="363"/>
      <c r="F6" s="363"/>
      <c r="G6" s="36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8" t="s">
        <v>79</v>
      </c>
      <c r="B7" s="379"/>
      <c r="C7" s="380"/>
      <c r="D7" s="381" t="s">
        <v>80</v>
      </c>
      <c r="E7" s="381"/>
      <c r="F7" s="381"/>
      <c r="G7" s="382" t="s">
        <v>81</v>
      </c>
      <c r="H7" s="373" t="s">
        <v>82</v>
      </c>
      <c r="I7" s="375" t="s">
        <v>83</v>
      </c>
      <c r="J7" s="376"/>
      <c r="K7" s="375" t="s">
        <v>84</v>
      </c>
      <c r="L7" s="376"/>
      <c r="M7" s="377"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82"/>
      <c r="H8" s="374"/>
      <c r="I8" s="25" t="s">
        <v>89</v>
      </c>
      <c r="J8" s="25" t="s">
        <v>90</v>
      </c>
      <c r="K8" s="25" t="s">
        <v>91</v>
      </c>
      <c r="L8" s="25" t="s">
        <v>92</v>
      </c>
      <c r="M8" s="37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4">
        <f>'5. Mapa Final'!A10</f>
        <v>1</v>
      </c>
      <c r="B10" s="344" t="str">
        <f>'5. Mapa Final'!B10</f>
        <v>Ofrecer, prometer, entregar, aceptar o solicitar una ventaja indebida para adulterar las novedades de nómina,  prestaciones sociales, incapacidades y licencias, en favor propio o de terceros</v>
      </c>
      <c r="C10" s="344" t="str">
        <f>'5. Mapa Final'!C10</f>
        <v>Cuando  se  manipula la información de pre-nómina, nómina, incapacidades y licencias para generar beneficios indebidos.
.</v>
      </c>
      <c r="D10" s="347" t="str">
        <f>'5. Mapa Final'!J10</f>
        <v>Muy Baja - 1</v>
      </c>
      <c r="E10" s="351" t="str">
        <f>'5. Mapa Final'!K10</f>
        <v>Mayor - 4</v>
      </c>
      <c r="F10" s="338" t="str">
        <f>'5. Mapa Final'!M10</f>
        <v>Alto  - 4</v>
      </c>
      <c r="G10" s="228" t="s">
        <v>208</v>
      </c>
      <c r="H10" s="341"/>
      <c r="I10" s="341"/>
      <c r="J10" s="341"/>
      <c r="K10" s="341"/>
      <c r="L10" s="341"/>
      <c r="M10" s="34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5"/>
      <c r="B11" s="345"/>
      <c r="C11" s="345"/>
      <c r="D11" s="348"/>
      <c r="E11" s="352"/>
      <c r="F11" s="339"/>
      <c r="G11" s="228"/>
      <c r="H11" s="342"/>
      <c r="I11" s="342"/>
      <c r="J11" s="342"/>
      <c r="K11" s="342"/>
      <c r="L11" s="342"/>
      <c r="M11" s="34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5"/>
      <c r="B12" s="345"/>
      <c r="C12" s="345"/>
      <c r="D12" s="348"/>
      <c r="E12" s="352"/>
      <c r="F12" s="339"/>
      <c r="G12" s="228"/>
      <c r="H12" s="342"/>
      <c r="I12" s="342"/>
      <c r="J12" s="342"/>
      <c r="K12" s="342"/>
      <c r="L12" s="342"/>
      <c r="M12" s="34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5"/>
      <c r="B13" s="345"/>
      <c r="C13" s="345"/>
      <c r="D13" s="348"/>
      <c r="E13" s="352"/>
      <c r="F13" s="339"/>
      <c r="G13" s="228"/>
      <c r="H13" s="342"/>
      <c r="I13" s="342"/>
      <c r="J13" s="342"/>
      <c r="K13" s="342"/>
      <c r="L13" s="342"/>
      <c r="M13" s="34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5"/>
      <c r="B14" s="345"/>
      <c r="C14" s="345"/>
      <c r="D14" s="348"/>
      <c r="E14" s="352"/>
      <c r="F14" s="339"/>
      <c r="G14" s="228"/>
      <c r="H14" s="342"/>
      <c r="I14" s="342"/>
      <c r="J14" s="342"/>
      <c r="K14" s="342"/>
      <c r="L14" s="342"/>
      <c r="M14" s="34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5"/>
      <c r="B15" s="345"/>
      <c r="C15" s="345"/>
      <c r="D15" s="348"/>
      <c r="E15" s="352"/>
      <c r="F15" s="339"/>
      <c r="G15" s="228"/>
      <c r="H15" s="342"/>
      <c r="I15" s="342"/>
      <c r="J15" s="342"/>
      <c r="K15" s="342"/>
      <c r="L15" s="342"/>
      <c r="M15" s="34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5"/>
      <c r="B16" s="345"/>
      <c r="C16" s="345"/>
      <c r="D16" s="348"/>
      <c r="E16" s="352"/>
      <c r="F16" s="339"/>
      <c r="G16" s="228"/>
      <c r="H16" s="342"/>
      <c r="I16" s="342"/>
      <c r="J16" s="342"/>
      <c r="K16" s="342"/>
      <c r="L16" s="342"/>
      <c r="M16" s="34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5"/>
      <c r="B17" s="345"/>
      <c r="C17" s="345"/>
      <c r="D17" s="349"/>
      <c r="E17" s="353"/>
      <c r="F17" s="339"/>
      <c r="G17" s="228"/>
      <c r="H17" s="342"/>
      <c r="I17" s="342"/>
      <c r="J17" s="342"/>
      <c r="K17" s="342"/>
      <c r="L17" s="342"/>
      <c r="M17" s="34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5"/>
      <c r="B18" s="345"/>
      <c r="C18" s="345"/>
      <c r="D18" s="349"/>
      <c r="E18" s="353"/>
      <c r="F18" s="339"/>
      <c r="G18" s="228"/>
      <c r="H18" s="342"/>
      <c r="I18" s="342"/>
      <c r="J18" s="342"/>
      <c r="K18" s="342"/>
      <c r="L18" s="342"/>
      <c r="M18" s="34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6"/>
      <c r="B19" s="346"/>
      <c r="C19" s="346"/>
      <c r="D19" s="350"/>
      <c r="E19" s="354"/>
      <c r="F19" s="340"/>
      <c r="G19" s="229"/>
      <c r="H19" s="343"/>
      <c r="I19" s="343"/>
      <c r="J19" s="343"/>
      <c r="K19" s="343"/>
      <c r="L19" s="343"/>
      <c r="M19" s="34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4">
        <f>'5. Mapa Final'!A20</f>
        <v>2</v>
      </c>
      <c r="B20" s="344" t="str">
        <f>'5. Mapa Final'!B20</f>
        <v>Ofrecer, prometer, entregar, aceptar o solicitar una ventaja indebida para hacer modificaciones  fraudulentas de historias laborales, para favorecer el reconocimiento irregular de pensiones de jubilación, retroactivos.</v>
      </c>
      <c r="C20" s="344" t="str">
        <f>'5. Mapa Final'!C20</f>
        <v>Cuando de manera indebida se alteran las bases de datos para  aumentar fraudulentamente el número de semanas cotizadas a personas que no cumplen con el tiempo laboral exigido por la ley, aportar documentación falsa  y alterar sin soporte el número de semanas.</v>
      </c>
      <c r="D20" s="347" t="str">
        <f>'5. Mapa Final'!J20</f>
        <v>Muy Baja - 1</v>
      </c>
      <c r="E20" s="351" t="str">
        <f>'5. Mapa Final'!K20</f>
        <v>Mayor - 4</v>
      </c>
      <c r="F20" s="338" t="str">
        <f>'5. Mapa Final'!M20</f>
        <v>Alto  - 4</v>
      </c>
      <c r="G20" s="228" t="s">
        <v>73</v>
      </c>
      <c r="H20" s="341"/>
      <c r="I20" s="341"/>
      <c r="J20" s="341"/>
      <c r="K20" s="341"/>
      <c r="L20" s="341"/>
      <c r="M20" s="34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5"/>
      <c r="B21" s="345"/>
      <c r="C21" s="345"/>
      <c r="D21" s="348"/>
      <c r="E21" s="352"/>
      <c r="F21" s="339"/>
      <c r="G21" s="228"/>
      <c r="H21" s="342"/>
      <c r="I21" s="342"/>
      <c r="J21" s="342"/>
      <c r="K21" s="342"/>
      <c r="L21" s="342"/>
      <c r="M21" s="34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5"/>
      <c r="B22" s="345"/>
      <c r="C22" s="345"/>
      <c r="D22" s="348"/>
      <c r="E22" s="352"/>
      <c r="F22" s="339"/>
      <c r="G22" s="228"/>
      <c r="H22" s="342"/>
      <c r="I22" s="342"/>
      <c r="J22" s="342"/>
      <c r="K22" s="342"/>
      <c r="L22" s="342"/>
      <c r="M22" s="34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5"/>
      <c r="B23" s="345"/>
      <c r="C23" s="345"/>
      <c r="D23" s="348"/>
      <c r="E23" s="352"/>
      <c r="F23" s="339"/>
      <c r="G23" s="228"/>
      <c r="H23" s="342"/>
      <c r="I23" s="342"/>
      <c r="J23" s="342"/>
      <c r="K23" s="342"/>
      <c r="L23" s="342"/>
      <c r="M23" s="34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5"/>
      <c r="B24" s="345"/>
      <c r="C24" s="345"/>
      <c r="D24" s="348"/>
      <c r="E24" s="352"/>
      <c r="F24" s="339"/>
      <c r="G24" s="228"/>
      <c r="H24" s="342"/>
      <c r="I24" s="342"/>
      <c r="J24" s="342"/>
      <c r="K24" s="342"/>
      <c r="L24" s="342"/>
      <c r="M24" s="34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5"/>
      <c r="B25" s="345"/>
      <c r="C25" s="345"/>
      <c r="D25" s="348"/>
      <c r="E25" s="352"/>
      <c r="F25" s="339"/>
      <c r="G25" s="228"/>
      <c r="H25" s="342"/>
      <c r="I25" s="342"/>
      <c r="J25" s="342"/>
      <c r="K25" s="342"/>
      <c r="L25" s="342"/>
      <c r="M25" s="342"/>
      <c r="N25" s="30"/>
      <c r="O25" s="30"/>
    </row>
    <row r="26" spans="1:169" x14ac:dyDescent="0.25">
      <c r="A26" s="345"/>
      <c r="B26" s="345"/>
      <c r="C26" s="345"/>
      <c r="D26" s="348"/>
      <c r="E26" s="352"/>
      <c r="F26" s="339"/>
      <c r="G26" s="228"/>
      <c r="H26" s="342"/>
      <c r="I26" s="342"/>
      <c r="J26" s="342"/>
      <c r="K26" s="342"/>
      <c r="L26" s="342"/>
      <c r="M26" s="342"/>
      <c r="N26" s="30"/>
      <c r="O26" s="30"/>
    </row>
    <row r="27" spans="1:169" x14ac:dyDescent="0.25">
      <c r="A27" s="345"/>
      <c r="B27" s="345"/>
      <c r="C27" s="345"/>
      <c r="D27" s="349"/>
      <c r="E27" s="353"/>
      <c r="F27" s="339"/>
      <c r="G27" s="228"/>
      <c r="H27" s="342"/>
      <c r="I27" s="342"/>
      <c r="J27" s="342"/>
      <c r="K27" s="342"/>
      <c r="L27" s="342"/>
      <c r="M27" s="342"/>
      <c r="N27" s="30"/>
      <c r="O27" s="30"/>
    </row>
    <row r="28" spans="1:169" x14ac:dyDescent="0.25">
      <c r="A28" s="345"/>
      <c r="B28" s="345"/>
      <c r="C28" s="345"/>
      <c r="D28" s="349"/>
      <c r="E28" s="353"/>
      <c r="F28" s="339"/>
      <c r="G28" s="228"/>
      <c r="H28" s="342"/>
      <c r="I28" s="342"/>
      <c r="J28" s="342"/>
      <c r="K28" s="342"/>
      <c r="L28" s="342"/>
      <c r="M28" s="342"/>
      <c r="N28" s="30"/>
      <c r="O28" s="30"/>
    </row>
    <row r="29" spans="1:169" ht="15.75" thickBot="1" x14ac:dyDescent="0.3">
      <c r="A29" s="346"/>
      <c r="B29" s="346"/>
      <c r="C29" s="346"/>
      <c r="D29" s="350"/>
      <c r="E29" s="354"/>
      <c r="F29" s="340"/>
      <c r="G29" s="229"/>
      <c r="H29" s="343"/>
      <c r="I29" s="343"/>
      <c r="J29" s="343"/>
      <c r="K29" s="343"/>
      <c r="L29" s="343"/>
      <c r="M29" s="343"/>
      <c r="N29" s="30"/>
      <c r="O29" s="30"/>
    </row>
    <row r="30" spans="1:169" x14ac:dyDescent="0.25">
      <c r="A30" s="344" t="e">
        <f>'5. Mapa Final'!#REF!</f>
        <v>#REF!</v>
      </c>
      <c r="B30" s="344" t="e">
        <f>'5. Mapa Final'!#REF!</f>
        <v>#REF!</v>
      </c>
      <c r="C30" s="344" t="e">
        <f>'5. Mapa Final'!#REF!</f>
        <v>#REF!</v>
      </c>
      <c r="D30" s="347" t="e">
        <f>'5. Mapa Final'!#REF!</f>
        <v>#REF!</v>
      </c>
      <c r="E30" s="351" t="e">
        <f>'5. Mapa Final'!#REF!</f>
        <v>#REF!</v>
      </c>
      <c r="F30" s="338" t="e">
        <f>'5. Mapa Final'!#REF!</f>
        <v>#REF!</v>
      </c>
      <c r="G30" s="228" t="s">
        <v>207</v>
      </c>
      <c r="H30" s="341"/>
      <c r="I30" s="341"/>
      <c r="J30" s="341"/>
      <c r="K30" s="341"/>
      <c r="L30" s="341"/>
      <c r="M30" s="341"/>
    </row>
    <row r="31" spans="1:169" x14ac:dyDescent="0.25">
      <c r="A31" s="345"/>
      <c r="B31" s="345"/>
      <c r="C31" s="345"/>
      <c r="D31" s="348"/>
      <c r="E31" s="352"/>
      <c r="F31" s="339"/>
      <c r="G31" s="228"/>
      <c r="H31" s="342"/>
      <c r="I31" s="342"/>
      <c r="J31" s="342"/>
      <c r="K31" s="342"/>
      <c r="L31" s="342"/>
      <c r="M31" s="342"/>
    </row>
    <row r="32" spans="1:169" x14ac:dyDescent="0.25">
      <c r="A32" s="345"/>
      <c r="B32" s="345"/>
      <c r="C32" s="345"/>
      <c r="D32" s="348"/>
      <c r="E32" s="352"/>
      <c r="F32" s="339"/>
      <c r="G32" s="228"/>
      <c r="H32" s="342"/>
      <c r="I32" s="342"/>
      <c r="J32" s="342"/>
      <c r="K32" s="342"/>
      <c r="L32" s="342"/>
      <c r="M32" s="342"/>
    </row>
    <row r="33" spans="1:13" x14ac:dyDescent="0.25">
      <c r="A33" s="345"/>
      <c r="B33" s="345"/>
      <c r="C33" s="345"/>
      <c r="D33" s="348"/>
      <c r="E33" s="352"/>
      <c r="F33" s="339"/>
      <c r="G33" s="228"/>
      <c r="H33" s="342"/>
      <c r="I33" s="342"/>
      <c r="J33" s="342"/>
      <c r="K33" s="342"/>
      <c r="L33" s="342"/>
      <c r="M33" s="342"/>
    </row>
    <row r="34" spans="1:13" x14ac:dyDescent="0.25">
      <c r="A34" s="345"/>
      <c r="B34" s="345"/>
      <c r="C34" s="345"/>
      <c r="D34" s="348"/>
      <c r="E34" s="352"/>
      <c r="F34" s="339"/>
      <c r="G34" s="228"/>
      <c r="H34" s="342"/>
      <c r="I34" s="342"/>
      <c r="J34" s="342"/>
      <c r="K34" s="342"/>
      <c r="L34" s="342"/>
      <c r="M34" s="342"/>
    </row>
    <row r="35" spans="1:13" x14ac:dyDescent="0.25">
      <c r="A35" s="345"/>
      <c r="B35" s="345"/>
      <c r="C35" s="345"/>
      <c r="D35" s="348"/>
      <c r="E35" s="352"/>
      <c r="F35" s="339"/>
      <c r="G35" s="228"/>
      <c r="H35" s="342"/>
      <c r="I35" s="342"/>
      <c r="J35" s="342"/>
      <c r="K35" s="342"/>
      <c r="L35" s="342"/>
      <c r="M35" s="342"/>
    </row>
    <row r="36" spans="1:13" x14ac:dyDescent="0.25">
      <c r="A36" s="345"/>
      <c r="B36" s="345"/>
      <c r="C36" s="345"/>
      <c r="D36" s="348"/>
      <c r="E36" s="352"/>
      <c r="F36" s="339"/>
      <c r="G36" s="228"/>
      <c r="H36" s="342"/>
      <c r="I36" s="342"/>
      <c r="J36" s="342"/>
      <c r="K36" s="342"/>
      <c r="L36" s="342"/>
      <c r="M36" s="342"/>
    </row>
    <row r="37" spans="1:13" x14ac:dyDescent="0.25">
      <c r="A37" s="345"/>
      <c r="B37" s="345"/>
      <c r="C37" s="345"/>
      <c r="D37" s="349"/>
      <c r="E37" s="353"/>
      <c r="F37" s="339"/>
      <c r="G37" s="228"/>
      <c r="H37" s="342"/>
      <c r="I37" s="342"/>
      <c r="J37" s="342"/>
      <c r="K37" s="342"/>
      <c r="L37" s="342"/>
      <c r="M37" s="342"/>
    </row>
    <row r="38" spans="1:13" x14ac:dyDescent="0.25">
      <c r="A38" s="345"/>
      <c r="B38" s="345"/>
      <c r="C38" s="345"/>
      <c r="D38" s="349"/>
      <c r="E38" s="353"/>
      <c r="F38" s="339"/>
      <c r="G38" s="228"/>
      <c r="H38" s="342"/>
      <c r="I38" s="342"/>
      <c r="J38" s="342"/>
      <c r="K38" s="342"/>
      <c r="L38" s="342"/>
      <c r="M38" s="342"/>
    </row>
    <row r="39" spans="1:13" ht="15.75" thickBot="1" x14ac:dyDescent="0.3">
      <c r="A39" s="346"/>
      <c r="B39" s="346"/>
      <c r="C39" s="346"/>
      <c r="D39" s="350"/>
      <c r="E39" s="354"/>
      <c r="F39" s="340"/>
      <c r="G39" s="229"/>
      <c r="H39" s="343"/>
      <c r="I39" s="343"/>
      <c r="J39" s="343"/>
      <c r="K39" s="343"/>
      <c r="L39" s="343"/>
      <c r="M39" s="343"/>
    </row>
    <row r="40" spans="1:13" x14ac:dyDescent="0.25">
      <c r="A40" s="344" t="e">
        <f>'5. Mapa Final'!#REF!</f>
        <v>#REF!</v>
      </c>
      <c r="B40" s="344" t="e">
        <f>'5. Mapa Final'!#REF!</f>
        <v>#REF!</v>
      </c>
      <c r="C40" s="344" t="e">
        <f>'5. Mapa Final'!#REF!</f>
        <v>#REF!</v>
      </c>
      <c r="D40" s="347" t="e">
        <f>'5. Mapa Final'!#REF!</f>
        <v>#REF!</v>
      </c>
      <c r="E40" s="351" t="e">
        <f>'5. Mapa Final'!#REF!</f>
        <v>#REF!</v>
      </c>
      <c r="F40" s="338" t="e">
        <f>'5. Mapa Final'!#REF!</f>
        <v>#REF!</v>
      </c>
      <c r="G40" s="228" t="s">
        <v>93</v>
      </c>
      <c r="H40" s="341"/>
      <c r="I40" s="341"/>
      <c r="J40" s="341"/>
      <c r="K40" s="341"/>
      <c r="L40" s="341"/>
      <c r="M40" s="341"/>
    </row>
    <row r="41" spans="1:13" x14ac:dyDescent="0.25">
      <c r="A41" s="345"/>
      <c r="B41" s="345"/>
      <c r="C41" s="345"/>
      <c r="D41" s="348"/>
      <c r="E41" s="352"/>
      <c r="F41" s="339"/>
      <c r="G41" s="228"/>
      <c r="H41" s="342"/>
      <c r="I41" s="342"/>
      <c r="J41" s="342"/>
      <c r="K41" s="342"/>
      <c r="L41" s="342"/>
      <c r="M41" s="342"/>
    </row>
    <row r="42" spans="1:13" x14ac:dyDescent="0.25">
      <c r="A42" s="345"/>
      <c r="B42" s="345"/>
      <c r="C42" s="345"/>
      <c r="D42" s="348"/>
      <c r="E42" s="352"/>
      <c r="F42" s="339"/>
      <c r="G42" s="228"/>
      <c r="H42" s="342"/>
      <c r="I42" s="342"/>
      <c r="J42" s="342"/>
      <c r="K42" s="342"/>
      <c r="L42" s="342"/>
      <c r="M42" s="342"/>
    </row>
    <row r="43" spans="1:13" x14ac:dyDescent="0.25">
      <c r="A43" s="345"/>
      <c r="B43" s="345"/>
      <c r="C43" s="345"/>
      <c r="D43" s="348"/>
      <c r="E43" s="352"/>
      <c r="F43" s="339"/>
      <c r="G43" s="228"/>
      <c r="H43" s="342"/>
      <c r="I43" s="342"/>
      <c r="J43" s="342"/>
      <c r="K43" s="342"/>
      <c r="L43" s="342"/>
      <c r="M43" s="342"/>
    </row>
    <row r="44" spans="1:13" x14ac:dyDescent="0.25">
      <c r="A44" s="345"/>
      <c r="B44" s="345"/>
      <c r="C44" s="345"/>
      <c r="D44" s="348"/>
      <c r="E44" s="352"/>
      <c r="F44" s="339"/>
      <c r="G44" s="228"/>
      <c r="H44" s="342"/>
      <c r="I44" s="342"/>
      <c r="J44" s="342"/>
      <c r="K44" s="342"/>
      <c r="L44" s="342"/>
      <c r="M44" s="342"/>
    </row>
    <row r="45" spans="1:13" x14ac:dyDescent="0.25">
      <c r="A45" s="345"/>
      <c r="B45" s="345"/>
      <c r="C45" s="345"/>
      <c r="D45" s="348"/>
      <c r="E45" s="352"/>
      <c r="F45" s="339"/>
      <c r="G45" s="228"/>
      <c r="H45" s="342"/>
      <c r="I45" s="342"/>
      <c r="J45" s="342"/>
      <c r="K45" s="342"/>
      <c r="L45" s="342"/>
      <c r="M45" s="342"/>
    </row>
    <row r="46" spans="1:13" x14ac:dyDescent="0.25">
      <c r="A46" s="345"/>
      <c r="B46" s="345"/>
      <c r="C46" s="345"/>
      <c r="D46" s="348"/>
      <c r="E46" s="352"/>
      <c r="F46" s="339"/>
      <c r="G46" s="228"/>
      <c r="H46" s="342"/>
      <c r="I46" s="342"/>
      <c r="J46" s="342"/>
      <c r="K46" s="342"/>
      <c r="L46" s="342"/>
      <c r="M46" s="342"/>
    </row>
    <row r="47" spans="1:13" x14ac:dyDescent="0.25">
      <c r="A47" s="345"/>
      <c r="B47" s="345"/>
      <c r="C47" s="345"/>
      <c r="D47" s="349"/>
      <c r="E47" s="353"/>
      <c r="F47" s="339"/>
      <c r="G47" s="228"/>
      <c r="H47" s="342"/>
      <c r="I47" s="342"/>
      <c r="J47" s="342"/>
      <c r="K47" s="342"/>
      <c r="L47" s="342"/>
      <c r="M47" s="342"/>
    </row>
    <row r="48" spans="1:13" x14ac:dyDescent="0.25">
      <c r="A48" s="345"/>
      <c r="B48" s="345"/>
      <c r="C48" s="345"/>
      <c r="D48" s="349"/>
      <c r="E48" s="353"/>
      <c r="F48" s="339"/>
      <c r="G48" s="228"/>
      <c r="H48" s="342"/>
      <c r="I48" s="342"/>
      <c r="J48" s="342"/>
      <c r="K48" s="342"/>
      <c r="L48" s="342"/>
      <c r="M48" s="342"/>
    </row>
    <row r="49" spans="1:13" ht="15.75" thickBot="1" x14ac:dyDescent="0.3">
      <c r="A49" s="346"/>
      <c r="B49" s="346"/>
      <c r="C49" s="346"/>
      <c r="D49" s="350"/>
      <c r="E49" s="354"/>
      <c r="F49" s="340"/>
      <c r="G49" s="229"/>
      <c r="H49" s="343"/>
      <c r="I49" s="343"/>
      <c r="J49" s="343"/>
      <c r="K49" s="343"/>
      <c r="L49" s="343"/>
      <c r="M49" s="343"/>
    </row>
    <row r="50" spans="1:13" x14ac:dyDescent="0.25">
      <c r="A50" s="344" t="e">
        <f>'5. Mapa Final'!#REF!</f>
        <v>#REF!</v>
      </c>
      <c r="B50" s="344" t="e">
        <f>'5. Mapa Final'!#REF!</f>
        <v>#REF!</v>
      </c>
      <c r="C50" s="344" t="e">
        <f>'5. Mapa Final'!#REF!</f>
        <v>#REF!</v>
      </c>
      <c r="D50" s="347" t="e">
        <f>'5. Mapa Final'!#REF!</f>
        <v>#REF!</v>
      </c>
      <c r="E50" s="351" t="e">
        <f>'5. Mapa Final'!#REF!</f>
        <v>#REF!</v>
      </c>
      <c r="F50" s="338" t="e">
        <f>'5. Mapa Final'!#REF!</f>
        <v>#REF!</v>
      </c>
      <c r="G50" s="228" t="s">
        <v>93</v>
      </c>
      <c r="H50" s="341"/>
      <c r="I50" s="341"/>
      <c r="J50" s="341"/>
      <c r="K50" s="341"/>
      <c r="L50" s="341"/>
      <c r="M50" s="341"/>
    </row>
    <row r="51" spans="1:13" x14ac:dyDescent="0.25">
      <c r="A51" s="345"/>
      <c r="B51" s="345"/>
      <c r="C51" s="345"/>
      <c r="D51" s="348"/>
      <c r="E51" s="352"/>
      <c r="F51" s="339"/>
      <c r="G51" s="228"/>
      <c r="H51" s="342"/>
      <c r="I51" s="342"/>
      <c r="J51" s="342"/>
      <c r="K51" s="342"/>
      <c r="L51" s="342"/>
      <c r="M51" s="342"/>
    </row>
    <row r="52" spans="1:13" x14ac:dyDescent="0.25">
      <c r="A52" s="345"/>
      <c r="B52" s="345"/>
      <c r="C52" s="345"/>
      <c r="D52" s="348"/>
      <c r="E52" s="352"/>
      <c r="F52" s="339"/>
      <c r="G52" s="228"/>
      <c r="H52" s="342"/>
      <c r="I52" s="342"/>
      <c r="J52" s="342"/>
      <c r="K52" s="342"/>
      <c r="L52" s="342"/>
      <c r="M52" s="342"/>
    </row>
    <row r="53" spans="1:13" x14ac:dyDescent="0.25">
      <c r="A53" s="345"/>
      <c r="B53" s="345"/>
      <c r="C53" s="345"/>
      <c r="D53" s="348"/>
      <c r="E53" s="352"/>
      <c r="F53" s="339"/>
      <c r="G53" s="228"/>
      <c r="H53" s="342"/>
      <c r="I53" s="342"/>
      <c r="J53" s="342"/>
      <c r="K53" s="342"/>
      <c r="L53" s="342"/>
      <c r="M53" s="342"/>
    </row>
    <row r="54" spans="1:13" x14ac:dyDescent="0.25">
      <c r="A54" s="345"/>
      <c r="B54" s="345"/>
      <c r="C54" s="345"/>
      <c r="D54" s="348"/>
      <c r="E54" s="352"/>
      <c r="F54" s="339"/>
      <c r="G54" s="228"/>
      <c r="H54" s="342"/>
      <c r="I54" s="342"/>
      <c r="J54" s="342"/>
      <c r="K54" s="342"/>
      <c r="L54" s="342"/>
      <c r="M54" s="342"/>
    </row>
    <row r="55" spans="1:13" x14ac:dyDescent="0.25">
      <c r="A55" s="345"/>
      <c r="B55" s="345"/>
      <c r="C55" s="345"/>
      <c r="D55" s="348"/>
      <c r="E55" s="352"/>
      <c r="F55" s="339"/>
      <c r="G55" s="228"/>
      <c r="H55" s="342"/>
      <c r="I55" s="342"/>
      <c r="J55" s="342"/>
      <c r="K55" s="342"/>
      <c r="L55" s="342"/>
      <c r="M55" s="342"/>
    </row>
    <row r="56" spans="1:13" x14ac:dyDescent="0.25">
      <c r="A56" s="345"/>
      <c r="B56" s="345"/>
      <c r="C56" s="345"/>
      <c r="D56" s="348"/>
      <c r="E56" s="352"/>
      <c r="F56" s="339"/>
      <c r="G56" s="228"/>
      <c r="H56" s="342"/>
      <c r="I56" s="342"/>
      <c r="J56" s="342"/>
      <c r="K56" s="342"/>
      <c r="L56" s="342"/>
      <c r="M56" s="342"/>
    </row>
    <row r="57" spans="1:13" x14ac:dyDescent="0.25">
      <c r="A57" s="345"/>
      <c r="B57" s="345"/>
      <c r="C57" s="345"/>
      <c r="D57" s="349"/>
      <c r="E57" s="353"/>
      <c r="F57" s="339"/>
      <c r="G57" s="228"/>
      <c r="H57" s="342"/>
      <c r="I57" s="342"/>
      <c r="J57" s="342"/>
      <c r="K57" s="342"/>
      <c r="L57" s="342"/>
      <c r="M57" s="342"/>
    </row>
    <row r="58" spans="1:13" x14ac:dyDescent="0.25">
      <c r="A58" s="345"/>
      <c r="B58" s="345"/>
      <c r="C58" s="345"/>
      <c r="D58" s="349"/>
      <c r="E58" s="353"/>
      <c r="F58" s="339"/>
      <c r="G58" s="228"/>
      <c r="H58" s="342"/>
      <c r="I58" s="342"/>
      <c r="J58" s="342"/>
      <c r="K58" s="342"/>
      <c r="L58" s="342"/>
      <c r="M58" s="342"/>
    </row>
    <row r="59" spans="1:13" ht="15.75" thickBot="1" x14ac:dyDescent="0.3">
      <c r="A59" s="346"/>
      <c r="B59" s="346"/>
      <c r="C59" s="346"/>
      <c r="D59" s="350"/>
      <c r="E59" s="354"/>
      <c r="F59" s="340"/>
      <c r="G59" s="229"/>
      <c r="H59" s="343"/>
      <c r="I59" s="343"/>
      <c r="J59" s="343"/>
      <c r="K59" s="343"/>
      <c r="L59" s="343"/>
      <c r="M59" s="343"/>
    </row>
    <row r="60" spans="1:13" x14ac:dyDescent="0.25">
      <c r="A60" s="344" t="e">
        <f>'5. Mapa Final'!#REF!</f>
        <v>#REF!</v>
      </c>
      <c r="B60" s="344" t="e">
        <f>'5. Mapa Final'!#REF!</f>
        <v>#REF!</v>
      </c>
      <c r="C60" s="344" t="e">
        <f>'5. Mapa Final'!#REF!</f>
        <v>#REF!</v>
      </c>
      <c r="D60" s="347" t="e">
        <f>'5. Mapa Final'!#REF!</f>
        <v>#REF!</v>
      </c>
      <c r="E60" s="351" t="e">
        <f>'5. Mapa Final'!#REF!</f>
        <v>#REF!</v>
      </c>
      <c r="F60" s="338" t="e">
        <f>'5. Mapa Final'!#REF!</f>
        <v>#REF!</v>
      </c>
      <c r="G60" s="228" t="s">
        <v>93</v>
      </c>
      <c r="H60" s="341"/>
      <c r="I60" s="341"/>
      <c r="J60" s="341"/>
      <c r="K60" s="341"/>
      <c r="L60" s="341"/>
      <c r="M60" s="341"/>
    </row>
    <row r="61" spans="1:13" x14ac:dyDescent="0.25">
      <c r="A61" s="345"/>
      <c r="B61" s="345"/>
      <c r="C61" s="345"/>
      <c r="D61" s="348"/>
      <c r="E61" s="352"/>
      <c r="F61" s="339"/>
      <c r="G61" s="228"/>
      <c r="H61" s="342"/>
      <c r="I61" s="342"/>
      <c r="J61" s="342"/>
      <c r="K61" s="342"/>
      <c r="L61" s="342"/>
      <c r="M61" s="342"/>
    </row>
    <row r="62" spans="1:13" x14ac:dyDescent="0.25">
      <c r="A62" s="345"/>
      <c r="B62" s="345"/>
      <c r="C62" s="345"/>
      <c r="D62" s="348"/>
      <c r="E62" s="352"/>
      <c r="F62" s="339"/>
      <c r="G62" s="228"/>
      <c r="H62" s="342"/>
      <c r="I62" s="342"/>
      <c r="J62" s="342"/>
      <c r="K62" s="342"/>
      <c r="L62" s="342"/>
      <c r="M62" s="342"/>
    </row>
    <row r="63" spans="1:13" x14ac:dyDescent="0.25">
      <c r="A63" s="345"/>
      <c r="B63" s="345"/>
      <c r="C63" s="345"/>
      <c r="D63" s="348"/>
      <c r="E63" s="352"/>
      <c r="F63" s="339"/>
      <c r="G63" s="228"/>
      <c r="H63" s="342"/>
      <c r="I63" s="342"/>
      <c r="J63" s="342"/>
      <c r="K63" s="342"/>
      <c r="L63" s="342"/>
      <c r="M63" s="342"/>
    </row>
    <row r="64" spans="1:13" x14ac:dyDescent="0.25">
      <c r="A64" s="345"/>
      <c r="B64" s="345"/>
      <c r="C64" s="345"/>
      <c r="D64" s="348"/>
      <c r="E64" s="352"/>
      <c r="F64" s="339"/>
      <c r="G64" s="228"/>
      <c r="H64" s="342"/>
      <c r="I64" s="342"/>
      <c r="J64" s="342"/>
      <c r="K64" s="342"/>
      <c r="L64" s="342"/>
      <c r="M64" s="342"/>
    </row>
    <row r="65" spans="1:13" x14ac:dyDescent="0.25">
      <c r="A65" s="345"/>
      <c r="B65" s="345"/>
      <c r="C65" s="345"/>
      <c r="D65" s="348"/>
      <c r="E65" s="352"/>
      <c r="F65" s="339"/>
      <c r="G65" s="228"/>
      <c r="H65" s="342"/>
      <c r="I65" s="342"/>
      <c r="J65" s="342"/>
      <c r="K65" s="342"/>
      <c r="L65" s="342"/>
      <c r="M65" s="342"/>
    </row>
    <row r="66" spans="1:13" x14ac:dyDescent="0.25">
      <c r="A66" s="345"/>
      <c r="B66" s="345"/>
      <c r="C66" s="345"/>
      <c r="D66" s="348"/>
      <c r="E66" s="352"/>
      <c r="F66" s="339"/>
      <c r="G66" s="228"/>
      <c r="H66" s="342"/>
      <c r="I66" s="342"/>
      <c r="J66" s="342"/>
      <c r="K66" s="342"/>
      <c r="L66" s="342"/>
      <c r="M66" s="342"/>
    </row>
    <row r="67" spans="1:13" x14ac:dyDescent="0.25">
      <c r="A67" s="345"/>
      <c r="B67" s="345"/>
      <c r="C67" s="345"/>
      <c r="D67" s="349"/>
      <c r="E67" s="353"/>
      <c r="F67" s="339"/>
      <c r="G67" s="228"/>
      <c r="H67" s="342"/>
      <c r="I67" s="342"/>
      <c r="J67" s="342"/>
      <c r="K67" s="342"/>
      <c r="L67" s="342"/>
      <c r="M67" s="342"/>
    </row>
    <row r="68" spans="1:13" x14ac:dyDescent="0.25">
      <c r="A68" s="345"/>
      <c r="B68" s="345"/>
      <c r="C68" s="345"/>
      <c r="D68" s="349"/>
      <c r="E68" s="353"/>
      <c r="F68" s="339"/>
      <c r="G68" s="228"/>
      <c r="H68" s="342"/>
      <c r="I68" s="342"/>
      <c r="J68" s="342"/>
      <c r="K68" s="342"/>
      <c r="L68" s="342"/>
      <c r="M68" s="342"/>
    </row>
    <row r="69" spans="1:13" ht="15.75" thickBot="1" x14ac:dyDescent="0.3">
      <c r="A69" s="346"/>
      <c r="B69" s="346"/>
      <c r="C69" s="346"/>
      <c r="D69" s="350"/>
      <c r="E69" s="354"/>
      <c r="F69" s="340"/>
      <c r="G69" s="229"/>
      <c r="H69" s="343"/>
      <c r="I69" s="343"/>
      <c r="J69" s="343"/>
      <c r="K69" s="343"/>
      <c r="L69" s="343"/>
      <c r="M69" s="343"/>
    </row>
    <row r="70" spans="1:13" x14ac:dyDescent="0.25">
      <c r="A70" s="344" t="e">
        <f>'5. Mapa Final'!#REF!</f>
        <v>#REF!</v>
      </c>
      <c r="B70" s="344" t="e">
        <f>'5. Mapa Final'!#REF!</f>
        <v>#REF!</v>
      </c>
      <c r="C70" s="344" t="e">
        <f>'5. Mapa Final'!#REF!</f>
        <v>#REF!</v>
      </c>
      <c r="D70" s="347" t="e">
        <f>'5. Mapa Final'!#REF!</f>
        <v>#REF!</v>
      </c>
      <c r="E70" s="351" t="e">
        <f>'5. Mapa Final'!#REF!</f>
        <v>#REF!</v>
      </c>
      <c r="F70" s="338" t="e">
        <f>'5. Mapa Final'!#REF!</f>
        <v>#REF!</v>
      </c>
      <c r="G70" s="228" t="s">
        <v>93</v>
      </c>
      <c r="H70" s="341"/>
      <c r="I70" s="341"/>
      <c r="J70" s="341"/>
      <c r="K70" s="341"/>
      <c r="L70" s="341"/>
      <c r="M70" s="341"/>
    </row>
    <row r="71" spans="1:13" x14ac:dyDescent="0.25">
      <c r="A71" s="345"/>
      <c r="B71" s="345"/>
      <c r="C71" s="345"/>
      <c r="D71" s="348"/>
      <c r="E71" s="352"/>
      <c r="F71" s="339"/>
      <c r="G71" s="228"/>
      <c r="H71" s="342"/>
      <c r="I71" s="342"/>
      <c r="J71" s="342"/>
      <c r="K71" s="342"/>
      <c r="L71" s="342"/>
      <c r="M71" s="342"/>
    </row>
    <row r="72" spans="1:13" x14ac:dyDescent="0.25">
      <c r="A72" s="345"/>
      <c r="B72" s="345"/>
      <c r="C72" s="345"/>
      <c r="D72" s="348"/>
      <c r="E72" s="352"/>
      <c r="F72" s="339"/>
      <c r="G72" s="228"/>
      <c r="H72" s="342"/>
      <c r="I72" s="342"/>
      <c r="J72" s="342"/>
      <c r="K72" s="342"/>
      <c r="L72" s="342"/>
      <c r="M72" s="342"/>
    </row>
    <row r="73" spans="1:13" x14ac:dyDescent="0.25">
      <c r="A73" s="345"/>
      <c r="B73" s="345"/>
      <c r="C73" s="345"/>
      <c r="D73" s="348"/>
      <c r="E73" s="352"/>
      <c r="F73" s="339"/>
      <c r="G73" s="228"/>
      <c r="H73" s="342"/>
      <c r="I73" s="342"/>
      <c r="J73" s="342"/>
      <c r="K73" s="342"/>
      <c r="L73" s="342"/>
      <c r="M73" s="342"/>
    </row>
    <row r="74" spans="1:13" x14ac:dyDescent="0.25">
      <c r="A74" s="345"/>
      <c r="B74" s="345"/>
      <c r="C74" s="345"/>
      <c r="D74" s="348"/>
      <c r="E74" s="352"/>
      <c r="F74" s="339"/>
      <c r="G74" s="228"/>
      <c r="H74" s="342"/>
      <c r="I74" s="342"/>
      <c r="J74" s="342"/>
      <c r="K74" s="342"/>
      <c r="L74" s="342"/>
      <c r="M74" s="342"/>
    </row>
    <row r="75" spans="1:13" x14ac:dyDescent="0.25">
      <c r="A75" s="345"/>
      <c r="B75" s="345"/>
      <c r="C75" s="345"/>
      <c r="D75" s="348"/>
      <c r="E75" s="352"/>
      <c r="F75" s="339"/>
      <c r="G75" s="228"/>
      <c r="H75" s="342"/>
      <c r="I75" s="342"/>
      <c r="J75" s="342"/>
      <c r="K75" s="342"/>
      <c r="L75" s="342"/>
      <c r="M75" s="342"/>
    </row>
    <row r="76" spans="1:13" x14ac:dyDescent="0.25">
      <c r="A76" s="345"/>
      <c r="B76" s="345"/>
      <c r="C76" s="345"/>
      <c r="D76" s="348"/>
      <c r="E76" s="352"/>
      <c r="F76" s="339"/>
      <c r="G76" s="228"/>
      <c r="H76" s="342"/>
      <c r="I76" s="342"/>
      <c r="J76" s="342"/>
      <c r="K76" s="342"/>
      <c r="L76" s="342"/>
      <c r="M76" s="342"/>
    </row>
    <row r="77" spans="1:13" x14ac:dyDescent="0.25">
      <c r="A77" s="345"/>
      <c r="B77" s="345"/>
      <c r="C77" s="345"/>
      <c r="D77" s="349"/>
      <c r="E77" s="353"/>
      <c r="F77" s="339"/>
      <c r="G77" s="228"/>
      <c r="H77" s="342"/>
      <c r="I77" s="342"/>
      <c r="J77" s="342"/>
      <c r="K77" s="342"/>
      <c r="L77" s="342"/>
      <c r="M77" s="342"/>
    </row>
    <row r="78" spans="1:13" x14ac:dyDescent="0.25">
      <c r="A78" s="345"/>
      <c r="B78" s="345"/>
      <c r="C78" s="345"/>
      <c r="D78" s="349"/>
      <c r="E78" s="353"/>
      <c r="F78" s="339"/>
      <c r="G78" s="228"/>
      <c r="H78" s="342"/>
      <c r="I78" s="342"/>
      <c r="J78" s="342"/>
      <c r="K78" s="342"/>
      <c r="L78" s="342"/>
      <c r="M78" s="342"/>
    </row>
    <row r="79" spans="1:13" ht="15.75" thickBot="1" x14ac:dyDescent="0.3">
      <c r="A79" s="346"/>
      <c r="B79" s="346"/>
      <c r="C79" s="346"/>
      <c r="D79" s="350"/>
      <c r="E79" s="354"/>
      <c r="F79" s="340"/>
      <c r="G79" s="229"/>
      <c r="H79" s="343"/>
      <c r="I79" s="343"/>
      <c r="J79" s="343"/>
      <c r="K79" s="343"/>
      <c r="L79" s="343"/>
      <c r="M79" s="343"/>
    </row>
    <row r="80" spans="1:13" x14ac:dyDescent="0.25">
      <c r="A80" s="344" t="e">
        <f>'5. Mapa Final'!#REF!</f>
        <v>#REF!</v>
      </c>
      <c r="B80" s="344" t="e">
        <f>'5. Mapa Final'!#REF!</f>
        <v>#REF!</v>
      </c>
      <c r="C80" s="344" t="e">
        <f>'5. Mapa Final'!#REF!</f>
        <v>#REF!</v>
      </c>
      <c r="D80" s="347" t="e">
        <f>'5. Mapa Final'!#REF!</f>
        <v>#REF!</v>
      </c>
      <c r="E80" s="351" t="e">
        <f>'5. Mapa Final'!#REF!</f>
        <v>#REF!</v>
      </c>
      <c r="F80" s="338" t="e">
        <f>'5. Mapa Final'!#REF!</f>
        <v>#REF!</v>
      </c>
      <c r="G80" s="228" t="s">
        <v>93</v>
      </c>
      <c r="H80" s="341"/>
      <c r="I80" s="341"/>
      <c r="J80" s="341"/>
      <c r="K80" s="341"/>
      <c r="L80" s="341"/>
      <c r="M80" s="341"/>
    </row>
    <row r="81" spans="1:13" x14ac:dyDescent="0.25">
      <c r="A81" s="345"/>
      <c r="B81" s="345"/>
      <c r="C81" s="345"/>
      <c r="D81" s="348"/>
      <c r="E81" s="352"/>
      <c r="F81" s="339"/>
      <c r="G81" s="228"/>
      <c r="H81" s="342"/>
      <c r="I81" s="342"/>
      <c r="J81" s="342"/>
      <c r="K81" s="342"/>
      <c r="L81" s="342"/>
      <c r="M81" s="342"/>
    </row>
    <row r="82" spans="1:13" x14ac:dyDescent="0.25">
      <c r="A82" s="345"/>
      <c r="B82" s="345"/>
      <c r="C82" s="345"/>
      <c r="D82" s="348"/>
      <c r="E82" s="352"/>
      <c r="F82" s="339"/>
      <c r="G82" s="228"/>
      <c r="H82" s="342"/>
      <c r="I82" s="342"/>
      <c r="J82" s="342"/>
      <c r="K82" s="342"/>
      <c r="L82" s="342"/>
      <c r="M82" s="342"/>
    </row>
    <row r="83" spans="1:13" x14ac:dyDescent="0.25">
      <c r="A83" s="345"/>
      <c r="B83" s="345"/>
      <c r="C83" s="345"/>
      <c r="D83" s="348"/>
      <c r="E83" s="352"/>
      <c r="F83" s="339"/>
      <c r="G83" s="228"/>
      <c r="H83" s="342"/>
      <c r="I83" s="342"/>
      <c r="J83" s="342"/>
      <c r="K83" s="342"/>
      <c r="L83" s="342"/>
      <c r="M83" s="342"/>
    </row>
    <row r="84" spans="1:13" x14ac:dyDescent="0.25">
      <c r="A84" s="345"/>
      <c r="B84" s="345"/>
      <c r="C84" s="345"/>
      <c r="D84" s="348"/>
      <c r="E84" s="352"/>
      <c r="F84" s="339"/>
      <c r="G84" s="228"/>
      <c r="H84" s="342"/>
      <c r="I84" s="342"/>
      <c r="J84" s="342"/>
      <c r="K84" s="342"/>
      <c r="L84" s="342"/>
      <c r="M84" s="342"/>
    </row>
    <row r="85" spans="1:13" x14ac:dyDescent="0.25">
      <c r="A85" s="345"/>
      <c r="B85" s="345"/>
      <c r="C85" s="345"/>
      <c r="D85" s="348"/>
      <c r="E85" s="352"/>
      <c r="F85" s="339"/>
      <c r="G85" s="228"/>
      <c r="H85" s="342"/>
      <c r="I85" s="342"/>
      <c r="J85" s="342"/>
      <c r="K85" s="342"/>
      <c r="L85" s="342"/>
      <c r="M85" s="342"/>
    </row>
    <row r="86" spans="1:13" x14ac:dyDescent="0.25">
      <c r="A86" s="345"/>
      <c r="B86" s="345"/>
      <c r="C86" s="345"/>
      <c r="D86" s="348"/>
      <c r="E86" s="352"/>
      <c r="F86" s="339"/>
      <c r="G86" s="228"/>
      <c r="H86" s="342"/>
      <c r="I86" s="342"/>
      <c r="J86" s="342"/>
      <c r="K86" s="342"/>
      <c r="L86" s="342"/>
      <c r="M86" s="342"/>
    </row>
    <row r="87" spans="1:13" x14ac:dyDescent="0.25">
      <c r="A87" s="345"/>
      <c r="B87" s="345"/>
      <c r="C87" s="345"/>
      <c r="D87" s="349"/>
      <c r="E87" s="353"/>
      <c r="F87" s="339"/>
      <c r="G87" s="228"/>
      <c r="H87" s="342"/>
      <c r="I87" s="342"/>
      <c r="J87" s="342"/>
      <c r="K87" s="342"/>
      <c r="L87" s="342"/>
      <c r="M87" s="342"/>
    </row>
    <row r="88" spans="1:13" x14ac:dyDescent="0.25">
      <c r="A88" s="345"/>
      <c r="B88" s="345"/>
      <c r="C88" s="345"/>
      <c r="D88" s="349"/>
      <c r="E88" s="353"/>
      <c r="F88" s="339"/>
      <c r="G88" s="228"/>
      <c r="H88" s="342"/>
      <c r="I88" s="342"/>
      <c r="J88" s="342"/>
      <c r="K88" s="342"/>
      <c r="L88" s="342"/>
      <c r="M88" s="342"/>
    </row>
    <row r="89" spans="1:13" ht="15.75" thickBot="1" x14ac:dyDescent="0.3">
      <c r="A89" s="346"/>
      <c r="B89" s="346"/>
      <c r="C89" s="346"/>
      <c r="D89" s="350"/>
      <c r="E89" s="354"/>
      <c r="F89" s="340"/>
      <c r="G89" s="229"/>
      <c r="H89" s="343"/>
      <c r="I89" s="343"/>
      <c r="J89" s="343"/>
      <c r="K89" s="343"/>
      <c r="L89" s="343"/>
      <c r="M89" s="343"/>
    </row>
    <row r="90" spans="1:13" x14ac:dyDescent="0.25">
      <c r="A90" s="344" t="e">
        <f>'5. Mapa Final'!#REF!</f>
        <v>#REF!</v>
      </c>
      <c r="B90" s="344" t="e">
        <f>'5. Mapa Final'!#REF!</f>
        <v>#REF!</v>
      </c>
      <c r="C90" s="344" t="e">
        <f>'5. Mapa Final'!#REF!</f>
        <v>#REF!</v>
      </c>
      <c r="D90" s="347" t="e">
        <f>'5. Mapa Final'!#REF!</f>
        <v>#REF!</v>
      </c>
      <c r="E90" s="351" t="e">
        <f>'5. Mapa Final'!#REF!</f>
        <v>#REF!</v>
      </c>
      <c r="F90" s="338" t="e">
        <f>'5. Mapa Final'!#REF!</f>
        <v>#REF!</v>
      </c>
      <c r="G90" s="228" t="s">
        <v>93</v>
      </c>
      <c r="H90" s="341"/>
      <c r="I90" s="341"/>
      <c r="J90" s="341"/>
      <c r="K90" s="341"/>
      <c r="L90" s="341"/>
      <c r="M90" s="341"/>
    </row>
    <row r="91" spans="1:13" x14ac:dyDescent="0.25">
      <c r="A91" s="345"/>
      <c r="B91" s="345"/>
      <c r="C91" s="345"/>
      <c r="D91" s="348"/>
      <c r="E91" s="352"/>
      <c r="F91" s="339"/>
      <c r="G91" s="228"/>
      <c r="H91" s="342"/>
      <c r="I91" s="342"/>
      <c r="J91" s="342"/>
      <c r="K91" s="342"/>
      <c r="L91" s="342"/>
      <c r="M91" s="342"/>
    </row>
    <row r="92" spans="1:13" x14ac:dyDescent="0.25">
      <c r="A92" s="345"/>
      <c r="B92" s="345"/>
      <c r="C92" s="345"/>
      <c r="D92" s="348"/>
      <c r="E92" s="352"/>
      <c r="F92" s="339"/>
      <c r="G92" s="228"/>
      <c r="H92" s="342"/>
      <c r="I92" s="342"/>
      <c r="J92" s="342"/>
      <c r="K92" s="342"/>
      <c r="L92" s="342"/>
      <c r="M92" s="342"/>
    </row>
    <row r="93" spans="1:13" x14ac:dyDescent="0.25">
      <c r="A93" s="345"/>
      <c r="B93" s="345"/>
      <c r="C93" s="345"/>
      <c r="D93" s="348"/>
      <c r="E93" s="352"/>
      <c r="F93" s="339"/>
      <c r="G93" s="228"/>
      <c r="H93" s="342"/>
      <c r="I93" s="342"/>
      <c r="J93" s="342"/>
      <c r="K93" s="342"/>
      <c r="L93" s="342"/>
      <c r="M93" s="342"/>
    </row>
    <row r="94" spans="1:13" x14ac:dyDescent="0.25">
      <c r="A94" s="345"/>
      <c r="B94" s="345"/>
      <c r="C94" s="345"/>
      <c r="D94" s="348"/>
      <c r="E94" s="352"/>
      <c r="F94" s="339"/>
      <c r="G94" s="228"/>
      <c r="H94" s="342"/>
      <c r="I94" s="342"/>
      <c r="J94" s="342"/>
      <c r="K94" s="342"/>
      <c r="L94" s="342"/>
      <c r="M94" s="342"/>
    </row>
    <row r="95" spans="1:13" x14ac:dyDescent="0.25">
      <c r="A95" s="345"/>
      <c r="B95" s="345"/>
      <c r="C95" s="345"/>
      <c r="D95" s="348"/>
      <c r="E95" s="352"/>
      <c r="F95" s="339"/>
      <c r="G95" s="228"/>
      <c r="H95" s="342"/>
      <c r="I95" s="342"/>
      <c r="J95" s="342"/>
      <c r="K95" s="342"/>
      <c r="L95" s="342"/>
      <c r="M95" s="342"/>
    </row>
    <row r="96" spans="1:13" x14ac:dyDescent="0.25">
      <c r="A96" s="345"/>
      <c r="B96" s="345"/>
      <c r="C96" s="345"/>
      <c r="D96" s="348"/>
      <c r="E96" s="352"/>
      <c r="F96" s="339"/>
      <c r="G96" s="228"/>
      <c r="H96" s="342"/>
      <c r="I96" s="342"/>
      <c r="J96" s="342"/>
      <c r="K96" s="342"/>
      <c r="L96" s="342"/>
      <c r="M96" s="342"/>
    </row>
    <row r="97" spans="1:13" x14ac:dyDescent="0.25">
      <c r="A97" s="345"/>
      <c r="B97" s="345"/>
      <c r="C97" s="345"/>
      <c r="D97" s="349"/>
      <c r="E97" s="353"/>
      <c r="F97" s="339"/>
      <c r="G97" s="228"/>
      <c r="H97" s="342"/>
      <c r="I97" s="342"/>
      <c r="J97" s="342"/>
      <c r="K97" s="342"/>
      <c r="L97" s="342"/>
      <c r="M97" s="342"/>
    </row>
    <row r="98" spans="1:13" x14ac:dyDescent="0.25">
      <c r="A98" s="345"/>
      <c r="B98" s="345"/>
      <c r="C98" s="345"/>
      <c r="D98" s="349"/>
      <c r="E98" s="353"/>
      <c r="F98" s="339"/>
      <c r="G98" s="228"/>
      <c r="H98" s="342"/>
      <c r="I98" s="342"/>
      <c r="J98" s="342"/>
      <c r="K98" s="342"/>
      <c r="L98" s="342"/>
      <c r="M98" s="342"/>
    </row>
    <row r="99" spans="1:13" ht="15.75" thickBot="1" x14ac:dyDescent="0.3">
      <c r="A99" s="346"/>
      <c r="B99" s="346"/>
      <c r="C99" s="346"/>
      <c r="D99" s="350"/>
      <c r="E99" s="354"/>
      <c r="F99" s="340"/>
      <c r="G99" s="229"/>
      <c r="H99" s="343"/>
      <c r="I99" s="343"/>
      <c r="J99" s="343"/>
      <c r="K99" s="343"/>
      <c r="L99" s="343"/>
      <c r="M99" s="343"/>
    </row>
    <row r="100" spans="1:13" x14ac:dyDescent="0.25">
      <c r="A100" s="344" t="e">
        <f>'5. Mapa Final'!#REF!</f>
        <v>#REF!</v>
      </c>
      <c r="B100" s="344" t="e">
        <f>'5. Mapa Final'!#REF!</f>
        <v>#REF!</v>
      </c>
      <c r="C100" s="344" t="e">
        <f>'5. Mapa Final'!#REF!</f>
        <v>#REF!</v>
      </c>
      <c r="D100" s="347" t="e">
        <f>'5. Mapa Final'!#REF!</f>
        <v>#REF!</v>
      </c>
      <c r="E100" s="351" t="e">
        <f>'5. Mapa Final'!#REF!</f>
        <v>#REF!</v>
      </c>
      <c r="F100" s="338" t="e">
        <f>'5. Mapa Final'!#REF!</f>
        <v>#REF!</v>
      </c>
      <c r="G100" s="228" t="s">
        <v>93</v>
      </c>
      <c r="H100" s="341"/>
      <c r="I100" s="341"/>
      <c r="J100" s="341"/>
      <c r="K100" s="341"/>
      <c r="L100" s="341"/>
      <c r="M100" s="341"/>
    </row>
    <row r="101" spans="1:13" x14ac:dyDescent="0.25">
      <c r="A101" s="345"/>
      <c r="B101" s="345"/>
      <c r="C101" s="345"/>
      <c r="D101" s="348"/>
      <c r="E101" s="352"/>
      <c r="F101" s="339"/>
      <c r="G101" s="228"/>
      <c r="H101" s="342"/>
      <c r="I101" s="342"/>
      <c r="J101" s="342"/>
      <c r="K101" s="342"/>
      <c r="L101" s="342"/>
      <c r="M101" s="342"/>
    </row>
    <row r="102" spans="1:13" x14ac:dyDescent="0.25">
      <c r="A102" s="345"/>
      <c r="B102" s="345"/>
      <c r="C102" s="345"/>
      <c r="D102" s="348"/>
      <c r="E102" s="352"/>
      <c r="F102" s="339"/>
      <c r="G102" s="228"/>
      <c r="H102" s="342"/>
      <c r="I102" s="342"/>
      <c r="J102" s="342"/>
      <c r="K102" s="342"/>
      <c r="L102" s="342"/>
      <c r="M102" s="342"/>
    </row>
    <row r="103" spans="1:13" x14ac:dyDescent="0.25">
      <c r="A103" s="345"/>
      <c r="B103" s="345"/>
      <c r="C103" s="345"/>
      <c r="D103" s="348"/>
      <c r="E103" s="352"/>
      <c r="F103" s="339"/>
      <c r="G103" s="228"/>
      <c r="H103" s="342"/>
      <c r="I103" s="342"/>
      <c r="J103" s="342"/>
      <c r="K103" s="342"/>
      <c r="L103" s="342"/>
      <c r="M103" s="342"/>
    </row>
    <row r="104" spans="1:13" x14ac:dyDescent="0.25">
      <c r="A104" s="345"/>
      <c r="B104" s="345"/>
      <c r="C104" s="345"/>
      <c r="D104" s="348"/>
      <c r="E104" s="352"/>
      <c r="F104" s="339"/>
      <c r="G104" s="228"/>
      <c r="H104" s="342"/>
      <c r="I104" s="342"/>
      <c r="J104" s="342"/>
      <c r="K104" s="342"/>
      <c r="L104" s="342"/>
      <c r="M104" s="342"/>
    </row>
    <row r="105" spans="1:13" x14ac:dyDescent="0.25">
      <c r="A105" s="345"/>
      <c r="B105" s="345"/>
      <c r="C105" s="345"/>
      <c r="D105" s="348"/>
      <c r="E105" s="352"/>
      <c r="F105" s="339"/>
      <c r="G105" s="228"/>
      <c r="H105" s="342"/>
      <c r="I105" s="342"/>
      <c r="J105" s="342"/>
      <c r="K105" s="342"/>
      <c r="L105" s="342"/>
      <c r="M105" s="342"/>
    </row>
    <row r="106" spans="1:13" x14ac:dyDescent="0.25">
      <c r="A106" s="345"/>
      <c r="B106" s="345"/>
      <c r="C106" s="345"/>
      <c r="D106" s="348"/>
      <c r="E106" s="352"/>
      <c r="F106" s="339"/>
      <c r="G106" s="228"/>
      <c r="H106" s="342"/>
      <c r="I106" s="342"/>
      <c r="J106" s="342"/>
      <c r="K106" s="342"/>
      <c r="L106" s="342"/>
      <c r="M106" s="342"/>
    </row>
    <row r="107" spans="1:13" x14ac:dyDescent="0.25">
      <c r="A107" s="345"/>
      <c r="B107" s="345"/>
      <c r="C107" s="345"/>
      <c r="D107" s="349"/>
      <c r="E107" s="353"/>
      <c r="F107" s="339"/>
      <c r="G107" s="228"/>
      <c r="H107" s="342"/>
      <c r="I107" s="342"/>
      <c r="J107" s="342"/>
      <c r="K107" s="342"/>
      <c r="L107" s="342"/>
      <c r="M107" s="342"/>
    </row>
    <row r="108" spans="1:13" x14ac:dyDescent="0.25">
      <c r="A108" s="345"/>
      <c r="B108" s="345"/>
      <c r="C108" s="345"/>
      <c r="D108" s="349"/>
      <c r="E108" s="353"/>
      <c r="F108" s="339"/>
      <c r="G108" s="228"/>
      <c r="H108" s="342"/>
      <c r="I108" s="342"/>
      <c r="J108" s="342"/>
      <c r="K108" s="342"/>
      <c r="L108" s="342"/>
      <c r="M108" s="342"/>
    </row>
    <row r="109" spans="1:13" ht="15.75" thickBot="1" x14ac:dyDescent="0.3">
      <c r="A109" s="346"/>
      <c r="B109" s="346"/>
      <c r="C109" s="346"/>
      <c r="D109" s="350"/>
      <c r="E109" s="354"/>
      <c r="F109" s="340"/>
      <c r="G109" s="229"/>
      <c r="H109" s="343"/>
      <c r="I109" s="343"/>
      <c r="J109" s="343"/>
      <c r="K109" s="343"/>
      <c r="L109" s="343"/>
      <c r="M109" s="343"/>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5"/>
      <c r="B1" s="366"/>
      <c r="C1" s="369"/>
      <c r="D1" s="369"/>
      <c r="E1" s="369"/>
      <c r="F1" s="369"/>
      <c r="G1" s="369"/>
      <c r="H1" s="369"/>
      <c r="I1" s="369"/>
      <c r="J1" s="370"/>
      <c r="K1" s="357" t="s">
        <v>14</v>
      </c>
      <c r="L1" s="357"/>
      <c r="M1" s="35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7"/>
      <c r="B2" s="368"/>
      <c r="C2" s="371"/>
      <c r="D2" s="371"/>
      <c r="E2" s="371"/>
      <c r="F2" s="371"/>
      <c r="G2" s="371"/>
      <c r="H2" s="371"/>
      <c r="I2" s="371"/>
      <c r="J2" s="372"/>
      <c r="K2" s="357"/>
      <c r="L2" s="357"/>
      <c r="M2" s="35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1"/>
      <c r="D3" s="371"/>
      <c r="E3" s="371"/>
      <c r="F3" s="371"/>
      <c r="G3" s="371"/>
      <c r="H3" s="371"/>
      <c r="I3" s="371"/>
      <c r="J3" s="372"/>
      <c r="K3" s="357"/>
      <c r="L3" s="357"/>
      <c r="M3" s="35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8" t="s">
        <v>0</v>
      </c>
      <c r="B4" s="359"/>
      <c r="C4" s="360"/>
      <c r="D4" s="360"/>
      <c r="E4" s="360"/>
      <c r="F4" s="360"/>
      <c r="G4" s="361"/>
      <c r="H4" s="362"/>
      <c r="I4" s="362"/>
      <c r="J4" s="36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8" t="s">
        <v>1</v>
      </c>
      <c r="B5" s="359"/>
      <c r="C5" s="363"/>
      <c r="D5" s="363"/>
      <c r="E5" s="363"/>
      <c r="F5" s="363"/>
      <c r="G5" s="36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8" t="s">
        <v>2</v>
      </c>
      <c r="B6" s="359"/>
      <c r="C6" s="363"/>
      <c r="D6" s="363"/>
      <c r="E6" s="363"/>
      <c r="F6" s="363"/>
      <c r="G6" s="36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8" t="s">
        <v>79</v>
      </c>
      <c r="B7" s="379"/>
      <c r="C7" s="380"/>
      <c r="D7" s="381" t="s">
        <v>80</v>
      </c>
      <c r="E7" s="381"/>
      <c r="F7" s="381"/>
      <c r="G7" s="382" t="s">
        <v>81</v>
      </c>
      <c r="H7" s="373" t="s">
        <v>82</v>
      </c>
      <c r="I7" s="375" t="s">
        <v>83</v>
      </c>
      <c r="J7" s="376"/>
      <c r="K7" s="375" t="s">
        <v>84</v>
      </c>
      <c r="L7" s="376"/>
      <c r="M7" s="377"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82"/>
      <c r="H8" s="374"/>
      <c r="I8" s="25" t="s">
        <v>89</v>
      </c>
      <c r="J8" s="25" t="s">
        <v>90</v>
      </c>
      <c r="K8" s="25" t="s">
        <v>91</v>
      </c>
      <c r="L8" s="25" t="s">
        <v>92</v>
      </c>
      <c r="M8" s="37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4">
        <f>'5. Mapa Final'!A10</f>
        <v>1</v>
      </c>
      <c r="B10" s="344" t="str">
        <f>'5. Mapa Final'!B10</f>
        <v>Ofrecer, prometer, entregar, aceptar o solicitar una ventaja indebida para adulterar las novedades de nómina,  prestaciones sociales, incapacidades y licencias, en favor propio o de terceros</v>
      </c>
      <c r="C10" s="344" t="str">
        <f>'5. Mapa Final'!C10</f>
        <v>Cuando  se  manipula la información de pre-nómina, nómina, incapacidades y licencias para generar beneficios indebidos.
.</v>
      </c>
      <c r="D10" s="347" t="str">
        <f>'5. Mapa Final'!J10</f>
        <v>Muy Baja - 1</v>
      </c>
      <c r="E10" s="351" t="str">
        <f>'5. Mapa Final'!K10</f>
        <v>Mayor - 4</v>
      </c>
      <c r="F10" s="338" t="str">
        <f>'5. Mapa Final'!M10</f>
        <v>Alto  - 4</v>
      </c>
      <c r="G10" s="228" t="s">
        <v>208</v>
      </c>
      <c r="H10" s="341"/>
      <c r="I10" s="341"/>
      <c r="J10" s="341"/>
      <c r="K10" s="341"/>
      <c r="L10" s="341"/>
      <c r="M10" s="34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5"/>
      <c r="B11" s="345"/>
      <c r="C11" s="345"/>
      <c r="D11" s="348"/>
      <c r="E11" s="352"/>
      <c r="F11" s="339"/>
      <c r="G11" s="228"/>
      <c r="H11" s="342"/>
      <c r="I11" s="342"/>
      <c r="J11" s="342"/>
      <c r="K11" s="342"/>
      <c r="L11" s="342"/>
      <c r="M11" s="34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5"/>
      <c r="B12" s="345"/>
      <c r="C12" s="345"/>
      <c r="D12" s="348"/>
      <c r="E12" s="352"/>
      <c r="F12" s="339"/>
      <c r="G12" s="228"/>
      <c r="H12" s="342"/>
      <c r="I12" s="342"/>
      <c r="J12" s="342"/>
      <c r="K12" s="342"/>
      <c r="L12" s="342"/>
      <c r="M12" s="34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5"/>
      <c r="B13" s="345"/>
      <c r="C13" s="345"/>
      <c r="D13" s="348"/>
      <c r="E13" s="352"/>
      <c r="F13" s="339"/>
      <c r="G13" s="228"/>
      <c r="H13" s="342"/>
      <c r="I13" s="342"/>
      <c r="J13" s="342"/>
      <c r="K13" s="342"/>
      <c r="L13" s="342"/>
      <c r="M13" s="34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5"/>
      <c r="B14" s="345"/>
      <c r="C14" s="345"/>
      <c r="D14" s="348"/>
      <c r="E14" s="352"/>
      <c r="F14" s="339"/>
      <c r="G14" s="228"/>
      <c r="H14" s="342"/>
      <c r="I14" s="342"/>
      <c r="J14" s="342"/>
      <c r="K14" s="342"/>
      <c r="L14" s="342"/>
      <c r="M14" s="34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5"/>
      <c r="B15" s="345"/>
      <c r="C15" s="345"/>
      <c r="D15" s="348"/>
      <c r="E15" s="352"/>
      <c r="F15" s="339"/>
      <c r="G15" s="228"/>
      <c r="H15" s="342"/>
      <c r="I15" s="342"/>
      <c r="J15" s="342"/>
      <c r="K15" s="342"/>
      <c r="L15" s="342"/>
      <c r="M15" s="34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5"/>
      <c r="B16" s="345"/>
      <c r="C16" s="345"/>
      <c r="D16" s="348"/>
      <c r="E16" s="352"/>
      <c r="F16" s="339"/>
      <c r="G16" s="228"/>
      <c r="H16" s="342"/>
      <c r="I16" s="342"/>
      <c r="J16" s="342"/>
      <c r="K16" s="342"/>
      <c r="L16" s="342"/>
      <c r="M16" s="34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5"/>
      <c r="B17" s="345"/>
      <c r="C17" s="345"/>
      <c r="D17" s="349"/>
      <c r="E17" s="353"/>
      <c r="F17" s="339"/>
      <c r="G17" s="228"/>
      <c r="H17" s="342"/>
      <c r="I17" s="342"/>
      <c r="J17" s="342"/>
      <c r="K17" s="342"/>
      <c r="L17" s="342"/>
      <c r="M17" s="34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5"/>
      <c r="B18" s="345"/>
      <c r="C18" s="345"/>
      <c r="D18" s="349"/>
      <c r="E18" s="353"/>
      <c r="F18" s="339"/>
      <c r="G18" s="228"/>
      <c r="H18" s="342"/>
      <c r="I18" s="342"/>
      <c r="J18" s="342"/>
      <c r="K18" s="342"/>
      <c r="L18" s="342"/>
      <c r="M18" s="34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6"/>
      <c r="B19" s="346"/>
      <c r="C19" s="346"/>
      <c r="D19" s="350"/>
      <c r="E19" s="354"/>
      <c r="F19" s="340"/>
      <c r="G19" s="229"/>
      <c r="H19" s="343"/>
      <c r="I19" s="343"/>
      <c r="J19" s="343"/>
      <c r="K19" s="343"/>
      <c r="L19" s="343"/>
      <c r="M19" s="34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4">
        <f>'5. Mapa Final'!A20</f>
        <v>2</v>
      </c>
      <c r="B20" s="344" t="str">
        <f>'5. Mapa Final'!B20</f>
        <v>Ofrecer, prometer, entregar, aceptar o solicitar una ventaja indebida para hacer modificaciones  fraudulentas de historias laborales, para favorecer el reconocimiento irregular de pensiones de jubilación, retroactivos.</v>
      </c>
      <c r="C20" s="344" t="str">
        <f>'5. Mapa Final'!C20</f>
        <v>Cuando de manera indebida se alteran las bases de datos para  aumentar fraudulentamente el número de semanas cotizadas a personas que no cumplen con el tiempo laboral exigido por la ley, aportar documentación falsa  y alterar sin soporte el número de semanas.</v>
      </c>
      <c r="D20" s="347" t="str">
        <f>'5. Mapa Final'!J20</f>
        <v>Muy Baja - 1</v>
      </c>
      <c r="E20" s="351" t="str">
        <f>'5. Mapa Final'!K20</f>
        <v>Mayor - 4</v>
      </c>
      <c r="F20" s="338" t="str">
        <f>'5. Mapa Final'!M20</f>
        <v>Alto  - 4</v>
      </c>
      <c r="G20" s="228" t="s">
        <v>73</v>
      </c>
      <c r="H20" s="341"/>
      <c r="I20" s="341"/>
      <c r="J20" s="341"/>
      <c r="K20" s="341"/>
      <c r="L20" s="341"/>
      <c r="M20" s="34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5"/>
      <c r="B21" s="345"/>
      <c r="C21" s="345"/>
      <c r="D21" s="348"/>
      <c r="E21" s="352"/>
      <c r="F21" s="339"/>
      <c r="G21" s="228"/>
      <c r="H21" s="342"/>
      <c r="I21" s="342"/>
      <c r="J21" s="342"/>
      <c r="K21" s="342"/>
      <c r="L21" s="342"/>
      <c r="M21" s="34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5"/>
      <c r="B22" s="345"/>
      <c r="C22" s="345"/>
      <c r="D22" s="348"/>
      <c r="E22" s="352"/>
      <c r="F22" s="339"/>
      <c r="G22" s="228"/>
      <c r="H22" s="342"/>
      <c r="I22" s="342"/>
      <c r="J22" s="342"/>
      <c r="K22" s="342"/>
      <c r="L22" s="342"/>
      <c r="M22" s="34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5"/>
      <c r="B23" s="345"/>
      <c r="C23" s="345"/>
      <c r="D23" s="348"/>
      <c r="E23" s="352"/>
      <c r="F23" s="339"/>
      <c r="G23" s="228"/>
      <c r="H23" s="342"/>
      <c r="I23" s="342"/>
      <c r="J23" s="342"/>
      <c r="K23" s="342"/>
      <c r="L23" s="342"/>
      <c r="M23" s="34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5"/>
      <c r="B24" s="345"/>
      <c r="C24" s="345"/>
      <c r="D24" s="348"/>
      <c r="E24" s="352"/>
      <c r="F24" s="339"/>
      <c r="G24" s="228"/>
      <c r="H24" s="342"/>
      <c r="I24" s="342"/>
      <c r="J24" s="342"/>
      <c r="K24" s="342"/>
      <c r="L24" s="342"/>
      <c r="M24" s="34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5"/>
      <c r="B25" s="345"/>
      <c r="C25" s="345"/>
      <c r="D25" s="348"/>
      <c r="E25" s="352"/>
      <c r="F25" s="339"/>
      <c r="G25" s="228"/>
      <c r="H25" s="342"/>
      <c r="I25" s="342"/>
      <c r="J25" s="342"/>
      <c r="K25" s="342"/>
      <c r="L25" s="342"/>
      <c r="M25" s="342"/>
      <c r="N25" s="30"/>
      <c r="O25" s="30"/>
    </row>
    <row r="26" spans="1:169" x14ac:dyDescent="0.25">
      <c r="A26" s="345"/>
      <c r="B26" s="345"/>
      <c r="C26" s="345"/>
      <c r="D26" s="348"/>
      <c r="E26" s="352"/>
      <c r="F26" s="339"/>
      <c r="G26" s="228"/>
      <c r="H26" s="342"/>
      <c r="I26" s="342"/>
      <c r="J26" s="342"/>
      <c r="K26" s="342"/>
      <c r="L26" s="342"/>
      <c r="M26" s="342"/>
      <c r="N26" s="30"/>
      <c r="O26" s="30"/>
    </row>
    <row r="27" spans="1:169" x14ac:dyDescent="0.25">
      <c r="A27" s="345"/>
      <c r="B27" s="345"/>
      <c r="C27" s="345"/>
      <c r="D27" s="349"/>
      <c r="E27" s="353"/>
      <c r="F27" s="339"/>
      <c r="G27" s="228"/>
      <c r="H27" s="342"/>
      <c r="I27" s="342"/>
      <c r="J27" s="342"/>
      <c r="K27" s="342"/>
      <c r="L27" s="342"/>
      <c r="M27" s="342"/>
      <c r="N27" s="30"/>
      <c r="O27" s="30"/>
    </row>
    <row r="28" spans="1:169" x14ac:dyDescent="0.25">
      <c r="A28" s="345"/>
      <c r="B28" s="345"/>
      <c r="C28" s="345"/>
      <c r="D28" s="349"/>
      <c r="E28" s="353"/>
      <c r="F28" s="339"/>
      <c r="G28" s="228"/>
      <c r="H28" s="342"/>
      <c r="I28" s="342"/>
      <c r="J28" s="342"/>
      <c r="K28" s="342"/>
      <c r="L28" s="342"/>
      <c r="M28" s="342"/>
      <c r="N28" s="30"/>
      <c r="O28" s="30"/>
    </row>
    <row r="29" spans="1:169" ht="15.75" thickBot="1" x14ac:dyDescent="0.3">
      <c r="A29" s="346"/>
      <c r="B29" s="346"/>
      <c r="C29" s="346"/>
      <c r="D29" s="350"/>
      <c r="E29" s="354"/>
      <c r="F29" s="340"/>
      <c r="G29" s="229"/>
      <c r="H29" s="343"/>
      <c r="I29" s="343"/>
      <c r="J29" s="343"/>
      <c r="K29" s="343"/>
      <c r="L29" s="343"/>
      <c r="M29" s="343"/>
      <c r="N29" s="30"/>
      <c r="O29" s="30"/>
    </row>
    <row r="30" spans="1:169" x14ac:dyDescent="0.25">
      <c r="A30" s="344" t="e">
        <f>'5. Mapa Final'!#REF!</f>
        <v>#REF!</v>
      </c>
      <c r="B30" s="344" t="e">
        <f>'5. Mapa Final'!#REF!</f>
        <v>#REF!</v>
      </c>
      <c r="C30" s="344" t="e">
        <f>'5. Mapa Final'!#REF!</f>
        <v>#REF!</v>
      </c>
      <c r="D30" s="347" t="e">
        <f>'5. Mapa Final'!#REF!</f>
        <v>#REF!</v>
      </c>
      <c r="E30" s="351" t="e">
        <f>'5. Mapa Final'!#REF!</f>
        <v>#REF!</v>
      </c>
      <c r="F30" s="338" t="e">
        <f>'5. Mapa Final'!#REF!</f>
        <v>#REF!</v>
      </c>
      <c r="G30" s="228" t="s">
        <v>207</v>
      </c>
      <c r="H30" s="341"/>
      <c r="I30" s="341"/>
      <c r="J30" s="341"/>
      <c r="K30" s="341"/>
      <c r="L30" s="341"/>
      <c r="M30" s="341"/>
    </row>
    <row r="31" spans="1:169" x14ac:dyDescent="0.25">
      <c r="A31" s="345"/>
      <c r="B31" s="345"/>
      <c r="C31" s="345"/>
      <c r="D31" s="348"/>
      <c r="E31" s="352"/>
      <c r="F31" s="339"/>
      <c r="G31" s="228"/>
      <c r="H31" s="342"/>
      <c r="I31" s="342"/>
      <c r="J31" s="342"/>
      <c r="K31" s="342"/>
      <c r="L31" s="342"/>
      <c r="M31" s="342"/>
    </row>
    <row r="32" spans="1:169" x14ac:dyDescent="0.25">
      <c r="A32" s="345"/>
      <c r="B32" s="345"/>
      <c r="C32" s="345"/>
      <c r="D32" s="348"/>
      <c r="E32" s="352"/>
      <c r="F32" s="339"/>
      <c r="G32" s="228"/>
      <c r="H32" s="342"/>
      <c r="I32" s="342"/>
      <c r="J32" s="342"/>
      <c r="K32" s="342"/>
      <c r="L32" s="342"/>
      <c r="M32" s="342"/>
    </row>
    <row r="33" spans="1:13" x14ac:dyDescent="0.25">
      <c r="A33" s="345"/>
      <c r="B33" s="345"/>
      <c r="C33" s="345"/>
      <c r="D33" s="348"/>
      <c r="E33" s="352"/>
      <c r="F33" s="339"/>
      <c r="G33" s="228"/>
      <c r="H33" s="342"/>
      <c r="I33" s="342"/>
      <c r="J33" s="342"/>
      <c r="K33" s="342"/>
      <c r="L33" s="342"/>
      <c r="M33" s="342"/>
    </row>
    <row r="34" spans="1:13" x14ac:dyDescent="0.25">
      <c r="A34" s="345"/>
      <c r="B34" s="345"/>
      <c r="C34" s="345"/>
      <c r="D34" s="348"/>
      <c r="E34" s="352"/>
      <c r="F34" s="339"/>
      <c r="G34" s="228"/>
      <c r="H34" s="342"/>
      <c r="I34" s="342"/>
      <c r="J34" s="342"/>
      <c r="K34" s="342"/>
      <c r="L34" s="342"/>
      <c r="M34" s="342"/>
    </row>
    <row r="35" spans="1:13" x14ac:dyDescent="0.25">
      <c r="A35" s="345"/>
      <c r="B35" s="345"/>
      <c r="C35" s="345"/>
      <c r="D35" s="348"/>
      <c r="E35" s="352"/>
      <c r="F35" s="339"/>
      <c r="G35" s="228"/>
      <c r="H35" s="342"/>
      <c r="I35" s="342"/>
      <c r="J35" s="342"/>
      <c r="K35" s="342"/>
      <c r="L35" s="342"/>
      <c r="M35" s="342"/>
    </row>
    <row r="36" spans="1:13" x14ac:dyDescent="0.25">
      <c r="A36" s="345"/>
      <c r="B36" s="345"/>
      <c r="C36" s="345"/>
      <c r="D36" s="348"/>
      <c r="E36" s="352"/>
      <c r="F36" s="339"/>
      <c r="G36" s="228"/>
      <c r="H36" s="342"/>
      <c r="I36" s="342"/>
      <c r="J36" s="342"/>
      <c r="K36" s="342"/>
      <c r="L36" s="342"/>
      <c r="M36" s="342"/>
    </row>
    <row r="37" spans="1:13" x14ac:dyDescent="0.25">
      <c r="A37" s="345"/>
      <c r="B37" s="345"/>
      <c r="C37" s="345"/>
      <c r="D37" s="349"/>
      <c r="E37" s="353"/>
      <c r="F37" s="339"/>
      <c r="G37" s="228"/>
      <c r="H37" s="342"/>
      <c r="I37" s="342"/>
      <c r="J37" s="342"/>
      <c r="K37" s="342"/>
      <c r="L37" s="342"/>
      <c r="M37" s="342"/>
    </row>
    <row r="38" spans="1:13" x14ac:dyDescent="0.25">
      <c r="A38" s="345"/>
      <c r="B38" s="345"/>
      <c r="C38" s="345"/>
      <c r="D38" s="349"/>
      <c r="E38" s="353"/>
      <c r="F38" s="339"/>
      <c r="G38" s="228"/>
      <c r="H38" s="342"/>
      <c r="I38" s="342"/>
      <c r="J38" s="342"/>
      <c r="K38" s="342"/>
      <c r="L38" s="342"/>
      <c r="M38" s="342"/>
    </row>
    <row r="39" spans="1:13" ht="21" customHeight="1" thickBot="1" x14ac:dyDescent="0.3">
      <c r="A39" s="346"/>
      <c r="B39" s="346"/>
      <c r="C39" s="346"/>
      <c r="D39" s="350"/>
      <c r="E39" s="354"/>
      <c r="F39" s="340"/>
      <c r="G39" s="229"/>
      <c r="H39" s="343"/>
      <c r="I39" s="343"/>
      <c r="J39" s="343"/>
      <c r="K39" s="343"/>
      <c r="L39" s="343"/>
      <c r="M39" s="343"/>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x14ac:dyDescent="0.2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65"/>
      <c r="B1" s="366"/>
      <c r="C1" s="369"/>
      <c r="D1" s="369"/>
      <c r="E1" s="369"/>
      <c r="F1" s="369"/>
      <c r="G1" s="369"/>
      <c r="H1" s="369"/>
      <c r="I1" s="369"/>
      <c r="J1" s="370"/>
      <c r="K1" s="357" t="s">
        <v>14</v>
      </c>
      <c r="L1" s="357"/>
      <c r="M1" s="35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7"/>
      <c r="B2" s="368"/>
      <c r="C2" s="371"/>
      <c r="D2" s="371"/>
      <c r="E2" s="371"/>
      <c r="F2" s="371"/>
      <c r="G2" s="371"/>
      <c r="H2" s="371"/>
      <c r="I2" s="371"/>
      <c r="J2" s="372"/>
      <c r="K2" s="357"/>
      <c r="L2" s="357"/>
      <c r="M2" s="35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71"/>
      <c r="D3" s="371"/>
      <c r="E3" s="371"/>
      <c r="F3" s="371"/>
      <c r="G3" s="371"/>
      <c r="H3" s="371"/>
      <c r="I3" s="371"/>
      <c r="J3" s="372"/>
      <c r="K3" s="357"/>
      <c r="L3" s="357"/>
      <c r="M3" s="35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8" t="s">
        <v>0</v>
      </c>
      <c r="B4" s="359"/>
      <c r="C4" s="360"/>
      <c r="D4" s="360"/>
      <c r="E4" s="360"/>
      <c r="F4" s="360"/>
      <c r="G4" s="361"/>
      <c r="H4" s="362"/>
      <c r="I4" s="362"/>
      <c r="J4" s="362"/>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8" t="s">
        <v>1</v>
      </c>
      <c r="B5" s="359"/>
      <c r="C5" s="363"/>
      <c r="D5" s="363"/>
      <c r="E5" s="363"/>
      <c r="F5" s="363"/>
      <c r="G5" s="364"/>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8" t="s">
        <v>2</v>
      </c>
      <c r="B6" s="359"/>
      <c r="C6" s="363"/>
      <c r="D6" s="363"/>
      <c r="E6" s="363"/>
      <c r="F6" s="363"/>
      <c r="G6" s="364"/>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8" t="s">
        <v>79</v>
      </c>
      <c r="B7" s="379"/>
      <c r="C7" s="380"/>
      <c r="D7" s="381" t="s">
        <v>80</v>
      </c>
      <c r="E7" s="381"/>
      <c r="F7" s="381"/>
      <c r="G7" s="382" t="s">
        <v>81</v>
      </c>
      <c r="H7" s="373" t="s">
        <v>82</v>
      </c>
      <c r="I7" s="375" t="s">
        <v>83</v>
      </c>
      <c r="J7" s="376"/>
      <c r="K7" s="375" t="s">
        <v>84</v>
      </c>
      <c r="L7" s="376"/>
      <c r="M7" s="377"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82"/>
      <c r="H8" s="374"/>
      <c r="I8" s="25" t="s">
        <v>89</v>
      </c>
      <c r="J8" s="25" t="s">
        <v>90</v>
      </c>
      <c r="K8" s="25" t="s">
        <v>91</v>
      </c>
      <c r="L8" s="25" t="s">
        <v>92</v>
      </c>
      <c r="M8" s="37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5"/>
      <c r="B9" s="356"/>
      <c r="C9" s="356"/>
      <c r="D9" s="356"/>
      <c r="E9" s="356"/>
      <c r="F9" s="356"/>
      <c r="G9" s="356"/>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44">
        <f>'5. Mapa Final'!A10</f>
        <v>1</v>
      </c>
      <c r="B10" s="344" t="str">
        <f>'5. Mapa Final'!B10</f>
        <v>Ofrecer, prometer, entregar, aceptar o solicitar una ventaja indebida para adulterar las novedades de nómina,  prestaciones sociales, incapacidades y licencias, en favor propio o de terceros</v>
      </c>
      <c r="C10" s="344" t="str">
        <f>'5. Mapa Final'!C10</f>
        <v>Cuando  se  manipula la información de pre-nómina, nómina, incapacidades y licencias para generar beneficios indebidos.
.</v>
      </c>
      <c r="D10" s="347" t="str">
        <f>'5. Mapa Final'!J10</f>
        <v>Muy Baja - 1</v>
      </c>
      <c r="E10" s="351" t="str">
        <f>'5. Mapa Final'!K10</f>
        <v>Mayor - 4</v>
      </c>
      <c r="F10" s="338" t="str">
        <f>'5. Mapa Final'!M10</f>
        <v>Alto  - 4</v>
      </c>
      <c r="G10" s="228" t="s">
        <v>208</v>
      </c>
      <c r="H10" s="341"/>
      <c r="I10" s="341"/>
      <c r="J10" s="341"/>
      <c r="K10" s="341"/>
      <c r="L10" s="341"/>
      <c r="M10" s="341"/>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45"/>
      <c r="B11" s="345"/>
      <c r="C11" s="345"/>
      <c r="D11" s="348"/>
      <c r="E11" s="352"/>
      <c r="F11" s="339"/>
      <c r="G11" s="228"/>
      <c r="H11" s="342"/>
      <c r="I11" s="342"/>
      <c r="J11" s="342"/>
      <c r="K11" s="342"/>
      <c r="L11" s="342"/>
      <c r="M11" s="342"/>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45"/>
      <c r="B12" s="345"/>
      <c r="C12" s="345"/>
      <c r="D12" s="348"/>
      <c r="E12" s="352"/>
      <c r="F12" s="339"/>
      <c r="G12" s="228"/>
      <c r="H12" s="342"/>
      <c r="I12" s="342"/>
      <c r="J12" s="342"/>
      <c r="K12" s="342"/>
      <c r="L12" s="342"/>
      <c r="M12" s="342"/>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45"/>
      <c r="B13" s="345"/>
      <c r="C13" s="345"/>
      <c r="D13" s="348"/>
      <c r="E13" s="352"/>
      <c r="F13" s="339"/>
      <c r="G13" s="228"/>
      <c r="H13" s="342"/>
      <c r="I13" s="342"/>
      <c r="J13" s="342"/>
      <c r="K13" s="342"/>
      <c r="L13" s="342"/>
      <c r="M13" s="342"/>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45"/>
      <c r="B14" s="345"/>
      <c r="C14" s="345"/>
      <c r="D14" s="348"/>
      <c r="E14" s="352"/>
      <c r="F14" s="339"/>
      <c r="G14" s="228"/>
      <c r="H14" s="342"/>
      <c r="I14" s="342"/>
      <c r="J14" s="342"/>
      <c r="K14" s="342"/>
      <c r="L14" s="342"/>
      <c r="M14" s="342"/>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45"/>
      <c r="B15" s="345"/>
      <c r="C15" s="345"/>
      <c r="D15" s="348"/>
      <c r="E15" s="352"/>
      <c r="F15" s="339"/>
      <c r="G15" s="228"/>
      <c r="H15" s="342"/>
      <c r="I15" s="342"/>
      <c r="J15" s="342"/>
      <c r="K15" s="342"/>
      <c r="L15" s="342"/>
      <c r="M15" s="342"/>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45"/>
      <c r="B16" s="345"/>
      <c r="C16" s="345"/>
      <c r="D16" s="348"/>
      <c r="E16" s="352"/>
      <c r="F16" s="339"/>
      <c r="G16" s="228"/>
      <c r="H16" s="342"/>
      <c r="I16" s="342"/>
      <c r="J16" s="342"/>
      <c r="K16" s="342"/>
      <c r="L16" s="342"/>
      <c r="M16" s="34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45"/>
      <c r="B17" s="345"/>
      <c r="C17" s="345"/>
      <c r="D17" s="349"/>
      <c r="E17" s="353"/>
      <c r="F17" s="339"/>
      <c r="G17" s="228"/>
      <c r="H17" s="342"/>
      <c r="I17" s="342"/>
      <c r="J17" s="342"/>
      <c r="K17" s="342"/>
      <c r="L17" s="342"/>
      <c r="M17" s="342"/>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45"/>
      <c r="B18" s="345"/>
      <c r="C18" s="345"/>
      <c r="D18" s="349"/>
      <c r="E18" s="353"/>
      <c r="F18" s="339"/>
      <c r="G18" s="228"/>
      <c r="H18" s="342"/>
      <c r="I18" s="342"/>
      <c r="J18" s="342"/>
      <c r="K18" s="342"/>
      <c r="L18" s="342"/>
      <c r="M18" s="342"/>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46"/>
      <c r="B19" s="346"/>
      <c r="C19" s="346"/>
      <c r="D19" s="350"/>
      <c r="E19" s="354"/>
      <c r="F19" s="340"/>
      <c r="G19" s="229"/>
      <c r="H19" s="343"/>
      <c r="I19" s="343"/>
      <c r="J19" s="343"/>
      <c r="K19" s="343"/>
      <c r="L19" s="343"/>
      <c r="M19" s="343"/>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44">
        <f>'5. Mapa Final'!A20</f>
        <v>2</v>
      </c>
      <c r="B20" s="344" t="str">
        <f>'5. Mapa Final'!B20</f>
        <v>Ofrecer, prometer, entregar, aceptar o solicitar una ventaja indebida para hacer modificaciones  fraudulentas de historias laborales, para favorecer el reconocimiento irregular de pensiones de jubilación, retroactivos.</v>
      </c>
      <c r="C20" s="344" t="str">
        <f>'5. Mapa Final'!C20</f>
        <v>Cuando de manera indebida se alteran las bases de datos para  aumentar fraudulentamente el número de semanas cotizadas a personas que no cumplen con el tiempo laboral exigido por la ley, aportar documentación falsa  y alterar sin soporte el número de semanas.</v>
      </c>
      <c r="D20" s="347" t="str">
        <f>'5. Mapa Final'!J20</f>
        <v>Muy Baja - 1</v>
      </c>
      <c r="E20" s="351" t="str">
        <f>'5. Mapa Final'!K20</f>
        <v>Mayor - 4</v>
      </c>
      <c r="F20" s="338" t="str">
        <f>'5. Mapa Final'!M20</f>
        <v>Alto  - 4</v>
      </c>
      <c r="G20" s="228" t="s">
        <v>73</v>
      </c>
      <c r="H20" s="341"/>
      <c r="I20" s="341"/>
      <c r="J20" s="341"/>
      <c r="K20" s="341"/>
      <c r="L20" s="341"/>
      <c r="M20" s="341"/>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45"/>
      <c r="B21" s="345"/>
      <c r="C21" s="345"/>
      <c r="D21" s="348"/>
      <c r="E21" s="352"/>
      <c r="F21" s="339"/>
      <c r="G21" s="228"/>
      <c r="H21" s="342"/>
      <c r="I21" s="342"/>
      <c r="J21" s="342"/>
      <c r="K21" s="342"/>
      <c r="L21" s="342"/>
      <c r="M21" s="34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45"/>
      <c r="B22" s="345"/>
      <c r="C22" s="345"/>
      <c r="D22" s="348"/>
      <c r="E22" s="352"/>
      <c r="F22" s="339"/>
      <c r="G22" s="228"/>
      <c r="H22" s="342"/>
      <c r="I22" s="342"/>
      <c r="J22" s="342"/>
      <c r="K22" s="342"/>
      <c r="L22" s="342"/>
      <c r="M22" s="34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45"/>
      <c r="B23" s="345"/>
      <c r="C23" s="345"/>
      <c r="D23" s="348"/>
      <c r="E23" s="352"/>
      <c r="F23" s="339"/>
      <c r="G23" s="228"/>
      <c r="H23" s="342"/>
      <c r="I23" s="342"/>
      <c r="J23" s="342"/>
      <c r="K23" s="342"/>
      <c r="L23" s="342"/>
      <c r="M23" s="34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45"/>
      <c r="B24" s="345"/>
      <c r="C24" s="345"/>
      <c r="D24" s="348"/>
      <c r="E24" s="352"/>
      <c r="F24" s="339"/>
      <c r="G24" s="228"/>
      <c r="H24" s="342"/>
      <c r="I24" s="342"/>
      <c r="J24" s="342"/>
      <c r="K24" s="342"/>
      <c r="L24" s="342"/>
      <c r="M24" s="34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45"/>
      <c r="B25" s="345"/>
      <c r="C25" s="345"/>
      <c r="D25" s="348"/>
      <c r="E25" s="352"/>
      <c r="F25" s="339"/>
      <c r="G25" s="228"/>
      <c r="H25" s="342"/>
      <c r="I25" s="342"/>
      <c r="J25" s="342"/>
      <c r="K25" s="342"/>
      <c r="L25" s="342"/>
      <c r="M25" s="342"/>
      <c r="N25" s="30"/>
      <c r="O25" s="30"/>
    </row>
    <row r="26" spans="1:169" x14ac:dyDescent="0.25">
      <c r="A26" s="345"/>
      <c r="B26" s="345"/>
      <c r="C26" s="345"/>
      <c r="D26" s="348"/>
      <c r="E26" s="352"/>
      <c r="F26" s="339"/>
      <c r="G26" s="228"/>
      <c r="H26" s="342"/>
      <c r="I26" s="342"/>
      <c r="J26" s="342"/>
      <c r="K26" s="342"/>
      <c r="L26" s="342"/>
      <c r="M26" s="342"/>
      <c r="N26" s="30"/>
      <c r="O26" s="30"/>
    </row>
    <row r="27" spans="1:169" x14ac:dyDescent="0.25">
      <c r="A27" s="345"/>
      <c r="B27" s="345"/>
      <c r="C27" s="345"/>
      <c r="D27" s="349"/>
      <c r="E27" s="353"/>
      <c r="F27" s="339"/>
      <c r="G27" s="228"/>
      <c r="H27" s="342"/>
      <c r="I27" s="342"/>
      <c r="J27" s="342"/>
      <c r="K27" s="342"/>
      <c r="L27" s="342"/>
      <c r="M27" s="342"/>
      <c r="N27" s="30"/>
      <c r="O27" s="30"/>
    </row>
    <row r="28" spans="1:169" x14ac:dyDescent="0.25">
      <c r="A28" s="345"/>
      <c r="B28" s="345"/>
      <c r="C28" s="345"/>
      <c r="D28" s="349"/>
      <c r="E28" s="353"/>
      <c r="F28" s="339"/>
      <c r="G28" s="228"/>
      <c r="H28" s="342"/>
      <c r="I28" s="342"/>
      <c r="J28" s="342"/>
      <c r="K28" s="342"/>
      <c r="L28" s="342"/>
      <c r="M28" s="342"/>
      <c r="N28" s="30"/>
      <c r="O28" s="30"/>
    </row>
    <row r="29" spans="1:169" ht="15.75" thickBot="1" x14ac:dyDescent="0.3">
      <c r="A29" s="346"/>
      <c r="B29" s="346"/>
      <c r="C29" s="346"/>
      <c r="D29" s="350"/>
      <c r="E29" s="354"/>
      <c r="F29" s="340"/>
      <c r="G29" s="229"/>
      <c r="H29" s="343"/>
      <c r="I29" s="343"/>
      <c r="J29" s="343"/>
      <c r="K29" s="343"/>
      <c r="L29" s="343"/>
      <c r="M29" s="343"/>
      <c r="N29" s="30"/>
      <c r="O29" s="30"/>
    </row>
    <row r="30" spans="1:169" x14ac:dyDescent="0.25">
      <c r="A30" s="344" t="e">
        <f>'5. Mapa Final'!#REF!</f>
        <v>#REF!</v>
      </c>
      <c r="B30" s="344" t="e">
        <f>'5. Mapa Final'!#REF!</f>
        <v>#REF!</v>
      </c>
      <c r="C30" s="344" t="e">
        <f>'5. Mapa Final'!#REF!</f>
        <v>#REF!</v>
      </c>
      <c r="D30" s="347" t="e">
        <f>'5. Mapa Final'!#REF!</f>
        <v>#REF!</v>
      </c>
      <c r="E30" s="351" t="e">
        <f>'5. Mapa Final'!#REF!</f>
        <v>#REF!</v>
      </c>
      <c r="F30" s="338" t="e">
        <f>'5. Mapa Final'!#REF!</f>
        <v>#REF!</v>
      </c>
      <c r="G30" s="228" t="s">
        <v>207</v>
      </c>
      <c r="H30" s="341"/>
      <c r="I30" s="341"/>
      <c r="J30" s="341"/>
      <c r="K30" s="341"/>
      <c r="L30" s="341"/>
      <c r="M30" s="341"/>
    </row>
    <row r="31" spans="1:169" x14ac:dyDescent="0.25">
      <c r="A31" s="345"/>
      <c r="B31" s="345"/>
      <c r="C31" s="345"/>
      <c r="D31" s="348"/>
      <c r="E31" s="352"/>
      <c r="F31" s="339"/>
      <c r="G31" s="228"/>
      <c r="H31" s="342"/>
      <c r="I31" s="342"/>
      <c r="J31" s="342"/>
      <c r="K31" s="342"/>
      <c r="L31" s="342"/>
      <c r="M31" s="342"/>
    </row>
    <row r="32" spans="1:169" x14ac:dyDescent="0.25">
      <c r="A32" s="345"/>
      <c r="B32" s="345"/>
      <c r="C32" s="345"/>
      <c r="D32" s="348"/>
      <c r="E32" s="352"/>
      <c r="F32" s="339"/>
      <c r="G32" s="228"/>
      <c r="H32" s="342"/>
      <c r="I32" s="342"/>
      <c r="J32" s="342"/>
      <c r="K32" s="342"/>
      <c r="L32" s="342"/>
      <c r="M32" s="342"/>
    </row>
    <row r="33" spans="1:13" x14ac:dyDescent="0.25">
      <c r="A33" s="345"/>
      <c r="B33" s="345"/>
      <c r="C33" s="345"/>
      <c r="D33" s="348"/>
      <c r="E33" s="352"/>
      <c r="F33" s="339"/>
      <c r="G33" s="228"/>
      <c r="H33" s="342"/>
      <c r="I33" s="342"/>
      <c r="J33" s="342"/>
      <c r="K33" s="342"/>
      <c r="L33" s="342"/>
      <c r="M33" s="342"/>
    </row>
    <row r="34" spans="1:13" x14ac:dyDescent="0.25">
      <c r="A34" s="345"/>
      <c r="B34" s="345"/>
      <c r="C34" s="345"/>
      <c r="D34" s="348"/>
      <c r="E34" s="352"/>
      <c r="F34" s="339"/>
      <c r="G34" s="228"/>
      <c r="H34" s="342"/>
      <c r="I34" s="342"/>
      <c r="J34" s="342"/>
      <c r="K34" s="342"/>
      <c r="L34" s="342"/>
      <c r="M34" s="342"/>
    </row>
    <row r="35" spans="1:13" x14ac:dyDescent="0.25">
      <c r="A35" s="345"/>
      <c r="B35" s="345"/>
      <c r="C35" s="345"/>
      <c r="D35" s="348"/>
      <c r="E35" s="352"/>
      <c r="F35" s="339"/>
      <c r="G35" s="228"/>
      <c r="H35" s="342"/>
      <c r="I35" s="342"/>
      <c r="J35" s="342"/>
      <c r="K35" s="342"/>
      <c r="L35" s="342"/>
      <c r="M35" s="342"/>
    </row>
    <row r="36" spans="1:13" x14ac:dyDescent="0.25">
      <c r="A36" s="345"/>
      <c r="B36" s="345"/>
      <c r="C36" s="345"/>
      <c r="D36" s="348"/>
      <c r="E36" s="352"/>
      <c r="F36" s="339"/>
      <c r="G36" s="228"/>
      <c r="H36" s="342"/>
      <c r="I36" s="342"/>
      <c r="J36" s="342"/>
      <c r="K36" s="342"/>
      <c r="L36" s="342"/>
      <c r="M36" s="342"/>
    </row>
    <row r="37" spans="1:13" x14ac:dyDescent="0.25">
      <c r="A37" s="345"/>
      <c r="B37" s="345"/>
      <c r="C37" s="345"/>
      <c r="D37" s="349"/>
      <c r="E37" s="353"/>
      <c r="F37" s="339"/>
      <c r="G37" s="228"/>
      <c r="H37" s="342"/>
      <c r="I37" s="342"/>
      <c r="J37" s="342"/>
      <c r="K37" s="342"/>
      <c r="L37" s="342"/>
      <c r="M37" s="342"/>
    </row>
    <row r="38" spans="1:13" x14ac:dyDescent="0.25">
      <c r="A38" s="345"/>
      <c r="B38" s="345"/>
      <c r="C38" s="345"/>
      <c r="D38" s="349"/>
      <c r="E38" s="353"/>
      <c r="F38" s="339"/>
      <c r="G38" s="228"/>
      <c r="H38" s="342"/>
      <c r="I38" s="342"/>
      <c r="J38" s="342"/>
      <c r="K38" s="342"/>
      <c r="L38" s="342"/>
      <c r="M38" s="342"/>
    </row>
    <row r="39" spans="1:13" ht="15.75" thickBot="1" x14ac:dyDescent="0.3">
      <c r="A39" s="346"/>
      <c r="B39" s="346"/>
      <c r="C39" s="346"/>
      <c r="D39" s="350"/>
      <c r="E39" s="354"/>
      <c r="F39" s="340"/>
      <c r="G39" s="229"/>
      <c r="H39" s="343"/>
      <c r="I39" s="343"/>
      <c r="J39" s="343"/>
      <c r="K39" s="343"/>
      <c r="L39" s="343"/>
      <c r="M39" s="343"/>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080F4C8FCB304EB4F9F9F0DB3C8073" ma:contentTypeVersion="14" ma:contentTypeDescription="Crear nuevo documento." ma:contentTypeScope="" ma:versionID="c038ef8c0cec9aa9bd9e2736e86d0c30">
  <xsd:schema xmlns:xsd="http://www.w3.org/2001/XMLSchema" xmlns:xs="http://www.w3.org/2001/XMLSchema" xmlns:p="http://schemas.microsoft.com/office/2006/metadata/properties" xmlns:ns3="cac514be-34a8-4948-9293-ce7e339f9f82" xmlns:ns4="3d6eea74-9c2d-4819-b8ae-f1e00d6b39d7" targetNamespace="http://schemas.microsoft.com/office/2006/metadata/properties" ma:root="true" ma:fieldsID="e6416edc53703571d3e7817ee1f36248" ns3:_="" ns4:_="">
    <xsd:import namespace="cac514be-34a8-4948-9293-ce7e339f9f82"/>
    <xsd:import namespace="3d6eea74-9c2d-4819-b8ae-f1e00d6b39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514be-34a8-4948-9293-ce7e339f9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6eea74-9c2d-4819-b8ae-f1e00d6b39d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ac514be-34a8-4948-9293-ce7e339f9f82" xsi:nil="true"/>
  </documentManagement>
</p:properties>
</file>

<file path=customXml/itemProps1.xml><?xml version="1.0" encoding="utf-8"?>
<ds:datastoreItem xmlns:ds="http://schemas.openxmlformats.org/officeDocument/2006/customXml" ds:itemID="{A4F346E9-2378-47D0-BF36-03C68CA26F92}">
  <ds:schemaRefs>
    <ds:schemaRef ds:uri="http://schemas.microsoft.com/sharepoint/v3/contenttype/forms"/>
  </ds:schemaRefs>
</ds:datastoreItem>
</file>

<file path=customXml/itemProps2.xml><?xml version="1.0" encoding="utf-8"?>
<ds:datastoreItem xmlns:ds="http://schemas.openxmlformats.org/officeDocument/2006/customXml" ds:itemID="{AEFF12CD-F4B4-4DC8-8FCC-23DB6C205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514be-34a8-4948-9293-ce7e339f9f82"/>
    <ds:schemaRef ds:uri="3d6eea74-9c2d-4819-b8ae-f1e00d6b39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4FC51F-60A1-4655-B359-B126A9424086}">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3d6eea74-9c2d-4819-b8ae-f1e00d6b39d7"/>
    <ds:schemaRef ds:uri="http://purl.org/dc/dcmitype/"/>
    <ds:schemaRef ds:uri="cac514be-34a8-4948-9293-ce7e339f9f8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Paola Castillo Hernandez</cp:lastModifiedBy>
  <cp:lastPrinted>2021-12-15T18:00:55Z</cp:lastPrinted>
  <dcterms:created xsi:type="dcterms:W3CDTF">2021-04-16T16:11:31Z</dcterms:created>
  <dcterms:modified xsi:type="dcterms:W3CDTF">2023-02-06T20:55:15Z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0x01010042080F4C8FCB304EB4F9F9F0DB3C8073</vt:lpwstr>
  </property>
</Properties>
</file>