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11"/>
  <workbookPr hidePivotFieldList="1" defaultThemeVersion="166925"/>
  <mc:AlternateContent xmlns:mc="http://schemas.openxmlformats.org/markup-compatibility/2006">
    <mc:Choice Requires="x15">
      <x15ac:absPath xmlns:x15ac="http://schemas.microsoft.com/office/spreadsheetml/2010/11/ac" url="https://etbcsj.sharepoint.com/sites/ComitdeDireccinyLideresderea/Documentos compartidos/AUDITORIAS INTERNAS  DE CALIDAD/Sigcma-2021/02 DOCUMENTOS SIGCMA 2021/"/>
    </mc:Choice>
  </mc:AlternateContent>
  <xr:revisionPtr revIDLastSave="0" documentId="11_85A401414078E568CE45BB1A921B6B8FFA3A04D0" xr6:coauthVersionLast="47" xr6:coauthVersionMax="47" xr10:uidLastSave="{00000000-0000-0000-0000-000000000000}"/>
  <bookViews>
    <workbookView xWindow="0" yWindow="0" windowWidth="24000" windowHeight="9630" firstSheet="13" activeTab="13" xr2:uid="{00000000-000D-0000-FFFF-FFFF00000000}"/>
  </bookViews>
  <sheets>
    <sheet name="Presentacion " sheetId="10" r:id="rId1"/>
    <sheet name="Análisis de Contexto director" sheetId="26" r:id="rId2"/>
    <sheet name="Estrategias direc" sheetId="27"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pivotCaches>
    <pivotCache cacheId="20364"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24" l="1"/>
  <c r="D60" i="24"/>
  <c r="E60" i="24"/>
  <c r="F60" i="24"/>
  <c r="G60" i="24"/>
  <c r="N60" i="24"/>
  <c r="B60" i="24"/>
  <c r="A60" i="24"/>
  <c r="C60" i="23"/>
  <c r="D60" i="23"/>
  <c r="E60" i="23"/>
  <c r="F60" i="23"/>
  <c r="G60" i="23"/>
  <c r="N60" i="23"/>
  <c r="B60" i="23"/>
  <c r="A60" i="23"/>
  <c r="D60" i="22"/>
  <c r="E60" i="22"/>
  <c r="F60" i="22"/>
  <c r="G60" i="22"/>
  <c r="N60" i="22"/>
  <c r="C60" i="22"/>
  <c r="B60" i="22"/>
  <c r="A60" i="22"/>
  <c r="N60" i="16" l="1"/>
  <c r="G60" i="16"/>
  <c r="F60" i="16"/>
  <c r="E60" i="16"/>
  <c r="D60" i="16"/>
  <c r="C60" i="16"/>
  <c r="B60" i="16"/>
  <c r="A60" i="16"/>
  <c r="B55" i="16"/>
  <c r="T60" i="1"/>
  <c r="Q60" i="1"/>
  <c r="M60" i="1"/>
  <c r="L60" i="1"/>
  <c r="J60" i="1"/>
  <c r="Z60" i="1" s="1"/>
  <c r="I60" i="1"/>
  <c r="N60" i="1" l="1"/>
  <c r="H60" i="24"/>
  <c r="H60" i="23"/>
  <c r="H60" i="22"/>
  <c r="H60" i="16"/>
  <c r="I60" i="24"/>
  <c r="I60" i="23"/>
  <c r="I60" i="22"/>
  <c r="I60" i="16"/>
  <c r="Y60" i="1"/>
  <c r="AB60" i="1"/>
  <c r="AA60" i="1" s="1"/>
  <c r="N55" i="24"/>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6" i="24"/>
  <c r="D5" i="24"/>
  <c r="D4" i="24"/>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6" i="22"/>
  <c r="D5" i="22"/>
  <c r="D4" i="22"/>
  <c r="B50" i="16"/>
  <c r="B45" i="16"/>
  <c r="B40" i="16"/>
  <c r="B35" i="16"/>
  <c r="B30" i="16"/>
  <c r="B25" i="16"/>
  <c r="B20" i="16"/>
  <c r="B15" i="16"/>
  <c r="B10" i="16"/>
  <c r="K60" i="24" l="1"/>
  <c r="K60" i="23"/>
  <c r="K60" i="22"/>
  <c r="K60" i="16"/>
  <c r="J60" i="24"/>
  <c r="J60" i="23"/>
  <c r="J60" i="22"/>
  <c r="J60" i="16"/>
  <c r="M55" i="1"/>
  <c r="AD60" i="1" s="1"/>
  <c r="L55" i="1"/>
  <c r="M50" i="1"/>
  <c r="L50" i="1"/>
  <c r="M45" i="1"/>
  <c r="L45" i="1"/>
  <c r="M40" i="1"/>
  <c r="L40" i="1"/>
  <c r="M35" i="1"/>
  <c r="L35" i="1"/>
  <c r="M30" i="1"/>
  <c r="L30" i="1"/>
  <c r="M25" i="1"/>
  <c r="L25" i="1"/>
  <c r="M20" i="1"/>
  <c r="L20" i="1"/>
  <c r="M15" i="1"/>
  <c r="L15" i="1"/>
  <c r="AF60" i="1" l="1"/>
  <c r="AE60" i="1" s="1"/>
  <c r="AC60" i="1"/>
  <c r="I15" i="24"/>
  <c r="I15" i="23"/>
  <c r="I15" i="22"/>
  <c r="I20" i="24"/>
  <c r="I20" i="23"/>
  <c r="I20" i="22"/>
  <c r="I25" i="24"/>
  <c r="I25" i="23"/>
  <c r="I25" i="22"/>
  <c r="I30" i="24"/>
  <c r="I30" i="23"/>
  <c r="I30" i="22"/>
  <c r="I35" i="24"/>
  <c r="I35" i="23"/>
  <c r="I35" i="22"/>
  <c r="I40" i="24"/>
  <c r="I40" i="23"/>
  <c r="I40" i="22"/>
  <c r="I45" i="24"/>
  <c r="I45" i="23"/>
  <c r="I45" i="22"/>
  <c r="I55" i="24"/>
  <c r="I55" i="23"/>
  <c r="I55" i="22"/>
  <c r="I50" i="23"/>
  <c r="I50" i="22"/>
  <c r="I50" i="24"/>
  <c r="M10" i="1"/>
  <c r="L10" i="1"/>
  <c r="AG60" i="1" l="1"/>
  <c r="L60" i="24"/>
  <c r="L60" i="23"/>
  <c r="L60" i="22"/>
  <c r="L60" i="16"/>
  <c r="I10" i="24"/>
  <c r="I10" i="23"/>
  <c r="I10" i="22"/>
  <c r="B249" i="21" a="1"/>
  <c r="M60" i="24" l="1"/>
  <c r="M60" i="23"/>
  <c r="M60" i="22"/>
  <c r="M60" i="16"/>
  <c r="B249" i="21"/>
  <c r="N25" i="16"/>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Q39" i="1"/>
  <c r="T38" i="1"/>
  <c r="Q38" i="1"/>
  <c r="T37" i="1"/>
  <c r="Q37" i="1"/>
  <c r="T36" i="1"/>
  <c r="Q36" i="1"/>
  <c r="T35" i="1"/>
  <c r="Q35" i="1"/>
  <c r="J35" i="1"/>
  <c r="I35" i="1"/>
  <c r="T34" i="1"/>
  <c r="Q34" i="1"/>
  <c r="T33" i="1"/>
  <c r="Q33" i="1"/>
  <c r="T32" i="1"/>
  <c r="Q32" i="1"/>
  <c r="T31" i="1"/>
  <c r="Q31" i="1"/>
  <c r="T30" i="1"/>
  <c r="Q30" i="1"/>
  <c r="AD30" i="1" s="1"/>
  <c r="J30" i="1"/>
  <c r="Z31" i="1" s="1"/>
  <c r="I30" i="1"/>
  <c r="G238" i="21"/>
  <c r="X35" i="1" l="1"/>
  <c r="X33" i="1"/>
  <c r="AD33" i="1"/>
  <c r="AC33" i="1" s="1"/>
  <c r="H30" i="24"/>
  <c r="H30" i="22"/>
  <c r="H30" i="23"/>
  <c r="N35" i="1"/>
  <c r="J35" i="16" s="1"/>
  <c r="H35" i="24"/>
  <c r="H35" i="23"/>
  <c r="H35" i="22"/>
  <c r="X38" i="1"/>
  <c r="H35" i="16"/>
  <c r="AD31" i="1"/>
  <c r="AC31" i="1" s="1"/>
  <c r="X30" i="1"/>
  <c r="AD39" i="1"/>
  <c r="AC39" i="1" s="1"/>
  <c r="I35" i="16"/>
  <c r="N30" i="1"/>
  <c r="AD32" i="1"/>
  <c r="AC32" i="1" s="1"/>
  <c r="H30" i="16"/>
  <c r="I30" i="16"/>
  <c r="X36" i="1"/>
  <c r="Z33" i="1"/>
  <c r="Y33" i="1" s="1"/>
  <c r="Z32" i="1"/>
  <c r="Y32" i="1" s="1"/>
  <c r="X37" i="1"/>
  <c r="X32" i="1"/>
  <c r="Z35" i="1"/>
  <c r="X31" i="1"/>
  <c r="Z39" i="1"/>
  <c r="Y39" i="1" s="1"/>
  <c r="Z30" i="1"/>
  <c r="Y30" i="1" s="1"/>
  <c r="Z36" i="1"/>
  <c r="Y36" i="1" s="1"/>
  <c r="AD36" i="1"/>
  <c r="AC36" i="1" s="1"/>
  <c r="AD34" i="1"/>
  <c r="AC34" i="1" s="1"/>
  <c r="Z34" i="1"/>
  <c r="Y34" i="1" s="1"/>
  <c r="AD35" i="1"/>
  <c r="AC35" i="1" s="1"/>
  <c r="Z37" i="1"/>
  <c r="Y37" i="1" s="1"/>
  <c r="Y31" i="1"/>
  <c r="Z38" i="1"/>
  <c r="Y38" i="1" s="1"/>
  <c r="AD38" i="1"/>
  <c r="AC38" i="1" s="1"/>
  <c r="AD37" i="1"/>
  <c r="AC37" i="1" s="1"/>
  <c r="X39" i="1"/>
  <c r="X34" i="1"/>
  <c r="AC30" i="1"/>
  <c r="J35" i="24" l="1"/>
  <c r="J35" i="23"/>
  <c r="J35" i="22"/>
  <c r="J30" i="24"/>
  <c r="J30" i="23"/>
  <c r="J30" i="22"/>
  <c r="AB35" i="1"/>
  <c r="AA35" i="1" s="1"/>
  <c r="J30" i="16"/>
  <c r="AB30" i="1"/>
  <c r="AA30" i="1" s="1"/>
  <c r="Y35" i="1"/>
  <c r="AF35" i="1"/>
  <c r="AE35" i="1" s="1"/>
  <c r="AF30" i="1"/>
  <c r="AE30" i="1" s="1"/>
  <c r="L35" i="24" l="1"/>
  <c r="L35" i="23"/>
  <c r="L35" i="22"/>
  <c r="L30" i="24"/>
  <c r="L30" i="23"/>
  <c r="L30" i="22"/>
  <c r="K30" i="23"/>
  <c r="K30" i="24"/>
  <c r="K30" i="22"/>
  <c r="K35" i="23"/>
  <c r="K35" i="24"/>
  <c r="K35" i="22"/>
  <c r="AG35" i="1"/>
  <c r="L35" i="16"/>
  <c r="K30" i="16"/>
  <c r="AG30" i="1"/>
  <c r="L30" i="16"/>
  <c r="K35" i="16"/>
  <c r="T25" i="1"/>
  <c r="T26" i="1"/>
  <c r="T27" i="1"/>
  <c r="T28" i="1"/>
  <c r="T29" i="1"/>
  <c r="Q25" i="1"/>
  <c r="Q26" i="1"/>
  <c r="Q27" i="1"/>
  <c r="Q28" i="1"/>
  <c r="AD28" i="1" s="1"/>
  <c r="AC28" i="1" s="1"/>
  <c r="Q29" i="1"/>
  <c r="AD29" i="1" s="1"/>
  <c r="AC29" i="1" s="1"/>
  <c r="J25" i="1"/>
  <c r="I25" i="1"/>
  <c r="T59" i="1"/>
  <c r="Q59" i="1"/>
  <c r="T58" i="1"/>
  <c r="Q58" i="1"/>
  <c r="T57" i="1"/>
  <c r="Q57" i="1"/>
  <c r="T56" i="1"/>
  <c r="Q56" i="1"/>
  <c r="T55" i="1"/>
  <c r="Q55" i="1"/>
  <c r="J55" i="1"/>
  <c r="X60" i="1" s="1"/>
  <c r="I55" i="1"/>
  <c r="H55" i="24" l="1"/>
  <c r="H55" i="22"/>
  <c r="H55" i="23"/>
  <c r="H25" i="24"/>
  <c r="H25" i="23"/>
  <c r="H25" i="22"/>
  <c r="M30" i="23"/>
  <c r="M30" i="24"/>
  <c r="M30" i="22"/>
  <c r="M35" i="23"/>
  <c r="M35" i="24"/>
  <c r="M35" i="22"/>
  <c r="I15" i="16"/>
  <c r="I50" i="16"/>
  <c r="I25" i="16"/>
  <c r="I20" i="16"/>
  <c r="I55" i="16"/>
  <c r="H55" i="16"/>
  <c r="I40" i="16"/>
  <c r="AD27" i="1"/>
  <c r="AC27" i="1" s="1"/>
  <c r="AD26" i="1"/>
  <c r="AC26" i="1" s="1"/>
  <c r="I10" i="16"/>
  <c r="I45" i="16"/>
  <c r="N25" i="1"/>
  <c r="H25" i="16"/>
  <c r="AD25" i="1"/>
  <c r="AC25" i="1" s="1"/>
  <c r="M30" i="16"/>
  <c r="Z25" i="1"/>
  <c r="Y25" i="1" s="1"/>
  <c r="M35" i="16"/>
  <c r="AD59" i="1"/>
  <c r="AC59" i="1" s="1"/>
  <c r="X28" i="1"/>
  <c r="X27" i="1"/>
  <c r="Z29" i="1"/>
  <c r="Y29" i="1" s="1"/>
  <c r="X26" i="1"/>
  <c r="Z28" i="1"/>
  <c r="Y28" i="1" s="1"/>
  <c r="Z27" i="1"/>
  <c r="Y27" i="1" s="1"/>
  <c r="Z26" i="1"/>
  <c r="Y26" i="1" s="1"/>
  <c r="X25" i="1"/>
  <c r="X29" i="1"/>
  <c r="X59" i="1"/>
  <c r="X58" i="1"/>
  <c r="Z58" i="1"/>
  <c r="Y58" i="1" s="1"/>
  <c r="X56" i="1"/>
  <c r="X57" i="1"/>
  <c r="Z55" i="1"/>
  <c r="Y55" i="1" s="1"/>
  <c r="Z59" i="1"/>
  <c r="Y59" i="1" s="1"/>
  <c r="Z57" i="1"/>
  <c r="Y57" i="1" s="1"/>
  <c r="X55" i="1"/>
  <c r="N55" i="1"/>
  <c r="AD58" i="1"/>
  <c r="AC58" i="1" s="1"/>
  <c r="AD56" i="1"/>
  <c r="AC56" i="1" s="1"/>
  <c r="AD57" i="1"/>
  <c r="AC57" i="1" s="1"/>
  <c r="AD55" i="1"/>
  <c r="Z56" i="1"/>
  <c r="Y56" i="1" s="1"/>
  <c r="T54" i="1"/>
  <c r="Q54" i="1"/>
  <c r="T53" i="1"/>
  <c r="Q53" i="1"/>
  <c r="AD53" i="1" s="1"/>
  <c r="AC53" i="1" s="1"/>
  <c r="T52" i="1"/>
  <c r="Q52" i="1"/>
  <c r="T51" i="1"/>
  <c r="Q51" i="1"/>
  <c r="T50" i="1"/>
  <c r="Q50" i="1"/>
  <c r="J50" i="1"/>
  <c r="I50" i="1"/>
  <c r="H50" i="24" l="1"/>
  <c r="H50" i="23"/>
  <c r="H50" i="22"/>
  <c r="J25" i="24"/>
  <c r="J25" i="22"/>
  <c r="J25" i="23"/>
  <c r="J55" i="24"/>
  <c r="J55" i="22"/>
  <c r="J55" i="23"/>
  <c r="AF25" i="1"/>
  <c r="AE25" i="1" s="1"/>
  <c r="H50" i="16"/>
  <c r="J25" i="16"/>
  <c r="J55" i="16"/>
  <c r="AB25" i="1"/>
  <c r="AA25" i="1" s="1"/>
  <c r="Z54" i="1"/>
  <c r="Y54" i="1" s="1"/>
  <c r="AC55" i="1"/>
  <c r="AF55" i="1"/>
  <c r="AE55" i="1" s="1"/>
  <c r="AB55" i="1"/>
  <c r="AA55" i="1" s="1"/>
  <c r="AD52" i="1"/>
  <c r="AC52" i="1" s="1"/>
  <c r="AD51" i="1"/>
  <c r="AC51" i="1" s="1"/>
  <c r="AD54" i="1"/>
  <c r="AC54" i="1" s="1"/>
  <c r="N50" i="1"/>
  <c r="AD50" i="1"/>
  <c r="X53" i="1"/>
  <c r="Z51" i="1"/>
  <c r="Y51" i="1" s="1"/>
  <c r="X51" i="1"/>
  <c r="X52" i="1"/>
  <c r="Z53" i="1"/>
  <c r="Y53" i="1" s="1"/>
  <c r="Z52" i="1"/>
  <c r="Y52" i="1" s="1"/>
  <c r="X50" i="1"/>
  <c r="X54" i="1"/>
  <c r="Z50" i="1"/>
  <c r="K55" i="23" l="1"/>
  <c r="K55" i="24"/>
  <c r="K55" i="22"/>
  <c r="K25" i="23"/>
  <c r="K25" i="24"/>
  <c r="K25" i="22"/>
  <c r="L25" i="16"/>
  <c r="L25" i="24"/>
  <c r="L25" i="23"/>
  <c r="L25" i="22"/>
  <c r="L55" i="24"/>
  <c r="L55" i="22"/>
  <c r="L55" i="23"/>
  <c r="J50" i="23"/>
  <c r="J50" i="22"/>
  <c r="J50" i="24"/>
  <c r="K55" i="16"/>
  <c r="L55" i="16"/>
  <c r="J50" i="16"/>
  <c r="AG25" i="1"/>
  <c r="K25" i="16"/>
  <c r="AG55" i="1"/>
  <c r="AF50" i="1"/>
  <c r="AE50" i="1" s="1"/>
  <c r="AC50" i="1"/>
  <c r="AB50" i="1"/>
  <c r="AA50" i="1" s="1"/>
  <c r="Y50" i="1"/>
  <c r="M55" i="23" l="1"/>
  <c r="M55" i="24"/>
  <c r="M55" i="22"/>
  <c r="M25" i="23"/>
  <c r="M25" i="24"/>
  <c r="M25" i="22"/>
  <c r="K50" i="23"/>
  <c r="K50" i="24"/>
  <c r="K50" i="22"/>
  <c r="L50" i="23"/>
  <c r="L50" i="24"/>
  <c r="L50" i="22"/>
  <c r="K50" i="16"/>
  <c r="M25" i="16"/>
  <c r="L50" i="16"/>
  <c r="M55" i="16"/>
  <c r="AG50" i="1"/>
  <c r="M50" i="23" l="1"/>
  <c r="M50" i="22"/>
  <c r="M50" i="24"/>
  <c r="M50" i="16"/>
  <c r="T49" i="1"/>
  <c r="Q49" i="1"/>
  <c r="T48" i="1"/>
  <c r="Q48" i="1"/>
  <c r="T47" i="1"/>
  <c r="Q47" i="1"/>
  <c r="T46" i="1"/>
  <c r="Q46" i="1"/>
  <c r="T45" i="1"/>
  <c r="Q45" i="1"/>
  <c r="J45" i="1"/>
  <c r="I45" i="1"/>
  <c r="H45" i="24" l="1"/>
  <c r="H45" i="23"/>
  <c r="H45" i="22"/>
  <c r="H45" i="16"/>
  <c r="X48" i="1"/>
  <c r="Z49" i="1"/>
  <c r="Y49" i="1" s="1"/>
  <c r="X45" i="1"/>
  <c r="X49" i="1"/>
  <c r="X47" i="1"/>
  <c r="X46" i="1"/>
  <c r="AD46" i="1"/>
  <c r="AC46" i="1" s="1"/>
  <c r="AD48" i="1"/>
  <c r="AC48" i="1" s="1"/>
  <c r="AD47" i="1"/>
  <c r="AD49" i="1"/>
  <c r="AC49" i="1" s="1"/>
  <c r="AD45" i="1"/>
  <c r="AC45" i="1" s="1"/>
  <c r="Z47" i="1"/>
  <c r="Y47" i="1" s="1"/>
  <c r="Z45" i="1"/>
  <c r="Y45" i="1" s="1"/>
  <c r="N45" i="1"/>
  <c r="Z48" i="1"/>
  <c r="Y48" i="1" s="1"/>
  <c r="Z46" i="1"/>
  <c r="Y46" i="1" s="1"/>
  <c r="J45" i="24" l="1"/>
  <c r="J45" i="22"/>
  <c r="J45" i="23"/>
  <c r="J45" i="16"/>
  <c r="AF45" i="1"/>
  <c r="AE45" i="1" s="1"/>
  <c r="AC47" i="1"/>
  <c r="AB45" i="1"/>
  <c r="AA45" i="1" s="1"/>
  <c r="K45" i="23" l="1"/>
  <c r="K45" i="24"/>
  <c r="K45" i="22"/>
  <c r="L45" i="24"/>
  <c r="L45" i="23"/>
  <c r="L45" i="22"/>
  <c r="K45" i="16"/>
  <c r="L45" i="16"/>
  <c r="AG45" i="1"/>
  <c r="T44" i="1"/>
  <c r="Q44" i="1"/>
  <c r="T43" i="1"/>
  <c r="Q43" i="1"/>
  <c r="T42" i="1"/>
  <c r="Q42" i="1"/>
  <c r="T41" i="1"/>
  <c r="Q41" i="1"/>
  <c r="T40" i="1"/>
  <c r="Q40" i="1"/>
  <c r="J40" i="1"/>
  <c r="I40" i="1"/>
  <c r="H40" i="24" l="1"/>
  <c r="H40" i="23"/>
  <c r="H40" i="22"/>
  <c r="M45" i="23"/>
  <c r="M45" i="24"/>
  <c r="M45" i="22"/>
  <c r="H40" i="16"/>
  <c r="M45" i="16"/>
  <c r="X42" i="1"/>
  <c r="X41" i="1"/>
  <c r="Z42" i="1"/>
  <c r="Y42" i="1" s="1"/>
  <c r="Z44" i="1"/>
  <c r="Y44" i="1" s="1"/>
  <c r="X43" i="1"/>
  <c r="AD41" i="1"/>
  <c r="AC41" i="1" s="1"/>
  <c r="X40" i="1"/>
  <c r="X44" i="1"/>
  <c r="AD44" i="1"/>
  <c r="AC44" i="1" s="1"/>
  <c r="AD42" i="1"/>
  <c r="AC42" i="1" s="1"/>
  <c r="AD40" i="1"/>
  <c r="AC40" i="1" s="1"/>
  <c r="AD43" i="1"/>
  <c r="AC43" i="1" s="1"/>
  <c r="Z41" i="1"/>
  <c r="Y41" i="1" s="1"/>
  <c r="Z43" i="1"/>
  <c r="Y43" i="1" s="1"/>
  <c r="Z40" i="1"/>
  <c r="Y40" i="1" s="1"/>
  <c r="N40" i="1"/>
  <c r="T24" i="1"/>
  <c r="Q24" i="1"/>
  <c r="T23" i="1"/>
  <c r="Q23" i="1"/>
  <c r="T22" i="1"/>
  <c r="Q22" i="1"/>
  <c r="T21" i="1"/>
  <c r="Q21" i="1"/>
  <c r="T20" i="1"/>
  <c r="Q20" i="1"/>
  <c r="J20" i="1"/>
  <c r="I20" i="1"/>
  <c r="T19" i="1"/>
  <c r="Q19" i="1"/>
  <c r="T18" i="1"/>
  <c r="Q18" i="1"/>
  <c r="T17" i="1"/>
  <c r="Q17" i="1"/>
  <c r="T16" i="1"/>
  <c r="Q16" i="1"/>
  <c r="T15" i="1"/>
  <c r="Q15" i="1"/>
  <c r="J15" i="1"/>
  <c r="I15" i="1"/>
  <c r="H15" i="24" l="1"/>
  <c r="H15" i="23"/>
  <c r="H15" i="22"/>
  <c r="H20" i="24"/>
  <c r="H20" i="23"/>
  <c r="H20" i="22"/>
  <c r="J40" i="24"/>
  <c r="J40" i="23"/>
  <c r="J40" i="22"/>
  <c r="J40" i="16"/>
  <c r="H20" i="16"/>
  <c r="H15" i="16"/>
  <c r="Z19" i="1"/>
  <c r="Y19" i="1" s="1"/>
  <c r="Z15" i="1"/>
  <c r="Y15" i="1" s="1"/>
  <c r="Z17" i="1"/>
  <c r="Y17" i="1" s="1"/>
  <c r="Z18" i="1"/>
  <c r="Y18" i="1" s="1"/>
  <c r="Z16" i="1"/>
  <c r="Y16" i="1" s="1"/>
  <c r="Z24" i="1"/>
  <c r="Z21" i="1"/>
  <c r="Z22" i="1"/>
  <c r="Y22" i="1" s="1"/>
  <c r="Z20" i="1"/>
  <c r="Y20" i="1" s="1"/>
  <c r="Z23" i="1"/>
  <c r="Y23" i="1" s="1"/>
  <c r="X21" i="1"/>
  <c r="X23" i="1"/>
  <c r="X18" i="1"/>
  <c r="X15" i="1"/>
  <c r="X19" i="1"/>
  <c r="X22" i="1"/>
  <c r="X16" i="1"/>
  <c r="Y21" i="1"/>
  <c r="X17" i="1"/>
  <c r="X20" i="1"/>
  <c r="X24" i="1"/>
  <c r="AB40" i="1"/>
  <c r="AA40" i="1" s="1"/>
  <c r="AF40" i="1"/>
  <c r="AE40" i="1" s="1"/>
  <c r="N15" i="1"/>
  <c r="AD18" i="1"/>
  <c r="AD19" i="1"/>
  <c r="AD15" i="1"/>
  <c r="AD17" i="1"/>
  <c r="AD16" i="1"/>
  <c r="AD21" i="1"/>
  <c r="AD20" i="1"/>
  <c r="AD22" i="1"/>
  <c r="AD24" i="1"/>
  <c r="AD23" i="1"/>
  <c r="N20" i="1"/>
  <c r="Y24" i="1"/>
  <c r="J15" i="24" l="1"/>
  <c r="J15" i="22"/>
  <c r="J15" i="23"/>
  <c r="K40" i="23"/>
  <c r="K40" i="24"/>
  <c r="K40" i="22"/>
  <c r="J20" i="24"/>
  <c r="J20" i="23"/>
  <c r="J20" i="22"/>
  <c r="L40" i="24"/>
  <c r="L40" i="23"/>
  <c r="L40" i="22"/>
  <c r="J15" i="16"/>
  <c r="L40" i="16"/>
  <c r="K40" i="16"/>
  <c r="J20" i="16"/>
  <c r="AG40" i="1"/>
  <c r="AB20" i="1"/>
  <c r="AA20" i="1" s="1"/>
  <c r="AB15" i="1"/>
  <c r="AA15" i="1" s="1"/>
  <c r="K15" i="23" l="1"/>
  <c r="K15" i="24"/>
  <c r="K15" i="22"/>
  <c r="K20" i="23"/>
  <c r="K20" i="24"/>
  <c r="K20" i="22"/>
  <c r="M40" i="23"/>
  <c r="M40" i="24"/>
  <c r="M40" i="22"/>
  <c r="K15" i="16"/>
  <c r="K20" i="16"/>
  <c r="M40" i="16"/>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L15" i="24" l="1"/>
  <c r="L15" i="22"/>
  <c r="L15" i="23"/>
  <c r="L20" i="24"/>
  <c r="L20" i="23"/>
  <c r="L20" i="22"/>
  <c r="AG15" i="1"/>
  <c r="L15" i="16"/>
  <c r="AG20" i="1"/>
  <c r="L20" i="16"/>
  <c r="Z12" i="1"/>
  <c r="Z10" i="1"/>
  <c r="Y10" i="1" s="1"/>
  <c r="Z11" i="1"/>
  <c r="Z13" i="1"/>
  <c r="Z14" i="1"/>
  <c r="AC11" i="1"/>
  <c r="X13" i="1"/>
  <c r="X12" i="1"/>
  <c r="X14" i="1"/>
  <c r="AC10" i="1"/>
  <c r="X10" i="1"/>
  <c r="X11" i="1"/>
  <c r="I10" i="1"/>
  <c r="H10" i="24" l="1"/>
  <c r="H10" i="22"/>
  <c r="H10" i="23"/>
  <c r="M20" i="23"/>
  <c r="M20" i="24"/>
  <c r="M20" i="22"/>
  <c r="M15" i="23"/>
  <c r="M15" i="24"/>
  <c r="M15" i="22"/>
  <c r="M20" i="16"/>
  <c r="N10" i="1"/>
  <c r="H10" i="16"/>
  <c r="M15" i="16"/>
  <c r="AF10" i="1"/>
  <c r="AE10" i="1" s="1"/>
  <c r="Y13" i="1"/>
  <c r="Y12" i="1"/>
  <c r="Y11" i="1"/>
  <c r="Y14" i="1"/>
  <c r="AB10" i="1"/>
  <c r="AA10" i="1" s="1"/>
  <c r="K10" i="23" l="1"/>
  <c r="K10" i="24"/>
  <c r="K10" i="22"/>
  <c r="L10" i="24"/>
  <c r="L10" i="22"/>
  <c r="L10" i="23"/>
  <c r="J10" i="24"/>
  <c r="J10" i="22"/>
  <c r="J10" i="23"/>
  <c r="L10" i="16"/>
  <c r="J10" i="16"/>
  <c r="K10" i="16"/>
  <c r="AG10" i="1"/>
  <c r="M10" i="23" l="1"/>
  <c r="M10" i="24"/>
  <c r="M10" i="22"/>
  <c r="M10" i="16"/>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<sst xmlns="http://schemas.openxmlformats.org/spreadsheetml/2006/main" count="2891" uniqueCount="624">
  <si>
    <t xml:space="preserve">                                                                         Consejo Superior de la Judicatura</t>
  </si>
  <si>
    <t xml:space="preserve"> MAPA DE RIESGOS SIGCMA</t>
  </si>
  <si>
    <t>DEPENDENCIA (Unidad misional del CSJ o Unidad de la DEAJ o Seccional o CSJ en caso de despachos judiciales certificados)</t>
  </si>
  <si>
    <t>EJECUCIÓN CIVIL MUNICIPAL</t>
  </si>
  <si>
    <t>PROCESO (indique el tipo de proceso si es Estratégico. Misional, Apoyo, Evaluación y Mejora y especifique el nombre del proceso)</t>
  </si>
  <si>
    <t>Misionales</t>
  </si>
  <si>
    <t>ADMINISTRACIÓN DE JUSTICIA</t>
  </si>
  <si>
    <t>CONSEJO SUPERIOR DE LA JUDICATURA</t>
  </si>
  <si>
    <t>CONSEJO SECCIONAL DE LA JUDICATURA</t>
  </si>
  <si>
    <t>DIRECCIÓN SECCIONAL DE ADMINISTRACIÓN JUDICIAL</t>
  </si>
  <si>
    <t>DESPACHO JUDICIAL CERTIFICADO</t>
  </si>
  <si>
    <t>X</t>
  </si>
  <si>
    <t>FECHA</t>
  </si>
  <si>
    <t>10 de mayo 2021</t>
  </si>
  <si>
    <t>Consejo Superior de la Judicatura</t>
  </si>
  <si>
    <t>Análisis de Contexto</t>
  </si>
  <si>
    <t>ESPECIALIDAD:</t>
  </si>
  <si>
    <t>EJECUCIÓN CIVIL MUNICIPAL DE CALI</t>
  </si>
  <si>
    <t xml:space="preserve">PROCESO </t>
  </si>
  <si>
    <t>MISIONALES, ESTRATÉGICO, DE EVALUACIÓN Y MEJORA Y DE APOYO</t>
  </si>
  <si>
    <t>DEPENDENCIA JUDICIAL CERTIFICADA:</t>
  </si>
  <si>
    <t>JUZGADOS 1,2,3,4,5,6,7,8,9,10 CIVILES MUNICIPALES DE EJECUCIÓN DE SENTENCIAS DE CALI y LA OFICINA DE APOYO</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</si>
  <si>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</si>
  <si>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</si>
  <si>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</si>
  <si>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</si>
  <si>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</si>
  <si>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</si>
  <si>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</si>
  <si>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</si>
  <si>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</si>
  <si>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 aplicable a los procesos que implique adecuación de los procesos en curso.</t>
  </si>
  <si>
    <t xml:space="preserve">Actualización de la normatividad en las diferentes especialidades por parte de la  Escuela Judicial Rodrigo Lara Bonilla ayudando a mejora del Sistema Judicial con mayor agilidad en el trámite procesal y prestación del servicio de administración de justicia. </t>
  </si>
  <si>
    <t>Modificacion de la estructura organizacional de la rama judicial o del régimen de Carrera Judicial.</t>
  </si>
  <si>
    <t>Mejoramiento y ampliación de la planta de personal y número de juzgados para reducir carga permanente y acortar los tiempos de los procesos.</t>
  </si>
  <si>
    <t>Económicos y Financieros( disponibilidad de capital, liquidez, mercados financieros, desempleo, competencia.)</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</si>
  <si>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</si>
  <si>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</si>
  <si>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Incremento del presupuesto asignado a la Rama Judicial en proyectos de inversión que permita incrementar las capacitaciones por parte de la Escuela Judicial Rodrigo Lara Bonilla y de la Coordinanación Nacional del SIGCMA, aumentando  el número de juzgados y servidores para reducir carga permanente y acortar los tiempos de los procesos.</t>
  </si>
  <si>
    <t>Sociales  y culturales (cultura, religión, demografía, responsabilidad social, orden público.)</t>
  </si>
  <si>
    <t>No realización de audiencias presenciales por falta de recursos económicos para acudir a las sedes judiciales o no deseo de hacerlo por falta de credibilidad en la justicia de las partes interesadas externas.</t>
  </si>
  <si>
    <t>Incremento de la credibilidad y confianza en la administracion de justicia en la comunidad con la certificaciónes de las normas ISO 9001:2015 y Norma Técnica  NTC 6256:2018 y Guía Técnica de la Rama Judicial en los despachos judiciales.</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</si>
  <si>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</si>
  <si>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</si>
  <si>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</si>
  <si>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</si>
  <si>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</si>
  <si>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Divulgación en la comunidad de las herramientas tecnológicas dispuestas para prestar el servicio de justicia y su funcionamiento.</t>
  </si>
  <si>
    <t>Falta de una herramienta tecnólogica que integre  actividades interdependientes entre Entidades Estatales.</t>
  </si>
  <si>
    <t>Legales y reglamentarios (estándares nacionales, internacionales, regulacion )</t>
  </si>
  <si>
    <t>Cambios de la normatividad vigente.</t>
  </si>
  <si>
    <t>Capacitaciones por plataforma Teams y vía streaming por parte de la EJRLB  para las diferentes jurisdicciones.</t>
  </si>
  <si>
    <t>AMBIENTALES: emisiones y residuos, energía, catástrofes naturales, desarrollo sostenible.</t>
  </si>
  <si>
    <t>Cambios normativos en la parte ambiental.</t>
  </si>
  <si>
    <t>Emergencias ambientales.</t>
  </si>
  <si>
    <t>Adelantar la capacitación en temas  de manejo ambiental con entidades públicas o privadas.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</si>
  <si>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</si>
  <si>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</si>
  <si>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</si>
  <si>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</si>
  <si>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</si>
  <si>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 los Despachos Judiciales y la Oficina de Apoyo Judicial.</t>
  </si>
  <si>
    <t>Formación del Juez como Director del Despacho, Director de la Oficina y Líderes de las áreas funcionales.</t>
  </si>
  <si>
    <t>Falta de liderazgo y trabajo en equipo de los líderes de proceso y el desconocimiento del SIGCMA para la calidad del sistema</t>
  </si>
  <si>
    <t>Capacitación y socialización SIGCMA.</t>
  </si>
  <si>
    <t>Definición de roles de líderes de proceso, líderes de áreas funcionales y profesionales de enlace para el funcionamiento del SIGCMA.</t>
  </si>
  <si>
    <t>Normalización y estandarización de los comites del SIGCMA a nivel nacional por parte de la Coordinación Nacional del SIGCMA.</t>
  </si>
  <si>
    <t>Recursos financieros (presupuesto de funcionamiento, recursos de inversión</t>
  </si>
  <si>
    <t>Afectación en la distribución del presupuesto. (ej: reducción en insumos, adecuación de instalaciones, recursos tecnológicos, falta de personal para atender la alta demanda de justicia, etc.)</t>
  </si>
  <si>
    <t>Asignación de presupuesto que permita ampliar la planta de personal y la inversión en insumos físicos y tecnológicos para atender los nuevos retos de administración de Justicia.</t>
  </si>
  <si>
    <t>Personal
( competencia del personal, disponibilidad, suficiencia, seguridad
y salud ocupacional.)</t>
  </si>
  <si>
    <t xml:space="preserve">Insuficiencia de  personal  para la carga laboral generada a raiz de la ampliación de canales para las partes interesadas.
</t>
  </si>
  <si>
    <t>Competencia y compromiso de los servidores judiciales.</t>
  </si>
  <si>
    <t>Extensión en los horarios laborales del trabajo en casa, lo que afecta el bienestar físico y emocional en los servidores judiciales.</t>
  </si>
  <si>
    <t>Asignación de personal sin tener en cuenta  el perfil requerido para realizar gestiones de tipo específico o judicial</t>
  </si>
  <si>
    <t xml:space="preserve">Falta de formación en procesos para la digitalización, consolidación de los procesos de digitalización y todo lo relacionado con la seguridad en la digitalización de expedinets judiciales. </t>
  </si>
  <si>
    <t>Falta de  conocimiento relativo al SIGCMA, a modelos de gestión, seguridad informatica, normas antisoborno, normas de bioseguridad etc.,  por parte de algunos servidores judiciales de Juzgados y Oficina de Apoyo.</t>
  </si>
  <si>
    <t>Proceso
( capacidad, diseño, ejecución, proveedores, entradas, salidas,
gestión del conocimiento)</t>
  </si>
  <si>
    <t xml:space="preserve">Incremento desbordado de solicitudes, superando la capacidad instalada en juzgados y Oficina de Apoyo.
</t>
  </si>
  <si>
    <t xml:space="preserve">Gestión del conocimiento generada por las experiencias de los servidores judiciales, documentada en instructivos y guias.
</t>
  </si>
  <si>
    <t>Falta de implementación del expediente electrónico.</t>
  </si>
  <si>
    <t>Micrositios creados por cada Despacho Judicial y Oficina de Apoyo para mantener comunicación con los usuarios a cerca de trámites judiciales.</t>
  </si>
  <si>
    <t>Congestión en las actividades al recibir correos que no  corresponde tramitar,  con solicitudes de usuarios que los envian masivamnete a todos los  correos  que aparecen divulgados en la página de la Rama Judicial.</t>
  </si>
  <si>
    <t xml:space="preserve">Aprovechamiento de las  TIC y todos los recursos digitales, para la realización de audiencias virtuales tales como  Teams, polycom, Rp1, Skype,  teleconferencias WhatsApp, mensaje de texto.
</t>
  </si>
  <si>
    <t xml:space="preserve">Tecnológicos </t>
  </si>
  <si>
    <t>Insuficiencia  de  recursos tecnológicos (hardware y software)  para los empleados en trabajo remoto.</t>
  </si>
  <si>
    <t>Desarrollos de aplicativos propios para elaboración de comunicaciones y digitalización de expedientes.</t>
  </si>
  <si>
    <t>Problemas de conectividad, por insuficiente capacidad de las autopistas de información y de conectividad, lo cual  genera interrupcion de comunicaciones durante la realización de audiencias virtuales, reuniones virtuales o trabajo remoto en casa, afectando la gestión judicial.</t>
  </si>
  <si>
    <t>Implementación de la firma electrónica.</t>
  </si>
  <si>
    <t>Falta de criterios o filtros para la publicación de correos institucionales en la pagina web de la Rama Judicial por parte del CENDOJ, genera congestión de solicitudes que no corresponden y desinformación a los usuarios externos, reprocesos y duplicación de información.</t>
  </si>
  <si>
    <t>Nuevos canales y medios de comunicación para la prestación del servicio de administración de justicia (correos electrónicos, herramientas de Microsoft 365)</t>
  </si>
  <si>
    <t>Medición de satisfacción al usuario mediante realización de encuestas.</t>
  </si>
  <si>
    <t xml:space="preserve">Documentación ( Actualización, coherencia, aplicabilidad) </t>
  </si>
  <si>
    <t>Desactualización de documentación propia de las actividades del despacho, del SIGCMA  a raíz de los nuevos métodos implementados.</t>
  </si>
  <si>
    <t>Digitalización de expedientes y trámites virtuales.</t>
  </si>
  <si>
    <t>Acceso a consulta de normatividad en medios virtuales de la Rama Judicial (Relatorías)</t>
  </si>
  <si>
    <t>Infraestructura física ( suficiencia, comodidad)</t>
  </si>
  <si>
    <t xml:space="preserve">Falta de un edificio inteligente o Centro de Administración de Justicia que integre todas las Especialidades. </t>
  </si>
  <si>
    <t>Elementos de trabajo (papel, equipos)</t>
  </si>
  <si>
    <t xml:space="preserve">Insuficiencia de equipos tecnológicos dado el trabajo virtual.
</t>
  </si>
  <si>
    <t>Disminución significativa del uso del papel al implementar medios tecnológicos.</t>
  </si>
  <si>
    <t>Comunicación Interna ( canales utilizados y su efectividad, flujo de la información necesaria para el desarrollo de las actividades)</t>
  </si>
  <si>
    <t>Desaprovechamiento de canales de comunicacion, para generar mayor información a los usuarios internos.</t>
  </si>
  <si>
    <t>Otros</t>
  </si>
  <si>
    <t xml:space="preserve">ESTRATEGIAS/ACCIONES </t>
  </si>
  <si>
    <t>ESTRATEGIAS  DOFA</t>
  </si>
  <si>
    <t>ESTRATEGIA/ACCIÓN/ PROYECTO</t>
  </si>
  <si>
    <t xml:space="preserve">GESTIONA </t>
  </si>
  <si>
    <t xml:space="preserve">DOCUMENTADA EN </t>
  </si>
  <si>
    <t>A</t>
  </si>
  <si>
    <t>O</t>
  </si>
  <si>
    <t>D</t>
  </si>
  <si>
    <t>F</t>
  </si>
  <si>
    <t>Actualizar permanentemente el  marco normativo en los Despachos Judiciales y la Oficina de Apoyo Judicial.</t>
  </si>
  <si>
    <t>1,10,11</t>
  </si>
  <si>
    <t>Plan de riesgos (Causas)</t>
  </si>
  <si>
    <t xml:space="preserve">Implementar canales de comunicación de fácil acceso  para los usuarios. 
</t>
  </si>
  <si>
    <t xml:space="preserve">Plan de acción (Mejoras o proyectos.
</t>
  </si>
  <si>
    <t>Ampliar la capacidad instalada de los despachos y Oficina de Apoyo para atender  la mayor demanda de administración de justicia.</t>
  </si>
  <si>
    <t>Tener acceso  a herramientas tecnologicas que permitan la  consulta de procesos para llevar a cabo trámites internos en los Juzgados y oficina de apoyo.</t>
  </si>
  <si>
    <t>Desarrollar Software para implementar el expediente electrónico interinstitucional.</t>
  </si>
  <si>
    <t>Implementar en los despachos judiciales y Oficina de Apoyo, herramientas y metodologías de planificación, seguimiento y evaluación que proporciona el SIGCMA.</t>
  </si>
  <si>
    <t>Desarrollar habilidades de liderazgo, trabajo en equipo, conocimiento y apropiación  del SIGCMA, por parte de los líderes de proceso.</t>
  </si>
  <si>
    <t>Definir y asignar responsables para los roles de líderes de proceso, de profesionales de enlace para el funcionamiento del SIGCMA.</t>
  </si>
  <si>
    <t>Normalizar y estandarizar los comites del SIGCMA a nivel nacional por parte de la Coordinación Nacional del SIGCMA.</t>
  </si>
  <si>
    <t>Elaborar plan de rotación de personal en los  grupos de la Oficina de Apoyo donde proceda.</t>
  </si>
  <si>
    <t>Asignar el personal con el perfil requerido para realizar gestiones de tipo específico o judicial.</t>
  </si>
  <si>
    <t xml:space="preserve">Consolidar los procesos de digitalización y todo lo relacionado con la seguridad en la digitalización de expedientes judiciales. </t>
  </si>
  <si>
    <t>Fortalecer el conocimiento del SIGCMA,  modelos de gestión, seguridad informatica, normas antisoborno, normas de bioseguridad etc.,  por parte de los Funcionarios y Empleados de juzgados y Oficina de Apoyo.</t>
  </si>
  <si>
    <t>Filtrar publicación de correos electronicos institucionales en la página de la rama.</t>
  </si>
  <si>
    <t>Gestionar  recursos tecnológicos (hardware y software)  para los empleados en trabajo remoto.</t>
  </si>
  <si>
    <t>Actualizar la documentación propia del SIGCMA de las actividades de los despachos judiciales,  a raíz de los nuevos métodos implementados.</t>
  </si>
  <si>
    <t>Formación del Juez como líder del Despacho así como también la formacón del Director de la Oficina de Apoyo y los líderes de las Áreas funcionales.</t>
  </si>
  <si>
    <t>Documentar y divulgar el conocimiento y las buenas prácticas realizadas en los juzgados y Oficina de Apoyo.</t>
  </si>
  <si>
    <t>Mantenimiento de los micrositios creados por cada despacho judicial y la Oficina de Apoyo.</t>
  </si>
  <si>
    <t xml:space="preserve">Mejorar el hardaware para el uso de  TIC y todos los recursos digitales, para la realización de audiencias virtuales tales como  Teams, polycom, Rp1, Skype,  teleconferencias WhatsApp, mensaje de texto.
</t>
  </si>
  <si>
    <t>Desarrollo de aplicativos propios para elaboración de comunicaciones y digitalización de expedientes.</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</si>
  <si>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</si>
  <si>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</si>
  <si>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</si>
  <si>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</si>
  <si>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</si>
  <si>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</si>
  <si>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</si>
  <si>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</si>
  <si>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</si>
  <si>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</si>
  <si>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</si>
  <si>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</si>
  <si>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</si>
  <si>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</si>
  <si>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</si>
  <si>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</si>
  <si>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</si>
  <si>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</si>
  <si>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</si>
  <si>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</si>
  <si>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</si>
  <si>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</si>
  <si>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</si>
  <si>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</si>
  <si>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</si>
  <si>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de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</si>
  <si>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</si>
  <si>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</si>
  <si>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</si>
  <si>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</si>
  <si>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</si>
  <si>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</si>
  <si>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</si>
  <si>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</si>
  <si>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</si>
  <si>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</si>
  <si>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</si>
  <si>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</si>
  <si>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</si>
  <si>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</si>
  <si>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</si>
  <si>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</si>
  <si>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</si>
  <si>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</si>
  <si>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</si>
  <si>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</si>
  <si>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</si>
  <si>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</si>
  <si>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</si>
  <si>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</si>
  <si>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</si>
  <si>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</si>
  <si>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</si>
  <si>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</si>
  <si>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</si>
  <si>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</si>
  <si>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</si>
  <si>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</si>
  <si>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</si>
  <si>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</si>
  <si>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</si>
  <si>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</si>
  <si>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</si>
  <si>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 xml:space="preserve"> Misionales, Estrategicos, Evaluación y Mejora y Administrativo.</t>
  </si>
  <si>
    <t>Objetivo:</t>
  </si>
  <si>
    <t>Alcance:</t>
  </si>
  <si>
    <t>Despachos Judiciales y Oficina de Apoyo para los Juzgados Civiles Municipales de Ejecución de Sentencias de Cali.</t>
  </si>
  <si>
    <t>Identificación del riesgo</t>
  </si>
  <si>
    <t>Análisis del riesgo inherente</t>
  </si>
  <si>
    <t>Evaluación del riesgo - Valoración de los controles</t>
  </si>
  <si>
    <t>Evaluación del riesgo - Nivel del riesgo residual</t>
  </si>
  <si>
    <t>Plan de Acción</t>
  </si>
  <si>
    <t>N.</t>
  </si>
  <si>
    <t>Riesgo</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</si>
  <si>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</si>
  <si>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</si>
  <si>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</si>
  <si>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</si>
  <si>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</si>
  <si>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</si>
  <si>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</si>
  <si>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</si>
  <si>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</si>
  <si>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</si>
  <si>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</si>
  <si>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</si>
  <si>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</si>
  <si>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</si>
  <si>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</si>
  <si>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</si>
  <si>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</si>
  <si>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</si>
  <si>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</si>
  <si>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</si>
  <si>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</si>
  <si>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</si>
  <si>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Vencimiento de Términos</t>
  </si>
  <si>
    <t>Afectación en la Prestación del Servicio de Justicia</t>
  </si>
  <si>
    <t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 la Oficina de Apoyo.
5.Afectación del orden público, genera mayor demanda y congestión de la justicia.
</t>
  </si>
  <si>
    <t xml:space="preserve"> Actuaciones procesales después del vencimiento de los términos legales  </t>
  </si>
  <si>
    <t xml:space="preserve">Posibilidad de vulneración de los derechos fundamentales y economicos de los ciudadanos  debido a las  actuaciones procesales después del vencimiento de los términos legales  </t>
  </si>
  <si>
    <t>Usuarios, productos y prácticas organizacionales</t>
  </si>
  <si>
    <t>Afecta la Prestación del Servicio de Administración de Justicia en 5%</t>
  </si>
  <si>
    <t>Archivo de  control y seguimiento de vencimientos de términos(estados, justicia XXI, Intranet, one drive-traslados, micrositio de la pagina web, carpeta compartida de excel para publicaciones de remate.</t>
  </si>
  <si>
    <t>Preventivo</t>
  </si>
  <si>
    <t>Manual</t>
  </si>
  <si>
    <t>Documentado</t>
  </si>
  <si>
    <t>Continua</t>
  </si>
  <si>
    <t>Con Registro</t>
  </si>
  <si>
    <t>Aceptar</t>
  </si>
  <si>
    <t>Redistribución de funciones asignadas al personal del despacho y oficina de apoyo.</t>
  </si>
  <si>
    <t>Archivo reporte de solicitudes allegadas al despacho judicial y el control respectivo para el cumplimiento de los términos procesales</t>
  </si>
  <si>
    <t>Archivo de control diario del seguimiento de la entrega del expediente al despacho</t>
  </si>
  <si>
    <t>Herramientas tecnologicas adoptadas por la entidad para lograr cumplir todas las actividades planificadas por medio del trabajo en Casa( acceso remoto, herramientas colaborativas-implementacion expediente digital.)</t>
  </si>
  <si>
    <t>Suspensión o no realización de las Audiencias Programadas</t>
  </si>
  <si>
    <t xml:space="preserve">1.Falta de herramientas tecnológicas que permitan el buen desarrollo de la audiencia (Sistema de Grabación, Software, Hardware, microfonos, diademas entre otros)
2.Programación de audiencias sin tener en cuenta tiempos de duración para su realización y los tiempos para publicación de audiencia.
3.Falta de comunicación oportuna, errores en la notificación a las partes interesadas externas
4.Carencia de internet, o energia y  conectividad adecuada para los  equipos en las sedes judiciales y salas de audiencias.
</t>
  </si>
  <si>
    <t>Incumplimiento en la realización de las audiencias programadas</t>
  </si>
  <si>
    <t>Posibilidad de vulneración de los derechos fundamentales  y economicos de los ciudadanos  debido al Incumplimiento en la realización de las audiencias programadas</t>
  </si>
  <si>
    <t>Revisión diaria del procedimiento de verificación  de los equipos antes de iniciar las audiencias(Asistente administrativo secretaria-Juez)</t>
  </si>
  <si>
    <t>Planear con antelación  y  programar  la audiencias según  la complejidad de la audiencia(señidos CGP)</t>
  </si>
  <si>
    <t>Revisión periódica de las comunicaciones por parte de la Oficina de Apoyo.</t>
  </si>
  <si>
    <t xml:space="preserve">Soporte periódico del área tecnólogica </t>
  </si>
  <si>
    <t>Incumplimiento de los objetivos y metas trazadas para el cumplimiento de los términos legales.</t>
  </si>
  <si>
    <t>Incumplimiento de las metas establecidas</t>
  </si>
  <si>
    <r>
      <t>1.Imprecisión al establecer lineamientos de planeaciòn  para el desarrollo de las tareas propias del despacho.
2.Deficiencia en las competencias necesarias del personal del despacho. 
3.Insuficiencia de equipos,</t>
    </r>
    <r>
      <rPr>
        <sz val="11"/>
        <rFont val="Calibri"/>
        <family val="2"/>
        <scheme val="minor"/>
      </rPr>
      <t xml:space="preserve"> falla de los equipos </t>
    </r>
    <r>
      <rPr>
        <sz val="11"/>
        <color theme="1"/>
        <rFont val="Calibri"/>
        <family val="2"/>
        <scheme val="minor"/>
      </rPr>
      <t xml:space="preserve">y soporte tecnológicos para el trabajo presencial y  virtual.
5.Insuficiencia de personal para la carga laboral presentada.
</t>
    </r>
  </si>
  <si>
    <t>Alto  volumen  de los trámites procesales</t>
  </si>
  <si>
    <t>Posibilidad de Incumplimiento de las metas establecidas debido al alto de volumen  de trámites procesales</t>
  </si>
  <si>
    <t>Incumplimiento máximo del 5% de la meta planeada</t>
  </si>
  <si>
    <t>Seguimiento periódico al Plan de Acción y Planeador establecido por el despacho judicial.</t>
  </si>
  <si>
    <t>Revisión y seguimientos periódicos por parte del Juez y director para el fortalecimiento de las competencias a traves  de la Escuela Judicial Rodrigo Lara Bonilla.</t>
  </si>
  <si>
    <t>Asistencia y soporte tecnólogico y utilización de las herramientas tecnológicas proporcionadas por la entidad.</t>
  </si>
  <si>
    <t>Redistribución de funciones asignadas al personal del despacho</t>
  </si>
  <si>
    <t xml:space="preserve">Inexactitud en el registro de la gestion de los procesos misionales y actuaciones administrativa </t>
  </si>
  <si>
    <r>
      <t xml:space="preserve">1.  información con error o no  registrada en los aplicativos Justicia XXI, SIERJU-BI, one drive y mercurio.
2.Insuficiencia de personal para la carga laboral presentada. </t>
    </r>
    <r>
      <rPr>
        <b/>
        <sz val="11"/>
        <color rgb="FF00B050"/>
        <rFont val="Calibri"/>
        <family val="2"/>
        <scheme val="minor"/>
      </rPr>
      <t xml:space="preserve">
</t>
    </r>
    <r>
      <rPr>
        <sz val="11"/>
        <color theme="1"/>
        <rFont val="Calibri"/>
        <family val="2"/>
        <scheme val="minor"/>
      </rPr>
      <t>3.Fallas en la funcionalidad de los aplicativos    
4.Incremento de solicitudes  por la  alta demanda judiciales 
5.</t>
    </r>
    <r>
      <rPr>
        <sz val="11"/>
        <rFont val="Calibri"/>
        <family val="2"/>
        <scheme val="minor"/>
      </rPr>
      <t>Inexistencia de control del registro de la información.</t>
    </r>
    <r>
      <rPr>
        <sz val="11"/>
        <color rgb="FFFF0000"/>
        <rFont val="Calibri"/>
        <family val="2"/>
        <scheme val="minor"/>
      </rPr>
      <t xml:space="preserve"> </t>
    </r>
  </si>
  <si>
    <t xml:space="preserve">Inadecuado registro de la gestion de los procesos misionales y actuaciones administrativa </t>
  </si>
  <si>
    <t xml:space="preserve">Posibilidad de incumplimiento de las metas establecidas debido al  inadecuado registro de la gestion de los procesos misionales y actuaciones administrativa </t>
  </si>
  <si>
    <t>Seguimientos de control  periódico para el registro de la información</t>
  </si>
  <si>
    <t>Reportar periódicamente los incidentes de fallas  técnicas de los aplicativos utilizados.</t>
  </si>
  <si>
    <t>Sin documentar</t>
  </si>
  <si>
    <t>Sin Registro</t>
  </si>
  <si>
    <t>Cambios en la  planeación  y redistribución de funciones asignadas al personal, asi como la rotación de personal.</t>
  </si>
  <si>
    <t>Verificación de los registros por parte de cada uno de los servidores Judiciales implicados en la tarea subsiguiente.</t>
  </si>
  <si>
    <t>Inconsistencias en el reparto</t>
  </si>
  <si>
    <t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ejecutivos  entre los Despachos competentes, dentro del término establecido. 
5. Errores en el diligenciamiento del acta de reparto.
</t>
  </si>
  <si>
    <t>Falencia en la gestión, control y seguimiento del proceso de reparto en procesos ejecutivos.</t>
  </si>
  <si>
    <t>Posibilidad de incumplimiento de las metas establecidas debido a la falencia en la gestión, control y seguimiento del proceso de reparto</t>
  </si>
  <si>
    <t>Ejecución y Administración de Procesos</t>
  </si>
  <si>
    <t>Establecimiento de lineamientos y politicas claras de planeación y revisión del procedimiento establecido   en el reparto ( procedimiento y lista de chequeo)</t>
  </si>
  <si>
    <t xml:space="preserve"> Redistribución de funciones asignadas al personal </t>
  </si>
  <si>
    <t>Revisión periódica del administrador del sistema para cumpla lo previsto en el Acuerdo que regula el órden de los Despachos para el reparto.(Oficina judicial)</t>
  </si>
  <si>
    <t xml:space="preserve"> En cuanto a los ejecutivos en la oficina de apoyo se genera un informe mensual y diario de procesos repartidos por despacho.</t>
  </si>
  <si>
    <t>Revisión permanente de los datos consignados en el acta de reparto para confirmar que coincidan con el expediente.contrastado vs el expediente y  matriz excel del reparto diario.y se documenta en el exp digital.</t>
  </si>
  <si>
    <t>Error en las notificaciones judiicales</t>
  </si>
  <si>
    <r>
      <t xml:space="preserve">1. Falta de seguimiento y control del cumplimiento efectivo de la actividad asignada. 
2. Falta de informaciòn en </t>
    </r>
    <r>
      <rPr>
        <sz val="11"/>
        <rFont val="Calibri"/>
        <family val="2"/>
        <scheme val="minor"/>
      </rPr>
      <t>terminos de calidad, suficiencia y pertinencia</t>
    </r>
    <r>
      <rPr>
        <sz val="11"/>
        <color theme="1"/>
        <rFont val="Calibri"/>
        <family val="2"/>
        <scheme val="minor"/>
      </rPr>
      <t xml:space="preserve"> para realizar la actividad (correos errados, direcciones erradas de las partes, información incompleta en la providencia). 
3. Falta de recursos, medios electrònicos y tecnològicos para el cumplimiento de la actividad.  
4.Carencia de vinculaciòn de las partes y terceros que genera nulidades, demoras en el proceso.</t>
    </r>
  </si>
  <si>
    <t xml:space="preserve">Inadecuada comunicación de las notificaciones judiciales </t>
  </si>
  <si>
    <t xml:space="preserve">Posibilidad de incumplimiento de las metas establecidas debido a la inadecuada comunicación de las notificaciones judiciales </t>
  </si>
  <si>
    <t>Seguimiento de control  periódico de las notificaciones judiciales (lista de chequeo para acciones constitucionales, y justicia XXI, estados electronicos, correo electronico y aviso página web)</t>
  </si>
  <si>
    <t>Revisión permanente de recepción de correos electrónicos por parte de comunicaciones y notificaciones y actualización de base de datos de las partes.(intranet, excel control de radicación de tutela)</t>
  </si>
  <si>
    <t>Implementación de las herramientas tecnólogicas adoptadas por la Rama Judicial  para el desarrollo de las actividades (estados electronicos, pagina web, y correo electronico)</t>
  </si>
  <si>
    <t>Pérdida de documentos</t>
  </si>
  <si>
    <t>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t>
  </si>
  <si>
    <t>Extravío de documentos temporal o definitivo de los procesos judiciales</t>
  </si>
  <si>
    <t>Posibilidad de la afectación en la Prestación del Servicio de Justicia debido al extravío de documentos temporal o definitivo de los procesos judiciales</t>
  </si>
  <si>
    <t>Directrices del  expediente electrónico y cobertura de implementación a todas las dependencias y juzgados -En tramite</t>
  </si>
  <si>
    <t xml:space="preserve">Aplicativos de seguimiento y control diseñados en las diferentes instancias(Justicia XXI, intranet, one drive, proximamente mercurio, listados fisicos y en medio mágnetico) </t>
  </si>
  <si>
    <t>Divulgación de los acuerdos establecidos en Tablas de Retención Documental (publicado en intranet) y capacitaciones virtuales realizadas por el Cendoj</t>
  </si>
  <si>
    <t>Archivo de control  de ingreso de los expedientes judiciales.(base de datos en excel)</t>
  </si>
  <si>
    <t>Protocolo de prestamo para examinar expedientes y registro en justicia XXI y en expediente digital para agregar los documentos allegados, direccionamiento inmediato al area que corresponde una vez se finalice la tarea por la cual llego el expediente.</t>
  </si>
  <si>
    <t>Corrupción</t>
  </si>
  <si>
    <t>Reputacional (Corrupción)</t>
  </si>
  <si>
    <t>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t>
  </si>
  <si>
    <t xml:space="preserve">Carencia en transparencia, etica y valores . </t>
  </si>
  <si>
    <t xml:space="preserve">Posibilidad de actos indebidos de  los servidores judiciales debido a  la carencia en transparencia, etica y valores </t>
  </si>
  <si>
    <t>Fraude Interno</t>
  </si>
  <si>
    <t>Cualquier acto indebido de los servidores judiciales genera altas consecuencias para la entidad</t>
  </si>
  <si>
    <t xml:space="preserve">Divulgación de la norma ISO 37001:2016, Plan de Anticorrupción  formación en valores y principios propios de la entidad </t>
  </si>
  <si>
    <t>Reducir(mitigar)</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</si>
  <si>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</si>
  <si>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</si>
  <si>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Informes de Gestión seguimiento a la Auditorias Internas de calidad, Externas de Control Interno y de entes de control.</t>
  </si>
  <si>
    <t>Detectivo</t>
  </si>
  <si>
    <t>Monitoreo y control por medio de las Auditorias Internas, Externas de Control Interno y de entes de control</t>
  </si>
  <si>
    <t>Interrupción o demora en el Servicio Público de Administrar  Justicia</t>
  </si>
  <si>
    <t>1. Paro por sindicato
2. Huelgas, protestas ciudadana
3. Disturbios o hechos violentos
4.Pandemia
5.Emergencias Ambientales</t>
  </si>
  <si>
    <t>Suceso de fuerza mayor que imposibilitan la gestión judicial</t>
  </si>
  <si>
    <t>Posibilidad de  afectación en la Prestación del Servicio de Justicia debido a un suceso de fuerza mayor que imposibilita la gestión judicial</t>
  </si>
  <si>
    <t>Afecta la Prestación del Servicio de Administración de Justicia en 20%</t>
  </si>
  <si>
    <t>Implementación de herramientas tecnológicas propias de la entidad para el trabajo en casa</t>
  </si>
  <si>
    <t>Políticas y directrices claras aplicadas para evacuar y proteger a los servidores judiciales- trabajo virtual- brigadas de emergencia.</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</si>
  <si>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</si>
  <si>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</si>
  <si>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</si>
  <si>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Inaplicabilidad de la normavidad ambiental vigente</t>
  </si>
  <si>
    <t>Afectación Ambiental</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</si>
  <si>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</si>
  <si>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Desconocimiento de los lineamientos ambientales y normatividad vigente ambiental</t>
  </si>
  <si>
    <t>Posibilidad de afectación ambiental debido al desconocimiento de las lineamientos ambientales y normatividad vigente ambiental</t>
  </si>
  <si>
    <t>Eventos Ambientales Internos</t>
  </si>
  <si>
    <t>Si el hecho llegara a presentarse, tendría consecuencias o efectos mínimos sobre la entidad</t>
  </si>
  <si>
    <t xml:space="preserve">
Divulgación de programas, guías y procedimientos del Plan de Gestión Ambiental, además del  acompañamiento y/o seguimiento a implementación del Acuerdo PSAA14-10160
</t>
  </si>
  <si>
    <t>Listas de asistencia de las actividades de formación virtual y Autodiagnóstico inicial de estado de la Gestión Ambiental en las diferentes sedes</t>
  </si>
  <si>
    <t xml:space="preserve">Consolidación de la información de los servidores judiciales por medio del Directorio del SIGCMA </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</si>
  <si>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</si>
  <si>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</si>
  <si>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Inconsistencias en operaciones con depositos Judiciales</t>
  </si>
  <si>
    <t>1. Error desde la providencia judicial que ordena la operación sobre depósitos judiciales.  
2.Falta de capacitación en el manejo de aplicativos: módulo de depositos judiciales y portal web.
3. Errores Humanos.
4. Fallas en el modulo de depositos Judiciales</t>
  </si>
  <si>
    <t xml:space="preserve"> orden Judicial inadecuada.</t>
  </si>
  <si>
    <t>Son errores que se pueden presentar en el proceso de elaboración de órdenes de pago, fraccionamiento y conversión,error que puede estar desde el auto, o puede generarse en el proceso de dar trámite a lo dispuesto por el Juez.</t>
  </si>
  <si>
    <t>1. Verificación previa de la providencia judicial que ordena la operación (radicación, beneficiario, valores y número del depósito)</t>
  </si>
  <si>
    <t>2.Capacitar al personal en el manejo del modulo de DJ y portal web del Banco, asi como dar a conocer los procedimientos.</t>
  </si>
  <si>
    <t>3. Revisar las órdenes elaboradas por parte del lider.(Procedimiento y matriz de autorización y link con auto.)</t>
  </si>
  <si>
    <t xml:space="preserve"> 4. Revisar por cada uno de los implicados de firma autorizadora asuntos que afectan el pago.(Procedimiento y matriz de autorizacion)</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</si>
  <si>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</si>
  <si>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</si>
  <si>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</si>
  <si>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</si>
  <si>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</si>
  <si>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</si>
  <si>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</si>
  <si>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</si>
  <si>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</si>
  <si>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</si>
  <si>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</si>
  <si>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</si>
  <si>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</si>
  <si>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</si>
  <si>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</si>
  <si>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</si>
  <si>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</si>
  <si>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</si>
  <si>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</si>
  <si>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</si>
  <si>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</si>
  <si>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</si>
  <si>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</si>
  <si>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</si>
  <si>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</si>
  <si>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</si>
  <si>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</si>
  <si>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</si>
  <si>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</si>
  <si>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</si>
  <si>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</si>
  <si>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</si>
  <si>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</si>
  <si>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</si>
  <si>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</si>
  <si>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</si>
  <si>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</si>
  <si>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</si>
  <si>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</si>
  <si>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</si>
  <si>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</si>
  <si>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</si>
  <si>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</si>
  <si>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</si>
  <si>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</si>
  <si>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</si>
  <si>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</si>
  <si>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</si>
  <si>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</si>
  <si>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</si>
  <si>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</si>
  <si>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</si>
  <si>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</si>
  <si>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</si>
  <si>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</si>
  <si>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</si>
  <si>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</si>
  <si>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15% de la meta planeada</t>
  </si>
  <si>
    <t>Incumplimiento máximo del 20% de la meta planeada</t>
  </si>
  <si>
    <t>Incumplimiento máximo del 50% de la meta planeada</t>
  </si>
  <si>
    <t>Incumplimiento máximo del 80% de la meta planeada</t>
  </si>
  <si>
    <t>Prestación del Servicio de Justicia</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</si>
  <si>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</si>
  <si>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</si>
  <si>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</si>
  <si>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</si>
  <si>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</si>
  <si>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</si>
  <si>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</si>
  <si>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</si>
  <si>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</si>
  <si>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</si>
  <si>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</si>
  <si>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</si>
  <si>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</si>
  <si>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</si>
  <si>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</si>
  <si>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</si>
  <si>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</si>
  <si>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</si>
  <si>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</si>
  <si>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</si>
  <si>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</si>
  <si>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Muy BajaLeve</t>
  </si>
  <si>
    <t>Bajo</t>
  </si>
  <si>
    <t>Leve</t>
  </si>
  <si>
    <t>PreventivoAutomático</t>
  </si>
  <si>
    <t>Muy BajaMenor</t>
  </si>
  <si>
    <t>PreventivoManual</t>
  </si>
  <si>
    <t>Muy BajaModerado</t>
  </si>
  <si>
    <t>Correctivo</t>
  </si>
  <si>
    <t xml:space="preserve">Probabilidad Residual </t>
  </si>
  <si>
    <t>DetectivoAutomático</t>
  </si>
  <si>
    <t>Muy BajaMayor</t>
  </si>
  <si>
    <t xml:space="preserve">Alto </t>
  </si>
  <si>
    <t>DetectivoManual</t>
  </si>
  <si>
    <t>Muy BajaCatastrófico</t>
  </si>
  <si>
    <t>Extremo</t>
  </si>
  <si>
    <t>CorrectivoAutomático</t>
  </si>
  <si>
    <t>BajaLeve</t>
  </si>
  <si>
    <t>CorrectivoManual</t>
  </si>
  <si>
    <t>BajaMenor</t>
  </si>
  <si>
    <t>BajaModerado</t>
  </si>
  <si>
    <t>BajaMayor</t>
  </si>
  <si>
    <t>Impacto Inherente</t>
  </si>
  <si>
    <t>Riesgo Final</t>
  </si>
  <si>
    <t>BajaCatastrófico</t>
  </si>
  <si>
    <t>Automático</t>
  </si>
  <si>
    <t>MediaLeve</t>
  </si>
  <si>
    <t>Alto</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</si>
  <si>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</si>
  <si>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</si>
  <si>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</si>
  <si>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</si>
  <si>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</si>
  <si>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</si>
  <si>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</si>
  <si>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</si>
  <si>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</si>
  <si>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</si>
  <si>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</si>
  <si>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</si>
  <si>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</si>
  <si>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</si>
  <si>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</si>
  <si>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</si>
  <si>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</si>
  <si>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</si>
  <si>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</si>
  <si>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</si>
  <si>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</si>
  <si>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</si>
  <si>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</si>
  <si>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</si>
  <si>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</si>
  <si>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</si>
  <si>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</si>
  <si>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</si>
  <si>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</si>
  <si>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</si>
  <si>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</si>
  <si>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</si>
  <si>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</si>
  <si>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</si>
  <si>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</si>
  <si>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</si>
  <si>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</si>
  <si>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</si>
  <si>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</si>
  <si>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</si>
  <si>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</si>
  <si>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</si>
  <si>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</si>
  <si>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</si>
  <si>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</si>
  <si>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</si>
  <si>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</si>
  <si>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</si>
  <si>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</si>
  <si>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</si>
  <si>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</si>
  <si>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</si>
  <si>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</si>
  <si>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</si>
  <si>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</si>
  <si>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Finalizado</t>
  </si>
  <si>
    <t>Fraude Externo</t>
  </si>
  <si>
    <t>Aleatoria</t>
  </si>
  <si>
    <t>En Curso</t>
  </si>
  <si>
    <t>Evitar</t>
  </si>
  <si>
    <t>Reducir(compartir)</t>
  </si>
  <si>
    <t>Fallas Tecnológicas</t>
  </si>
  <si>
    <t>Relaciones Laborales</t>
  </si>
  <si>
    <t>Daños Activos Fijos/Eventos Externos</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</si>
  <si>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</si>
  <si>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</si>
  <si>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</si>
  <si>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15%</t>
  </si>
  <si>
    <t>Afecta la Prestación del Servicio de Administración de Justicia en más del 50%</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</si>
  <si>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</si>
  <si>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</si>
  <si>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</si>
  <si>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</si>
  <si>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</si>
  <si>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</si>
  <si>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</si>
  <si>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</si>
  <si>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</si>
  <si>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</si>
  <si>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</si>
  <si>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</si>
  <si>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</si>
  <si>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</si>
  <si>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</si>
  <si>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</si>
  <si>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</si>
  <si>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</si>
  <si>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</si>
  <si>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</si>
  <si>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</si>
  <si>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</si>
  <si>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</si>
  <si>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</si>
  <si>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</si>
  <si>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</si>
  <si>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</si>
  <si>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Evitar,Reducir (Compartir),Reducir(Mitigar)</t>
  </si>
  <si>
    <t>Alta
80%</t>
  </si>
  <si>
    <t>Reducir (Compartir),Reducir(Mitigar), Evitar</t>
  </si>
  <si>
    <t>Media
60%</t>
  </si>
  <si>
    <t>Aceptar el riesgo, Reducir (Compartir),Reducir(Mitigar)</t>
  </si>
  <si>
    <t>Baja
40%</t>
  </si>
  <si>
    <t>Aceptar el riesgo</t>
  </si>
  <si>
    <t>Muy Baja
20%</t>
  </si>
  <si>
    <t>Leve
20%</t>
  </si>
  <si>
    <t>Menor
40%</t>
  </si>
  <si>
    <t>Moderado
60%</t>
  </si>
  <si>
    <t>Mayor
80%</t>
  </si>
  <si>
    <t>Catastrófico
100%</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</si>
  <si>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</si>
  <si>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</si>
  <si>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</si>
  <si>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</si>
  <si>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</si>
  <si>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</si>
  <si>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</si>
  <si>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</si>
  <si>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</si>
  <si>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</si>
  <si>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</si>
  <si>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</si>
  <si>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</si>
  <si>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</si>
  <si>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DESPACHO JUDICIAL</t>
  </si>
  <si>
    <t xml:space="preserve"> INICIO
DIA/MES/AÑO</t>
  </si>
  <si>
    <t>FIN 
DIA/MES/AÑO</t>
  </si>
  <si>
    <t>1. Revision de ejecutoria de cada  estado.
2.Revisión del cumplimiento de términos de estado y traslados. Por cada Despacho  hay un asistente Administrativo Grado 5 que revisa y direcciona.
3.revisión y seguimiento por parte del despacho y según prioridades, levantamiento de medidas cautelares, terminación de procesos, pago de titulos, y demas tramites, estos últimos se busca evacuar en el término de 10 dias, dependeindo del volumen, para el seguimiento se hace uso de intranet, programadores, libro donde se fija el remate, excel de estadistica por tramites realizados.
4,Todos los Jueces y demás servidores judiciales cuentan con acceso remoto para trabajo en casa.</t>
  </si>
  <si>
    <t>x</t>
  </si>
  <si>
    <t>diario y según ejecutoria</t>
  </si>
  <si>
    <t>Los controles han sido efectivos.</t>
  </si>
  <si>
    <t>1. Se contó con todas las herramientas tecnologicas para el buen desarrollo de las audiencias.
2. En el primer trimestre se pudo evidenciar que el plazo de publicación de aviso de remate, ha sido muy cercano al dia del remate, sin embargo se ha cumplido.
3. Se cuenta con un asistente administrativo grado 5  el cual verifica el cumplimiento y el tiempo establecido para la audiencia de remate.</t>
  </si>
  <si>
    <t>antes de cada audicncia</t>
  </si>
  <si>
    <t>1.Revisión periodica de actividades del despacho  través de la intranet.
2. En el primer trimestre no se realizó capacitaciones con la escuela judicial Rodrigo Lara Bonilla.  Y no ha sido necesario teniendo en cuenta que el personal tiene un perfil que sobrepasa el perfil requerido.
3. Se cuenta con un ingeniero de sistemas el cual apoya en las publicaciones de estados electronicos, traslados, avisos y otros.
4. Pese a que el despacho cuenta con muy poco personal para atender el volumen de tramites se ha dado prioridad en el siguiente orden, acciones constitucioanles, levantamiento de medidas, terminación de proceso, pago de titulos y demas tramites.</t>
  </si>
  <si>
    <t>diario</t>
  </si>
  <si>
    <t>1.Los asistente administrativos y personal del despacho, verifican la trasabilidad de la información registrada en justicia XXI y onedrive, es decir la persona que realiza la tarea subsiguiente detecta las inexactitudes y corrige o solicita la corrección al funcionario encargado.
2. En el primer trimestre si se ha evidenciado el incremento de solicitudes y se han realizado jornadas de descongestion con el mismo personal de la oficina.</t>
  </si>
  <si>
    <t>1. No hubo necesidad de redistribuir funciones pues desde el año pasado se asigno una persona adicional para apoyar esta area.
Para asegurar la exactitud y la calidad de la información de los proceso que ingresan por reparto, el asistente administrativo grado 5 revisa acta y expediente, traslado en el portal ya partes en la medida que ejecuta la tarea.</t>
  </si>
  <si>
    <t>diario con cada expediente sujetoa reparto</t>
  </si>
  <si>
    <t>1. En el primer trimestre se contó con el personal idoneo para hacer segumiento a las notificaciones y confrontación de tramite realizado vs lista de chequeo, se revisa diariamnete el correo de acciones constituiocioanles.
2. Se hizo uso de la tecnologia para notificar y comunicar a las partes interesadas. En este primer trimestre esta accion de notificar estados y traslados se realiza dos veces a la semana.</t>
  </si>
  <si>
    <t xml:space="preserve">1. Se crearon carpetas en one drive con las piezas procesales recibidas de manera eléctronica para coadyudar el trabajo desde casa y presencial.
2. Se realizo capacitación al personal, sobre el uso y registro en el indice y el adecuado registro de los documentos en one drive. </t>
  </si>
  <si>
    <t>Ingreso de información en carpetas a diario</t>
  </si>
  <si>
    <t>1. con el uso de la tecnologia se han publicado estados electronicos, traslados aviso y demas asuntos a los cuales el usuario puede acceder sin necesidad de buscar intermediarios u ofrecer dadivas a los servidores  Judiciales.Ademas se ha creado conciencia el cual atañe al sistema de getion de calidad de atender los asusntos segun el orden de llegada y segun las prioridades ya establecidas por el despacho.</t>
  </si>
  <si>
    <t>se publican estados y traslados cada dos dias y demas asuntos cada vez que surjan</t>
  </si>
  <si>
    <t>Dede el año pasado y en este primer trimestre, continuamos inmersos en la pandemia generada por la presencia del coronavirus, el cual llevo a limitar el aforo o ingreso a las instalaciones y dio prioridad al trabajo en casa</t>
  </si>
  <si>
    <t>na</t>
  </si>
  <si>
    <t>En el primer trimestre la administracion  Judicial, ha velado por la proteccion del medio ambiente, con la politica de cero papel y el proyecto de digitalización de expedientes, pero en cuanto al uso de energia, este factor no ha sido posible cumpir en un 100%, porque los equipos de computo deben estar prendidos para permitir la conexion remota en diferentes joranadas.</t>
  </si>
  <si>
    <t>continuo</t>
  </si>
  <si>
    <t>1.En el primer trimestre se ha velado porque las ordenes de pago, fraccionamiento y conversión se revisen por el personal encargado y se ha evitado errores en pagos errados.
2. En el mes de Febrero y marzo se realizo capacitación en el manejo del modulo y portal del Banco Agrario  al personal nuevo o que desempeña otras funciones en el area.</t>
  </si>
  <si>
    <t>SEGUIMIENTO MATRIZ DE RIESGOS SIGCMA 2 TRIMESTRE</t>
  </si>
  <si>
    <t>ANÁLISIS DEL RESULTADO FINAL 
2 TRIMESTRE</t>
  </si>
  <si>
    <t>1. Revision de ejecutoria de cada  estado.
2.Revision del cumplimiento de terminos de estado y traslados. Por cada Despacho  hay un asistente Administrativo Grado 5 que revisa y direcciona.
3.revisión y seguimiento por parte del despacho y según prioridades, levantamiento de medidas cautelares, terminacion de procesos, pago de titulos, y demas tramites, estos últimos se busca evacuar en el término de 10 dias, dependiendo del volumen, para el seguimiento se hace uso de intranet, programadores, libro donde se fija de remate, excel de estadistica por tramites realizados.
4,Todos los Jueces y demas servidores judiciales cuentan con acceso remoto para trabajo  en casa.</t>
  </si>
  <si>
    <t>1. Se contó con todas las herramientas tecnologicas para el buen desarrollo de las audiencias.
2. Se cuenta con un asistente administrativo grado 5  el cual verifica el cumplimiento y el tiempo establecido para la audiencia de remate.</t>
  </si>
  <si>
    <t>1.Revisión periodica de actividades del despacho  traves de la intranet.
2. En el segundo trimestre no se realizo capacitaciones con la escuela judicial Rodrigo Lara Bonilla y no ha sido necesario teniendo en cuenta que el personal tiene un perfil que sobrepasa el perfil requerido.
3. Se cuenta con un ingeniero de sistemas el cual apoya en las publicaciones de estados electronicos, traslados, avisos y otros.
4. Pese a que el despacho cuenta con muy poco personal para atender el volumen de tramites se ha dado prioridad en el siguiente orden, acciones constitucioanles, levantamiento de medidas, terminación de proceso, pago de titulos y demas tramites.
5. En la oficina de apoyo se ha implementado una restructuracion de funciones para un mejor cumplimiento de objetivos y metas y  atender de manera eficiente al usario en un menor tiempo en pro del mejoramiento continuo.</t>
  </si>
  <si>
    <t>1.Los asistente administrativos y personal del despacho, verifican la trasabilidad de la información registrada en justicia XXI y onedrive, es decir la persona que realiza la tarea subsiguiente detecta las inexactitudes y corrige o solicta la correccion al funcionario encargado.
2. En el segundo trimestre si se ha evidenciado el incremento de solicitudes y se han realizado jornadas de descongestión con el mismo personal de la oficina. Pero tambien se realizó reestructuracion de funciones para optimizar mejor los procesos y el adecuado engranaje de las funciones del personal de la oficina de apoyo, para el siguiente trimestre se estandariza las anotaciones y se modificaran las actuaciones para una mejor trazabilidad de la información.</t>
  </si>
  <si>
    <t>1. No hubo necesidad de redistribuir funciones pues desde el año pasado se asignó una persona adicional para apoyar esta area.
Para asegurar la exacitud y la calidad de la información de los proceso que ingresan por reparto, el asistente administrativo grado 5 revisa acta y expediente, traslado en el portal ya partes en la medida que ejecuta la tarea.</t>
  </si>
  <si>
    <t>1. En el segundo trimestrese contó con el personal idoneo para hacer seguimiento a las notificaciones y confrontación de trámite realizado vs lista de chequeo, se revisa diariamnete el correo de acciones constituiocioanles.
2. Se hizo uso de la tecnologia para notificar y comunicar a las partes interesadas. En este segundo trimestreesta accion de notificar estados y traslados se realiza dos veces a la semana.</t>
  </si>
  <si>
    <t>En el segundo trimestre se da paso a la digitalización de los expedientes fisicos por intermedio de un outsourcing, y con el uso de la herramienta mercurio como opción de consulta de expedientes digitalizados.</t>
  </si>
  <si>
    <t>1. con el uso de la tecnologia se han publicado estados eléctronicos, traslados aviso y demas asuntos a los cuales el usuario puede acceder sin necesidad de buscar intermediarios u ofrecer dadivas a los servidores  Judiciales.Ademas se ha creado conciencia el cual atañe al sistema de getion de calidad de atender los asusntos segun el orden de llegada y segun las prioridades ya establecidas por el despacho.</t>
  </si>
  <si>
    <t>En el segundo trimestre la administracion  Judicial, ha velado por la proteccion del medio ambiente, con la politica de cero papel y el proyecto de digitalización de expedientes, pero en cuanto al uso de energia, este factor no ha sido posible cumpir en un 100%, porque los equipos de computo deben estar prendidos para permitir la conexion remota en diferentes joranadas.</t>
  </si>
  <si>
    <t>1.En el segundo trimestrese ha velado porque las ordenes de pago, fraccionamiento y conversión se revisen por el personal encargado y se ha evitado errores en pagos errados.
2. Entre los meses de  abril  y mayo se realizo capacitacion al personal del despacho para el tramite de firma y demas tramites en portal del Banco Agrario  segun nuevos cambio en lo que atañe el portal web, y se realizo actualizacion de los procedimientos relativos a la administración de depositos judiciales.</t>
  </si>
  <si>
    <t>SEGUIMIENTO MATRIZ DE RIESGOS SIGCMA 3 TRIMESTRE</t>
  </si>
  <si>
    <t>ANÁLISIS DEL RESULTADO FINAL 
3 TRIMESTRE</t>
  </si>
  <si>
    <t>g</t>
  </si>
  <si>
    <t>Se crean nueva bolsa de actuaciones que permita la trazabilidd de la información y se da directrices respecto a la anotación estandar.</t>
  </si>
  <si>
    <t>SEGUIMIENTO MATRIZ DE RIESGOS SIGCMA 4 TRIMESTRE</t>
  </si>
  <si>
    <t>ANÁLISIS DEL RESULTADO FINAL 
4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</si>
</sst>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sz val="10"/>
      <color rgb="FFFF0000"/>
      <name val="Arial"/>
      <family val="2"/>
    </font>
    <font>
      <sz val="10"/>
      <color rgb="FFFF000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s>
  <fills count="2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tint="0.59999389629810485"/>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8" fillId="0" borderId="0"/>
    <xf numFmtId="0" fontId="14" fillId="0" borderId="0"/>
    <xf numFmtId="0" fontId="8" fillId="0" borderId="0"/>
  </cellStyleXfs>
  <cellXfs count="550">
    <xf numFmtId="0" fontId="0" fillId="0" borderId="0" xfId="0"/>
    <xf numFmtId="0" fontId="1" fillId="3" borderId="0" xfId="0" applyFont="1" applyFill="1"/>
    <xf numFmtId="0" fontId="1" fillId="3" borderId="0" xfId="0" applyFont="1" applyFill="1" applyAlignment="1">
      <alignment horizontal="center"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8"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Alignment="1">
      <alignment vertical="top"/>
    </xf>
    <xf numFmtId="0" fontId="46" fillId="21" borderId="0" xfId="0" applyFont="1" applyFill="1" applyAlignment="1" applyProtection="1">
      <alignment horizontal="left" vertical="center"/>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5" fillId="0" borderId="0" xfId="0" applyFont="1" applyAlignment="1" applyProtection="1">
      <alignment horizontal="center"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3" fillId="0" borderId="13" xfId="0" applyFont="1" applyBorder="1" applyAlignment="1">
      <alignment horizontal="center" vertical="center" wrapText="1" readingOrder="1"/>
    </xf>
    <xf numFmtId="0" fontId="65" fillId="22" borderId="79" xfId="0" applyFont="1" applyFill="1" applyBorder="1" applyAlignment="1">
      <alignment horizontal="center" vertical="top" wrapText="1" readingOrder="1"/>
    </xf>
    <xf numFmtId="0" fontId="65"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60" fillId="0" borderId="13" xfId="0" applyFont="1" applyBorder="1" applyAlignment="1">
      <alignment horizontal="center" vertical="center"/>
    </xf>
    <xf numFmtId="0" fontId="62" fillId="0" borderId="13" xfId="0" applyFont="1" applyBorder="1" applyAlignment="1">
      <alignment horizontal="left" vertical="center"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9" fillId="7" borderId="0" xfId="0" applyFont="1" applyFill="1" applyAlignment="1">
      <alignment horizontal="center" vertical="center" wrapText="1" readingOrder="1"/>
    </xf>
    <xf numFmtId="0" fontId="70" fillId="8" borderId="51" xfId="0" applyFont="1" applyFill="1" applyBorder="1" applyAlignment="1">
      <alignment horizontal="center" vertical="center" wrapText="1" readingOrder="1"/>
    </xf>
    <xf numFmtId="0" fontId="70" fillId="0" borderId="51" xfId="0" applyFont="1" applyBorder="1" applyAlignment="1">
      <alignment horizontal="center" vertical="center" wrapText="1" readingOrder="1"/>
    </xf>
    <xf numFmtId="0" fontId="70" fillId="0" borderId="51" xfId="0" applyFont="1" applyBorder="1" applyAlignment="1">
      <alignment horizontal="justify" vertical="center" wrapText="1" readingOrder="1"/>
    </xf>
    <xf numFmtId="0" fontId="70" fillId="9" borderId="52" xfId="0" applyFont="1" applyFill="1" applyBorder="1" applyAlignment="1">
      <alignment horizontal="center" vertical="center" wrapText="1" readingOrder="1"/>
    </xf>
    <xf numFmtId="0" fontId="70" fillId="0" borderId="52" xfId="0" applyFont="1" applyBorder="1" applyAlignment="1">
      <alignment horizontal="center" vertical="center" wrapText="1" readingOrder="1"/>
    </xf>
    <xf numFmtId="0" fontId="70" fillId="0" borderId="52" xfId="0" applyFont="1" applyBorder="1" applyAlignment="1">
      <alignment horizontal="justify" vertical="center" wrapText="1" readingOrder="1"/>
    </xf>
    <xf numFmtId="0" fontId="70" fillId="10" borderId="52" xfId="0" applyFont="1" applyFill="1" applyBorder="1" applyAlignment="1">
      <alignment horizontal="center" vertical="center" wrapText="1" readingOrder="1"/>
    </xf>
    <xf numFmtId="0" fontId="70" fillId="11" borderId="52" xfId="0" applyFont="1" applyFill="1" applyBorder="1" applyAlignment="1">
      <alignment horizontal="center" vertical="center" wrapText="1" readingOrder="1"/>
    </xf>
    <xf numFmtId="0" fontId="71"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3" fillId="7" borderId="0" xfId="0" applyFont="1" applyFill="1" applyAlignment="1">
      <alignment horizontal="center" vertical="center" wrapText="1" readingOrder="1"/>
    </xf>
    <xf numFmtId="0" fontId="74" fillId="8" borderId="51" xfId="0" applyFont="1" applyFill="1" applyBorder="1" applyAlignment="1">
      <alignment horizontal="center" vertical="center" wrapText="1" readingOrder="1"/>
    </xf>
    <xf numFmtId="0" fontId="74" fillId="0" borderId="51" xfId="0" applyFont="1" applyBorder="1" applyAlignment="1">
      <alignment horizontal="justify" vertical="center" wrapText="1" readingOrder="1"/>
    </xf>
    <xf numFmtId="9" fontId="74" fillId="0" borderId="51" xfId="0" applyNumberFormat="1" applyFont="1" applyBorder="1" applyAlignment="1">
      <alignment horizontal="center" vertical="center" wrapText="1" readingOrder="1"/>
    </xf>
    <xf numFmtId="0" fontId="74" fillId="9" borderId="52" xfId="0" applyFont="1" applyFill="1" applyBorder="1" applyAlignment="1">
      <alignment horizontal="center" vertical="center" wrapText="1" readingOrder="1"/>
    </xf>
    <xf numFmtId="0" fontId="74" fillId="0" borderId="52" xfId="0" applyFont="1" applyBorder="1" applyAlignment="1">
      <alignment horizontal="justify" vertical="center" wrapText="1" readingOrder="1"/>
    </xf>
    <xf numFmtId="9" fontId="74" fillId="0" borderId="52" xfId="0" applyNumberFormat="1" applyFont="1" applyBorder="1" applyAlignment="1">
      <alignment horizontal="center" vertical="center" wrapText="1" readingOrder="1"/>
    </xf>
    <xf numFmtId="0" fontId="74" fillId="10" borderId="52" xfId="0" applyFont="1" applyFill="1" applyBorder="1" applyAlignment="1">
      <alignment horizontal="center" vertical="center" wrapText="1" readingOrder="1"/>
    </xf>
    <xf numFmtId="0" fontId="74" fillId="11" borderId="52" xfId="0" applyFont="1" applyFill="1" applyBorder="1" applyAlignment="1">
      <alignment horizontal="center" vertical="center" wrapText="1" readingOrder="1"/>
    </xf>
    <xf numFmtId="0" fontId="75"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70" fillId="0" borderId="52" xfId="0" applyNumberFormat="1" applyFont="1" applyBorder="1" applyAlignment="1">
      <alignment horizontal="justify" vertical="center" wrapText="1" readingOrder="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9" fontId="32" fillId="3" borderId="13" xfId="0" applyNumberFormat="1" applyFont="1" applyFill="1" applyBorder="1"/>
    <xf numFmtId="0" fontId="78" fillId="0" borderId="13" xfId="0" applyFont="1" applyBorder="1" applyAlignment="1">
      <alignment horizontal="left" vertical="center" wrapText="1"/>
    </xf>
    <xf numFmtId="0" fontId="78" fillId="0" borderId="0" xfId="0" applyFont="1" applyAlignment="1">
      <alignment horizontal="left" vertical="center" wrapText="1"/>
    </xf>
    <xf numFmtId="0" fontId="0" fillId="0" borderId="0" xfId="0" applyAlignment="1">
      <alignment vertical="center" wrapText="1"/>
    </xf>
    <xf numFmtId="0" fontId="79" fillId="3" borderId="0" xfId="0" applyFont="1" applyFill="1" applyBorder="1"/>
    <xf numFmtId="0" fontId="79"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0" fillId="0" borderId="0" xfId="0" applyFill="1" applyBorder="1" applyAlignment="1">
      <alignment horizontal="left" vertical="center" wrapText="1"/>
    </xf>
    <xf numFmtId="0" fontId="62" fillId="0" borderId="13" xfId="0" applyFont="1" applyBorder="1" applyAlignment="1" applyProtection="1">
      <alignment horizontal="left" vertical="top" wrapText="1"/>
      <protection locked="0"/>
    </xf>
    <xf numFmtId="0" fontId="62" fillId="0" borderId="65"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4" fillId="3" borderId="48" xfId="0" applyFont="1" applyFill="1" applyBorder="1" applyAlignment="1">
      <alignment vertical="top" wrapText="1"/>
    </xf>
    <xf numFmtId="0" fontId="79" fillId="3" borderId="0" xfId="0" applyFont="1" applyFill="1"/>
    <xf numFmtId="0" fontId="79" fillId="0" borderId="0" xfId="0" applyFont="1"/>
    <xf numFmtId="0" fontId="85"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5" fillId="4" borderId="98" xfId="0" applyFont="1" applyFill="1" applyBorder="1" applyAlignment="1" applyProtection="1">
      <alignment vertical="center" wrapText="1"/>
      <protection locked="0"/>
    </xf>
    <xf numFmtId="0" fontId="85" fillId="4" borderId="98" xfId="0" applyFont="1" applyFill="1" applyBorder="1" applyAlignment="1" applyProtection="1">
      <alignment vertical="center"/>
      <protection locked="0"/>
    </xf>
    <xf numFmtId="0" fontId="85" fillId="4" borderId="98" xfId="0" applyFont="1" applyFill="1" applyBorder="1" applyAlignment="1">
      <alignment horizontal="center" vertical="center" wrapText="1"/>
    </xf>
    <xf numFmtId="0" fontId="85" fillId="23" borderId="98" xfId="0" applyFont="1" applyFill="1" applyBorder="1" applyAlignment="1" applyProtection="1">
      <alignment horizontal="center" vertical="center" textRotation="90"/>
      <protection locked="0"/>
    </xf>
    <xf numFmtId="0" fontId="86" fillId="4" borderId="98" xfId="0" applyFont="1" applyFill="1" applyBorder="1" applyAlignment="1">
      <alignment horizontal="center" vertical="center" wrapText="1"/>
    </xf>
    <xf numFmtId="0" fontId="87" fillId="3" borderId="0" xfId="0" applyFont="1" applyFill="1" applyAlignment="1" applyProtection="1">
      <alignment horizontal="center" vertical="center"/>
      <protection locked="0"/>
    </xf>
    <xf numFmtId="0" fontId="87" fillId="0" borderId="0" xfId="0" applyFont="1" applyAlignment="1" applyProtection="1">
      <alignment horizontal="center" vertical="center"/>
      <protection locked="0"/>
    </xf>
    <xf numFmtId="0" fontId="88" fillId="0" borderId="0" xfId="0" applyFont="1"/>
    <xf numFmtId="0" fontId="88" fillId="24" borderId="0" xfId="0" applyFont="1" applyFill="1"/>
    <xf numFmtId="0" fontId="88"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0" fillId="0" borderId="82" xfId="0" applyBorder="1" applyAlignment="1">
      <alignment vertical="center" wrapText="1"/>
    </xf>
    <xf numFmtId="0" fontId="0" fillId="0" borderId="78" xfId="0" applyBorder="1" applyAlignment="1">
      <alignment vertical="center" wrapText="1"/>
    </xf>
    <xf numFmtId="0" fontId="45" fillId="0" borderId="0" xfId="0" applyFont="1" applyBorder="1" applyAlignment="1" applyProtection="1">
      <protection locked="0"/>
    </xf>
    <xf numFmtId="0" fontId="57" fillId="0" borderId="0" xfId="0" applyFont="1" applyBorder="1" applyAlignment="1" applyProtection="1">
      <alignment horizontal="left" vertical="center"/>
      <protection locked="0"/>
    </xf>
    <xf numFmtId="0" fontId="56" fillId="0" borderId="0" xfId="0" applyFont="1" applyBorder="1" applyAlignment="1" applyProtection="1">
      <alignment horizontal="left" vertical="center"/>
      <protection locked="0"/>
    </xf>
    <xf numFmtId="0" fontId="58" fillId="20" borderId="0" xfId="0" applyFont="1" applyFill="1" applyAlignment="1" applyProtection="1">
      <alignment horizontal="left" vertical="center" wrapText="1"/>
      <protection locked="0"/>
    </xf>
    <xf numFmtId="0" fontId="46" fillId="0" borderId="0" xfId="0" applyFont="1" applyFill="1" applyAlignment="1" applyProtection="1">
      <alignment horizontal="left" vertical="center"/>
      <protection locked="0"/>
    </xf>
    <xf numFmtId="0" fontId="47"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protection locked="0"/>
    </xf>
    <xf numFmtId="0" fontId="48" fillId="0" borderId="0" xfId="0" applyFont="1" applyFill="1" applyAlignment="1" applyProtection="1">
      <alignment horizontal="left" vertical="center"/>
      <protection locked="0"/>
    </xf>
    <xf numFmtId="0" fontId="45" fillId="0" borderId="0" xfId="0" applyFont="1" applyFill="1"/>
    <xf numFmtId="0" fontId="45" fillId="0" borderId="0" xfId="0" applyFont="1" applyFill="1" applyAlignment="1">
      <alignment vertical="top"/>
    </xf>
    <xf numFmtId="0" fontId="46" fillId="0" borderId="0" xfId="0" applyFont="1" applyBorder="1" applyAlignment="1" applyProtection="1">
      <alignment horizontal="left"/>
      <protection locked="0"/>
    </xf>
    <xf numFmtId="0" fontId="45" fillId="0" borderId="0" xfId="0" applyFont="1" applyAlignment="1">
      <alignment horizontal="left" vertical="center"/>
    </xf>
    <xf numFmtId="0" fontId="45" fillId="0" borderId="0" xfId="0" applyFont="1" applyAlignment="1" applyProtection="1">
      <alignment horizontal="left" vertical="center"/>
      <protection locked="0"/>
    </xf>
    <xf numFmtId="0" fontId="46" fillId="0" borderId="0" xfId="0" applyFont="1" applyBorder="1" applyAlignment="1" applyProtection="1">
      <alignment vertical="center"/>
      <protection locked="0"/>
    </xf>
    <xf numFmtId="0" fontId="46" fillId="21" borderId="13" xfId="0" applyFont="1" applyFill="1" applyBorder="1" applyAlignment="1">
      <alignment horizontal="left" vertical="center" wrapText="1" readingOrder="1"/>
    </xf>
    <xf numFmtId="0" fontId="61" fillId="0" borderId="13" xfId="0" applyFont="1" applyFill="1" applyBorder="1" applyAlignment="1">
      <alignment horizontal="center" vertical="center" wrapText="1" readingOrder="1"/>
    </xf>
    <xf numFmtId="0" fontId="62" fillId="0" borderId="13" xfId="0" applyFont="1" applyFill="1" applyBorder="1" applyAlignment="1">
      <alignment horizontal="center" vertical="center" wrapText="1"/>
    </xf>
    <xf numFmtId="0" fontId="62" fillId="0" borderId="13" xfId="0" applyFont="1" applyFill="1" applyBorder="1" applyAlignment="1">
      <alignment horizontal="center" vertical="top" wrapText="1"/>
    </xf>
    <xf numFmtId="0" fontId="60" fillId="0" borderId="13" xfId="0" applyFont="1" applyFill="1" applyBorder="1" applyAlignment="1">
      <alignment horizontal="center" vertical="center" wrapText="1" readingOrder="1"/>
    </xf>
    <xf numFmtId="0" fontId="60" fillId="0" borderId="13" xfId="0" applyFont="1" applyBorder="1" applyAlignment="1">
      <alignment horizontal="left" vertical="center" wrapText="1"/>
    </xf>
    <xf numFmtId="0" fontId="32" fillId="0" borderId="13" xfId="0" applyFont="1" applyBorder="1" applyAlignment="1">
      <alignment horizontal="left" vertical="center" wrapText="1"/>
    </xf>
    <xf numFmtId="0" fontId="64" fillId="0" borderId="13" xfId="0" applyFont="1" applyBorder="1" applyAlignment="1">
      <alignment horizontal="left" vertical="center" wrapText="1"/>
    </xf>
    <xf numFmtId="0" fontId="27" fillId="3" borderId="13" xfId="0" applyFont="1" applyFill="1" applyBorder="1" applyAlignment="1">
      <alignment horizontal="center" vertical="center" wrapText="1"/>
    </xf>
    <xf numFmtId="0" fontId="46" fillId="22" borderId="13" xfId="0" applyFont="1" applyFill="1" applyBorder="1" applyAlignment="1">
      <alignment horizontal="left" vertical="center" wrapText="1" readingOrder="1"/>
    </xf>
    <xf numFmtId="0" fontId="60" fillId="3" borderId="13" xfId="0" applyFont="1" applyFill="1" applyBorder="1" applyAlignment="1">
      <alignment horizontal="center" vertical="center"/>
    </xf>
    <xf numFmtId="0" fontId="8" fillId="3" borderId="81"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3" xfId="0" applyFont="1" applyFill="1" applyBorder="1" applyAlignment="1">
      <alignment horizontal="center" vertical="center" wrapText="1" readingOrder="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61" fillId="3" borderId="13" xfId="0" applyFont="1" applyFill="1" applyBorder="1" applyAlignment="1">
      <alignment horizontal="center" vertical="center" wrapText="1" readingOrder="1"/>
    </xf>
    <xf numFmtId="0" fontId="63" fillId="3" borderId="13" xfId="0" applyFont="1" applyFill="1" applyBorder="1" applyAlignment="1">
      <alignment horizontal="left" vertical="center" wrapText="1"/>
    </xf>
    <xf numFmtId="0" fontId="66" fillId="3" borderId="0" xfId="0" applyFont="1" applyFill="1" applyAlignment="1">
      <alignment vertical="center"/>
    </xf>
    <xf numFmtId="0" fontId="47" fillId="3" borderId="13" xfId="0" applyFont="1" applyFill="1" applyBorder="1" applyAlignment="1">
      <alignment horizontal="center" vertical="center" wrapText="1" readingOrder="1"/>
    </xf>
    <xf numFmtId="0" fontId="61" fillId="3" borderId="13" xfId="0" applyFont="1" applyFill="1" applyBorder="1" applyAlignment="1">
      <alignment horizontal="center" vertical="center" wrapText="1"/>
    </xf>
    <xf numFmtId="0" fontId="60" fillId="3" borderId="0" xfId="0" applyFont="1" applyFill="1" applyAlignment="1">
      <alignment horizontal="center" vertical="center"/>
    </xf>
    <xf numFmtId="0" fontId="61" fillId="0" borderId="13" xfId="0" applyFont="1" applyBorder="1" applyAlignment="1">
      <alignment horizontal="left" vertical="center" wrapText="1"/>
    </xf>
    <xf numFmtId="0" fontId="60" fillId="3" borderId="13" xfId="0" applyFont="1" applyFill="1" applyBorder="1" applyAlignment="1">
      <alignment horizontal="center" vertical="center" wrapText="1"/>
    </xf>
    <xf numFmtId="0" fontId="60" fillId="3" borderId="13" xfId="0" applyFont="1" applyFill="1" applyBorder="1" applyAlignment="1">
      <alignment horizontal="left" vertical="center"/>
    </xf>
    <xf numFmtId="0" fontId="8" fillId="3" borderId="13" xfId="0" applyFont="1" applyFill="1" applyBorder="1" applyAlignment="1">
      <alignment horizontal="center" vertical="center"/>
    </xf>
    <xf numFmtId="0" fontId="60" fillId="3" borderId="81" xfId="0" applyFont="1" applyFill="1" applyBorder="1" applyAlignment="1">
      <alignment horizontal="center" vertical="center" wrapText="1"/>
    </xf>
    <xf numFmtId="0" fontId="60" fillId="3" borderId="81" xfId="0" applyFont="1" applyFill="1" applyBorder="1" applyAlignment="1">
      <alignment horizontal="center" vertical="center"/>
    </xf>
    <xf numFmtId="0" fontId="19" fillId="0" borderId="13" xfId="0" applyFont="1" applyBorder="1" applyAlignment="1" applyProtection="1">
      <alignment horizontal="left" vertical="top" wrapText="1"/>
      <protection locked="0"/>
    </xf>
    <xf numFmtId="0" fontId="62" fillId="26" borderId="13" xfId="0" applyFont="1" applyFill="1" applyBorder="1" applyAlignment="1" applyProtection="1">
      <alignment horizontal="left" vertical="top" wrapText="1"/>
      <protection locked="0"/>
    </xf>
    <xf numFmtId="0" fontId="0" fillId="0" borderId="13" xfId="0" applyFill="1" applyBorder="1" applyAlignment="1">
      <alignment vertical="center" wrapText="1"/>
    </xf>
    <xf numFmtId="0" fontId="0" fillId="0" borderId="13" xfId="0" applyFont="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27" fillId="3" borderId="13" xfId="0" applyFont="1" applyFill="1" applyBorder="1" applyAlignment="1" applyProtection="1">
      <alignment horizontal="left" vertical="top" wrapText="1"/>
      <protection locked="0"/>
    </xf>
    <xf numFmtId="0" fontId="32" fillId="0" borderId="92" xfId="0" applyFont="1" applyBorder="1" applyAlignment="1" applyProtection="1">
      <alignment horizontal="left" vertical="top" wrapText="1"/>
      <protection locked="0"/>
    </xf>
    <xf numFmtId="0" fontId="62" fillId="3" borderId="13" xfId="0" applyFont="1" applyFill="1" applyBorder="1" applyAlignment="1" applyProtection="1">
      <alignment vertical="center" wrapText="1"/>
      <protection locked="0"/>
    </xf>
    <xf numFmtId="0" fontId="62" fillId="3" borderId="92" xfId="0" applyFont="1" applyFill="1" applyBorder="1" applyAlignment="1" applyProtection="1">
      <alignment horizontal="left" vertical="top" wrapText="1"/>
      <protection locked="0"/>
    </xf>
    <xf numFmtId="0" fontId="32" fillId="3" borderId="13" xfId="0" applyFont="1" applyFill="1" applyBorder="1" applyAlignment="1" applyProtection="1">
      <alignment vertical="center" wrapText="1"/>
      <protection locked="0"/>
    </xf>
    <xf numFmtId="0" fontId="0" fillId="3" borderId="82" xfId="0" applyFont="1" applyFill="1" applyBorder="1" applyAlignment="1" applyProtection="1">
      <alignment horizontal="left" vertical="top" wrapText="1"/>
      <protection locked="0"/>
    </xf>
    <xf numFmtId="0" fontId="32" fillId="0" borderId="65" xfId="0" applyFont="1" applyBorder="1" applyAlignment="1" applyProtection="1">
      <alignment horizontal="left" vertical="top" wrapText="1"/>
      <protection locked="0"/>
    </xf>
    <xf numFmtId="0" fontId="0" fillId="0" borderId="13" xfId="0" applyFill="1" applyBorder="1" applyAlignment="1">
      <alignment wrapText="1"/>
    </xf>
    <xf numFmtId="0" fontId="0" fillId="0" borderId="13" xfId="0" applyFont="1" applyBorder="1" applyAlignment="1">
      <alignment wrapText="1"/>
    </xf>
    <xf numFmtId="0" fontId="27" fillId="0" borderId="82" xfId="0" applyFont="1" applyBorder="1" applyAlignment="1">
      <alignment vertical="center" wrapText="1"/>
    </xf>
    <xf numFmtId="0" fontId="27" fillId="0" borderId="13" xfId="0" applyFont="1" applyBorder="1" applyAlignment="1" applyProtection="1">
      <alignment horizontal="left" vertical="top" wrapText="1"/>
      <protection locked="0"/>
    </xf>
    <xf numFmtId="0" fontId="27" fillId="0" borderId="78"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62" fillId="0" borderId="13" xfId="0" applyFont="1" applyFill="1" applyBorder="1" applyAlignment="1" applyProtection="1">
      <alignment horizontal="left" vertical="top" wrapText="1"/>
      <protection locked="0"/>
    </xf>
    <xf numFmtId="0" fontId="0" fillId="0" borderId="13" xfId="0" applyFill="1" applyBorder="1" applyAlignment="1">
      <alignment horizontal="left" vertical="center" wrapText="1"/>
    </xf>
    <xf numFmtId="0" fontId="27" fillId="0" borderId="82" xfId="0" applyFont="1" applyFill="1" applyBorder="1" applyAlignment="1" applyProtection="1">
      <alignment horizontal="left" vertical="top" wrapText="1"/>
      <protection locked="0"/>
    </xf>
    <xf numFmtId="0" fontId="1" fillId="0" borderId="0" xfId="0" applyFont="1" applyFill="1"/>
    <xf numFmtId="0" fontId="0" fillId="0" borderId="13" xfId="0" applyFill="1" applyBorder="1" applyAlignment="1">
      <alignment horizontal="center" vertical="center" wrapText="1"/>
    </xf>
    <xf numFmtId="0" fontId="19"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ill="1"/>
    <xf numFmtId="0" fontId="56" fillId="0" borderId="0" xfId="0" applyFont="1" applyBorder="1" applyAlignment="1" applyProtection="1">
      <alignment horizontal="center" vertical="center"/>
      <protection locked="0"/>
    </xf>
    <xf numFmtId="0" fontId="61" fillId="0" borderId="13" xfId="0" applyFont="1" applyBorder="1" applyAlignment="1">
      <alignment horizontal="center" vertical="center" wrapText="1" readingOrder="1"/>
    </xf>
    <xf numFmtId="0" fontId="0" fillId="0" borderId="78" xfId="0" applyBorder="1" applyAlignment="1">
      <alignment horizontal="left" vertical="center" wrapText="1"/>
    </xf>
    <xf numFmtId="0" fontId="0" fillId="0" borderId="82" xfId="0" applyBorder="1" applyAlignment="1">
      <alignment horizontal="center" vertical="center" wrapText="1"/>
    </xf>
    <xf numFmtId="0" fontId="0" fillId="0" borderId="13" xfId="0" applyBorder="1" applyAlignment="1">
      <alignment horizontal="center" vertical="center" wrapText="1"/>
    </xf>
    <xf numFmtId="9" fontId="0" fillId="0" borderId="82" xfId="0" applyNumberFormat="1"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1" fillId="3" borderId="0" xfId="0" applyFont="1" applyFill="1" applyAlignment="1">
      <alignment horizontal="left" vertical="center"/>
    </xf>
    <xf numFmtId="0" fontId="0" fillId="0" borderId="82" xfId="0" applyFill="1" applyBorder="1" applyAlignment="1">
      <alignment horizontal="center" vertical="center" wrapText="1"/>
    </xf>
    <xf numFmtId="0" fontId="34" fillId="13" borderId="57"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85" fillId="4" borderId="98" xfId="0" applyFont="1" applyFill="1" applyBorder="1" applyAlignment="1" applyProtection="1">
      <alignment horizontal="center" vertical="center" wrapText="1"/>
      <protection locked="0"/>
    </xf>
    <xf numFmtId="0" fontId="84" fillId="4" borderId="93" xfId="0" applyFont="1" applyFill="1" applyBorder="1" applyAlignment="1">
      <alignment horizontal="center" vertical="center"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7"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61" fillId="3" borderId="83" xfId="0" applyFont="1" applyFill="1" applyBorder="1" applyAlignment="1">
      <alignment horizontal="center" vertical="center" wrapText="1" readingOrder="1"/>
    </xf>
    <xf numFmtId="0" fontId="61" fillId="3" borderId="93" xfId="0" applyFont="1" applyFill="1" applyBorder="1" applyAlignment="1">
      <alignment horizontal="center" vertical="center" wrapText="1" readingOrder="1"/>
    </xf>
    <xf numFmtId="0" fontId="61" fillId="3" borderId="84" xfId="0" applyFont="1" applyFill="1" applyBorder="1" applyAlignment="1">
      <alignment horizontal="center" vertical="center" wrapText="1" readingOrder="1"/>
    </xf>
    <xf numFmtId="0" fontId="61" fillId="0" borderId="13" xfId="0" applyFont="1" applyBorder="1" applyAlignment="1">
      <alignment horizontal="center" vertical="center" wrapText="1" readingOrder="1"/>
    </xf>
    <xf numFmtId="0" fontId="61" fillId="0" borderId="78" xfId="0" applyFont="1" applyBorder="1" applyAlignment="1">
      <alignment horizontal="center" vertical="center" wrapText="1" readingOrder="1"/>
    </xf>
    <xf numFmtId="0" fontId="61" fillId="0" borderId="60" xfId="0" applyFont="1" applyBorder="1" applyAlignment="1">
      <alignment horizontal="center" vertical="center" wrapText="1" readingOrder="1"/>
    </xf>
    <xf numFmtId="0" fontId="61" fillId="0" borderId="82" xfId="0" applyFont="1" applyBorder="1" applyAlignment="1">
      <alignment horizontal="center" vertical="center" wrapText="1" readingOrder="1"/>
    </xf>
    <xf numFmtId="0" fontId="61" fillId="0" borderId="18" xfId="0" applyFont="1" applyBorder="1" applyAlignment="1">
      <alignment horizontal="center" vertical="center" wrapText="1" readingOrder="1"/>
    </xf>
    <xf numFmtId="0" fontId="61" fillId="0" borderId="23" xfId="0" applyFont="1" applyBorder="1" applyAlignment="1">
      <alignment horizontal="center" vertical="center" wrapText="1" readingOrder="1"/>
    </xf>
    <xf numFmtId="0" fontId="59" fillId="4" borderId="79" xfId="0" applyFont="1" applyFill="1" applyBorder="1" applyAlignment="1">
      <alignment horizontal="center" vertical="top" wrapText="1" readingOrder="1"/>
    </xf>
    <xf numFmtId="0" fontId="59" fillId="4" borderId="80" xfId="0" applyFont="1" applyFill="1" applyBorder="1" applyAlignment="1">
      <alignment horizontal="center" vertical="top" wrapText="1" readingOrder="1"/>
    </xf>
    <xf numFmtId="0" fontId="59" fillId="4" borderId="81" xfId="0" applyFont="1" applyFill="1" applyBorder="1" applyAlignment="1">
      <alignment horizontal="center" vertical="top" wrapText="1" readingOrder="1"/>
    </xf>
    <xf numFmtId="0" fontId="8" fillId="3" borderId="82" xfId="0" applyFont="1" applyFill="1" applyBorder="1" applyAlignment="1">
      <alignment horizontal="center" vertical="center" wrapText="1" readingOrder="1"/>
    </xf>
    <xf numFmtId="0" fontId="8" fillId="3" borderId="78" xfId="0" applyFont="1" applyFill="1" applyBorder="1" applyAlignment="1">
      <alignment horizontal="center" vertical="center" wrapText="1" readingOrder="1"/>
    </xf>
    <xf numFmtId="0" fontId="8" fillId="3" borderId="60" xfId="0" applyFont="1" applyFill="1" applyBorder="1" applyAlignment="1">
      <alignment horizontal="center" vertical="center" wrapText="1" readingOrder="1"/>
    </xf>
    <xf numFmtId="0" fontId="61" fillId="3" borderId="82" xfId="0" applyFont="1" applyFill="1" applyBorder="1" applyAlignment="1">
      <alignment horizontal="center" vertical="center" wrapText="1" readingOrder="1"/>
    </xf>
    <xf numFmtId="0" fontId="61" fillId="3" borderId="78" xfId="0" applyFont="1" applyFill="1" applyBorder="1" applyAlignment="1">
      <alignment horizontal="center" vertical="center" wrapText="1" readingOrder="1"/>
    </xf>
    <xf numFmtId="0" fontId="61" fillId="3" borderId="60" xfId="0" applyFont="1" applyFill="1" applyBorder="1" applyAlignment="1">
      <alignment horizontal="center" vertical="center" wrapText="1" readingOrder="1"/>
    </xf>
    <xf numFmtId="0" fontId="59" fillId="4" borderId="13" xfId="0" applyFont="1" applyFill="1" applyBorder="1" applyAlignment="1">
      <alignment horizontal="center" vertical="top" wrapText="1" readingOrder="1"/>
    </xf>
    <xf numFmtId="0" fontId="56" fillId="0" borderId="0" xfId="0" applyFont="1" applyBorder="1" applyAlignment="1" applyProtection="1">
      <alignment horizontal="center" vertical="center"/>
      <protection locked="0"/>
    </xf>
    <xf numFmtId="0" fontId="47" fillId="20" borderId="0" xfId="0" applyFont="1" applyFill="1" applyBorder="1" applyAlignment="1" applyProtection="1">
      <alignment horizontal="center" vertical="center"/>
      <protection locked="0"/>
    </xf>
    <xf numFmtId="0" fontId="47" fillId="20" borderId="0" xfId="0" applyFont="1" applyFill="1" applyBorder="1" applyAlignment="1" applyProtection="1">
      <alignment horizontal="left" vertical="center"/>
      <protection locked="0"/>
    </xf>
    <xf numFmtId="0" fontId="47" fillId="20" borderId="0" xfId="0" applyFont="1" applyFill="1" applyBorder="1" applyAlignment="1" applyProtection="1">
      <alignment vertical="center" wrapText="1"/>
      <protection locked="0"/>
    </xf>
    <xf numFmtId="0" fontId="50" fillId="0" borderId="0" xfId="0" applyFont="1" applyBorder="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left" vertical="center" wrapText="1"/>
    </xf>
    <xf numFmtId="0" fontId="53" fillId="5" borderId="60" xfId="0" applyFont="1" applyFill="1" applyBorder="1" applyAlignment="1">
      <alignment horizontal="left"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83" xfId="0" applyBorder="1" applyAlignment="1">
      <alignment horizontal="center" vertical="center" wrapText="1"/>
    </xf>
    <xf numFmtId="0" fontId="0" fillId="0" borderId="93" xfId="0" applyBorder="1" applyAlignment="1">
      <alignment horizontal="center" vertical="center" wrapText="1"/>
    </xf>
    <xf numFmtId="0" fontId="0" fillId="0" borderId="84" xfId="0" applyBorder="1" applyAlignment="1">
      <alignment horizontal="center"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0" fillId="0" borderId="82" xfId="0" applyBorder="1" applyAlignment="1">
      <alignment horizontal="center" vertical="center" wrapText="1"/>
    </xf>
    <xf numFmtId="0" fontId="0" fillId="0" borderId="60" xfId="0" applyBorder="1" applyAlignment="1">
      <alignment horizontal="center" vertical="center" wrapText="1"/>
    </xf>
    <xf numFmtId="0" fontId="0" fillId="0" borderId="78" xfId="0" applyBorder="1" applyAlignment="1">
      <alignment horizontal="center"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76" fillId="0" borderId="13" xfId="0" applyFont="1" applyBorder="1" applyAlignment="1">
      <alignment horizontal="center" vertical="center" wrapText="1"/>
    </xf>
    <xf numFmtId="0" fontId="0" fillId="0" borderId="82" xfId="0" applyFont="1" applyBorder="1" applyAlignment="1">
      <alignment horizontal="left" vertical="center" wrapText="1"/>
    </xf>
    <xf numFmtId="0" fontId="0" fillId="0" borderId="78" xfId="0" applyFont="1" applyBorder="1" applyAlignment="1">
      <alignment horizontal="left" vertical="center" wrapText="1"/>
    </xf>
    <xf numFmtId="0" fontId="0" fillId="0" borderId="60" xfId="0" applyFont="1" applyBorder="1" applyAlignment="1">
      <alignment horizontal="left" vertical="center" wrapText="1"/>
    </xf>
    <xf numFmtId="9" fontId="0" fillId="0" borderId="13" xfId="0" applyNumberFormat="1" applyBorder="1" applyAlignment="1">
      <alignment horizontal="center" vertical="center" wrapText="1"/>
    </xf>
    <xf numFmtId="0" fontId="0" fillId="0" borderId="82" xfId="0" applyBorder="1" applyAlignment="1">
      <alignment horizontal="left" vertical="center" wrapText="1"/>
    </xf>
    <xf numFmtId="0" fontId="0" fillId="26" borderId="82" xfId="0" applyFill="1" applyBorder="1" applyAlignment="1">
      <alignment horizontal="center" vertical="center" wrapText="1"/>
    </xf>
    <xf numFmtId="0" fontId="0" fillId="26" borderId="78" xfId="0" applyFill="1" applyBorder="1" applyAlignment="1">
      <alignment horizontal="center" vertical="center" wrapText="1"/>
    </xf>
    <xf numFmtId="0" fontId="0" fillId="26" borderId="60" xfId="0" applyFill="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7" fillId="4" borderId="2" xfId="0" applyFont="1" applyFill="1" applyBorder="1" applyAlignment="1">
      <alignment horizontal="center" vertical="center"/>
    </xf>
    <xf numFmtId="0" fontId="77"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0" borderId="13" xfId="0" applyFont="1" applyBorder="1" applyAlignment="1">
      <alignment horizontal="left" vertical="center" wrapText="1"/>
    </xf>
    <xf numFmtId="0" fontId="0" fillId="0" borderId="13" xfId="0" applyBorder="1" applyAlignment="1">
      <alignment horizontal="left" vertical="center" wrapText="1"/>
    </xf>
    <xf numFmtId="0" fontId="0" fillId="26" borderId="13" xfId="0" applyFill="1" applyBorder="1" applyAlignment="1">
      <alignment horizontal="center" vertical="center" wrapText="1"/>
    </xf>
    <xf numFmtId="0" fontId="76" fillId="0" borderId="82" xfId="0" applyFont="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2" fillId="0" borderId="0" xfId="0" applyFont="1" applyAlignment="1">
      <alignment horizontal="center" vertical="center"/>
    </xf>
    <xf numFmtId="0" fontId="68"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82" fillId="0" borderId="67" xfId="0" applyFont="1" applyBorder="1" applyAlignment="1">
      <alignment horizontal="center" vertical="center" wrapText="1"/>
    </xf>
    <xf numFmtId="0" fontId="82" fillId="0" borderId="68" xfId="0" applyFont="1" applyBorder="1" applyAlignment="1">
      <alignment horizontal="center" vertical="center"/>
    </xf>
    <xf numFmtId="0" fontId="82" fillId="0" borderId="69" xfId="0" applyFont="1" applyBorder="1" applyAlignment="1">
      <alignment horizontal="center" vertical="center"/>
    </xf>
    <xf numFmtId="0" fontId="82" fillId="0" borderId="20" xfId="0" applyFont="1" applyBorder="1" applyAlignment="1">
      <alignment horizontal="center" vertical="center" wrapText="1"/>
    </xf>
    <xf numFmtId="0" fontId="82" fillId="0" borderId="0" xfId="0" applyFont="1" applyBorder="1" applyAlignment="1">
      <alignment horizontal="center" vertical="center"/>
    </xf>
    <xf numFmtId="0" fontId="82" fillId="0" borderId="21" xfId="0" applyFont="1" applyBorder="1" applyAlignment="1">
      <alignment horizontal="center" vertical="center"/>
    </xf>
    <xf numFmtId="0" fontId="82" fillId="0" borderId="20" xfId="0" applyFont="1" applyBorder="1" applyAlignment="1">
      <alignment horizontal="center" vertical="center"/>
    </xf>
    <xf numFmtId="0" fontId="82" fillId="0" borderId="43" xfId="0" applyFont="1" applyBorder="1" applyAlignment="1">
      <alignment horizontal="center" vertical="center"/>
    </xf>
    <xf numFmtId="0" fontId="82" fillId="0" borderId="44" xfId="0" applyFont="1" applyBorder="1" applyAlignment="1">
      <alignment horizontal="center" vertical="center"/>
    </xf>
    <xf numFmtId="0" fontId="82" fillId="0" borderId="45" xfId="0" applyFont="1" applyBorder="1" applyAlignment="1">
      <alignment horizontal="center" vertical="center"/>
    </xf>
    <xf numFmtId="0" fontId="82" fillId="0" borderId="0" xfId="0" applyFont="1" applyAlignment="1">
      <alignment horizontal="center" vertical="center"/>
    </xf>
    <xf numFmtId="0" fontId="83" fillId="25" borderId="70" xfId="0" applyFont="1" applyFill="1" applyBorder="1" applyAlignment="1">
      <alignment horizontal="center" vertical="center" wrapText="1" readingOrder="1"/>
    </xf>
    <xf numFmtId="0" fontId="83" fillId="25" borderId="71" xfId="0" applyFont="1" applyFill="1" applyBorder="1" applyAlignment="1">
      <alignment horizontal="center" vertical="center" wrapText="1" readingOrder="1"/>
    </xf>
    <xf numFmtId="0" fontId="83" fillId="25" borderId="73" xfId="0" applyFont="1" applyFill="1" applyBorder="1" applyAlignment="1">
      <alignment horizontal="center" vertical="center" wrapText="1" readingOrder="1"/>
    </xf>
    <xf numFmtId="0" fontId="83" fillId="25" borderId="0" xfId="0" applyFont="1" applyFill="1" applyAlignment="1">
      <alignment horizontal="center" vertical="center" wrapText="1" readingOrder="1"/>
    </xf>
    <xf numFmtId="0" fontId="83" fillId="25" borderId="74" xfId="0" applyFont="1" applyFill="1" applyBorder="1" applyAlignment="1">
      <alignment horizontal="center" vertical="center" wrapText="1" readingOrder="1"/>
    </xf>
    <xf numFmtId="0" fontId="83" fillId="25" borderId="75" xfId="0" applyFont="1" applyFill="1" applyBorder="1" applyAlignment="1">
      <alignment horizontal="center" vertical="center" wrapText="1" readingOrder="1"/>
    </xf>
    <xf numFmtId="0" fontId="83" fillId="25" borderId="76" xfId="0" applyFont="1" applyFill="1" applyBorder="1" applyAlignment="1">
      <alignment horizontal="center" vertical="center" wrapText="1" readingOrder="1"/>
    </xf>
    <xf numFmtId="0" fontId="83"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3" fillId="8" borderId="70" xfId="0" applyFont="1" applyFill="1" applyBorder="1" applyAlignment="1">
      <alignment horizontal="center" vertical="center" wrapText="1" readingOrder="1"/>
    </xf>
    <xf numFmtId="0" fontId="83" fillId="8" borderId="71" xfId="0" applyFont="1" applyFill="1" applyBorder="1" applyAlignment="1">
      <alignment horizontal="center" vertical="center" wrapText="1" readingOrder="1"/>
    </xf>
    <xf numFmtId="0" fontId="83" fillId="8" borderId="73" xfId="0" applyFont="1" applyFill="1" applyBorder="1" applyAlignment="1">
      <alignment horizontal="center" vertical="center" wrapText="1" readingOrder="1"/>
    </xf>
    <xf numFmtId="0" fontId="83" fillId="8" borderId="0" xfId="0" applyFont="1" applyFill="1" applyAlignment="1">
      <alignment horizontal="center" vertical="center" wrapText="1" readingOrder="1"/>
    </xf>
    <xf numFmtId="0" fontId="83" fillId="8" borderId="74" xfId="0" applyFont="1" applyFill="1" applyBorder="1" applyAlignment="1">
      <alignment horizontal="center" vertical="center" wrapText="1" readingOrder="1"/>
    </xf>
    <xf numFmtId="0" fontId="83" fillId="8" borderId="75" xfId="0" applyFont="1" applyFill="1" applyBorder="1" applyAlignment="1">
      <alignment horizontal="center" vertical="center" wrapText="1" readingOrder="1"/>
    </xf>
    <xf numFmtId="0" fontId="83" fillId="8" borderId="76" xfId="0" applyFont="1" applyFill="1" applyBorder="1" applyAlignment="1">
      <alignment horizontal="center" vertical="center" wrapText="1" readingOrder="1"/>
    </xf>
    <xf numFmtId="0" fontId="83"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82" fillId="0" borderId="68" xfId="0" applyFont="1" applyBorder="1" applyAlignment="1">
      <alignment horizontal="center" vertical="center" wrapText="1"/>
    </xf>
    <xf numFmtId="0" fontId="2" fillId="0" borderId="0" xfId="0" applyFont="1" applyAlignment="1">
      <alignment horizontal="center" vertical="center" wrapText="1"/>
    </xf>
    <xf numFmtId="0" fontId="81"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81" fillId="14" borderId="0" xfId="0" applyFont="1" applyFill="1" applyAlignment="1">
      <alignment horizontal="center" vertical="center" textRotation="90" wrapText="1" readingOrder="1"/>
    </xf>
    <xf numFmtId="0" fontId="81" fillId="14" borderId="21" xfId="0" applyFont="1" applyFill="1" applyBorder="1" applyAlignment="1">
      <alignment horizontal="center" vertical="center" textRotation="90" wrapText="1" readingOrder="1"/>
    </xf>
    <xf numFmtId="0" fontId="83" fillId="16" borderId="70" xfId="0" applyFont="1" applyFill="1" applyBorder="1" applyAlignment="1">
      <alignment horizontal="center" vertical="center" wrapText="1" readingOrder="1"/>
    </xf>
    <xf numFmtId="0" fontId="83" fillId="16" borderId="71" xfId="0" applyFont="1" applyFill="1" applyBorder="1" applyAlignment="1">
      <alignment horizontal="center" vertical="center" wrapText="1" readingOrder="1"/>
    </xf>
    <xf numFmtId="0" fontId="83" fillId="16" borderId="72" xfId="0" applyFont="1" applyFill="1" applyBorder="1" applyAlignment="1">
      <alignment horizontal="center" vertical="center" wrapText="1" readingOrder="1"/>
    </xf>
    <xf numFmtId="0" fontId="83" fillId="16" borderId="73" xfId="0" applyFont="1" applyFill="1" applyBorder="1" applyAlignment="1">
      <alignment horizontal="center" vertical="center" wrapText="1" readingOrder="1"/>
    </xf>
    <xf numFmtId="0" fontId="83" fillId="16" borderId="0" xfId="0" applyFont="1" applyFill="1" applyAlignment="1">
      <alignment horizontal="center" vertical="center" wrapText="1" readingOrder="1"/>
    </xf>
    <xf numFmtId="0" fontId="83" fillId="16" borderId="74" xfId="0" applyFont="1" applyFill="1" applyBorder="1" applyAlignment="1">
      <alignment horizontal="center" vertical="center" wrapText="1" readingOrder="1"/>
    </xf>
    <xf numFmtId="0" fontId="83" fillId="16" borderId="75" xfId="0" applyFont="1" applyFill="1" applyBorder="1" applyAlignment="1">
      <alignment horizontal="center" vertical="center" wrapText="1" readingOrder="1"/>
    </xf>
    <xf numFmtId="0" fontId="83" fillId="16" borderId="76" xfId="0" applyFont="1" applyFill="1" applyBorder="1" applyAlignment="1">
      <alignment horizontal="center" vertical="center" wrapText="1" readingOrder="1"/>
    </xf>
    <xf numFmtId="0" fontId="83" fillId="16" borderId="77" xfId="0" applyFont="1" applyFill="1" applyBorder="1" applyAlignment="1">
      <alignment horizontal="center" vertical="center" wrapText="1" readingOrder="1"/>
    </xf>
    <xf numFmtId="0" fontId="83" fillId="15" borderId="70" xfId="0" applyFont="1" applyFill="1" applyBorder="1" applyAlignment="1">
      <alignment horizontal="center" vertical="center" wrapText="1" readingOrder="1"/>
    </xf>
    <xf numFmtId="0" fontId="83" fillId="15" borderId="71" xfId="0" applyFont="1" applyFill="1" applyBorder="1" applyAlignment="1">
      <alignment horizontal="center" vertical="center" wrapText="1" readingOrder="1"/>
    </xf>
    <xf numFmtId="0" fontId="83" fillId="15" borderId="73" xfId="0" applyFont="1" applyFill="1" applyBorder="1" applyAlignment="1">
      <alignment horizontal="center" vertical="center" wrapText="1" readingOrder="1"/>
    </xf>
    <xf numFmtId="0" fontId="83" fillId="15" borderId="0" xfId="0" applyFont="1" applyFill="1" applyAlignment="1">
      <alignment horizontal="center" vertical="center" wrapText="1" readingOrder="1"/>
    </xf>
    <xf numFmtId="0" fontId="83" fillId="15" borderId="75" xfId="0" applyFont="1" applyFill="1" applyBorder="1" applyAlignment="1">
      <alignment horizontal="center" vertical="center" wrapText="1" readingOrder="1"/>
    </xf>
    <xf numFmtId="0" fontId="83"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89" fillId="0" borderId="104" xfId="0" applyFont="1" applyBorder="1" applyAlignment="1" applyProtection="1">
      <alignment horizontal="left" vertical="center" wrapText="1"/>
      <protection locked="0"/>
    </xf>
    <xf numFmtId="0" fontId="89" fillId="0" borderId="78" xfId="0" applyFont="1" applyBorder="1" applyAlignment="1" applyProtection="1">
      <alignment horizontal="left" vertical="center" wrapText="1"/>
      <protection locked="0"/>
    </xf>
    <xf numFmtId="0" fontId="89" fillId="0" borderId="107" xfId="0" applyFont="1" applyBorder="1" applyAlignment="1" applyProtection="1">
      <alignment horizontal="left" vertical="center" wrapText="1"/>
      <protection locked="0"/>
    </xf>
    <xf numFmtId="0" fontId="89" fillId="0" borderId="104" xfId="0" applyFont="1" applyBorder="1" applyAlignment="1" applyProtection="1">
      <alignment horizontal="center" vertical="center" wrapText="1"/>
      <protection locked="0"/>
    </xf>
    <xf numFmtId="0" fontId="89" fillId="0" borderId="78" xfId="0" applyFont="1" applyBorder="1" applyAlignment="1" applyProtection="1">
      <alignment horizontal="center" vertical="center" wrapText="1"/>
      <protection locked="0"/>
    </xf>
    <xf numFmtId="0" fontId="89" fillId="0" borderId="107" xfId="0" applyFont="1" applyBorder="1" applyAlignment="1" applyProtection="1">
      <alignment horizontal="center" vertical="center" wrapText="1"/>
      <protection locked="0"/>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9" fillId="0" borderId="92" xfId="0" applyNumberFormat="1" applyFont="1" applyBorder="1" applyAlignment="1">
      <alignment horizontal="center" vertical="center"/>
    </xf>
    <xf numFmtId="0" fontId="89" fillId="0" borderId="13" xfId="0" applyFont="1" applyBorder="1" applyAlignment="1">
      <alignment horizontal="center" vertical="center"/>
    </xf>
    <xf numFmtId="0" fontId="89" fillId="0" borderId="65" xfId="0" applyFont="1" applyBorder="1" applyAlignment="1">
      <alignment horizontal="center" vertical="center"/>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0" fontId="32" fillId="0" borderId="104" xfId="0" applyFont="1" applyBorder="1" applyAlignment="1">
      <alignment horizontal="center" wrapText="1"/>
    </xf>
    <xf numFmtId="1" fontId="89" fillId="0" borderId="103" xfId="0" applyNumberFormat="1" applyFont="1" applyBorder="1" applyAlignment="1" applyProtection="1">
      <alignment horizontal="center" vertical="center" wrapText="1"/>
      <protection locked="0"/>
    </xf>
    <xf numFmtId="1" fontId="89" fillId="0" borderId="105" xfId="0" applyNumberFormat="1" applyFont="1" applyBorder="1" applyAlignment="1" applyProtection="1">
      <alignment horizontal="center" vertical="center" wrapText="1"/>
      <protection locked="0"/>
    </xf>
    <xf numFmtId="1" fontId="89" fillId="0" borderId="106" xfId="0" applyNumberFormat="1" applyFont="1" applyBorder="1" applyAlignment="1" applyProtection="1">
      <alignment horizontal="center" vertical="center" wrapText="1"/>
      <protection locked="0"/>
    </xf>
    <xf numFmtId="0" fontId="89" fillId="0" borderId="104" xfId="0" applyFont="1" applyBorder="1" applyAlignment="1" applyProtection="1">
      <alignment horizontal="center" vertical="center"/>
      <protection locked="0"/>
    </xf>
    <xf numFmtId="0" fontId="89" fillId="0" borderId="78" xfId="0" applyFont="1" applyBorder="1" applyAlignment="1" applyProtection="1">
      <alignment horizontal="center" vertical="center"/>
      <protection locked="0"/>
    </xf>
    <xf numFmtId="0" fontId="89" fillId="0" borderId="107" xfId="0" applyFont="1" applyBorder="1" applyAlignment="1" applyProtection="1">
      <alignment horizontal="center" vertical="center"/>
      <protection locked="0"/>
    </xf>
    <xf numFmtId="0" fontId="89" fillId="0" borderId="92" xfId="0" applyFont="1" applyBorder="1" applyAlignment="1" applyProtection="1">
      <alignment horizontal="center" vertical="center"/>
      <protection locked="0"/>
    </xf>
    <xf numFmtId="0" fontId="89" fillId="0" borderId="13" xfId="0" applyFont="1" applyBorder="1" applyAlignment="1" applyProtection="1">
      <alignment horizontal="center" vertical="center"/>
      <protection locked="0"/>
    </xf>
    <xf numFmtId="0" fontId="89" fillId="0" borderId="65" xfId="0" applyFont="1" applyBorder="1" applyAlignment="1" applyProtection="1">
      <alignment horizontal="center" vertical="center"/>
      <protection locked="0"/>
    </xf>
    <xf numFmtId="0" fontId="32" fillId="0" borderId="104" xfId="0" applyFont="1" applyBorder="1" applyAlignment="1">
      <alignment horizontal="center" vertical="center" wrapText="1"/>
    </xf>
    <xf numFmtId="0" fontId="32" fillId="0" borderId="78" xfId="0" applyFont="1" applyBorder="1" applyAlignment="1">
      <alignment horizontal="center" vertical="center"/>
    </xf>
    <xf numFmtId="0" fontId="32" fillId="0" borderId="107" xfId="0" applyFont="1" applyBorder="1" applyAlignment="1">
      <alignment horizontal="center" vertical="center"/>
    </xf>
    <xf numFmtId="0" fontId="85" fillId="4" borderId="95" xfId="0" applyFont="1" applyFill="1" applyBorder="1" applyAlignment="1">
      <alignment horizontal="center" vertical="center"/>
    </xf>
    <xf numFmtId="0" fontId="85" fillId="4" borderId="96" xfId="0" applyFont="1" applyFill="1" applyBorder="1" applyAlignment="1">
      <alignment horizontal="center" vertical="center"/>
    </xf>
    <xf numFmtId="0" fontId="85" fillId="4" borderId="97" xfId="0" applyFont="1" applyFill="1" applyBorder="1" applyAlignment="1">
      <alignment horizontal="center" vertical="center"/>
    </xf>
    <xf numFmtId="0" fontId="85" fillId="23" borderId="98" xfId="0" applyFont="1" applyFill="1" applyBorder="1" applyAlignment="1" applyProtection="1">
      <alignment horizontal="center" vertical="center" wrapText="1"/>
      <protection locked="0"/>
    </xf>
    <xf numFmtId="0" fontId="85" fillId="4" borderId="98" xfId="0" applyFont="1" applyFill="1" applyBorder="1" applyAlignment="1" applyProtection="1">
      <alignment horizontal="center" vertical="center" wrapText="1"/>
      <protection locked="0"/>
    </xf>
    <xf numFmtId="0" fontId="84" fillId="4" borderId="2" xfId="0" applyFont="1" applyFill="1" applyBorder="1" applyAlignment="1">
      <alignment horizontal="center" vertical="center" wrapText="1"/>
    </xf>
    <xf numFmtId="0" fontId="84" fillId="4" borderId="94" xfId="0" applyFont="1" applyFill="1" applyBorder="1" applyAlignment="1">
      <alignment horizontal="center" vertical="center" wrapText="1"/>
    </xf>
    <xf numFmtId="0" fontId="84" fillId="4" borderId="0" xfId="0" applyFont="1" applyFill="1" applyAlignment="1">
      <alignment horizontal="center" vertical="center" wrapText="1"/>
    </xf>
    <xf numFmtId="0" fontId="84" fillId="4" borderId="93" xfId="0" applyFont="1" applyFill="1" applyBorder="1" applyAlignment="1">
      <alignment horizontal="center" vertical="center" wrapText="1"/>
    </xf>
    <xf numFmtId="0" fontId="86" fillId="4" borderId="99" xfId="0" applyFont="1" applyFill="1" applyBorder="1" applyAlignment="1">
      <alignment horizontal="center" vertical="center" wrapText="1"/>
    </xf>
    <xf numFmtId="0" fontId="86" fillId="4" borderId="100" xfId="0" applyFont="1" applyFill="1" applyBorder="1" applyAlignment="1">
      <alignment horizontal="center" vertical="center" wrapText="1"/>
    </xf>
    <xf numFmtId="0" fontId="86" fillId="4" borderId="95" xfId="0" applyFont="1" applyFill="1" applyBorder="1" applyAlignment="1">
      <alignment horizontal="center" vertical="center" wrapText="1"/>
    </xf>
    <xf numFmtId="0" fontId="86" fillId="4" borderId="97" xfId="0" applyFont="1" applyFill="1" applyBorder="1" applyAlignment="1">
      <alignment horizontal="center" vertical="center" wrapText="1"/>
    </xf>
    <xf numFmtId="0" fontId="85" fillId="4" borderId="95" xfId="0" applyFont="1" applyFill="1" applyBorder="1" applyAlignment="1" applyProtection="1">
      <alignment horizontal="center" vertical="center" wrapText="1"/>
      <protection locked="0"/>
    </xf>
    <xf numFmtId="0" fontId="86" fillId="4" borderId="96" xfId="0" applyFont="1" applyFill="1" applyBorder="1" applyAlignment="1">
      <alignment horizontal="center" vertical="center" wrapText="1"/>
    </xf>
    <xf numFmtId="0" fontId="88" fillId="24" borderId="101" xfId="0" applyFont="1" applyFill="1" applyBorder="1" applyAlignment="1">
      <alignment horizontal="center"/>
    </xf>
    <xf numFmtId="0" fontId="88" fillId="24" borderId="102" xfId="0" applyFont="1" applyFill="1" applyBorder="1" applyAlignment="1">
      <alignment horizontal="center"/>
    </xf>
  </cellXfs>
  <cellStyles count="4">
    <cellStyle name="Normal" xfId="0" builtinId="0"/>
    <cellStyle name="Normal - Style1 2" xfId="1" xr:uid="{00000000-0005-0000-0000-000001000000}"/>
    <cellStyle name="Normal 2" xfId="3" xr:uid="{00000000-0005-0000-0000-000002000000}"/>
    <cellStyle name="Normal 2 2" xfId="2" xr:uid="{00000000-0005-0000-0000-000003000000}"/>
  </cellStyles>
  <dxfs count="3326">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61035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2036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3321">
      <pivotArea field="1" type="button" dataOnly="0" labelOnly="1" outline="0" axis="axisRow" fieldPosition="1"/>
    </format>
    <format dxfId="3322">
      <pivotArea dataOnly="0" labelOnly="1" outline="0" fieldPosition="0">
        <references count="1">
          <reference field="0" count="1">
            <x v="0"/>
          </reference>
        </references>
      </pivotArea>
    </format>
    <format dxfId="3323">
      <pivotArea dataOnly="0" labelOnly="1" outline="0" fieldPosition="0">
        <references count="1">
          <reference field="0" count="1">
            <x v="1"/>
          </reference>
        </references>
      </pivotArea>
    </format>
    <format dxfId="3324">
      <pivotArea dataOnly="0" labelOnly="1" outline="0" fieldPosition="0">
        <references count="2">
          <reference field="0" count="1" selected="0">
            <x v="0"/>
          </reference>
          <reference field="1" count="5">
            <x v="0"/>
            <x v="6"/>
            <x v="7"/>
            <x v="8"/>
            <x v="9"/>
          </reference>
        </references>
      </pivotArea>
    </format>
    <format dxfId="3325">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B237:C247" totalsRowShown="0" headerRowDxfId="2795" dataDxfId="2794">
  <autoFilter ref="B237:C247" xr:uid="{00000000-0009-0000-0100-000002000000}"/>
  <tableColumns count="2">
    <tableColumn id="1" xr3:uid="{00000000-0010-0000-0000-000001000000}" name="Criterios" dataDxfId="2793"/>
    <tableColumn id="2" xr3:uid="{00000000-0010-0000-0000-000002000000}" name="Subcriterios" dataDxfId="279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I18"/>
  <sheetViews>
    <sheetView showGridLines="0" topLeftCell="A10" zoomScale="120" zoomScaleNormal="120" workbookViewId="0">
      <selection sqref="A1:F1"/>
    </sheetView>
  </sheetViews>
  <sheetFormatPr defaultColWidth="11.42578125" defaultRowHeight="15"/>
  <cols>
    <col min="1" max="1" width="28.140625" customWidth="1"/>
    <col min="2" max="2" width="18" customWidth="1"/>
    <col min="3" max="3" width="14.140625" style="81" customWidth="1"/>
    <col min="4" max="8" width="12.42578125" customWidth="1"/>
  </cols>
  <sheetData>
    <row r="1" spans="1:9" ht="42" customHeight="1">
      <c r="A1" s="287" t="s">
        <v>0</v>
      </c>
      <c r="B1" s="287"/>
      <c r="C1" s="287"/>
      <c r="D1" s="287"/>
      <c r="E1" s="287"/>
      <c r="F1" s="287"/>
    </row>
    <row r="5" spans="1:9">
      <c r="D5" s="90"/>
      <c r="E5" s="90"/>
      <c r="F5" s="90"/>
      <c r="G5" s="90"/>
      <c r="H5" s="90"/>
    </row>
    <row r="6" spans="1:9">
      <c r="D6" s="90"/>
      <c r="E6" s="90"/>
      <c r="F6" s="90"/>
      <c r="G6" s="90"/>
      <c r="H6" s="90"/>
    </row>
    <row r="7" spans="1:9" ht="33.75">
      <c r="A7" s="288" t="s">
        <v>1</v>
      </c>
      <c r="B7" s="288"/>
      <c r="C7" s="288"/>
      <c r="D7" s="288"/>
      <c r="E7" s="288"/>
      <c r="F7" s="288"/>
      <c r="G7" s="288"/>
      <c r="H7" s="288"/>
      <c r="I7" s="288"/>
    </row>
    <row r="9" spans="1:9" s="82" customFormat="1" ht="81.75" customHeight="1">
      <c r="A9" s="83" t="s">
        <v>2</v>
      </c>
      <c r="B9" s="289" t="s">
        <v>3</v>
      </c>
      <c r="C9" s="289"/>
      <c r="D9" s="289"/>
      <c r="E9" s="289"/>
      <c r="F9" s="289"/>
      <c r="G9" s="289"/>
      <c r="H9" s="289"/>
      <c r="I9" s="289"/>
    </row>
    <row r="10" spans="1:9" s="82" customFormat="1" ht="16.7" customHeight="1">
      <c r="A10" s="88"/>
      <c r="B10" s="89"/>
      <c r="C10" s="89"/>
      <c r="D10" s="88"/>
      <c r="E10" s="87"/>
    </row>
    <row r="11" spans="1:9" s="82" customFormat="1" ht="84" customHeight="1">
      <c r="A11" s="83" t="s">
        <v>4</v>
      </c>
      <c r="B11" s="84" t="s">
        <v>5</v>
      </c>
      <c r="C11" s="286" t="s">
        <v>6</v>
      </c>
      <c r="D11" s="286"/>
      <c r="E11" s="286"/>
      <c r="F11" s="286"/>
      <c r="G11" s="286"/>
      <c r="H11" s="286"/>
      <c r="I11" s="286"/>
    </row>
    <row r="12" spans="1:9" ht="32.25" customHeight="1">
      <c r="A12" s="86"/>
    </row>
    <row r="13" spans="1:9" ht="32.25" customHeight="1">
      <c r="A13" s="85" t="s">
        <v>7</v>
      </c>
      <c r="B13" s="286"/>
      <c r="C13" s="286"/>
      <c r="D13" s="286"/>
      <c r="E13" s="286"/>
      <c r="F13" s="286"/>
      <c r="G13" s="286"/>
      <c r="H13" s="286"/>
      <c r="I13" s="286"/>
    </row>
    <row r="14" spans="1:9" s="82" customFormat="1" ht="69" customHeight="1">
      <c r="A14" s="85" t="s">
        <v>8</v>
      </c>
      <c r="B14" s="286"/>
      <c r="C14" s="286"/>
      <c r="D14" s="286"/>
      <c r="E14" s="286"/>
      <c r="F14" s="286"/>
      <c r="G14" s="286"/>
      <c r="H14" s="286"/>
      <c r="I14" s="286"/>
    </row>
    <row r="15" spans="1:9" s="82" customFormat="1" ht="54" customHeight="1">
      <c r="A15" s="85" t="s">
        <v>9</v>
      </c>
      <c r="B15" s="286"/>
      <c r="C15" s="286"/>
      <c r="D15" s="286"/>
      <c r="E15" s="286"/>
      <c r="F15" s="286"/>
      <c r="G15" s="286"/>
      <c r="H15" s="286"/>
      <c r="I15" s="286"/>
    </row>
    <row r="16" spans="1:9" s="82" customFormat="1" ht="54" customHeight="1">
      <c r="A16" s="83" t="s">
        <v>10</v>
      </c>
      <c r="B16" s="286" t="s">
        <v>11</v>
      </c>
      <c r="C16" s="286"/>
      <c r="D16" s="286"/>
      <c r="E16" s="286"/>
      <c r="F16" s="286"/>
      <c r="G16" s="286"/>
      <c r="H16" s="286"/>
      <c r="I16" s="286"/>
    </row>
    <row r="18" spans="1:9" s="82" customFormat="1" ht="54.75" customHeight="1">
      <c r="A18" s="83" t="s">
        <v>12</v>
      </c>
      <c r="B18" s="285" t="s">
        <v>13</v>
      </c>
      <c r="C18" s="285"/>
      <c r="D18" s="285"/>
      <c r="E18" s="285"/>
      <c r="F18" s="285"/>
      <c r="G18" s="285"/>
      <c r="H18" s="285"/>
      <c r="I18" s="285"/>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1"/>
  <sheetViews>
    <sheetView topLeftCell="A26" workbookViewId="0">
      <selection activeCell="D19" sqref="D19"/>
    </sheetView>
  </sheetViews>
  <sheetFormatPr defaultColWidth="11.42578125"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3" t="s">
        <v>503</v>
      </c>
      <c r="C2" s="3" t="s">
        <v>504</v>
      </c>
      <c r="D2" s="3" t="s">
        <v>505</v>
      </c>
      <c r="E2" s="5" t="s">
        <v>506</v>
      </c>
      <c r="F2" s="3" t="s">
        <v>507</v>
      </c>
      <c r="G2" s="3" t="s">
        <v>508</v>
      </c>
      <c r="H2" s="3" t="s">
        <v>509</v>
      </c>
      <c r="I2" s="3" t="s">
        <v>510</v>
      </c>
      <c r="J2" s="3" t="s">
        <v>511</v>
      </c>
      <c r="K2" s="3" t="s">
        <v>512</v>
      </c>
    </row>
    <row r="3" spans="2:11" ht="30">
      <c r="B3" t="s">
        <v>513</v>
      </c>
      <c r="C3" s="77" t="s">
        <v>283</v>
      </c>
      <c r="D3" s="4" t="s">
        <v>384</v>
      </c>
      <c r="E3" t="s">
        <v>241</v>
      </c>
      <c r="F3" t="s">
        <v>456</v>
      </c>
      <c r="G3" t="s">
        <v>243</v>
      </c>
      <c r="H3" t="s">
        <v>244</v>
      </c>
      <c r="I3" t="s">
        <v>245</v>
      </c>
      <c r="J3" t="s">
        <v>514</v>
      </c>
      <c r="K3" t="s">
        <v>246</v>
      </c>
    </row>
    <row r="4" spans="2:11" ht="75">
      <c r="B4" s="149" t="s">
        <v>400</v>
      </c>
      <c r="C4" t="s">
        <v>515</v>
      </c>
      <c r="D4" s="4" t="s">
        <v>387</v>
      </c>
      <c r="E4" t="s">
        <v>317</v>
      </c>
      <c r="F4" t="s">
        <v>242</v>
      </c>
      <c r="G4" t="s">
        <v>275</v>
      </c>
      <c r="H4" t="s">
        <v>516</v>
      </c>
      <c r="I4" t="s">
        <v>276</v>
      </c>
      <c r="J4" t="s">
        <v>517</v>
      </c>
      <c r="K4" t="s">
        <v>518</v>
      </c>
    </row>
    <row r="5" spans="2:11" ht="60">
      <c r="B5" s="149" t="s">
        <v>260</v>
      </c>
      <c r="C5" t="s">
        <v>310</v>
      </c>
      <c r="D5" s="4" t="s">
        <v>391</v>
      </c>
      <c r="E5" t="s">
        <v>439</v>
      </c>
      <c r="K5" t="s">
        <v>519</v>
      </c>
    </row>
    <row r="6" spans="2:11" ht="45">
      <c r="B6" s="149" t="s">
        <v>422</v>
      </c>
      <c r="C6" t="s">
        <v>520</v>
      </c>
      <c r="D6" s="4" t="s">
        <v>395</v>
      </c>
      <c r="K6" t="s">
        <v>313</v>
      </c>
    </row>
    <row r="7" spans="2:11" ht="60">
      <c r="B7" s="149" t="s">
        <v>234</v>
      </c>
      <c r="C7" t="s">
        <v>521</v>
      </c>
      <c r="D7" s="78" t="s">
        <v>399</v>
      </c>
    </row>
    <row r="8" spans="2:11" ht="30">
      <c r="B8" s="149" t="s">
        <v>306</v>
      </c>
      <c r="C8" t="s">
        <v>238</v>
      </c>
      <c r="D8" s="143" t="s">
        <v>401</v>
      </c>
    </row>
    <row r="9" spans="2:11" ht="30">
      <c r="B9" t="s">
        <v>330</v>
      </c>
      <c r="C9" t="s">
        <v>522</v>
      </c>
      <c r="D9" s="143" t="s">
        <v>402</v>
      </c>
    </row>
    <row r="10" spans="2:11" ht="30">
      <c r="C10" t="s">
        <v>334</v>
      </c>
      <c r="D10" s="143" t="s">
        <v>403</v>
      </c>
    </row>
    <row r="11" spans="2:11" ht="30">
      <c r="D11" s="143" t="s">
        <v>404</v>
      </c>
    </row>
    <row r="12" spans="2:11" ht="30">
      <c r="D12" s="143" t="s">
        <v>405</v>
      </c>
    </row>
    <row r="13" spans="2:11" ht="30">
      <c r="D13" s="272" t="s">
        <v>264</v>
      </c>
    </row>
    <row r="14" spans="2:11" ht="30">
      <c r="D14" s="272" t="s">
        <v>406</v>
      </c>
    </row>
    <row r="15" spans="2:11" ht="30">
      <c r="D15" s="272" t="s">
        <v>407</v>
      </c>
    </row>
    <row r="16" spans="2:11" ht="30">
      <c r="D16" s="272" t="s">
        <v>408</v>
      </c>
    </row>
    <row r="17" spans="4:4" ht="30">
      <c r="D17" s="272" t="s">
        <v>409</v>
      </c>
    </row>
    <row r="18" spans="4:4" ht="60">
      <c r="D18" s="77" t="s">
        <v>523</v>
      </c>
    </row>
    <row r="19" spans="4:4" ht="60">
      <c r="D19" s="77" t="s">
        <v>524</v>
      </c>
    </row>
    <row r="20" spans="4:4" ht="30">
      <c r="D20" s="160" t="s">
        <v>239</v>
      </c>
    </row>
    <row r="21" spans="4:4" ht="30">
      <c r="D21" s="160" t="s">
        <v>525</v>
      </c>
    </row>
    <row r="22" spans="4:4" ht="30">
      <c r="D22" s="160" t="s">
        <v>526</v>
      </c>
    </row>
    <row r="23" spans="4:4" ht="30">
      <c r="D23" s="160" t="s">
        <v>323</v>
      </c>
    </row>
    <row r="24" spans="4:4" ht="45">
      <c r="D24" s="160" t="s">
        <v>527</v>
      </c>
    </row>
    <row r="25" spans="4:4" ht="45">
      <c r="D25" s="160" t="s">
        <v>311</v>
      </c>
    </row>
    <row r="26" spans="4:4" ht="60">
      <c r="D26" s="160" t="s">
        <v>425</v>
      </c>
    </row>
    <row r="27" spans="4:4" ht="45">
      <c r="D27" s="160" t="s">
        <v>335</v>
      </c>
    </row>
    <row r="28" spans="4:4" ht="45">
      <c r="D28" s="160" t="s">
        <v>528</v>
      </c>
    </row>
    <row r="29" spans="4:4" ht="45">
      <c r="D29" s="160" t="s">
        <v>529</v>
      </c>
    </row>
    <row r="30" spans="4:4" ht="45">
      <c r="D30" s="160" t="s">
        <v>530</v>
      </c>
    </row>
    <row r="31" spans="4:4" ht="45">
      <c r="D31" s="160" t="s">
        <v>531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B1:K16"/>
  <sheetViews>
    <sheetView topLeftCell="E1" workbookViewId="0">
      <selection activeCell="G11" sqref="G11"/>
    </sheetView>
  </sheetViews>
  <sheetFormatPr defaultColWidth="14.28515625" defaultRowHeight="12.75"/>
  <cols>
    <col min="1" max="2" width="14.28515625" style="34"/>
    <col min="3" max="3" width="17" style="34" customWidth="1"/>
    <col min="4" max="4" width="14.28515625" style="34"/>
    <col min="5" max="5" width="46" style="34" customWidth="1"/>
    <col min="6" max="16384" width="14.28515625" style="34"/>
  </cols>
  <sheetData>
    <row r="1" spans="2:11" ht="24" customHeight="1" thickBot="1">
      <c r="B1" s="435" t="s">
        <v>532</v>
      </c>
      <c r="C1" s="436"/>
      <c r="D1" s="436"/>
      <c r="E1" s="436"/>
      <c r="F1" s="437"/>
    </row>
    <row r="2" spans="2:11" ht="16.5" thickBot="1">
      <c r="B2" s="35"/>
      <c r="C2" s="35"/>
      <c r="D2" s="35"/>
      <c r="E2" s="35"/>
      <c r="F2" s="35"/>
      <c r="I2" s="144"/>
      <c r="J2" s="156" t="s">
        <v>456</v>
      </c>
      <c r="K2" s="156" t="s">
        <v>242</v>
      </c>
    </row>
    <row r="3" spans="2:11" ht="16.5" thickBot="1">
      <c r="B3" s="438" t="s">
        <v>533</v>
      </c>
      <c r="C3" s="439"/>
      <c r="D3" s="439"/>
      <c r="E3" s="279" t="s">
        <v>534</v>
      </c>
      <c r="F3" s="36" t="s">
        <v>535</v>
      </c>
      <c r="I3" s="155" t="s">
        <v>241</v>
      </c>
      <c r="J3" s="146">
        <v>0.5</v>
      </c>
      <c r="K3" s="146">
        <v>0.45</v>
      </c>
    </row>
    <row r="4" spans="2:11" ht="31.5">
      <c r="B4" s="440" t="s">
        <v>536</v>
      </c>
      <c r="C4" s="442" t="s">
        <v>226</v>
      </c>
      <c r="D4" s="280" t="s">
        <v>241</v>
      </c>
      <c r="E4" s="37" t="s">
        <v>537</v>
      </c>
      <c r="F4" s="38">
        <v>0.25</v>
      </c>
      <c r="I4" s="156" t="s">
        <v>317</v>
      </c>
      <c r="J4" s="146">
        <v>0.4</v>
      </c>
      <c r="K4" s="146">
        <v>0.35</v>
      </c>
    </row>
    <row r="5" spans="2:11" ht="47.25">
      <c r="B5" s="441"/>
      <c r="C5" s="443"/>
      <c r="D5" s="281" t="s">
        <v>317</v>
      </c>
      <c r="E5" s="39" t="s">
        <v>538</v>
      </c>
      <c r="F5" s="40">
        <v>0.15</v>
      </c>
      <c r="I5" s="156" t="s">
        <v>439</v>
      </c>
      <c r="J5" s="146">
        <v>0.35</v>
      </c>
      <c r="K5" s="146">
        <v>0.3</v>
      </c>
    </row>
    <row r="6" spans="2:11" ht="47.25">
      <c r="B6" s="441"/>
      <c r="C6" s="443"/>
      <c r="D6" s="281" t="s">
        <v>439</v>
      </c>
      <c r="E6" s="39" t="s">
        <v>539</v>
      </c>
      <c r="F6" s="40">
        <v>0.1</v>
      </c>
    </row>
    <row r="7" spans="2:11" ht="63">
      <c r="B7" s="441"/>
      <c r="C7" s="443" t="s">
        <v>227</v>
      </c>
      <c r="D7" s="281" t="s">
        <v>456</v>
      </c>
      <c r="E7" s="39" t="s">
        <v>540</v>
      </c>
      <c r="F7" s="40">
        <v>0.25</v>
      </c>
      <c r="G7" s="145"/>
    </row>
    <row r="8" spans="2:11" ht="31.5">
      <c r="B8" s="441"/>
      <c r="C8" s="443"/>
      <c r="D8" s="281" t="s">
        <v>242</v>
      </c>
      <c r="E8" s="39" t="s">
        <v>541</v>
      </c>
      <c r="F8" s="40">
        <v>0.2</v>
      </c>
      <c r="G8" s="145"/>
    </row>
    <row r="9" spans="2:11" ht="47.25">
      <c r="B9" s="441" t="s">
        <v>542</v>
      </c>
      <c r="C9" s="443" t="s">
        <v>229</v>
      </c>
      <c r="D9" s="281" t="s">
        <v>243</v>
      </c>
      <c r="E9" s="39" t="s">
        <v>543</v>
      </c>
      <c r="F9" s="41" t="s">
        <v>544</v>
      </c>
    </row>
    <row r="10" spans="2:11" ht="63">
      <c r="B10" s="441"/>
      <c r="C10" s="443"/>
      <c r="D10" s="281" t="s">
        <v>545</v>
      </c>
      <c r="E10" s="39" t="s">
        <v>546</v>
      </c>
      <c r="F10" s="41" t="s">
        <v>544</v>
      </c>
    </row>
    <row r="11" spans="2:11" ht="47.25">
      <c r="B11" s="441"/>
      <c r="C11" s="443" t="s">
        <v>230</v>
      </c>
      <c r="D11" s="281" t="s">
        <v>244</v>
      </c>
      <c r="E11" s="39" t="s">
        <v>547</v>
      </c>
      <c r="F11" s="41" t="s">
        <v>544</v>
      </c>
    </row>
    <row r="12" spans="2:11" ht="47.25">
      <c r="B12" s="441"/>
      <c r="C12" s="443"/>
      <c r="D12" s="281" t="s">
        <v>516</v>
      </c>
      <c r="E12" s="39" t="s">
        <v>548</v>
      </c>
      <c r="F12" s="41" t="s">
        <v>544</v>
      </c>
    </row>
    <row r="13" spans="2:11" ht="31.5">
      <c r="B13" s="441"/>
      <c r="C13" s="443" t="s">
        <v>231</v>
      </c>
      <c r="D13" s="281" t="s">
        <v>245</v>
      </c>
      <c r="E13" s="39" t="s">
        <v>549</v>
      </c>
      <c r="F13" s="41" t="s">
        <v>544</v>
      </c>
    </row>
    <row r="14" spans="2:11" ht="32.25" thickBot="1">
      <c r="B14" s="444"/>
      <c r="C14" s="445"/>
      <c r="D14" s="282" t="s">
        <v>276</v>
      </c>
      <c r="E14" s="42" t="s">
        <v>550</v>
      </c>
      <c r="F14" s="43" t="s">
        <v>544</v>
      </c>
    </row>
    <row r="15" spans="2:11" ht="49.5" customHeight="1">
      <c r="B15" s="434" t="s">
        <v>551</v>
      </c>
      <c r="C15" s="434"/>
      <c r="D15" s="434"/>
      <c r="E15" s="434"/>
      <c r="F15" s="434"/>
    </row>
    <row r="16" spans="2:11" ht="27" customHeight="1">
      <c r="B16" s="44"/>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4:AU63"/>
  <sheetViews>
    <sheetView topLeftCell="AT45" workbookViewId="0">
      <selection activeCell="AT45" sqref="AT45"/>
    </sheetView>
  </sheetViews>
  <sheetFormatPr defaultColWidth="11.42578125" defaultRowHeight="15"/>
  <cols>
    <col min="1" max="1" width="3.7109375" style="6" customWidth="1"/>
    <col min="2" max="2" width="6.7109375" style="6" customWidth="1"/>
    <col min="3" max="3" width="0.5703125" style="6" hidden="1" customWidth="1"/>
    <col min="4" max="4" width="11.42578125" style="6" hidden="1" customWidth="1"/>
    <col min="5" max="5" width="9.85546875" style="6" customWidth="1"/>
    <col min="6" max="8" width="11.42578125" style="6" hidden="1" customWidth="1"/>
    <col min="9" max="9" width="8.42578125" style="6" customWidth="1"/>
    <col min="10" max="11" width="11.42578125" style="6"/>
    <col min="12" max="12" width="0.140625" style="6" customWidth="1"/>
    <col min="13" max="13" width="0.28515625" style="6" hidden="1" customWidth="1"/>
    <col min="14" max="15" width="11.42578125" style="6" hidden="1" customWidth="1"/>
    <col min="16" max="16" width="11.42578125" style="6"/>
    <col min="17" max="17" width="10.28515625" style="6" customWidth="1"/>
    <col min="18" max="18" width="11.42578125" style="6" hidden="1" customWidth="1"/>
    <col min="19" max="19" width="0.85546875" style="6" hidden="1" customWidth="1"/>
    <col min="20" max="20" width="11.42578125" style="6" hidden="1" customWidth="1"/>
    <col min="21" max="21" width="0.140625" style="6" hidden="1" customWidth="1"/>
    <col min="22" max="22" width="11.42578125" style="6"/>
    <col min="23" max="23" width="10.140625" style="6" customWidth="1"/>
    <col min="24" max="24" width="3.85546875" style="6" hidden="1" customWidth="1"/>
    <col min="25" max="25" width="4.42578125" style="6" hidden="1" customWidth="1"/>
    <col min="26" max="27" width="11.42578125" style="6" hidden="1" customWidth="1"/>
    <col min="28" max="28" width="11.42578125" style="6"/>
    <col min="29" max="29" width="9.7109375" style="6" customWidth="1"/>
    <col min="30" max="30" width="1.5703125" style="6" hidden="1" customWidth="1"/>
    <col min="31" max="32" width="11.42578125" style="6" hidden="1" customWidth="1"/>
    <col min="33" max="33" width="0.85546875" style="6" hidden="1" customWidth="1"/>
    <col min="34" max="34" width="11.42578125" style="6"/>
    <col min="35" max="35" width="13" style="6" customWidth="1"/>
    <col min="36" max="37" width="1.5703125" style="6" hidden="1" customWidth="1"/>
    <col min="38" max="38" width="1" style="6" customWidth="1"/>
    <col min="39" max="40" width="11.42578125" style="6"/>
    <col min="41" max="41" width="4.5703125" style="6" customWidth="1"/>
    <col min="42" max="42" width="2.42578125" style="6" hidden="1" customWidth="1"/>
    <col min="43" max="45" width="11.42578125" style="6" hidden="1" customWidth="1"/>
    <col min="46" max="46" width="11.42578125" style="6"/>
    <col min="47" max="47" width="15.7109375" style="6" customWidth="1"/>
    <col min="48" max="16384" width="11.42578125" style="6"/>
  </cols>
  <sheetData>
    <row r="4" spans="2:47">
      <c r="B4" s="476" t="s">
        <v>552</v>
      </c>
      <c r="C4" s="476"/>
      <c r="D4" s="476"/>
      <c r="E4" s="476"/>
      <c r="F4" s="476"/>
      <c r="G4" s="476"/>
      <c r="H4" s="476"/>
      <c r="I4" s="476"/>
      <c r="J4" s="477" t="s">
        <v>151</v>
      </c>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T4" s="478" t="s">
        <v>185</v>
      </c>
      <c r="AU4" s="478"/>
    </row>
    <row r="5" spans="2:47">
      <c r="B5" s="476"/>
      <c r="C5" s="476"/>
      <c r="D5" s="476"/>
      <c r="E5" s="476"/>
      <c r="F5" s="476"/>
      <c r="G5" s="476"/>
      <c r="H5" s="476"/>
      <c r="I5" s="476"/>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T5" s="478"/>
      <c r="AU5" s="478"/>
    </row>
    <row r="6" spans="2:47">
      <c r="B6" s="476"/>
      <c r="C6" s="476"/>
      <c r="D6" s="476"/>
      <c r="E6" s="476"/>
      <c r="F6" s="476"/>
      <c r="G6" s="476"/>
      <c r="H6" s="476"/>
      <c r="I6" s="476"/>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T6" s="478"/>
      <c r="AU6" s="478"/>
    </row>
    <row r="7" spans="2:47" ht="15.75" thickBot="1"/>
    <row r="8" spans="2:47" ht="15.75">
      <c r="B8" s="479" t="s">
        <v>367</v>
      </c>
      <c r="C8" s="479"/>
      <c r="D8" s="480"/>
      <c r="E8" s="446" t="s">
        <v>553</v>
      </c>
      <c r="F8" s="447"/>
      <c r="G8" s="447"/>
      <c r="H8" s="447"/>
      <c r="I8" s="448"/>
      <c r="J8" s="45" t="s">
        <v>554</v>
      </c>
      <c r="K8" s="46" t="s">
        <v>554</v>
      </c>
      <c r="L8" s="46" t="s">
        <v>554</v>
      </c>
      <c r="M8" s="46" t="s">
        <v>554</v>
      </c>
      <c r="N8" s="46" t="s">
        <v>554</v>
      </c>
      <c r="O8" s="47" t="s">
        <v>554</v>
      </c>
      <c r="P8" s="45" t="s">
        <v>554</v>
      </c>
      <c r="Q8" s="46" t="s">
        <v>554</v>
      </c>
      <c r="R8" s="46" t="s">
        <v>554</v>
      </c>
      <c r="S8" s="46" t="s">
        <v>554</v>
      </c>
      <c r="T8" s="46" t="s">
        <v>554</v>
      </c>
      <c r="U8" s="47" t="s">
        <v>554</v>
      </c>
      <c r="V8" s="45" t="s">
        <v>554</v>
      </c>
      <c r="W8" s="46" t="s">
        <v>554</v>
      </c>
      <c r="X8" s="46" t="s">
        <v>554</v>
      </c>
      <c r="Y8" s="46" t="s">
        <v>554</v>
      </c>
      <c r="Z8" s="46" t="s">
        <v>554</v>
      </c>
      <c r="AA8" s="47" t="s">
        <v>554</v>
      </c>
      <c r="AB8" s="45" t="s">
        <v>554</v>
      </c>
      <c r="AC8" s="46" t="s">
        <v>554</v>
      </c>
      <c r="AD8" s="46" t="s">
        <v>554</v>
      </c>
      <c r="AE8" s="46" t="s">
        <v>554</v>
      </c>
      <c r="AF8" s="46" t="s">
        <v>554</v>
      </c>
      <c r="AG8" s="47" t="s">
        <v>554</v>
      </c>
      <c r="AH8" s="48" t="s">
        <v>554</v>
      </c>
      <c r="AI8" s="49" t="s">
        <v>554</v>
      </c>
      <c r="AJ8" s="49" t="s">
        <v>554</v>
      </c>
      <c r="AK8" s="49" t="s">
        <v>554</v>
      </c>
      <c r="AL8" s="49" t="s">
        <v>554</v>
      </c>
      <c r="AN8" s="481" t="s">
        <v>446</v>
      </c>
      <c r="AO8" s="482"/>
      <c r="AP8" s="482"/>
      <c r="AQ8" s="482"/>
      <c r="AR8" s="482"/>
      <c r="AS8" s="483"/>
      <c r="AT8" s="465" t="s">
        <v>555</v>
      </c>
      <c r="AU8" s="465"/>
    </row>
    <row r="9" spans="2:47" ht="15.75">
      <c r="B9" s="479"/>
      <c r="C9" s="479"/>
      <c r="D9" s="480"/>
      <c r="E9" s="452"/>
      <c r="F9" s="456"/>
      <c r="G9" s="456"/>
      <c r="H9" s="456"/>
      <c r="I9" s="451"/>
      <c r="J9" s="50" t="s">
        <v>554</v>
      </c>
      <c r="K9" s="51" t="s">
        <v>554</v>
      </c>
      <c r="L9" s="51" t="s">
        <v>554</v>
      </c>
      <c r="M9" s="51" t="s">
        <v>554</v>
      </c>
      <c r="N9" s="51" t="s">
        <v>554</v>
      </c>
      <c r="O9" s="52" t="s">
        <v>554</v>
      </c>
      <c r="P9" s="50" t="s">
        <v>554</v>
      </c>
      <c r="Q9" s="51" t="s">
        <v>554</v>
      </c>
      <c r="R9" s="51" t="s">
        <v>554</v>
      </c>
      <c r="S9" s="51" t="s">
        <v>554</v>
      </c>
      <c r="T9" s="51" t="s">
        <v>554</v>
      </c>
      <c r="U9" s="52" t="s">
        <v>554</v>
      </c>
      <c r="V9" s="50" t="s">
        <v>554</v>
      </c>
      <c r="W9" s="51" t="s">
        <v>554</v>
      </c>
      <c r="X9" s="51" t="s">
        <v>554</v>
      </c>
      <c r="Y9" s="51" t="s">
        <v>554</v>
      </c>
      <c r="Z9" s="51" t="s">
        <v>554</v>
      </c>
      <c r="AA9" s="52" t="s">
        <v>554</v>
      </c>
      <c r="AB9" s="50" t="s">
        <v>554</v>
      </c>
      <c r="AC9" s="51" t="s">
        <v>554</v>
      </c>
      <c r="AD9" s="51" t="s">
        <v>554</v>
      </c>
      <c r="AE9" s="51" t="s">
        <v>554</v>
      </c>
      <c r="AF9" s="51" t="s">
        <v>554</v>
      </c>
      <c r="AG9" s="52" t="s">
        <v>554</v>
      </c>
      <c r="AH9" s="53" t="s">
        <v>554</v>
      </c>
      <c r="AI9" s="54" t="s">
        <v>554</v>
      </c>
      <c r="AJ9" s="54" t="s">
        <v>554</v>
      </c>
      <c r="AK9" s="54" t="s">
        <v>554</v>
      </c>
      <c r="AL9" s="54" t="s">
        <v>554</v>
      </c>
      <c r="AN9" s="484"/>
      <c r="AO9" s="485"/>
      <c r="AP9" s="485"/>
      <c r="AQ9" s="485"/>
      <c r="AR9" s="485"/>
      <c r="AS9" s="486"/>
      <c r="AT9" s="465"/>
      <c r="AU9" s="465"/>
    </row>
    <row r="10" spans="2:47" ht="15.75">
      <c r="B10" s="479"/>
      <c r="C10" s="479"/>
      <c r="D10" s="480"/>
      <c r="E10" s="452"/>
      <c r="F10" s="456"/>
      <c r="G10" s="456"/>
      <c r="H10" s="456"/>
      <c r="I10" s="451"/>
      <c r="J10" s="50" t="s">
        <v>554</v>
      </c>
      <c r="K10" s="51" t="s">
        <v>554</v>
      </c>
      <c r="L10" s="51" t="s">
        <v>554</v>
      </c>
      <c r="M10" s="51" t="s">
        <v>554</v>
      </c>
      <c r="N10" s="51" t="s">
        <v>554</v>
      </c>
      <c r="O10" s="52" t="s">
        <v>554</v>
      </c>
      <c r="P10" s="50" t="s">
        <v>554</v>
      </c>
      <c r="Q10" s="51" t="s">
        <v>554</v>
      </c>
      <c r="R10" s="51" t="s">
        <v>554</v>
      </c>
      <c r="S10" s="51" t="s">
        <v>554</v>
      </c>
      <c r="T10" s="51" t="s">
        <v>554</v>
      </c>
      <c r="U10" s="52" t="s">
        <v>554</v>
      </c>
      <c r="V10" s="50" t="s">
        <v>554</v>
      </c>
      <c r="W10" s="51" t="s">
        <v>554</v>
      </c>
      <c r="X10" s="51" t="s">
        <v>554</v>
      </c>
      <c r="Y10" s="51" t="s">
        <v>554</v>
      </c>
      <c r="Z10" s="51" t="s">
        <v>554</v>
      </c>
      <c r="AA10" s="52" t="s">
        <v>554</v>
      </c>
      <c r="AB10" s="50" t="s">
        <v>554</v>
      </c>
      <c r="AC10" s="51" t="s">
        <v>554</v>
      </c>
      <c r="AD10" s="51" t="s">
        <v>554</v>
      </c>
      <c r="AE10" s="51" t="s">
        <v>554</v>
      </c>
      <c r="AF10" s="51" t="s">
        <v>554</v>
      </c>
      <c r="AG10" s="52" t="s">
        <v>554</v>
      </c>
      <c r="AH10" s="53" t="s">
        <v>554</v>
      </c>
      <c r="AI10" s="54" t="s">
        <v>554</v>
      </c>
      <c r="AJ10" s="54" t="s">
        <v>554</v>
      </c>
      <c r="AK10" s="54" t="s">
        <v>554</v>
      </c>
      <c r="AL10" s="54" t="s">
        <v>554</v>
      </c>
      <c r="AN10" s="484"/>
      <c r="AO10" s="485"/>
      <c r="AP10" s="485"/>
      <c r="AQ10" s="485"/>
      <c r="AR10" s="485"/>
      <c r="AS10" s="486"/>
      <c r="AT10" s="465"/>
      <c r="AU10" s="465"/>
    </row>
    <row r="11" spans="2:47" ht="15.75">
      <c r="B11" s="479"/>
      <c r="C11" s="479"/>
      <c r="D11" s="480"/>
      <c r="E11" s="452"/>
      <c r="F11" s="456"/>
      <c r="G11" s="456"/>
      <c r="H11" s="456"/>
      <c r="I11" s="451"/>
      <c r="J11" s="50" t="s">
        <v>554</v>
      </c>
      <c r="K11" s="51" t="s">
        <v>554</v>
      </c>
      <c r="L11" s="51" t="s">
        <v>554</v>
      </c>
      <c r="M11" s="51" t="s">
        <v>554</v>
      </c>
      <c r="N11" s="51" t="s">
        <v>554</v>
      </c>
      <c r="O11" s="52" t="s">
        <v>554</v>
      </c>
      <c r="P11" s="50" t="s">
        <v>554</v>
      </c>
      <c r="Q11" s="51" t="s">
        <v>554</v>
      </c>
      <c r="R11" s="51" t="s">
        <v>554</v>
      </c>
      <c r="S11" s="51" t="s">
        <v>554</v>
      </c>
      <c r="T11" s="51" t="s">
        <v>554</v>
      </c>
      <c r="U11" s="52" t="s">
        <v>554</v>
      </c>
      <c r="V11" s="50" t="s">
        <v>554</v>
      </c>
      <c r="W11" s="51" t="s">
        <v>554</v>
      </c>
      <c r="X11" s="51" t="s">
        <v>554</v>
      </c>
      <c r="Y11" s="51" t="s">
        <v>554</v>
      </c>
      <c r="Z11" s="51" t="s">
        <v>554</v>
      </c>
      <c r="AA11" s="52" t="s">
        <v>554</v>
      </c>
      <c r="AB11" s="50" t="s">
        <v>554</v>
      </c>
      <c r="AC11" s="51" t="s">
        <v>554</v>
      </c>
      <c r="AD11" s="51" t="s">
        <v>554</v>
      </c>
      <c r="AE11" s="51" t="s">
        <v>554</v>
      </c>
      <c r="AF11" s="51" t="s">
        <v>554</v>
      </c>
      <c r="AG11" s="52" t="s">
        <v>554</v>
      </c>
      <c r="AH11" s="53" t="s">
        <v>554</v>
      </c>
      <c r="AI11" s="54" t="s">
        <v>554</v>
      </c>
      <c r="AJ11" s="54" t="s">
        <v>554</v>
      </c>
      <c r="AK11" s="54" t="s">
        <v>554</v>
      </c>
      <c r="AL11" s="54" t="s">
        <v>554</v>
      </c>
      <c r="AN11" s="484"/>
      <c r="AO11" s="485"/>
      <c r="AP11" s="485"/>
      <c r="AQ11" s="485"/>
      <c r="AR11" s="485"/>
      <c r="AS11" s="486"/>
      <c r="AT11" s="465"/>
      <c r="AU11" s="465"/>
    </row>
    <row r="12" spans="2:47" ht="15.75">
      <c r="B12" s="479"/>
      <c r="C12" s="479"/>
      <c r="D12" s="480"/>
      <c r="E12" s="452"/>
      <c r="F12" s="456"/>
      <c r="G12" s="456"/>
      <c r="H12" s="456"/>
      <c r="I12" s="451"/>
      <c r="J12" s="50" t="s">
        <v>554</v>
      </c>
      <c r="K12" s="51" t="s">
        <v>554</v>
      </c>
      <c r="L12" s="51" t="s">
        <v>554</v>
      </c>
      <c r="M12" s="51" t="s">
        <v>554</v>
      </c>
      <c r="N12" s="51" t="s">
        <v>554</v>
      </c>
      <c r="O12" s="52" t="s">
        <v>554</v>
      </c>
      <c r="P12" s="50" t="s">
        <v>554</v>
      </c>
      <c r="Q12" s="51" t="s">
        <v>554</v>
      </c>
      <c r="R12" s="51" t="s">
        <v>554</v>
      </c>
      <c r="S12" s="51" t="s">
        <v>554</v>
      </c>
      <c r="T12" s="51" t="s">
        <v>554</v>
      </c>
      <c r="U12" s="52" t="s">
        <v>554</v>
      </c>
      <c r="V12" s="50" t="s">
        <v>554</v>
      </c>
      <c r="W12" s="51" t="s">
        <v>554</v>
      </c>
      <c r="X12" s="51" t="s">
        <v>554</v>
      </c>
      <c r="Y12" s="51" t="s">
        <v>554</v>
      </c>
      <c r="Z12" s="51" t="s">
        <v>554</v>
      </c>
      <c r="AA12" s="52" t="s">
        <v>554</v>
      </c>
      <c r="AB12" s="50" t="s">
        <v>554</v>
      </c>
      <c r="AC12" s="51" t="s">
        <v>554</v>
      </c>
      <c r="AD12" s="51" t="s">
        <v>554</v>
      </c>
      <c r="AE12" s="51" t="s">
        <v>554</v>
      </c>
      <c r="AF12" s="51" t="s">
        <v>554</v>
      </c>
      <c r="AG12" s="52" t="s">
        <v>554</v>
      </c>
      <c r="AH12" s="53" t="s">
        <v>554</v>
      </c>
      <c r="AI12" s="54" t="s">
        <v>554</v>
      </c>
      <c r="AJ12" s="54" t="s">
        <v>554</v>
      </c>
      <c r="AK12" s="54" t="s">
        <v>554</v>
      </c>
      <c r="AL12" s="54" t="s">
        <v>554</v>
      </c>
      <c r="AN12" s="484"/>
      <c r="AO12" s="485"/>
      <c r="AP12" s="485"/>
      <c r="AQ12" s="485"/>
      <c r="AR12" s="485"/>
      <c r="AS12" s="486"/>
      <c r="AT12" s="465"/>
      <c r="AU12" s="465"/>
    </row>
    <row r="13" spans="2:47" ht="15.75">
      <c r="B13" s="479"/>
      <c r="C13" s="479"/>
      <c r="D13" s="480"/>
      <c r="E13" s="452"/>
      <c r="F13" s="456"/>
      <c r="G13" s="456"/>
      <c r="H13" s="456"/>
      <c r="I13" s="451"/>
      <c r="J13" s="50" t="s">
        <v>554</v>
      </c>
      <c r="K13" s="51" t="s">
        <v>554</v>
      </c>
      <c r="L13" s="51" t="s">
        <v>554</v>
      </c>
      <c r="M13" s="51" t="s">
        <v>554</v>
      </c>
      <c r="N13" s="51" t="s">
        <v>554</v>
      </c>
      <c r="O13" s="52" t="s">
        <v>554</v>
      </c>
      <c r="P13" s="50" t="s">
        <v>554</v>
      </c>
      <c r="Q13" s="51" t="s">
        <v>554</v>
      </c>
      <c r="R13" s="51" t="s">
        <v>554</v>
      </c>
      <c r="S13" s="51" t="s">
        <v>554</v>
      </c>
      <c r="T13" s="51" t="s">
        <v>554</v>
      </c>
      <c r="U13" s="52" t="s">
        <v>554</v>
      </c>
      <c r="V13" s="50" t="s">
        <v>554</v>
      </c>
      <c r="W13" s="51" t="s">
        <v>554</v>
      </c>
      <c r="X13" s="51" t="s">
        <v>554</v>
      </c>
      <c r="Y13" s="51" t="s">
        <v>554</v>
      </c>
      <c r="Z13" s="51" t="s">
        <v>554</v>
      </c>
      <c r="AA13" s="52" t="s">
        <v>554</v>
      </c>
      <c r="AB13" s="50" t="s">
        <v>554</v>
      </c>
      <c r="AC13" s="51" t="s">
        <v>554</v>
      </c>
      <c r="AD13" s="51" t="s">
        <v>554</v>
      </c>
      <c r="AE13" s="51" t="s">
        <v>554</v>
      </c>
      <c r="AF13" s="51" t="s">
        <v>554</v>
      </c>
      <c r="AG13" s="52" t="s">
        <v>554</v>
      </c>
      <c r="AH13" s="53" t="s">
        <v>554</v>
      </c>
      <c r="AI13" s="54" t="s">
        <v>554</v>
      </c>
      <c r="AJ13" s="54" t="s">
        <v>554</v>
      </c>
      <c r="AK13" s="54" t="s">
        <v>554</v>
      </c>
      <c r="AL13" s="54" t="s">
        <v>554</v>
      </c>
      <c r="AN13" s="484"/>
      <c r="AO13" s="485"/>
      <c r="AP13" s="485"/>
      <c r="AQ13" s="485"/>
      <c r="AR13" s="485"/>
      <c r="AS13" s="486"/>
      <c r="AT13" s="465"/>
      <c r="AU13" s="465"/>
    </row>
    <row r="14" spans="2:47" ht="5.25" customHeight="1" thickBot="1">
      <c r="B14" s="479"/>
      <c r="C14" s="479"/>
      <c r="D14" s="480"/>
      <c r="E14" s="452"/>
      <c r="F14" s="456"/>
      <c r="G14" s="456"/>
      <c r="H14" s="456"/>
      <c r="I14" s="451"/>
      <c r="J14" s="50" t="s">
        <v>554</v>
      </c>
      <c r="K14" s="51" t="s">
        <v>554</v>
      </c>
      <c r="L14" s="51" t="s">
        <v>554</v>
      </c>
      <c r="M14" s="51" t="s">
        <v>554</v>
      </c>
      <c r="N14" s="51" t="s">
        <v>554</v>
      </c>
      <c r="O14" s="52" t="s">
        <v>554</v>
      </c>
      <c r="P14" s="50" t="s">
        <v>554</v>
      </c>
      <c r="Q14" s="51" t="s">
        <v>554</v>
      </c>
      <c r="R14" s="51" t="s">
        <v>554</v>
      </c>
      <c r="S14" s="51" t="s">
        <v>554</v>
      </c>
      <c r="T14" s="51" t="s">
        <v>554</v>
      </c>
      <c r="U14" s="52" t="s">
        <v>554</v>
      </c>
      <c r="V14" s="50" t="s">
        <v>554</v>
      </c>
      <c r="W14" s="51" t="s">
        <v>554</v>
      </c>
      <c r="X14" s="51" t="s">
        <v>554</v>
      </c>
      <c r="Y14" s="51" t="s">
        <v>554</v>
      </c>
      <c r="Z14" s="51" t="s">
        <v>554</v>
      </c>
      <c r="AA14" s="52" t="s">
        <v>554</v>
      </c>
      <c r="AB14" s="50" t="s">
        <v>554</v>
      </c>
      <c r="AC14" s="51" t="s">
        <v>554</v>
      </c>
      <c r="AD14" s="51" t="s">
        <v>554</v>
      </c>
      <c r="AE14" s="51" t="s">
        <v>554</v>
      </c>
      <c r="AF14" s="51" t="s">
        <v>554</v>
      </c>
      <c r="AG14" s="52" t="s">
        <v>554</v>
      </c>
      <c r="AH14" s="53" t="s">
        <v>554</v>
      </c>
      <c r="AI14" s="54" t="s">
        <v>554</v>
      </c>
      <c r="AJ14" s="54" t="s">
        <v>554</v>
      </c>
      <c r="AK14" s="54" t="s">
        <v>554</v>
      </c>
      <c r="AL14" s="54" t="s">
        <v>554</v>
      </c>
      <c r="AN14" s="484"/>
      <c r="AO14" s="485"/>
      <c r="AP14" s="485"/>
      <c r="AQ14" s="485"/>
      <c r="AR14" s="485"/>
      <c r="AS14" s="486"/>
      <c r="AT14" s="465"/>
      <c r="AU14" s="465"/>
    </row>
    <row r="15" spans="2:47" ht="16.5" hidden="1" thickBot="1">
      <c r="B15" s="479"/>
      <c r="C15" s="479"/>
      <c r="D15" s="480"/>
      <c r="E15" s="452"/>
      <c r="F15" s="456"/>
      <c r="G15" s="456"/>
      <c r="H15" s="456"/>
      <c r="I15" s="451"/>
      <c r="J15" s="50" t="s">
        <v>554</v>
      </c>
      <c r="K15" s="51" t="s">
        <v>554</v>
      </c>
      <c r="L15" s="51" t="s">
        <v>554</v>
      </c>
      <c r="M15" s="51" t="s">
        <v>554</v>
      </c>
      <c r="N15" s="51" t="s">
        <v>554</v>
      </c>
      <c r="O15" s="52" t="s">
        <v>554</v>
      </c>
      <c r="P15" s="50" t="s">
        <v>554</v>
      </c>
      <c r="Q15" s="51" t="s">
        <v>554</v>
      </c>
      <c r="R15" s="51" t="s">
        <v>554</v>
      </c>
      <c r="S15" s="51" t="s">
        <v>554</v>
      </c>
      <c r="T15" s="51" t="s">
        <v>554</v>
      </c>
      <c r="U15" s="52" t="s">
        <v>554</v>
      </c>
      <c r="V15" s="50" t="s">
        <v>554</v>
      </c>
      <c r="W15" s="51" t="s">
        <v>554</v>
      </c>
      <c r="X15" s="51" t="s">
        <v>554</v>
      </c>
      <c r="Y15" s="51" t="s">
        <v>554</v>
      </c>
      <c r="Z15" s="51" t="s">
        <v>554</v>
      </c>
      <c r="AA15" s="52" t="s">
        <v>554</v>
      </c>
      <c r="AB15" s="50" t="s">
        <v>554</v>
      </c>
      <c r="AC15" s="51" t="s">
        <v>554</v>
      </c>
      <c r="AD15" s="51" t="s">
        <v>554</v>
      </c>
      <c r="AE15" s="51" t="s">
        <v>554</v>
      </c>
      <c r="AF15" s="51" t="s">
        <v>554</v>
      </c>
      <c r="AG15" s="52" t="s">
        <v>554</v>
      </c>
      <c r="AH15" s="53" t="s">
        <v>554</v>
      </c>
      <c r="AI15" s="54" t="s">
        <v>554</v>
      </c>
      <c r="AJ15" s="54" t="s">
        <v>554</v>
      </c>
      <c r="AK15" s="54" t="s">
        <v>554</v>
      </c>
      <c r="AL15" s="54" t="s">
        <v>554</v>
      </c>
      <c r="AN15" s="484"/>
      <c r="AO15" s="485"/>
      <c r="AP15" s="485"/>
      <c r="AQ15" s="485"/>
      <c r="AR15" s="485"/>
      <c r="AS15" s="486"/>
      <c r="AT15" s="35"/>
      <c r="AU15" s="35"/>
    </row>
    <row r="16" spans="2:47" ht="16.5" hidden="1" thickBot="1">
      <c r="B16" s="479"/>
      <c r="C16" s="479"/>
      <c r="D16" s="480"/>
      <c r="E16" s="452"/>
      <c r="F16" s="456"/>
      <c r="G16" s="456"/>
      <c r="H16" s="456"/>
      <c r="I16" s="451"/>
      <c r="J16" s="50" t="s">
        <v>554</v>
      </c>
      <c r="K16" s="51" t="s">
        <v>554</v>
      </c>
      <c r="L16" s="51" t="s">
        <v>554</v>
      </c>
      <c r="M16" s="51" t="s">
        <v>554</v>
      </c>
      <c r="N16" s="51" t="s">
        <v>554</v>
      </c>
      <c r="O16" s="52" t="s">
        <v>554</v>
      </c>
      <c r="P16" s="50" t="s">
        <v>554</v>
      </c>
      <c r="Q16" s="51" t="s">
        <v>554</v>
      </c>
      <c r="R16" s="51" t="s">
        <v>554</v>
      </c>
      <c r="S16" s="51" t="s">
        <v>554</v>
      </c>
      <c r="T16" s="51" t="s">
        <v>554</v>
      </c>
      <c r="U16" s="52" t="s">
        <v>554</v>
      </c>
      <c r="V16" s="50" t="s">
        <v>554</v>
      </c>
      <c r="W16" s="51" t="s">
        <v>554</v>
      </c>
      <c r="X16" s="51" t="s">
        <v>554</v>
      </c>
      <c r="Y16" s="51" t="s">
        <v>554</v>
      </c>
      <c r="Z16" s="51" t="s">
        <v>554</v>
      </c>
      <c r="AA16" s="52" t="s">
        <v>554</v>
      </c>
      <c r="AB16" s="50" t="s">
        <v>554</v>
      </c>
      <c r="AC16" s="51" t="s">
        <v>554</v>
      </c>
      <c r="AD16" s="51" t="s">
        <v>554</v>
      </c>
      <c r="AE16" s="51" t="s">
        <v>554</v>
      </c>
      <c r="AF16" s="51" t="s">
        <v>554</v>
      </c>
      <c r="AG16" s="52" t="s">
        <v>554</v>
      </c>
      <c r="AH16" s="53" t="s">
        <v>554</v>
      </c>
      <c r="AI16" s="54" t="s">
        <v>554</v>
      </c>
      <c r="AJ16" s="54" t="s">
        <v>554</v>
      </c>
      <c r="AK16" s="54" t="s">
        <v>554</v>
      </c>
      <c r="AL16" s="54" t="s">
        <v>554</v>
      </c>
      <c r="AN16" s="484"/>
      <c r="AO16" s="485"/>
      <c r="AP16" s="485"/>
      <c r="AQ16" s="485"/>
      <c r="AR16" s="485"/>
      <c r="AS16" s="486"/>
      <c r="AT16" s="35"/>
      <c r="AU16" s="35"/>
    </row>
    <row r="17" spans="2:47" ht="16.5" hidden="1" thickBot="1">
      <c r="B17" s="479"/>
      <c r="C17" s="479"/>
      <c r="D17" s="480"/>
      <c r="E17" s="453"/>
      <c r="F17" s="454"/>
      <c r="G17" s="454"/>
      <c r="H17" s="454"/>
      <c r="I17" s="455"/>
      <c r="J17" s="55" t="s">
        <v>554</v>
      </c>
      <c r="K17" s="56" t="s">
        <v>554</v>
      </c>
      <c r="L17" s="56" t="s">
        <v>554</v>
      </c>
      <c r="M17" s="56" t="s">
        <v>554</v>
      </c>
      <c r="N17" s="56" t="s">
        <v>554</v>
      </c>
      <c r="O17" s="57" t="s">
        <v>554</v>
      </c>
      <c r="P17" s="50" t="s">
        <v>554</v>
      </c>
      <c r="Q17" s="51" t="s">
        <v>554</v>
      </c>
      <c r="R17" s="51" t="s">
        <v>554</v>
      </c>
      <c r="S17" s="51" t="s">
        <v>554</v>
      </c>
      <c r="T17" s="51" t="s">
        <v>554</v>
      </c>
      <c r="U17" s="52" t="s">
        <v>554</v>
      </c>
      <c r="V17" s="55" t="s">
        <v>554</v>
      </c>
      <c r="W17" s="56" t="s">
        <v>554</v>
      </c>
      <c r="X17" s="56" t="s">
        <v>554</v>
      </c>
      <c r="Y17" s="56" t="s">
        <v>554</v>
      </c>
      <c r="Z17" s="56" t="s">
        <v>554</v>
      </c>
      <c r="AA17" s="57" t="s">
        <v>554</v>
      </c>
      <c r="AB17" s="50" t="s">
        <v>554</v>
      </c>
      <c r="AC17" s="51" t="s">
        <v>554</v>
      </c>
      <c r="AD17" s="51" t="s">
        <v>554</v>
      </c>
      <c r="AE17" s="51" t="s">
        <v>554</v>
      </c>
      <c r="AF17" s="51" t="s">
        <v>554</v>
      </c>
      <c r="AG17" s="52" t="s">
        <v>554</v>
      </c>
      <c r="AH17" s="58" t="s">
        <v>554</v>
      </c>
      <c r="AI17" s="59" t="s">
        <v>554</v>
      </c>
      <c r="AJ17" s="59" t="s">
        <v>554</v>
      </c>
      <c r="AK17" s="59" t="s">
        <v>554</v>
      </c>
      <c r="AL17" s="59" t="s">
        <v>554</v>
      </c>
      <c r="AN17" s="487"/>
      <c r="AO17" s="488"/>
      <c r="AP17" s="488"/>
      <c r="AQ17" s="488"/>
      <c r="AR17" s="488"/>
      <c r="AS17" s="489"/>
      <c r="AT17" s="35"/>
      <c r="AU17" s="35"/>
    </row>
    <row r="18" spans="2:47" ht="15.75" customHeight="1">
      <c r="B18" s="479"/>
      <c r="C18" s="479"/>
      <c r="D18" s="480"/>
      <c r="E18" s="446" t="s">
        <v>556</v>
      </c>
      <c r="F18" s="447"/>
      <c r="G18" s="447"/>
      <c r="H18" s="447"/>
      <c r="I18" s="447"/>
      <c r="J18" s="185" t="s">
        <v>554</v>
      </c>
      <c r="K18" s="186" t="s">
        <v>554</v>
      </c>
      <c r="L18" s="186" t="s">
        <v>554</v>
      </c>
      <c r="M18" s="186" t="s">
        <v>554</v>
      </c>
      <c r="N18" s="186" t="s">
        <v>554</v>
      </c>
      <c r="O18" s="187" t="s">
        <v>554</v>
      </c>
      <c r="P18" s="185" t="s">
        <v>554</v>
      </c>
      <c r="Q18" s="186" t="s">
        <v>554</v>
      </c>
      <c r="R18" s="60" t="s">
        <v>554</v>
      </c>
      <c r="S18" s="60" t="s">
        <v>554</v>
      </c>
      <c r="T18" s="60" t="s">
        <v>554</v>
      </c>
      <c r="U18" s="61" t="s">
        <v>554</v>
      </c>
      <c r="V18" s="45" t="s">
        <v>554</v>
      </c>
      <c r="W18" s="46" t="s">
        <v>554</v>
      </c>
      <c r="X18" s="46" t="s">
        <v>554</v>
      </c>
      <c r="Y18" s="46" t="s">
        <v>554</v>
      </c>
      <c r="Z18" s="46" t="s">
        <v>554</v>
      </c>
      <c r="AA18" s="47" t="s">
        <v>554</v>
      </c>
      <c r="AB18" s="45" t="s">
        <v>554</v>
      </c>
      <c r="AC18" s="46" t="s">
        <v>554</v>
      </c>
      <c r="AD18" s="46" t="s">
        <v>554</v>
      </c>
      <c r="AE18" s="46" t="s">
        <v>554</v>
      </c>
      <c r="AF18" s="46" t="s">
        <v>554</v>
      </c>
      <c r="AG18" s="47" t="s">
        <v>554</v>
      </c>
      <c r="AH18" s="48" t="s">
        <v>554</v>
      </c>
      <c r="AI18" s="49" t="s">
        <v>554</v>
      </c>
      <c r="AJ18" s="49" t="s">
        <v>554</v>
      </c>
      <c r="AK18" s="49" t="s">
        <v>554</v>
      </c>
      <c r="AL18" s="49" t="s">
        <v>554</v>
      </c>
      <c r="AN18" s="490" t="s">
        <v>458</v>
      </c>
      <c r="AO18" s="491"/>
      <c r="AP18" s="491"/>
      <c r="AQ18" s="491"/>
      <c r="AR18" s="491"/>
      <c r="AS18" s="491"/>
      <c r="AT18" s="496" t="s">
        <v>557</v>
      </c>
      <c r="AU18" s="497"/>
    </row>
    <row r="19" spans="2:47" ht="15.75" customHeight="1">
      <c r="B19" s="479"/>
      <c r="C19" s="479"/>
      <c r="D19" s="480"/>
      <c r="E19" s="449"/>
      <c r="F19" s="456"/>
      <c r="G19" s="456"/>
      <c r="H19" s="456"/>
      <c r="I19" s="456"/>
      <c r="J19" s="188" t="s">
        <v>554</v>
      </c>
      <c r="K19" s="189" t="s">
        <v>554</v>
      </c>
      <c r="L19" s="189" t="s">
        <v>554</v>
      </c>
      <c r="M19" s="189" t="s">
        <v>554</v>
      </c>
      <c r="N19" s="189" t="s">
        <v>554</v>
      </c>
      <c r="O19" s="190" t="s">
        <v>554</v>
      </c>
      <c r="P19" s="188" t="s">
        <v>554</v>
      </c>
      <c r="Q19" s="189" t="s">
        <v>554</v>
      </c>
      <c r="R19" s="63" t="s">
        <v>554</v>
      </c>
      <c r="S19" s="63" t="s">
        <v>554</v>
      </c>
      <c r="T19" s="63" t="s">
        <v>554</v>
      </c>
      <c r="U19" s="64" t="s">
        <v>554</v>
      </c>
      <c r="V19" s="50" t="s">
        <v>554</v>
      </c>
      <c r="W19" s="51" t="s">
        <v>554</v>
      </c>
      <c r="X19" s="51" t="s">
        <v>554</v>
      </c>
      <c r="Y19" s="51" t="s">
        <v>554</v>
      </c>
      <c r="Z19" s="51" t="s">
        <v>554</v>
      </c>
      <c r="AA19" s="52" t="s">
        <v>554</v>
      </c>
      <c r="AB19" s="50" t="s">
        <v>554</v>
      </c>
      <c r="AC19" s="51" t="s">
        <v>554</v>
      </c>
      <c r="AD19" s="51" t="s">
        <v>554</v>
      </c>
      <c r="AE19" s="51" t="s">
        <v>554</v>
      </c>
      <c r="AF19" s="51" t="s">
        <v>554</v>
      </c>
      <c r="AG19" s="52" t="s">
        <v>554</v>
      </c>
      <c r="AH19" s="53" t="s">
        <v>554</v>
      </c>
      <c r="AI19" s="54" t="s">
        <v>554</v>
      </c>
      <c r="AJ19" s="54" t="s">
        <v>554</v>
      </c>
      <c r="AK19" s="54" t="s">
        <v>554</v>
      </c>
      <c r="AL19" s="54" t="s">
        <v>554</v>
      </c>
      <c r="AN19" s="492"/>
      <c r="AO19" s="493"/>
      <c r="AP19" s="493"/>
      <c r="AQ19" s="493"/>
      <c r="AR19" s="493"/>
      <c r="AS19" s="493"/>
      <c r="AT19" s="498"/>
      <c r="AU19" s="499"/>
    </row>
    <row r="20" spans="2:47" ht="15.75" customHeight="1">
      <c r="B20" s="479"/>
      <c r="C20" s="479"/>
      <c r="D20" s="480"/>
      <c r="E20" s="452"/>
      <c r="F20" s="456"/>
      <c r="G20" s="456"/>
      <c r="H20" s="456"/>
      <c r="I20" s="456"/>
      <c r="J20" s="188" t="s">
        <v>554</v>
      </c>
      <c r="K20" s="189" t="s">
        <v>554</v>
      </c>
      <c r="L20" s="189" t="s">
        <v>554</v>
      </c>
      <c r="M20" s="189" t="s">
        <v>554</v>
      </c>
      <c r="N20" s="189" t="s">
        <v>554</v>
      </c>
      <c r="O20" s="190" t="s">
        <v>554</v>
      </c>
      <c r="P20" s="188" t="s">
        <v>554</v>
      </c>
      <c r="Q20" s="189" t="s">
        <v>554</v>
      </c>
      <c r="R20" s="63" t="s">
        <v>554</v>
      </c>
      <c r="S20" s="63" t="s">
        <v>554</v>
      </c>
      <c r="T20" s="63" t="s">
        <v>554</v>
      </c>
      <c r="U20" s="64" t="s">
        <v>554</v>
      </c>
      <c r="V20" s="50" t="s">
        <v>554</v>
      </c>
      <c r="W20" s="51" t="s">
        <v>554</v>
      </c>
      <c r="X20" s="51" t="s">
        <v>554</v>
      </c>
      <c r="Y20" s="51" t="s">
        <v>554</v>
      </c>
      <c r="Z20" s="51" t="s">
        <v>554</v>
      </c>
      <c r="AA20" s="52" t="s">
        <v>554</v>
      </c>
      <c r="AB20" s="50" t="s">
        <v>554</v>
      </c>
      <c r="AC20" s="51" t="s">
        <v>554</v>
      </c>
      <c r="AD20" s="51" t="s">
        <v>554</v>
      </c>
      <c r="AE20" s="51" t="s">
        <v>554</v>
      </c>
      <c r="AF20" s="51" t="s">
        <v>554</v>
      </c>
      <c r="AG20" s="52" t="s">
        <v>554</v>
      </c>
      <c r="AH20" s="53" t="s">
        <v>554</v>
      </c>
      <c r="AI20" s="54" t="s">
        <v>554</v>
      </c>
      <c r="AJ20" s="54" t="s">
        <v>554</v>
      </c>
      <c r="AK20" s="54" t="s">
        <v>554</v>
      </c>
      <c r="AL20" s="54" t="s">
        <v>554</v>
      </c>
      <c r="AN20" s="492"/>
      <c r="AO20" s="493"/>
      <c r="AP20" s="493"/>
      <c r="AQ20" s="493"/>
      <c r="AR20" s="493"/>
      <c r="AS20" s="493"/>
      <c r="AT20" s="498"/>
      <c r="AU20" s="499"/>
    </row>
    <row r="21" spans="2:47" ht="15.75" customHeight="1">
      <c r="B21" s="479"/>
      <c r="C21" s="479"/>
      <c r="D21" s="480"/>
      <c r="E21" s="452"/>
      <c r="F21" s="456"/>
      <c r="G21" s="456"/>
      <c r="H21" s="456"/>
      <c r="I21" s="456"/>
      <c r="J21" s="188" t="s">
        <v>554</v>
      </c>
      <c r="K21" s="189" t="s">
        <v>554</v>
      </c>
      <c r="L21" s="189" t="s">
        <v>554</v>
      </c>
      <c r="M21" s="189" t="s">
        <v>554</v>
      </c>
      <c r="N21" s="189" t="s">
        <v>554</v>
      </c>
      <c r="O21" s="190" t="s">
        <v>554</v>
      </c>
      <c r="P21" s="188" t="s">
        <v>554</v>
      </c>
      <c r="Q21" s="189" t="s">
        <v>554</v>
      </c>
      <c r="R21" s="63" t="s">
        <v>554</v>
      </c>
      <c r="S21" s="63" t="s">
        <v>554</v>
      </c>
      <c r="T21" s="63" t="s">
        <v>554</v>
      </c>
      <c r="U21" s="64" t="s">
        <v>554</v>
      </c>
      <c r="V21" s="50" t="s">
        <v>554</v>
      </c>
      <c r="W21" s="51" t="s">
        <v>554</v>
      </c>
      <c r="X21" s="51" t="s">
        <v>554</v>
      </c>
      <c r="Y21" s="51" t="s">
        <v>554</v>
      </c>
      <c r="Z21" s="51" t="s">
        <v>554</v>
      </c>
      <c r="AA21" s="52" t="s">
        <v>554</v>
      </c>
      <c r="AB21" s="50" t="s">
        <v>554</v>
      </c>
      <c r="AC21" s="51" t="s">
        <v>554</v>
      </c>
      <c r="AD21" s="51" t="s">
        <v>554</v>
      </c>
      <c r="AE21" s="51" t="s">
        <v>554</v>
      </c>
      <c r="AF21" s="51" t="s">
        <v>554</v>
      </c>
      <c r="AG21" s="52" t="s">
        <v>554</v>
      </c>
      <c r="AH21" s="53" t="s">
        <v>554</v>
      </c>
      <c r="AI21" s="54" t="s">
        <v>554</v>
      </c>
      <c r="AJ21" s="54" t="s">
        <v>554</v>
      </c>
      <c r="AK21" s="54" t="s">
        <v>554</v>
      </c>
      <c r="AL21" s="54" t="s">
        <v>554</v>
      </c>
      <c r="AN21" s="492"/>
      <c r="AO21" s="493"/>
      <c r="AP21" s="493"/>
      <c r="AQ21" s="493"/>
      <c r="AR21" s="493"/>
      <c r="AS21" s="493"/>
      <c r="AT21" s="498"/>
      <c r="AU21" s="499"/>
    </row>
    <row r="22" spans="2:47" ht="15.75" customHeight="1">
      <c r="B22" s="479"/>
      <c r="C22" s="479"/>
      <c r="D22" s="480"/>
      <c r="E22" s="452"/>
      <c r="F22" s="456"/>
      <c r="G22" s="456"/>
      <c r="H22" s="456"/>
      <c r="I22" s="456"/>
      <c r="J22" s="188" t="s">
        <v>554</v>
      </c>
      <c r="K22" s="189" t="s">
        <v>554</v>
      </c>
      <c r="L22" s="189" t="s">
        <v>554</v>
      </c>
      <c r="M22" s="189" t="s">
        <v>554</v>
      </c>
      <c r="N22" s="189" t="s">
        <v>554</v>
      </c>
      <c r="O22" s="190" t="s">
        <v>554</v>
      </c>
      <c r="P22" s="188" t="s">
        <v>554</v>
      </c>
      <c r="Q22" s="189" t="s">
        <v>554</v>
      </c>
      <c r="R22" s="63" t="s">
        <v>554</v>
      </c>
      <c r="S22" s="63" t="s">
        <v>554</v>
      </c>
      <c r="T22" s="63" t="s">
        <v>554</v>
      </c>
      <c r="U22" s="64" t="s">
        <v>554</v>
      </c>
      <c r="V22" s="50" t="s">
        <v>554</v>
      </c>
      <c r="W22" s="51" t="s">
        <v>554</v>
      </c>
      <c r="X22" s="51" t="s">
        <v>554</v>
      </c>
      <c r="Y22" s="51" t="s">
        <v>554</v>
      </c>
      <c r="Z22" s="51" t="s">
        <v>554</v>
      </c>
      <c r="AA22" s="52" t="s">
        <v>554</v>
      </c>
      <c r="AB22" s="50" t="s">
        <v>554</v>
      </c>
      <c r="AC22" s="51" t="s">
        <v>554</v>
      </c>
      <c r="AD22" s="51" t="s">
        <v>554</v>
      </c>
      <c r="AE22" s="51" t="s">
        <v>554</v>
      </c>
      <c r="AF22" s="51" t="s">
        <v>554</v>
      </c>
      <c r="AG22" s="52" t="s">
        <v>554</v>
      </c>
      <c r="AH22" s="53" t="s">
        <v>554</v>
      </c>
      <c r="AI22" s="54" t="s">
        <v>554</v>
      </c>
      <c r="AJ22" s="54" t="s">
        <v>554</v>
      </c>
      <c r="AK22" s="54" t="s">
        <v>554</v>
      </c>
      <c r="AL22" s="54" t="s">
        <v>554</v>
      </c>
      <c r="AN22" s="492"/>
      <c r="AO22" s="493"/>
      <c r="AP22" s="493"/>
      <c r="AQ22" s="493"/>
      <c r="AR22" s="493"/>
      <c r="AS22" s="493"/>
      <c r="AT22" s="498"/>
      <c r="AU22" s="499"/>
    </row>
    <row r="23" spans="2:47" ht="0.75" customHeight="1">
      <c r="B23" s="479"/>
      <c r="C23" s="479"/>
      <c r="D23" s="480"/>
      <c r="E23" s="452"/>
      <c r="F23" s="456"/>
      <c r="G23" s="456"/>
      <c r="H23" s="456"/>
      <c r="I23" s="456"/>
      <c r="J23" s="188" t="s">
        <v>554</v>
      </c>
      <c r="K23" s="189" t="s">
        <v>554</v>
      </c>
      <c r="L23" s="189" t="s">
        <v>554</v>
      </c>
      <c r="M23" s="189" t="s">
        <v>554</v>
      </c>
      <c r="N23" s="189" t="s">
        <v>554</v>
      </c>
      <c r="O23" s="190" t="s">
        <v>554</v>
      </c>
      <c r="P23" s="188" t="s">
        <v>554</v>
      </c>
      <c r="Q23" s="189" t="s">
        <v>554</v>
      </c>
      <c r="R23" s="63" t="s">
        <v>554</v>
      </c>
      <c r="S23" s="63" t="s">
        <v>554</v>
      </c>
      <c r="T23" s="63" t="s">
        <v>554</v>
      </c>
      <c r="U23" s="64" t="s">
        <v>554</v>
      </c>
      <c r="V23" s="50" t="s">
        <v>554</v>
      </c>
      <c r="W23" s="51" t="s">
        <v>554</v>
      </c>
      <c r="X23" s="51" t="s">
        <v>554</v>
      </c>
      <c r="Y23" s="51" t="s">
        <v>554</v>
      </c>
      <c r="Z23" s="51" t="s">
        <v>554</v>
      </c>
      <c r="AA23" s="52" t="s">
        <v>554</v>
      </c>
      <c r="AB23" s="50" t="s">
        <v>554</v>
      </c>
      <c r="AC23" s="51" t="s">
        <v>554</v>
      </c>
      <c r="AD23" s="51" t="s">
        <v>554</v>
      </c>
      <c r="AE23" s="51" t="s">
        <v>554</v>
      </c>
      <c r="AF23" s="51" t="s">
        <v>554</v>
      </c>
      <c r="AG23" s="52" t="s">
        <v>554</v>
      </c>
      <c r="AH23" s="53" t="s">
        <v>554</v>
      </c>
      <c r="AI23" s="54" t="s">
        <v>554</v>
      </c>
      <c r="AJ23" s="54" t="s">
        <v>554</v>
      </c>
      <c r="AK23" s="54" t="s">
        <v>554</v>
      </c>
      <c r="AL23" s="54" t="s">
        <v>554</v>
      </c>
      <c r="AN23" s="492"/>
      <c r="AO23" s="493"/>
      <c r="AP23" s="493"/>
      <c r="AQ23" s="493"/>
      <c r="AR23" s="493"/>
      <c r="AS23" s="493"/>
      <c r="AT23" s="498"/>
      <c r="AU23" s="499"/>
    </row>
    <row r="24" spans="2:47" ht="15.75" hidden="1" customHeight="1">
      <c r="B24" s="479"/>
      <c r="C24" s="479"/>
      <c r="D24" s="480"/>
      <c r="E24" s="452"/>
      <c r="F24" s="456"/>
      <c r="G24" s="456"/>
      <c r="H24" s="456"/>
      <c r="I24" s="456"/>
      <c r="J24" s="188" t="s">
        <v>554</v>
      </c>
      <c r="K24" s="189" t="s">
        <v>554</v>
      </c>
      <c r="L24" s="189" t="s">
        <v>554</v>
      </c>
      <c r="M24" s="189" t="s">
        <v>554</v>
      </c>
      <c r="N24" s="189" t="s">
        <v>554</v>
      </c>
      <c r="O24" s="190" t="s">
        <v>554</v>
      </c>
      <c r="P24" s="188" t="s">
        <v>554</v>
      </c>
      <c r="Q24" s="189" t="s">
        <v>554</v>
      </c>
      <c r="R24" s="63" t="s">
        <v>554</v>
      </c>
      <c r="S24" s="63" t="s">
        <v>554</v>
      </c>
      <c r="T24" s="63" t="s">
        <v>554</v>
      </c>
      <c r="U24" s="64" t="s">
        <v>554</v>
      </c>
      <c r="V24" s="50" t="s">
        <v>554</v>
      </c>
      <c r="W24" s="51" t="s">
        <v>554</v>
      </c>
      <c r="X24" s="51" t="s">
        <v>554</v>
      </c>
      <c r="Y24" s="51" t="s">
        <v>554</v>
      </c>
      <c r="Z24" s="51" t="s">
        <v>554</v>
      </c>
      <c r="AA24" s="52" t="s">
        <v>554</v>
      </c>
      <c r="AB24" s="50" t="s">
        <v>554</v>
      </c>
      <c r="AC24" s="51" t="s">
        <v>554</v>
      </c>
      <c r="AD24" s="51" t="s">
        <v>554</v>
      </c>
      <c r="AE24" s="51" t="s">
        <v>554</v>
      </c>
      <c r="AF24" s="51" t="s">
        <v>554</v>
      </c>
      <c r="AG24" s="52" t="s">
        <v>554</v>
      </c>
      <c r="AH24" s="53" t="s">
        <v>554</v>
      </c>
      <c r="AI24" s="54" t="s">
        <v>554</v>
      </c>
      <c r="AJ24" s="54" t="s">
        <v>554</v>
      </c>
      <c r="AK24" s="54" t="s">
        <v>554</v>
      </c>
      <c r="AL24" s="54" t="s">
        <v>554</v>
      </c>
      <c r="AN24" s="492"/>
      <c r="AO24" s="493"/>
      <c r="AP24" s="493"/>
      <c r="AQ24" s="493"/>
      <c r="AR24" s="493"/>
      <c r="AS24" s="493"/>
      <c r="AT24" s="498"/>
      <c r="AU24" s="499"/>
    </row>
    <row r="25" spans="2:47" ht="15.75" hidden="1" customHeight="1" thickBot="1">
      <c r="B25" s="479"/>
      <c r="C25" s="479"/>
      <c r="D25" s="480"/>
      <c r="E25" s="452"/>
      <c r="F25" s="456"/>
      <c r="G25" s="456"/>
      <c r="H25" s="456"/>
      <c r="I25" s="456"/>
      <c r="J25" s="188" t="s">
        <v>554</v>
      </c>
      <c r="K25" s="189" t="s">
        <v>554</v>
      </c>
      <c r="L25" s="189" t="s">
        <v>554</v>
      </c>
      <c r="M25" s="189" t="s">
        <v>554</v>
      </c>
      <c r="N25" s="189" t="s">
        <v>554</v>
      </c>
      <c r="O25" s="190" t="s">
        <v>554</v>
      </c>
      <c r="P25" s="188" t="s">
        <v>554</v>
      </c>
      <c r="Q25" s="189" t="s">
        <v>554</v>
      </c>
      <c r="R25" s="63" t="s">
        <v>554</v>
      </c>
      <c r="S25" s="63" t="s">
        <v>554</v>
      </c>
      <c r="T25" s="63" t="s">
        <v>554</v>
      </c>
      <c r="U25" s="64" t="s">
        <v>554</v>
      </c>
      <c r="V25" s="50" t="s">
        <v>554</v>
      </c>
      <c r="W25" s="51" t="s">
        <v>554</v>
      </c>
      <c r="X25" s="51" t="s">
        <v>554</v>
      </c>
      <c r="Y25" s="51" t="s">
        <v>554</v>
      </c>
      <c r="Z25" s="51" t="s">
        <v>554</v>
      </c>
      <c r="AA25" s="52" t="s">
        <v>554</v>
      </c>
      <c r="AB25" s="50" t="s">
        <v>554</v>
      </c>
      <c r="AC25" s="51" t="s">
        <v>554</v>
      </c>
      <c r="AD25" s="51" t="s">
        <v>554</v>
      </c>
      <c r="AE25" s="51" t="s">
        <v>554</v>
      </c>
      <c r="AF25" s="51" t="s">
        <v>554</v>
      </c>
      <c r="AG25" s="52" t="s">
        <v>554</v>
      </c>
      <c r="AH25" s="53" t="s">
        <v>554</v>
      </c>
      <c r="AI25" s="54" t="s">
        <v>554</v>
      </c>
      <c r="AJ25" s="54" t="s">
        <v>554</v>
      </c>
      <c r="AK25" s="54" t="s">
        <v>554</v>
      </c>
      <c r="AL25" s="54" t="s">
        <v>554</v>
      </c>
      <c r="AN25" s="492"/>
      <c r="AO25" s="493"/>
      <c r="AP25" s="493"/>
      <c r="AQ25" s="493"/>
      <c r="AR25" s="493"/>
      <c r="AS25" s="493"/>
      <c r="AT25" s="498"/>
      <c r="AU25" s="499"/>
    </row>
    <row r="26" spans="2:47" ht="15.75" hidden="1" customHeight="1" thickBot="1">
      <c r="B26" s="479"/>
      <c r="C26" s="479"/>
      <c r="D26" s="480"/>
      <c r="E26" s="452"/>
      <c r="F26" s="456"/>
      <c r="G26" s="456"/>
      <c r="H26" s="456"/>
      <c r="I26" s="456"/>
      <c r="J26" s="188" t="s">
        <v>554</v>
      </c>
      <c r="K26" s="189" t="s">
        <v>554</v>
      </c>
      <c r="L26" s="189" t="s">
        <v>554</v>
      </c>
      <c r="M26" s="189" t="s">
        <v>554</v>
      </c>
      <c r="N26" s="189" t="s">
        <v>554</v>
      </c>
      <c r="O26" s="190" t="s">
        <v>554</v>
      </c>
      <c r="P26" s="188" t="s">
        <v>554</v>
      </c>
      <c r="Q26" s="189" t="s">
        <v>554</v>
      </c>
      <c r="R26" s="63" t="s">
        <v>554</v>
      </c>
      <c r="S26" s="63" t="s">
        <v>554</v>
      </c>
      <c r="T26" s="63" t="s">
        <v>554</v>
      </c>
      <c r="U26" s="64" t="s">
        <v>554</v>
      </c>
      <c r="V26" s="50" t="s">
        <v>554</v>
      </c>
      <c r="W26" s="51" t="s">
        <v>554</v>
      </c>
      <c r="X26" s="51" t="s">
        <v>554</v>
      </c>
      <c r="Y26" s="51" t="s">
        <v>554</v>
      </c>
      <c r="Z26" s="51" t="s">
        <v>554</v>
      </c>
      <c r="AA26" s="52" t="s">
        <v>554</v>
      </c>
      <c r="AB26" s="50" t="s">
        <v>554</v>
      </c>
      <c r="AC26" s="51" t="s">
        <v>554</v>
      </c>
      <c r="AD26" s="51" t="s">
        <v>554</v>
      </c>
      <c r="AE26" s="51" t="s">
        <v>554</v>
      </c>
      <c r="AF26" s="51" t="s">
        <v>554</v>
      </c>
      <c r="AG26" s="52" t="s">
        <v>554</v>
      </c>
      <c r="AH26" s="53" t="s">
        <v>554</v>
      </c>
      <c r="AI26" s="54" t="s">
        <v>554</v>
      </c>
      <c r="AJ26" s="54" t="s">
        <v>554</v>
      </c>
      <c r="AK26" s="54" t="s">
        <v>554</v>
      </c>
      <c r="AL26" s="54" t="s">
        <v>554</v>
      </c>
      <c r="AN26" s="492"/>
      <c r="AO26" s="493"/>
      <c r="AP26" s="493"/>
      <c r="AQ26" s="493"/>
      <c r="AR26" s="493"/>
      <c r="AS26" s="493"/>
      <c r="AT26" s="498"/>
      <c r="AU26" s="499"/>
    </row>
    <row r="27" spans="2:47" ht="21" customHeight="1" thickBot="1">
      <c r="B27" s="479"/>
      <c r="C27" s="479"/>
      <c r="D27" s="480"/>
      <c r="E27" s="453"/>
      <c r="F27" s="454"/>
      <c r="G27" s="454"/>
      <c r="H27" s="454"/>
      <c r="I27" s="454"/>
      <c r="J27" s="191" t="s">
        <v>554</v>
      </c>
      <c r="K27" s="192" t="s">
        <v>554</v>
      </c>
      <c r="L27" s="192" t="s">
        <v>554</v>
      </c>
      <c r="M27" s="192" t="s">
        <v>554</v>
      </c>
      <c r="N27" s="192" t="s">
        <v>554</v>
      </c>
      <c r="O27" s="193" t="s">
        <v>554</v>
      </c>
      <c r="P27" s="191" t="s">
        <v>554</v>
      </c>
      <c r="Q27" s="192" t="s">
        <v>554</v>
      </c>
      <c r="R27" s="66" t="s">
        <v>554</v>
      </c>
      <c r="S27" s="66" t="s">
        <v>554</v>
      </c>
      <c r="T27" s="66" t="s">
        <v>554</v>
      </c>
      <c r="U27" s="67" t="s">
        <v>554</v>
      </c>
      <c r="V27" s="55" t="s">
        <v>554</v>
      </c>
      <c r="W27" s="56" t="s">
        <v>554</v>
      </c>
      <c r="X27" s="56" t="s">
        <v>554</v>
      </c>
      <c r="Y27" s="56" t="s">
        <v>554</v>
      </c>
      <c r="Z27" s="56" t="s">
        <v>554</v>
      </c>
      <c r="AA27" s="57" t="s">
        <v>554</v>
      </c>
      <c r="AB27" s="55" t="s">
        <v>554</v>
      </c>
      <c r="AC27" s="56" t="s">
        <v>554</v>
      </c>
      <c r="AD27" s="56" t="s">
        <v>554</v>
      </c>
      <c r="AE27" s="56" t="s">
        <v>554</v>
      </c>
      <c r="AF27" s="56" t="s">
        <v>554</v>
      </c>
      <c r="AG27" s="57" t="s">
        <v>554</v>
      </c>
      <c r="AH27" s="58" t="s">
        <v>554</v>
      </c>
      <c r="AI27" s="59" t="s">
        <v>554</v>
      </c>
      <c r="AJ27" s="59" t="s">
        <v>554</v>
      </c>
      <c r="AK27" s="59" t="s">
        <v>554</v>
      </c>
      <c r="AL27" s="59" t="s">
        <v>554</v>
      </c>
      <c r="AN27" s="494"/>
      <c r="AO27" s="495"/>
      <c r="AP27" s="495"/>
      <c r="AQ27" s="495"/>
      <c r="AR27" s="495"/>
      <c r="AS27" s="495"/>
      <c r="AT27" s="500"/>
      <c r="AU27" s="501"/>
    </row>
    <row r="28" spans="2:47" ht="15.75" customHeight="1">
      <c r="B28" s="479"/>
      <c r="C28" s="479"/>
      <c r="D28" s="480"/>
      <c r="E28" s="446" t="s">
        <v>558</v>
      </c>
      <c r="F28" s="447"/>
      <c r="G28" s="447"/>
      <c r="H28" s="447"/>
      <c r="I28" s="448"/>
      <c r="J28" s="185" t="s">
        <v>554</v>
      </c>
      <c r="K28" s="186" t="s">
        <v>554</v>
      </c>
      <c r="L28" s="186" t="s">
        <v>554</v>
      </c>
      <c r="M28" s="186" t="s">
        <v>554</v>
      </c>
      <c r="N28" s="186" t="s">
        <v>554</v>
      </c>
      <c r="O28" s="187" t="s">
        <v>554</v>
      </c>
      <c r="P28" s="185" t="s">
        <v>554</v>
      </c>
      <c r="Q28" s="186" t="s">
        <v>554</v>
      </c>
      <c r="R28" s="186" t="s">
        <v>554</v>
      </c>
      <c r="S28" s="186" t="s">
        <v>554</v>
      </c>
      <c r="T28" s="186" t="s">
        <v>554</v>
      </c>
      <c r="U28" s="187" t="s">
        <v>554</v>
      </c>
      <c r="V28" s="185" t="s">
        <v>554</v>
      </c>
      <c r="W28" s="186" t="s">
        <v>554</v>
      </c>
      <c r="X28" s="60" t="s">
        <v>554</v>
      </c>
      <c r="Y28" s="60" t="s">
        <v>554</v>
      </c>
      <c r="Z28" s="60" t="s">
        <v>554</v>
      </c>
      <c r="AA28" s="61" t="s">
        <v>554</v>
      </c>
      <c r="AB28" s="45" t="s">
        <v>554</v>
      </c>
      <c r="AC28" s="46" t="s">
        <v>554</v>
      </c>
      <c r="AD28" s="46" t="s">
        <v>554</v>
      </c>
      <c r="AE28" s="46" t="s">
        <v>554</v>
      </c>
      <c r="AF28" s="46" t="s">
        <v>554</v>
      </c>
      <c r="AG28" s="47" t="s">
        <v>554</v>
      </c>
      <c r="AH28" s="48" t="s">
        <v>554</v>
      </c>
      <c r="AI28" s="49" t="s">
        <v>554</v>
      </c>
      <c r="AJ28" s="49" t="s">
        <v>554</v>
      </c>
      <c r="AK28" s="49" t="s">
        <v>554</v>
      </c>
      <c r="AL28" s="49" t="s">
        <v>554</v>
      </c>
      <c r="AN28" s="457" t="s">
        <v>388</v>
      </c>
      <c r="AO28" s="458"/>
      <c r="AP28" s="458"/>
      <c r="AQ28" s="458"/>
      <c r="AR28" s="458"/>
      <c r="AS28" s="458"/>
      <c r="AT28" s="465" t="s">
        <v>559</v>
      </c>
      <c r="AU28" s="465"/>
    </row>
    <row r="29" spans="2:47" ht="15.75">
      <c r="B29" s="479"/>
      <c r="C29" s="479"/>
      <c r="D29" s="480"/>
      <c r="E29" s="449"/>
      <c r="F29" s="456"/>
      <c r="G29" s="456"/>
      <c r="H29" s="456"/>
      <c r="I29" s="451"/>
      <c r="J29" s="188" t="s">
        <v>554</v>
      </c>
      <c r="K29" s="189" t="s">
        <v>554</v>
      </c>
      <c r="L29" s="189" t="s">
        <v>554</v>
      </c>
      <c r="M29" s="189" t="s">
        <v>554</v>
      </c>
      <c r="N29" s="189" t="s">
        <v>554</v>
      </c>
      <c r="O29" s="190" t="s">
        <v>554</v>
      </c>
      <c r="P29" s="188" t="s">
        <v>554</v>
      </c>
      <c r="Q29" s="189" t="s">
        <v>554</v>
      </c>
      <c r="R29" s="189" t="s">
        <v>554</v>
      </c>
      <c r="S29" s="189" t="s">
        <v>554</v>
      </c>
      <c r="T29" s="189" t="s">
        <v>554</v>
      </c>
      <c r="U29" s="190" t="s">
        <v>554</v>
      </c>
      <c r="V29" s="188" t="s">
        <v>554</v>
      </c>
      <c r="W29" s="189" t="s">
        <v>554</v>
      </c>
      <c r="X29" s="63" t="s">
        <v>554</v>
      </c>
      <c r="Y29" s="63" t="s">
        <v>554</v>
      </c>
      <c r="Z29" s="63" t="s">
        <v>554</v>
      </c>
      <c r="AA29" s="64" t="s">
        <v>554</v>
      </c>
      <c r="AB29" s="50" t="s">
        <v>554</v>
      </c>
      <c r="AC29" s="51" t="s">
        <v>554</v>
      </c>
      <c r="AD29" s="51" t="s">
        <v>554</v>
      </c>
      <c r="AE29" s="51" t="s">
        <v>554</v>
      </c>
      <c r="AF29" s="51" t="s">
        <v>554</v>
      </c>
      <c r="AG29" s="52" t="s">
        <v>554</v>
      </c>
      <c r="AH29" s="53" t="s">
        <v>554</v>
      </c>
      <c r="AI29" s="54" t="s">
        <v>554</v>
      </c>
      <c r="AJ29" s="54" t="s">
        <v>554</v>
      </c>
      <c r="AK29" s="54" t="s">
        <v>554</v>
      </c>
      <c r="AL29" s="54" t="s">
        <v>554</v>
      </c>
      <c r="AN29" s="459"/>
      <c r="AO29" s="460"/>
      <c r="AP29" s="460"/>
      <c r="AQ29" s="460"/>
      <c r="AR29" s="460"/>
      <c r="AS29" s="460"/>
      <c r="AT29" s="465"/>
      <c r="AU29" s="465"/>
    </row>
    <row r="30" spans="2:47" ht="15.75">
      <c r="B30" s="479"/>
      <c r="C30" s="479"/>
      <c r="D30" s="480"/>
      <c r="E30" s="452"/>
      <c r="F30" s="456"/>
      <c r="G30" s="456"/>
      <c r="H30" s="456"/>
      <c r="I30" s="451"/>
      <c r="J30" s="188" t="s">
        <v>554</v>
      </c>
      <c r="K30" s="189" t="s">
        <v>554</v>
      </c>
      <c r="L30" s="189" t="s">
        <v>554</v>
      </c>
      <c r="M30" s="189" t="s">
        <v>554</v>
      </c>
      <c r="N30" s="189" t="s">
        <v>554</v>
      </c>
      <c r="O30" s="190" t="s">
        <v>554</v>
      </c>
      <c r="P30" s="188" t="s">
        <v>554</v>
      </c>
      <c r="Q30" s="189" t="s">
        <v>554</v>
      </c>
      <c r="R30" s="189" t="s">
        <v>554</v>
      </c>
      <c r="S30" s="189" t="s">
        <v>554</v>
      </c>
      <c r="T30" s="189" t="s">
        <v>554</v>
      </c>
      <c r="U30" s="190" t="s">
        <v>554</v>
      </c>
      <c r="V30" s="188" t="s">
        <v>554</v>
      </c>
      <c r="W30" s="189" t="s">
        <v>554</v>
      </c>
      <c r="X30" s="63" t="s">
        <v>554</v>
      </c>
      <c r="Y30" s="63" t="s">
        <v>554</v>
      </c>
      <c r="Z30" s="63" t="s">
        <v>554</v>
      </c>
      <c r="AA30" s="64" t="s">
        <v>554</v>
      </c>
      <c r="AB30" s="50" t="s">
        <v>554</v>
      </c>
      <c r="AC30" s="51" t="s">
        <v>554</v>
      </c>
      <c r="AD30" s="51" t="s">
        <v>554</v>
      </c>
      <c r="AE30" s="51" t="s">
        <v>554</v>
      </c>
      <c r="AF30" s="51" t="s">
        <v>554</v>
      </c>
      <c r="AG30" s="52" t="s">
        <v>554</v>
      </c>
      <c r="AH30" s="53" t="s">
        <v>554</v>
      </c>
      <c r="AI30" s="54" t="s">
        <v>554</v>
      </c>
      <c r="AJ30" s="54" t="s">
        <v>554</v>
      </c>
      <c r="AK30" s="54" t="s">
        <v>554</v>
      </c>
      <c r="AL30" s="54" t="s">
        <v>554</v>
      </c>
      <c r="AN30" s="459"/>
      <c r="AO30" s="460"/>
      <c r="AP30" s="460"/>
      <c r="AQ30" s="460"/>
      <c r="AR30" s="460"/>
      <c r="AS30" s="460"/>
      <c r="AT30" s="465"/>
      <c r="AU30" s="465"/>
    </row>
    <row r="31" spans="2:47" ht="15.75">
      <c r="B31" s="479"/>
      <c r="C31" s="479"/>
      <c r="D31" s="480"/>
      <c r="E31" s="452"/>
      <c r="F31" s="456"/>
      <c r="G31" s="456"/>
      <c r="H31" s="456"/>
      <c r="I31" s="451"/>
      <c r="J31" s="188" t="s">
        <v>554</v>
      </c>
      <c r="K31" s="189" t="s">
        <v>554</v>
      </c>
      <c r="L31" s="189" t="s">
        <v>554</v>
      </c>
      <c r="M31" s="189" t="s">
        <v>554</v>
      </c>
      <c r="N31" s="189" t="s">
        <v>554</v>
      </c>
      <c r="O31" s="190" t="s">
        <v>554</v>
      </c>
      <c r="P31" s="188" t="s">
        <v>554</v>
      </c>
      <c r="Q31" s="189" t="s">
        <v>554</v>
      </c>
      <c r="R31" s="189" t="s">
        <v>554</v>
      </c>
      <c r="S31" s="189" t="s">
        <v>554</v>
      </c>
      <c r="T31" s="189" t="s">
        <v>554</v>
      </c>
      <c r="U31" s="190" t="s">
        <v>554</v>
      </c>
      <c r="V31" s="188" t="s">
        <v>554</v>
      </c>
      <c r="W31" s="189" t="s">
        <v>554</v>
      </c>
      <c r="X31" s="63" t="s">
        <v>554</v>
      </c>
      <c r="Y31" s="63" t="s">
        <v>554</v>
      </c>
      <c r="Z31" s="63" t="s">
        <v>554</v>
      </c>
      <c r="AA31" s="64" t="s">
        <v>554</v>
      </c>
      <c r="AB31" s="50" t="s">
        <v>554</v>
      </c>
      <c r="AC31" s="51" t="s">
        <v>554</v>
      </c>
      <c r="AD31" s="51" t="s">
        <v>554</v>
      </c>
      <c r="AE31" s="51" t="s">
        <v>554</v>
      </c>
      <c r="AF31" s="51" t="s">
        <v>554</v>
      </c>
      <c r="AG31" s="52" t="s">
        <v>554</v>
      </c>
      <c r="AH31" s="53" t="s">
        <v>554</v>
      </c>
      <c r="AI31" s="54" t="s">
        <v>554</v>
      </c>
      <c r="AJ31" s="54" t="s">
        <v>554</v>
      </c>
      <c r="AK31" s="54" t="s">
        <v>554</v>
      </c>
      <c r="AL31" s="54" t="s">
        <v>554</v>
      </c>
      <c r="AN31" s="459"/>
      <c r="AO31" s="460"/>
      <c r="AP31" s="460"/>
      <c r="AQ31" s="460"/>
      <c r="AR31" s="460"/>
      <c r="AS31" s="460"/>
      <c r="AT31" s="465"/>
      <c r="AU31" s="465"/>
    </row>
    <row r="32" spans="2:47" ht="15.75">
      <c r="B32" s="479"/>
      <c r="C32" s="479"/>
      <c r="D32" s="480"/>
      <c r="E32" s="452"/>
      <c r="F32" s="456"/>
      <c r="G32" s="456"/>
      <c r="H32" s="456"/>
      <c r="I32" s="451"/>
      <c r="J32" s="188" t="s">
        <v>554</v>
      </c>
      <c r="K32" s="189" t="s">
        <v>554</v>
      </c>
      <c r="L32" s="189" t="s">
        <v>554</v>
      </c>
      <c r="M32" s="189" t="s">
        <v>554</v>
      </c>
      <c r="N32" s="189" t="s">
        <v>554</v>
      </c>
      <c r="O32" s="190" t="s">
        <v>554</v>
      </c>
      <c r="P32" s="188" t="s">
        <v>554</v>
      </c>
      <c r="Q32" s="189" t="s">
        <v>554</v>
      </c>
      <c r="R32" s="189" t="s">
        <v>554</v>
      </c>
      <c r="S32" s="189" t="s">
        <v>554</v>
      </c>
      <c r="T32" s="189" t="s">
        <v>554</v>
      </c>
      <c r="U32" s="190" t="s">
        <v>554</v>
      </c>
      <c r="V32" s="188" t="s">
        <v>554</v>
      </c>
      <c r="W32" s="189" t="s">
        <v>554</v>
      </c>
      <c r="X32" s="63" t="s">
        <v>554</v>
      </c>
      <c r="Y32" s="63" t="s">
        <v>554</v>
      </c>
      <c r="Z32" s="63" t="s">
        <v>554</v>
      </c>
      <c r="AA32" s="64" t="s">
        <v>554</v>
      </c>
      <c r="AB32" s="50" t="s">
        <v>554</v>
      </c>
      <c r="AC32" s="51" t="s">
        <v>554</v>
      </c>
      <c r="AD32" s="51" t="s">
        <v>554</v>
      </c>
      <c r="AE32" s="51" t="s">
        <v>554</v>
      </c>
      <c r="AF32" s="51" t="s">
        <v>554</v>
      </c>
      <c r="AG32" s="52" t="s">
        <v>554</v>
      </c>
      <c r="AH32" s="53" t="s">
        <v>554</v>
      </c>
      <c r="AI32" s="54" t="s">
        <v>554</v>
      </c>
      <c r="AJ32" s="54" t="s">
        <v>554</v>
      </c>
      <c r="AK32" s="54" t="s">
        <v>554</v>
      </c>
      <c r="AL32" s="54" t="s">
        <v>554</v>
      </c>
      <c r="AN32" s="459"/>
      <c r="AO32" s="460"/>
      <c r="AP32" s="460"/>
      <c r="AQ32" s="460"/>
      <c r="AR32" s="460"/>
      <c r="AS32" s="460"/>
      <c r="AT32" s="465"/>
      <c r="AU32" s="465"/>
    </row>
    <row r="33" spans="2:47" ht="15.75">
      <c r="B33" s="479"/>
      <c r="C33" s="479"/>
      <c r="D33" s="480"/>
      <c r="E33" s="452"/>
      <c r="F33" s="456"/>
      <c r="G33" s="456"/>
      <c r="H33" s="456"/>
      <c r="I33" s="451"/>
      <c r="J33" s="188" t="s">
        <v>554</v>
      </c>
      <c r="K33" s="189" t="s">
        <v>554</v>
      </c>
      <c r="L33" s="189" t="s">
        <v>554</v>
      </c>
      <c r="M33" s="189" t="s">
        <v>554</v>
      </c>
      <c r="N33" s="189" t="s">
        <v>554</v>
      </c>
      <c r="O33" s="190" t="s">
        <v>554</v>
      </c>
      <c r="P33" s="188" t="s">
        <v>554</v>
      </c>
      <c r="Q33" s="189" t="s">
        <v>554</v>
      </c>
      <c r="R33" s="189" t="s">
        <v>554</v>
      </c>
      <c r="S33" s="189" t="s">
        <v>554</v>
      </c>
      <c r="T33" s="189" t="s">
        <v>554</v>
      </c>
      <c r="U33" s="190" t="s">
        <v>554</v>
      </c>
      <c r="V33" s="188" t="s">
        <v>554</v>
      </c>
      <c r="W33" s="189" t="s">
        <v>554</v>
      </c>
      <c r="X33" s="63" t="s">
        <v>554</v>
      </c>
      <c r="Y33" s="63" t="s">
        <v>554</v>
      </c>
      <c r="Z33" s="63" t="s">
        <v>554</v>
      </c>
      <c r="AA33" s="64" t="s">
        <v>554</v>
      </c>
      <c r="AB33" s="50" t="s">
        <v>554</v>
      </c>
      <c r="AC33" s="51" t="s">
        <v>554</v>
      </c>
      <c r="AD33" s="51" t="s">
        <v>554</v>
      </c>
      <c r="AE33" s="51" t="s">
        <v>554</v>
      </c>
      <c r="AF33" s="51" t="s">
        <v>554</v>
      </c>
      <c r="AG33" s="52" t="s">
        <v>554</v>
      </c>
      <c r="AH33" s="53" t="s">
        <v>554</v>
      </c>
      <c r="AI33" s="54" t="s">
        <v>554</v>
      </c>
      <c r="AJ33" s="54" t="s">
        <v>554</v>
      </c>
      <c r="AK33" s="54" t="s">
        <v>554</v>
      </c>
      <c r="AL33" s="54" t="s">
        <v>554</v>
      </c>
      <c r="AN33" s="459"/>
      <c r="AO33" s="460"/>
      <c r="AP33" s="460"/>
      <c r="AQ33" s="460"/>
      <c r="AR33" s="460"/>
      <c r="AS33" s="460"/>
      <c r="AT33" s="465"/>
      <c r="AU33" s="465"/>
    </row>
    <row r="34" spans="2:47" ht="15.75">
      <c r="B34" s="479"/>
      <c r="C34" s="479"/>
      <c r="D34" s="480"/>
      <c r="E34" s="452"/>
      <c r="F34" s="456"/>
      <c r="G34" s="456"/>
      <c r="H34" s="456"/>
      <c r="I34" s="451"/>
      <c r="J34" s="188" t="s">
        <v>554</v>
      </c>
      <c r="K34" s="189" t="s">
        <v>554</v>
      </c>
      <c r="L34" s="189" t="s">
        <v>554</v>
      </c>
      <c r="M34" s="189" t="s">
        <v>554</v>
      </c>
      <c r="N34" s="189" t="s">
        <v>554</v>
      </c>
      <c r="O34" s="190" t="s">
        <v>554</v>
      </c>
      <c r="P34" s="188" t="s">
        <v>554</v>
      </c>
      <c r="Q34" s="189" t="s">
        <v>554</v>
      </c>
      <c r="R34" s="189" t="s">
        <v>554</v>
      </c>
      <c r="S34" s="189" t="s">
        <v>554</v>
      </c>
      <c r="T34" s="189" t="s">
        <v>554</v>
      </c>
      <c r="U34" s="190" t="s">
        <v>554</v>
      </c>
      <c r="V34" s="188" t="s">
        <v>554</v>
      </c>
      <c r="W34" s="189" t="s">
        <v>554</v>
      </c>
      <c r="X34" s="63" t="s">
        <v>554</v>
      </c>
      <c r="Y34" s="63" t="s">
        <v>554</v>
      </c>
      <c r="Z34" s="63" t="s">
        <v>554</v>
      </c>
      <c r="AA34" s="64" t="s">
        <v>554</v>
      </c>
      <c r="AB34" s="50" t="s">
        <v>554</v>
      </c>
      <c r="AC34" s="51" t="s">
        <v>554</v>
      </c>
      <c r="AD34" s="51" t="s">
        <v>554</v>
      </c>
      <c r="AE34" s="51" t="s">
        <v>554</v>
      </c>
      <c r="AF34" s="51" t="s">
        <v>554</v>
      </c>
      <c r="AG34" s="52" t="s">
        <v>554</v>
      </c>
      <c r="AH34" s="53" t="s">
        <v>554</v>
      </c>
      <c r="AI34" s="54" t="s">
        <v>554</v>
      </c>
      <c r="AJ34" s="54" t="s">
        <v>554</v>
      </c>
      <c r="AK34" s="54" t="s">
        <v>554</v>
      </c>
      <c r="AL34" s="54" t="s">
        <v>554</v>
      </c>
      <c r="AN34" s="459"/>
      <c r="AO34" s="460"/>
      <c r="AP34" s="460"/>
      <c r="AQ34" s="460"/>
      <c r="AR34" s="460"/>
      <c r="AS34" s="460"/>
      <c r="AT34" s="465"/>
      <c r="AU34" s="465"/>
    </row>
    <row r="35" spans="2:47" ht="6" customHeight="1" thickBot="1">
      <c r="B35" s="479"/>
      <c r="C35" s="479"/>
      <c r="D35" s="480"/>
      <c r="E35" s="452"/>
      <c r="F35" s="456"/>
      <c r="G35" s="456"/>
      <c r="H35" s="456"/>
      <c r="I35" s="451"/>
      <c r="J35" s="188" t="s">
        <v>554</v>
      </c>
      <c r="K35" s="189" t="s">
        <v>554</v>
      </c>
      <c r="L35" s="189" t="s">
        <v>554</v>
      </c>
      <c r="M35" s="189" t="s">
        <v>554</v>
      </c>
      <c r="N35" s="189" t="s">
        <v>554</v>
      </c>
      <c r="O35" s="190" t="s">
        <v>554</v>
      </c>
      <c r="P35" s="188" t="s">
        <v>554</v>
      </c>
      <c r="Q35" s="189" t="s">
        <v>554</v>
      </c>
      <c r="R35" s="189" t="s">
        <v>554</v>
      </c>
      <c r="S35" s="189" t="s">
        <v>554</v>
      </c>
      <c r="T35" s="189" t="s">
        <v>554</v>
      </c>
      <c r="U35" s="190" t="s">
        <v>554</v>
      </c>
      <c r="V35" s="188" t="s">
        <v>554</v>
      </c>
      <c r="W35" s="189" t="s">
        <v>554</v>
      </c>
      <c r="X35" s="63" t="s">
        <v>554</v>
      </c>
      <c r="Y35" s="63" t="s">
        <v>554</v>
      </c>
      <c r="Z35" s="63" t="s">
        <v>554</v>
      </c>
      <c r="AA35" s="64" t="s">
        <v>554</v>
      </c>
      <c r="AB35" s="50" t="s">
        <v>554</v>
      </c>
      <c r="AC35" s="51" t="s">
        <v>554</v>
      </c>
      <c r="AD35" s="51" t="s">
        <v>554</v>
      </c>
      <c r="AE35" s="51" t="s">
        <v>554</v>
      </c>
      <c r="AF35" s="51" t="s">
        <v>554</v>
      </c>
      <c r="AG35" s="52" t="s">
        <v>554</v>
      </c>
      <c r="AH35" s="53" t="s">
        <v>554</v>
      </c>
      <c r="AI35" s="54" t="s">
        <v>554</v>
      </c>
      <c r="AJ35" s="54" t="s">
        <v>554</v>
      </c>
      <c r="AK35" s="54" t="s">
        <v>554</v>
      </c>
      <c r="AL35" s="54" t="s">
        <v>554</v>
      </c>
      <c r="AN35" s="459"/>
      <c r="AO35" s="460"/>
      <c r="AP35" s="460"/>
      <c r="AQ35" s="460"/>
      <c r="AR35" s="460"/>
      <c r="AS35" s="460"/>
      <c r="AT35" s="465"/>
      <c r="AU35" s="465"/>
    </row>
    <row r="36" spans="2:47" ht="16.5" hidden="1" thickBot="1">
      <c r="B36" s="479"/>
      <c r="C36" s="479"/>
      <c r="D36" s="480"/>
      <c r="E36" s="452"/>
      <c r="F36" s="456"/>
      <c r="G36" s="456"/>
      <c r="H36" s="456"/>
      <c r="I36" s="451"/>
      <c r="J36" s="62" t="s">
        <v>554</v>
      </c>
      <c r="K36" s="63" t="s">
        <v>554</v>
      </c>
      <c r="L36" s="63" t="s">
        <v>554</v>
      </c>
      <c r="M36" s="63" t="s">
        <v>554</v>
      </c>
      <c r="N36" s="63" t="s">
        <v>554</v>
      </c>
      <c r="O36" s="64" t="s">
        <v>554</v>
      </c>
      <c r="P36" s="62" t="s">
        <v>554</v>
      </c>
      <c r="Q36" s="63" t="s">
        <v>554</v>
      </c>
      <c r="R36" s="63" t="s">
        <v>554</v>
      </c>
      <c r="S36" s="63" t="s">
        <v>554</v>
      </c>
      <c r="T36" s="63" t="s">
        <v>554</v>
      </c>
      <c r="U36" s="64" t="s">
        <v>554</v>
      </c>
      <c r="V36" s="62" t="s">
        <v>554</v>
      </c>
      <c r="W36" s="63" t="s">
        <v>554</v>
      </c>
      <c r="X36" s="63" t="s">
        <v>554</v>
      </c>
      <c r="Y36" s="63" t="s">
        <v>554</v>
      </c>
      <c r="Z36" s="63" t="s">
        <v>554</v>
      </c>
      <c r="AA36" s="64" t="s">
        <v>554</v>
      </c>
      <c r="AB36" s="50" t="s">
        <v>554</v>
      </c>
      <c r="AC36" s="51" t="s">
        <v>554</v>
      </c>
      <c r="AD36" s="51" t="s">
        <v>554</v>
      </c>
      <c r="AE36" s="51" t="s">
        <v>554</v>
      </c>
      <c r="AF36" s="51" t="s">
        <v>554</v>
      </c>
      <c r="AG36" s="52" t="s">
        <v>554</v>
      </c>
      <c r="AH36" s="53" t="s">
        <v>554</v>
      </c>
      <c r="AI36" s="54" t="s">
        <v>554</v>
      </c>
      <c r="AJ36" s="54" t="s">
        <v>554</v>
      </c>
      <c r="AK36" s="54" t="s">
        <v>554</v>
      </c>
      <c r="AL36" s="54" t="s">
        <v>554</v>
      </c>
      <c r="AN36" s="459"/>
      <c r="AO36" s="460"/>
      <c r="AP36" s="460"/>
      <c r="AQ36" s="460"/>
      <c r="AR36" s="460"/>
      <c r="AS36" s="461"/>
      <c r="AT36" s="35"/>
      <c r="AU36" s="35"/>
    </row>
    <row r="37" spans="2:47" ht="16.5" hidden="1" thickBot="1">
      <c r="B37" s="479"/>
      <c r="C37" s="479"/>
      <c r="D37" s="480"/>
      <c r="E37" s="453"/>
      <c r="F37" s="454"/>
      <c r="G37" s="454"/>
      <c r="H37" s="454"/>
      <c r="I37" s="455"/>
      <c r="J37" s="62" t="s">
        <v>554</v>
      </c>
      <c r="K37" s="63" t="s">
        <v>554</v>
      </c>
      <c r="L37" s="63" t="s">
        <v>554</v>
      </c>
      <c r="M37" s="63" t="s">
        <v>554</v>
      </c>
      <c r="N37" s="63" t="s">
        <v>554</v>
      </c>
      <c r="O37" s="64" t="s">
        <v>554</v>
      </c>
      <c r="P37" s="62" t="s">
        <v>554</v>
      </c>
      <c r="Q37" s="63" t="s">
        <v>554</v>
      </c>
      <c r="R37" s="63" t="s">
        <v>554</v>
      </c>
      <c r="S37" s="63" t="s">
        <v>554</v>
      </c>
      <c r="T37" s="63" t="s">
        <v>554</v>
      </c>
      <c r="U37" s="64" t="s">
        <v>554</v>
      </c>
      <c r="V37" s="62" t="s">
        <v>554</v>
      </c>
      <c r="W37" s="63" t="s">
        <v>554</v>
      </c>
      <c r="X37" s="63" t="s">
        <v>554</v>
      </c>
      <c r="Y37" s="63" t="s">
        <v>554</v>
      </c>
      <c r="Z37" s="63" t="s">
        <v>554</v>
      </c>
      <c r="AA37" s="64" t="s">
        <v>554</v>
      </c>
      <c r="AB37" s="55" t="s">
        <v>554</v>
      </c>
      <c r="AC37" s="56" t="s">
        <v>554</v>
      </c>
      <c r="AD37" s="56" t="s">
        <v>554</v>
      </c>
      <c r="AE37" s="56" t="s">
        <v>554</v>
      </c>
      <c r="AF37" s="56" t="s">
        <v>554</v>
      </c>
      <c r="AG37" s="57" t="s">
        <v>554</v>
      </c>
      <c r="AH37" s="58" t="s">
        <v>554</v>
      </c>
      <c r="AI37" s="59" t="s">
        <v>554</v>
      </c>
      <c r="AJ37" s="59" t="s">
        <v>554</v>
      </c>
      <c r="AK37" s="59" t="s">
        <v>554</v>
      </c>
      <c r="AL37" s="59" t="s">
        <v>554</v>
      </c>
      <c r="AN37" s="462"/>
      <c r="AO37" s="463"/>
      <c r="AP37" s="463"/>
      <c r="AQ37" s="463"/>
      <c r="AR37" s="463"/>
      <c r="AS37" s="464"/>
      <c r="AT37" s="35"/>
      <c r="AU37" s="35"/>
    </row>
    <row r="38" spans="2:47" ht="15.75">
      <c r="B38" s="479"/>
      <c r="C38" s="479"/>
      <c r="D38" s="480"/>
      <c r="E38" s="446" t="s">
        <v>560</v>
      </c>
      <c r="F38" s="447"/>
      <c r="G38" s="447"/>
      <c r="H38" s="447"/>
      <c r="I38" s="447"/>
      <c r="J38" s="68" t="s">
        <v>554</v>
      </c>
      <c r="K38" s="69" t="s">
        <v>554</v>
      </c>
      <c r="L38" s="69" t="s">
        <v>554</v>
      </c>
      <c r="M38" s="69" t="s">
        <v>554</v>
      </c>
      <c r="N38" s="69" t="s">
        <v>554</v>
      </c>
      <c r="O38" s="70" t="s">
        <v>554</v>
      </c>
      <c r="P38" s="185" t="s">
        <v>554</v>
      </c>
      <c r="Q38" s="186" t="s">
        <v>554</v>
      </c>
      <c r="R38" s="186" t="s">
        <v>554</v>
      </c>
      <c r="S38" s="186" t="s">
        <v>554</v>
      </c>
      <c r="T38" s="186" t="s">
        <v>554</v>
      </c>
      <c r="U38" s="187" t="s">
        <v>554</v>
      </c>
      <c r="V38" s="185"/>
      <c r="W38" s="186"/>
      <c r="X38" s="60" t="s">
        <v>554</v>
      </c>
      <c r="Y38" s="60" t="s">
        <v>554</v>
      </c>
      <c r="Z38" s="60" t="s">
        <v>554</v>
      </c>
      <c r="AA38" s="61" t="s">
        <v>554</v>
      </c>
      <c r="AB38" s="45" t="s">
        <v>554</v>
      </c>
      <c r="AC38" s="46" t="s">
        <v>554</v>
      </c>
      <c r="AD38" s="46" t="s">
        <v>554</v>
      </c>
      <c r="AE38" s="46" t="s">
        <v>554</v>
      </c>
      <c r="AF38" s="46" t="s">
        <v>554</v>
      </c>
      <c r="AG38" s="47" t="s">
        <v>554</v>
      </c>
      <c r="AH38" s="48" t="s">
        <v>554</v>
      </c>
      <c r="AI38" s="49" t="s">
        <v>554</v>
      </c>
      <c r="AJ38" s="49" t="s">
        <v>554</v>
      </c>
      <c r="AK38" s="49" t="s">
        <v>554</v>
      </c>
      <c r="AL38" s="49" t="s">
        <v>554</v>
      </c>
      <c r="AN38" s="466" t="s">
        <v>433</v>
      </c>
      <c r="AO38" s="467"/>
      <c r="AP38" s="467"/>
      <c r="AQ38" s="467"/>
      <c r="AR38" s="467"/>
      <c r="AS38" s="467"/>
      <c r="AT38" s="465" t="s">
        <v>561</v>
      </c>
      <c r="AU38" s="474"/>
    </row>
    <row r="39" spans="2:47" ht="15.75">
      <c r="B39" s="479"/>
      <c r="C39" s="479"/>
      <c r="D39" s="480"/>
      <c r="E39" s="449"/>
      <c r="F39" s="456"/>
      <c r="G39" s="456"/>
      <c r="H39" s="456"/>
      <c r="I39" s="456"/>
      <c r="J39" s="71" t="s">
        <v>554</v>
      </c>
      <c r="K39" s="72" t="s">
        <v>554</v>
      </c>
      <c r="L39" s="72" t="s">
        <v>554</v>
      </c>
      <c r="M39" s="72" t="s">
        <v>554</v>
      </c>
      <c r="N39" s="72" t="s">
        <v>554</v>
      </c>
      <c r="O39" s="73" t="s">
        <v>554</v>
      </c>
      <c r="P39" s="188" t="s">
        <v>554</v>
      </c>
      <c r="Q39" s="189" t="s">
        <v>554</v>
      </c>
      <c r="R39" s="189" t="s">
        <v>554</v>
      </c>
      <c r="S39" s="189" t="s">
        <v>554</v>
      </c>
      <c r="T39" s="189" t="s">
        <v>554</v>
      </c>
      <c r="U39" s="190" t="s">
        <v>554</v>
      </c>
      <c r="V39" s="188" t="s">
        <v>554</v>
      </c>
      <c r="W39" s="189" t="s">
        <v>554</v>
      </c>
      <c r="X39" s="63" t="s">
        <v>554</v>
      </c>
      <c r="Y39" s="63" t="s">
        <v>554</v>
      </c>
      <c r="Z39" s="63" t="s">
        <v>554</v>
      </c>
      <c r="AA39" s="64" t="s">
        <v>554</v>
      </c>
      <c r="AB39" s="50" t="s">
        <v>554</v>
      </c>
      <c r="AC39" s="51" t="s">
        <v>554</v>
      </c>
      <c r="AD39" s="51" t="s">
        <v>554</v>
      </c>
      <c r="AE39" s="51" t="s">
        <v>554</v>
      </c>
      <c r="AF39" s="51" t="s">
        <v>554</v>
      </c>
      <c r="AG39" s="52" t="s">
        <v>554</v>
      </c>
      <c r="AH39" s="53" t="s">
        <v>554</v>
      </c>
      <c r="AI39" s="54" t="s">
        <v>554</v>
      </c>
      <c r="AJ39" s="54" t="s">
        <v>554</v>
      </c>
      <c r="AK39" s="54" t="s">
        <v>554</v>
      </c>
      <c r="AL39" s="54" t="s">
        <v>554</v>
      </c>
      <c r="AN39" s="468"/>
      <c r="AO39" s="469"/>
      <c r="AP39" s="469"/>
      <c r="AQ39" s="469"/>
      <c r="AR39" s="469"/>
      <c r="AS39" s="469"/>
      <c r="AT39" s="474"/>
      <c r="AU39" s="474"/>
    </row>
    <row r="40" spans="2:47" ht="15.75">
      <c r="B40" s="479"/>
      <c r="C40" s="479"/>
      <c r="D40" s="480"/>
      <c r="E40" s="452"/>
      <c r="F40" s="456"/>
      <c r="G40" s="456"/>
      <c r="H40" s="456"/>
      <c r="I40" s="456"/>
      <c r="J40" s="71" t="s">
        <v>554</v>
      </c>
      <c r="K40" s="72" t="s">
        <v>554</v>
      </c>
      <c r="L40" s="72" t="s">
        <v>554</v>
      </c>
      <c r="M40" s="72" t="s">
        <v>554</v>
      </c>
      <c r="N40" s="72" t="s">
        <v>554</v>
      </c>
      <c r="O40" s="73" t="s">
        <v>554</v>
      </c>
      <c r="P40" s="188" t="s">
        <v>554</v>
      </c>
      <c r="Q40" s="189" t="s">
        <v>554</v>
      </c>
      <c r="R40" s="189" t="s">
        <v>554</v>
      </c>
      <c r="S40" s="189" t="s">
        <v>554</v>
      </c>
      <c r="T40" s="189" t="s">
        <v>554</v>
      </c>
      <c r="U40" s="190" t="s">
        <v>554</v>
      </c>
      <c r="V40" s="188" t="s">
        <v>554</v>
      </c>
      <c r="W40" s="189" t="s">
        <v>554</v>
      </c>
      <c r="X40" s="63" t="s">
        <v>554</v>
      </c>
      <c r="Y40" s="63" t="s">
        <v>554</v>
      </c>
      <c r="Z40" s="63" t="s">
        <v>554</v>
      </c>
      <c r="AA40" s="64" t="s">
        <v>554</v>
      </c>
      <c r="AB40" s="50" t="s">
        <v>554</v>
      </c>
      <c r="AC40" s="51" t="s">
        <v>554</v>
      </c>
      <c r="AD40" s="51" t="s">
        <v>554</v>
      </c>
      <c r="AE40" s="51" t="s">
        <v>554</v>
      </c>
      <c r="AF40" s="51" t="s">
        <v>554</v>
      </c>
      <c r="AG40" s="52" t="s">
        <v>554</v>
      </c>
      <c r="AH40" s="53" t="s">
        <v>554</v>
      </c>
      <c r="AI40" s="54" t="s">
        <v>554</v>
      </c>
      <c r="AJ40" s="54" t="s">
        <v>554</v>
      </c>
      <c r="AK40" s="54" t="s">
        <v>554</v>
      </c>
      <c r="AL40" s="54" t="s">
        <v>554</v>
      </c>
      <c r="AN40" s="468"/>
      <c r="AO40" s="469"/>
      <c r="AP40" s="469"/>
      <c r="AQ40" s="469"/>
      <c r="AR40" s="469"/>
      <c r="AS40" s="469"/>
      <c r="AT40" s="474"/>
      <c r="AU40" s="474"/>
    </row>
    <row r="41" spans="2:47" ht="15.75">
      <c r="B41" s="479"/>
      <c r="C41" s="479"/>
      <c r="D41" s="480"/>
      <c r="E41" s="452"/>
      <c r="F41" s="456"/>
      <c r="G41" s="456"/>
      <c r="H41" s="456"/>
      <c r="I41" s="456"/>
      <c r="J41" s="71" t="s">
        <v>554</v>
      </c>
      <c r="K41" s="72" t="s">
        <v>554</v>
      </c>
      <c r="L41" s="72" t="s">
        <v>554</v>
      </c>
      <c r="M41" s="72" t="s">
        <v>554</v>
      </c>
      <c r="N41" s="72" t="s">
        <v>554</v>
      </c>
      <c r="O41" s="73" t="s">
        <v>554</v>
      </c>
      <c r="P41" s="188" t="s">
        <v>554</v>
      </c>
      <c r="Q41" s="189" t="s">
        <v>554</v>
      </c>
      <c r="R41" s="189" t="s">
        <v>554</v>
      </c>
      <c r="S41" s="189" t="s">
        <v>554</v>
      </c>
      <c r="T41" s="189" t="s">
        <v>554</v>
      </c>
      <c r="U41" s="190" t="s">
        <v>554</v>
      </c>
      <c r="V41" s="188" t="s">
        <v>554</v>
      </c>
      <c r="W41" s="189" t="s">
        <v>554</v>
      </c>
      <c r="X41" s="63" t="s">
        <v>554</v>
      </c>
      <c r="Y41" s="63" t="s">
        <v>554</v>
      </c>
      <c r="Z41" s="63" t="s">
        <v>554</v>
      </c>
      <c r="AA41" s="64" t="s">
        <v>554</v>
      </c>
      <c r="AB41" s="50" t="s">
        <v>554</v>
      </c>
      <c r="AC41" s="51" t="s">
        <v>554</v>
      </c>
      <c r="AD41" s="51" t="s">
        <v>554</v>
      </c>
      <c r="AE41" s="51" t="s">
        <v>554</v>
      </c>
      <c r="AF41" s="51" t="s">
        <v>554</v>
      </c>
      <c r="AG41" s="52" t="s">
        <v>554</v>
      </c>
      <c r="AH41" s="53" t="s">
        <v>554</v>
      </c>
      <c r="AI41" s="54" t="s">
        <v>554</v>
      </c>
      <c r="AJ41" s="54" t="s">
        <v>554</v>
      </c>
      <c r="AK41" s="54" t="s">
        <v>554</v>
      </c>
      <c r="AL41" s="54" t="s">
        <v>554</v>
      </c>
      <c r="AN41" s="468"/>
      <c r="AO41" s="469"/>
      <c r="AP41" s="469"/>
      <c r="AQ41" s="469"/>
      <c r="AR41" s="469"/>
      <c r="AS41" s="469"/>
      <c r="AT41" s="474"/>
      <c r="AU41" s="474"/>
    </row>
    <row r="42" spans="2:47" ht="15.75">
      <c r="B42" s="479"/>
      <c r="C42" s="479"/>
      <c r="D42" s="480"/>
      <c r="E42" s="452"/>
      <c r="F42" s="456"/>
      <c r="G42" s="456"/>
      <c r="H42" s="456"/>
      <c r="I42" s="456"/>
      <c r="J42" s="71" t="s">
        <v>554</v>
      </c>
      <c r="K42" s="72" t="s">
        <v>554</v>
      </c>
      <c r="L42" s="72" t="s">
        <v>554</v>
      </c>
      <c r="M42" s="72" t="s">
        <v>554</v>
      </c>
      <c r="N42" s="72" t="s">
        <v>554</v>
      </c>
      <c r="O42" s="73" t="s">
        <v>554</v>
      </c>
      <c r="P42" s="188" t="s">
        <v>554</v>
      </c>
      <c r="Q42" s="189" t="s">
        <v>554</v>
      </c>
      <c r="R42" s="189" t="s">
        <v>554</v>
      </c>
      <c r="S42" s="189" t="s">
        <v>554</v>
      </c>
      <c r="T42" s="189" t="s">
        <v>554</v>
      </c>
      <c r="U42" s="190" t="s">
        <v>554</v>
      </c>
      <c r="V42" s="188" t="s">
        <v>554</v>
      </c>
      <c r="W42" s="189" t="s">
        <v>554</v>
      </c>
      <c r="X42" s="63" t="s">
        <v>554</v>
      </c>
      <c r="Y42" s="63" t="s">
        <v>554</v>
      </c>
      <c r="Z42" s="63" t="s">
        <v>554</v>
      </c>
      <c r="AA42" s="64" t="s">
        <v>554</v>
      </c>
      <c r="AB42" s="50" t="s">
        <v>554</v>
      </c>
      <c r="AC42" s="51" t="s">
        <v>554</v>
      </c>
      <c r="AD42" s="51" t="s">
        <v>554</v>
      </c>
      <c r="AE42" s="51" t="s">
        <v>554</v>
      </c>
      <c r="AF42" s="51" t="s">
        <v>554</v>
      </c>
      <c r="AG42" s="52" t="s">
        <v>554</v>
      </c>
      <c r="AH42" s="53" t="s">
        <v>554</v>
      </c>
      <c r="AI42" s="54" t="s">
        <v>554</v>
      </c>
      <c r="AJ42" s="54" t="s">
        <v>554</v>
      </c>
      <c r="AK42" s="54" t="s">
        <v>554</v>
      </c>
      <c r="AL42" s="54" t="s">
        <v>554</v>
      </c>
      <c r="AN42" s="468"/>
      <c r="AO42" s="469"/>
      <c r="AP42" s="469"/>
      <c r="AQ42" s="469"/>
      <c r="AR42" s="469"/>
      <c r="AS42" s="469"/>
      <c r="AT42" s="474"/>
      <c r="AU42" s="474"/>
    </row>
    <row r="43" spans="2:47" ht="15.75">
      <c r="B43" s="479"/>
      <c r="C43" s="479"/>
      <c r="D43" s="480"/>
      <c r="E43" s="452"/>
      <c r="F43" s="456"/>
      <c r="G43" s="456"/>
      <c r="H43" s="456"/>
      <c r="I43" s="456"/>
      <c r="J43" s="71" t="s">
        <v>554</v>
      </c>
      <c r="K43" s="72" t="s">
        <v>554</v>
      </c>
      <c r="L43" s="72" t="s">
        <v>554</v>
      </c>
      <c r="M43" s="72" t="s">
        <v>554</v>
      </c>
      <c r="N43" s="72" t="s">
        <v>554</v>
      </c>
      <c r="O43" s="73" t="s">
        <v>554</v>
      </c>
      <c r="P43" s="188" t="s">
        <v>554</v>
      </c>
      <c r="Q43" s="189" t="s">
        <v>554</v>
      </c>
      <c r="R43" s="189" t="s">
        <v>554</v>
      </c>
      <c r="S43" s="189" t="s">
        <v>554</v>
      </c>
      <c r="T43" s="189" t="s">
        <v>554</v>
      </c>
      <c r="U43" s="190" t="s">
        <v>554</v>
      </c>
      <c r="V43" s="188" t="s">
        <v>554</v>
      </c>
      <c r="W43" s="189" t="s">
        <v>554</v>
      </c>
      <c r="X43" s="63" t="s">
        <v>554</v>
      </c>
      <c r="Y43" s="63" t="s">
        <v>554</v>
      </c>
      <c r="Z43" s="63" t="s">
        <v>554</v>
      </c>
      <c r="AA43" s="64" t="s">
        <v>554</v>
      </c>
      <c r="AB43" s="50" t="s">
        <v>554</v>
      </c>
      <c r="AC43" s="51" t="s">
        <v>554</v>
      </c>
      <c r="AD43" s="51" t="s">
        <v>554</v>
      </c>
      <c r="AE43" s="51" t="s">
        <v>554</v>
      </c>
      <c r="AF43" s="51" t="s">
        <v>554</v>
      </c>
      <c r="AG43" s="52" t="s">
        <v>554</v>
      </c>
      <c r="AH43" s="53" t="s">
        <v>554</v>
      </c>
      <c r="AI43" s="54" t="s">
        <v>554</v>
      </c>
      <c r="AJ43" s="54" t="s">
        <v>554</v>
      </c>
      <c r="AK43" s="54" t="s">
        <v>554</v>
      </c>
      <c r="AL43" s="54" t="s">
        <v>554</v>
      </c>
      <c r="AN43" s="468"/>
      <c r="AO43" s="469"/>
      <c r="AP43" s="469"/>
      <c r="AQ43" s="469"/>
      <c r="AR43" s="469"/>
      <c r="AS43" s="469"/>
      <c r="AT43" s="474"/>
      <c r="AU43" s="474"/>
    </row>
    <row r="44" spans="2:47" ht="15.75">
      <c r="B44" s="479"/>
      <c r="C44" s="479"/>
      <c r="D44" s="480"/>
      <c r="E44" s="452"/>
      <c r="F44" s="456"/>
      <c r="G44" s="456"/>
      <c r="H44" s="456"/>
      <c r="I44" s="456"/>
      <c r="J44" s="71" t="s">
        <v>554</v>
      </c>
      <c r="K44" s="72" t="s">
        <v>554</v>
      </c>
      <c r="L44" s="72" t="s">
        <v>554</v>
      </c>
      <c r="M44" s="72" t="s">
        <v>554</v>
      </c>
      <c r="N44" s="72" t="s">
        <v>554</v>
      </c>
      <c r="O44" s="73" t="s">
        <v>554</v>
      </c>
      <c r="P44" s="188" t="s">
        <v>554</v>
      </c>
      <c r="Q44" s="189" t="s">
        <v>554</v>
      </c>
      <c r="R44" s="189" t="s">
        <v>554</v>
      </c>
      <c r="S44" s="189" t="s">
        <v>554</v>
      </c>
      <c r="T44" s="189" t="s">
        <v>554</v>
      </c>
      <c r="U44" s="190" t="s">
        <v>554</v>
      </c>
      <c r="V44" s="188" t="s">
        <v>554</v>
      </c>
      <c r="W44" s="189" t="s">
        <v>554</v>
      </c>
      <c r="X44" s="63" t="s">
        <v>554</v>
      </c>
      <c r="Y44" s="63" t="s">
        <v>554</v>
      </c>
      <c r="Z44" s="63" t="s">
        <v>554</v>
      </c>
      <c r="AA44" s="64" t="s">
        <v>554</v>
      </c>
      <c r="AB44" s="50" t="s">
        <v>554</v>
      </c>
      <c r="AC44" s="51" t="s">
        <v>554</v>
      </c>
      <c r="AD44" s="51" t="s">
        <v>554</v>
      </c>
      <c r="AE44" s="51" t="s">
        <v>554</v>
      </c>
      <c r="AF44" s="51" t="s">
        <v>554</v>
      </c>
      <c r="AG44" s="52" t="s">
        <v>554</v>
      </c>
      <c r="AH44" s="53" t="s">
        <v>554</v>
      </c>
      <c r="AI44" s="54" t="s">
        <v>554</v>
      </c>
      <c r="AJ44" s="54" t="s">
        <v>554</v>
      </c>
      <c r="AK44" s="54" t="s">
        <v>554</v>
      </c>
      <c r="AL44" s="54" t="s">
        <v>554</v>
      </c>
      <c r="AN44" s="468"/>
      <c r="AO44" s="469"/>
      <c r="AP44" s="469"/>
      <c r="AQ44" s="469"/>
      <c r="AR44" s="469"/>
      <c r="AS44" s="469"/>
      <c r="AT44" s="474"/>
      <c r="AU44" s="474"/>
    </row>
    <row r="45" spans="2:47" ht="3" customHeight="1" thickBot="1">
      <c r="B45" s="479"/>
      <c r="C45" s="479"/>
      <c r="D45" s="480"/>
      <c r="E45" s="452"/>
      <c r="F45" s="456"/>
      <c r="G45" s="456"/>
      <c r="H45" s="456"/>
      <c r="I45" s="456"/>
      <c r="J45" s="71" t="s">
        <v>554</v>
      </c>
      <c r="K45" s="72" t="s">
        <v>554</v>
      </c>
      <c r="L45" s="72" t="s">
        <v>554</v>
      </c>
      <c r="M45" s="72" t="s">
        <v>554</v>
      </c>
      <c r="N45" s="72" t="s">
        <v>554</v>
      </c>
      <c r="O45" s="73" t="s">
        <v>554</v>
      </c>
      <c r="P45" s="188" t="s">
        <v>554</v>
      </c>
      <c r="Q45" s="189" t="s">
        <v>554</v>
      </c>
      <c r="R45" s="189" t="s">
        <v>554</v>
      </c>
      <c r="S45" s="189" t="s">
        <v>554</v>
      </c>
      <c r="T45" s="189" t="s">
        <v>554</v>
      </c>
      <c r="U45" s="190" t="s">
        <v>554</v>
      </c>
      <c r="V45" s="188" t="s">
        <v>554</v>
      </c>
      <c r="W45" s="189" t="s">
        <v>554</v>
      </c>
      <c r="X45" s="63" t="s">
        <v>554</v>
      </c>
      <c r="Y45" s="63" t="s">
        <v>554</v>
      </c>
      <c r="Z45" s="63" t="s">
        <v>554</v>
      </c>
      <c r="AA45" s="64" t="s">
        <v>554</v>
      </c>
      <c r="AB45" s="50" t="s">
        <v>554</v>
      </c>
      <c r="AC45" s="51" t="s">
        <v>554</v>
      </c>
      <c r="AD45" s="51" t="s">
        <v>554</v>
      </c>
      <c r="AE45" s="51" t="s">
        <v>554</v>
      </c>
      <c r="AF45" s="51" t="s">
        <v>554</v>
      </c>
      <c r="AG45" s="52" t="s">
        <v>554</v>
      </c>
      <c r="AH45" s="53" t="s">
        <v>554</v>
      </c>
      <c r="AI45" s="54" t="s">
        <v>554</v>
      </c>
      <c r="AJ45" s="54" t="s">
        <v>554</v>
      </c>
      <c r="AK45" s="54" t="s">
        <v>554</v>
      </c>
      <c r="AL45" s="54" t="s">
        <v>554</v>
      </c>
      <c r="AN45" s="468"/>
      <c r="AO45" s="469"/>
      <c r="AP45" s="469"/>
      <c r="AQ45" s="469"/>
      <c r="AR45" s="469"/>
      <c r="AS45" s="470"/>
      <c r="AT45" s="35"/>
      <c r="AU45" s="35"/>
    </row>
    <row r="46" spans="2:47" ht="16.5" hidden="1" thickBot="1">
      <c r="B46" s="479"/>
      <c r="C46" s="479"/>
      <c r="D46" s="480"/>
      <c r="E46" s="452"/>
      <c r="F46" s="456"/>
      <c r="G46" s="456"/>
      <c r="H46" s="456"/>
      <c r="I46" s="456"/>
      <c r="J46" s="71" t="s">
        <v>554</v>
      </c>
      <c r="K46" s="72" t="s">
        <v>554</v>
      </c>
      <c r="L46" s="72" t="s">
        <v>554</v>
      </c>
      <c r="M46" s="72" t="s">
        <v>554</v>
      </c>
      <c r="N46" s="72" t="s">
        <v>554</v>
      </c>
      <c r="O46" s="73" t="s">
        <v>554</v>
      </c>
      <c r="P46" s="62" t="s">
        <v>554</v>
      </c>
      <c r="Q46" s="63" t="s">
        <v>554</v>
      </c>
      <c r="R46" s="63" t="s">
        <v>554</v>
      </c>
      <c r="S46" s="63" t="s">
        <v>554</v>
      </c>
      <c r="T46" s="63" t="s">
        <v>554</v>
      </c>
      <c r="U46" s="64" t="s">
        <v>554</v>
      </c>
      <c r="V46" s="62" t="s">
        <v>554</v>
      </c>
      <c r="W46" s="63" t="s">
        <v>554</v>
      </c>
      <c r="X46" s="63" t="s">
        <v>554</v>
      </c>
      <c r="Y46" s="63" t="s">
        <v>554</v>
      </c>
      <c r="Z46" s="63" t="s">
        <v>554</v>
      </c>
      <c r="AA46" s="64" t="s">
        <v>554</v>
      </c>
      <c r="AB46" s="50" t="s">
        <v>554</v>
      </c>
      <c r="AC46" s="51" t="s">
        <v>554</v>
      </c>
      <c r="AD46" s="51" t="s">
        <v>554</v>
      </c>
      <c r="AE46" s="51" t="s">
        <v>554</v>
      </c>
      <c r="AF46" s="51" t="s">
        <v>554</v>
      </c>
      <c r="AG46" s="52" t="s">
        <v>554</v>
      </c>
      <c r="AH46" s="53" t="s">
        <v>554</v>
      </c>
      <c r="AI46" s="54" t="s">
        <v>554</v>
      </c>
      <c r="AJ46" s="54" t="s">
        <v>554</v>
      </c>
      <c r="AK46" s="54" t="s">
        <v>554</v>
      </c>
      <c r="AL46" s="54" t="s">
        <v>554</v>
      </c>
      <c r="AN46" s="468"/>
      <c r="AO46" s="469"/>
      <c r="AP46" s="469"/>
      <c r="AQ46" s="469"/>
      <c r="AR46" s="469"/>
      <c r="AS46" s="470"/>
    </row>
    <row r="47" spans="2:47" ht="16.5" hidden="1" thickBot="1">
      <c r="B47" s="479"/>
      <c r="C47" s="479"/>
      <c r="D47" s="480"/>
      <c r="E47" s="453"/>
      <c r="F47" s="454"/>
      <c r="G47" s="454"/>
      <c r="H47" s="454"/>
      <c r="I47" s="454"/>
      <c r="J47" s="74" t="s">
        <v>554</v>
      </c>
      <c r="K47" s="75" t="s">
        <v>554</v>
      </c>
      <c r="L47" s="75" t="s">
        <v>554</v>
      </c>
      <c r="M47" s="75" t="s">
        <v>554</v>
      </c>
      <c r="N47" s="75" t="s">
        <v>554</v>
      </c>
      <c r="O47" s="76" t="s">
        <v>554</v>
      </c>
      <c r="P47" s="62" t="s">
        <v>554</v>
      </c>
      <c r="Q47" s="63" t="s">
        <v>554</v>
      </c>
      <c r="R47" s="63" t="s">
        <v>554</v>
      </c>
      <c r="S47" s="63" t="s">
        <v>554</v>
      </c>
      <c r="T47" s="63" t="s">
        <v>554</v>
      </c>
      <c r="U47" s="64" t="s">
        <v>554</v>
      </c>
      <c r="V47" s="65" t="s">
        <v>554</v>
      </c>
      <c r="W47" s="66" t="s">
        <v>554</v>
      </c>
      <c r="X47" s="66" t="s">
        <v>554</v>
      </c>
      <c r="Y47" s="66" t="s">
        <v>554</v>
      </c>
      <c r="Z47" s="66" t="s">
        <v>554</v>
      </c>
      <c r="AA47" s="67" t="s">
        <v>554</v>
      </c>
      <c r="AB47" s="55" t="s">
        <v>554</v>
      </c>
      <c r="AC47" s="56" t="s">
        <v>554</v>
      </c>
      <c r="AD47" s="56" t="s">
        <v>554</v>
      </c>
      <c r="AE47" s="56" t="s">
        <v>554</v>
      </c>
      <c r="AF47" s="56" t="s">
        <v>554</v>
      </c>
      <c r="AG47" s="57" t="s">
        <v>554</v>
      </c>
      <c r="AH47" s="58" t="s">
        <v>554</v>
      </c>
      <c r="AI47" s="59" t="s">
        <v>554</v>
      </c>
      <c r="AJ47" s="59" t="s">
        <v>554</v>
      </c>
      <c r="AK47" s="59" t="s">
        <v>554</v>
      </c>
      <c r="AL47" s="59" t="s">
        <v>554</v>
      </c>
      <c r="AN47" s="471"/>
      <c r="AO47" s="472"/>
      <c r="AP47" s="472"/>
      <c r="AQ47" s="472"/>
      <c r="AR47" s="472"/>
      <c r="AS47" s="473"/>
    </row>
    <row r="48" spans="2:47" ht="23.25">
      <c r="B48" s="479"/>
      <c r="C48" s="479"/>
      <c r="D48" s="480"/>
      <c r="E48" s="446" t="s">
        <v>562</v>
      </c>
      <c r="F48" s="447"/>
      <c r="G48" s="447"/>
      <c r="H48" s="447"/>
      <c r="I48" s="448"/>
      <c r="J48" s="68" t="s">
        <v>554</v>
      </c>
      <c r="K48" s="69" t="s">
        <v>554</v>
      </c>
      <c r="L48" s="69" t="s">
        <v>554</v>
      </c>
      <c r="M48" s="69" t="s">
        <v>554</v>
      </c>
      <c r="N48" s="69" t="s">
        <v>554</v>
      </c>
      <c r="O48" s="70" t="s">
        <v>554</v>
      </c>
      <c r="P48" s="68" t="s">
        <v>554</v>
      </c>
      <c r="Q48" s="69" t="s">
        <v>554</v>
      </c>
      <c r="R48" s="69" t="s">
        <v>554</v>
      </c>
      <c r="S48" s="69" t="s">
        <v>554</v>
      </c>
      <c r="T48" s="69" t="s">
        <v>554</v>
      </c>
      <c r="U48" s="70" t="s">
        <v>554</v>
      </c>
      <c r="V48" s="185" t="s">
        <v>554</v>
      </c>
      <c r="W48" s="194" t="s">
        <v>554</v>
      </c>
      <c r="X48" s="60" t="s">
        <v>554</v>
      </c>
      <c r="Y48" s="60" t="s">
        <v>554</v>
      </c>
      <c r="Z48" s="60" t="s">
        <v>554</v>
      </c>
      <c r="AA48" s="61" t="s">
        <v>554</v>
      </c>
      <c r="AB48" s="45" t="s">
        <v>554</v>
      </c>
      <c r="AC48" s="46" t="s">
        <v>554</v>
      </c>
      <c r="AD48" s="46" t="s">
        <v>554</v>
      </c>
      <c r="AE48" s="46" t="s">
        <v>554</v>
      </c>
      <c r="AF48" s="46" t="s">
        <v>554</v>
      </c>
      <c r="AG48" s="47" t="s">
        <v>554</v>
      </c>
      <c r="AH48" s="48" t="s">
        <v>554</v>
      </c>
      <c r="AI48" s="49" t="s">
        <v>554</v>
      </c>
      <c r="AJ48" s="49" t="s">
        <v>554</v>
      </c>
      <c r="AK48" s="49" t="s">
        <v>554</v>
      </c>
      <c r="AL48" s="49" t="s">
        <v>554</v>
      </c>
    </row>
    <row r="49" spans="2:38" ht="15.75">
      <c r="B49" s="479"/>
      <c r="C49" s="479"/>
      <c r="D49" s="480"/>
      <c r="E49" s="449"/>
      <c r="F49" s="456"/>
      <c r="G49" s="456"/>
      <c r="H49" s="456"/>
      <c r="I49" s="451"/>
      <c r="J49" s="71" t="s">
        <v>554</v>
      </c>
      <c r="K49" s="72" t="s">
        <v>554</v>
      </c>
      <c r="L49" s="72" t="s">
        <v>554</v>
      </c>
      <c r="M49" s="72" t="s">
        <v>554</v>
      </c>
      <c r="N49" s="72" t="s">
        <v>554</v>
      </c>
      <c r="O49" s="73" t="s">
        <v>554</v>
      </c>
      <c r="P49" s="71" t="s">
        <v>554</v>
      </c>
      <c r="Q49" s="72" t="s">
        <v>554</v>
      </c>
      <c r="R49" s="72" t="s">
        <v>554</v>
      </c>
      <c r="S49" s="72" t="s">
        <v>554</v>
      </c>
      <c r="T49" s="72" t="s">
        <v>554</v>
      </c>
      <c r="U49" s="73" t="s">
        <v>554</v>
      </c>
      <c r="V49" s="188" t="s">
        <v>554</v>
      </c>
      <c r="W49" s="189" t="s">
        <v>554</v>
      </c>
      <c r="X49" s="63" t="s">
        <v>554</v>
      </c>
      <c r="Y49" s="63" t="s">
        <v>554</v>
      </c>
      <c r="Z49" s="63" t="s">
        <v>554</v>
      </c>
      <c r="AA49" s="64" t="s">
        <v>554</v>
      </c>
      <c r="AB49" s="50" t="s">
        <v>554</v>
      </c>
      <c r="AC49" s="51" t="s">
        <v>554</v>
      </c>
      <c r="AD49" s="51" t="s">
        <v>554</v>
      </c>
      <c r="AE49" s="51" t="s">
        <v>554</v>
      </c>
      <c r="AF49" s="51" t="s">
        <v>554</v>
      </c>
      <c r="AG49" s="52" t="s">
        <v>554</v>
      </c>
      <c r="AH49" s="53" t="s">
        <v>554</v>
      </c>
      <c r="AI49" s="54" t="s">
        <v>554</v>
      </c>
      <c r="AJ49" s="54" t="s">
        <v>554</v>
      </c>
      <c r="AK49" s="54" t="s">
        <v>554</v>
      </c>
      <c r="AL49" s="54" t="s">
        <v>554</v>
      </c>
    </row>
    <row r="50" spans="2:38" ht="15.75">
      <c r="B50" s="479"/>
      <c r="C50" s="479"/>
      <c r="D50" s="480"/>
      <c r="E50" s="449"/>
      <c r="F50" s="456"/>
      <c r="G50" s="456"/>
      <c r="H50" s="456"/>
      <c r="I50" s="451"/>
      <c r="J50" s="71" t="s">
        <v>554</v>
      </c>
      <c r="K50" s="72" t="s">
        <v>554</v>
      </c>
      <c r="L50" s="72" t="s">
        <v>554</v>
      </c>
      <c r="M50" s="72" t="s">
        <v>554</v>
      </c>
      <c r="N50" s="72" t="s">
        <v>554</v>
      </c>
      <c r="O50" s="73" t="s">
        <v>554</v>
      </c>
      <c r="P50" s="71" t="s">
        <v>554</v>
      </c>
      <c r="Q50" s="72" t="s">
        <v>554</v>
      </c>
      <c r="R50" s="72" t="s">
        <v>554</v>
      </c>
      <c r="S50" s="72" t="s">
        <v>554</v>
      </c>
      <c r="T50" s="72" t="s">
        <v>554</v>
      </c>
      <c r="U50" s="73" t="s">
        <v>554</v>
      </c>
      <c r="V50" s="188" t="s">
        <v>554</v>
      </c>
      <c r="W50" s="189" t="s">
        <v>554</v>
      </c>
      <c r="X50" s="63" t="s">
        <v>554</v>
      </c>
      <c r="Y50" s="63" t="s">
        <v>554</v>
      </c>
      <c r="Z50" s="63" t="s">
        <v>554</v>
      </c>
      <c r="AA50" s="64" t="s">
        <v>554</v>
      </c>
      <c r="AB50" s="50" t="s">
        <v>554</v>
      </c>
      <c r="AC50" s="51" t="s">
        <v>554</v>
      </c>
      <c r="AD50" s="51" t="s">
        <v>554</v>
      </c>
      <c r="AE50" s="51" t="s">
        <v>554</v>
      </c>
      <c r="AF50" s="51" t="s">
        <v>554</v>
      </c>
      <c r="AG50" s="52" t="s">
        <v>554</v>
      </c>
      <c r="AH50" s="53" t="s">
        <v>554</v>
      </c>
      <c r="AI50" s="54" t="s">
        <v>554</v>
      </c>
      <c r="AJ50" s="54" t="s">
        <v>554</v>
      </c>
      <c r="AK50" s="54" t="s">
        <v>554</v>
      </c>
      <c r="AL50" s="54" t="s">
        <v>554</v>
      </c>
    </row>
    <row r="51" spans="2:38" ht="15.75">
      <c r="B51" s="479"/>
      <c r="C51" s="479"/>
      <c r="D51" s="480"/>
      <c r="E51" s="452"/>
      <c r="F51" s="456"/>
      <c r="G51" s="456"/>
      <c r="H51" s="456"/>
      <c r="I51" s="451"/>
      <c r="J51" s="71" t="s">
        <v>554</v>
      </c>
      <c r="K51" s="72" t="s">
        <v>554</v>
      </c>
      <c r="L51" s="72" t="s">
        <v>554</v>
      </c>
      <c r="M51" s="72" t="s">
        <v>554</v>
      </c>
      <c r="N51" s="72" t="s">
        <v>554</v>
      </c>
      <c r="O51" s="73" t="s">
        <v>554</v>
      </c>
      <c r="P51" s="71" t="s">
        <v>554</v>
      </c>
      <c r="Q51" s="72" t="s">
        <v>554</v>
      </c>
      <c r="R51" s="72" t="s">
        <v>554</v>
      </c>
      <c r="S51" s="72" t="s">
        <v>554</v>
      </c>
      <c r="T51" s="72" t="s">
        <v>554</v>
      </c>
      <c r="U51" s="73" t="s">
        <v>554</v>
      </c>
      <c r="V51" s="188" t="s">
        <v>554</v>
      </c>
      <c r="W51" s="189" t="s">
        <v>554</v>
      </c>
      <c r="X51" s="63" t="s">
        <v>554</v>
      </c>
      <c r="Y51" s="63" t="s">
        <v>554</v>
      </c>
      <c r="Z51" s="63" t="s">
        <v>554</v>
      </c>
      <c r="AA51" s="64" t="s">
        <v>554</v>
      </c>
      <c r="AB51" s="50" t="s">
        <v>554</v>
      </c>
      <c r="AC51" s="51" t="s">
        <v>554</v>
      </c>
      <c r="AD51" s="51" t="s">
        <v>554</v>
      </c>
      <c r="AE51" s="51" t="s">
        <v>554</v>
      </c>
      <c r="AF51" s="51" t="s">
        <v>554</v>
      </c>
      <c r="AG51" s="52" t="s">
        <v>554</v>
      </c>
      <c r="AH51" s="53" t="s">
        <v>554</v>
      </c>
      <c r="AI51" s="54" t="s">
        <v>554</v>
      </c>
      <c r="AJ51" s="54" t="s">
        <v>554</v>
      </c>
      <c r="AK51" s="54" t="s">
        <v>554</v>
      </c>
      <c r="AL51" s="54" t="s">
        <v>554</v>
      </c>
    </row>
    <row r="52" spans="2:38" ht="15.75">
      <c r="B52" s="479"/>
      <c r="C52" s="479"/>
      <c r="D52" s="480"/>
      <c r="E52" s="452"/>
      <c r="F52" s="456"/>
      <c r="G52" s="456"/>
      <c r="H52" s="456"/>
      <c r="I52" s="451"/>
      <c r="J52" s="71" t="s">
        <v>554</v>
      </c>
      <c r="K52" s="72" t="s">
        <v>554</v>
      </c>
      <c r="L52" s="72" t="s">
        <v>554</v>
      </c>
      <c r="M52" s="72" t="s">
        <v>554</v>
      </c>
      <c r="N52" s="72" t="s">
        <v>554</v>
      </c>
      <c r="O52" s="73" t="s">
        <v>554</v>
      </c>
      <c r="P52" s="71" t="s">
        <v>554</v>
      </c>
      <c r="Q52" s="72" t="s">
        <v>554</v>
      </c>
      <c r="R52" s="72" t="s">
        <v>554</v>
      </c>
      <c r="S52" s="72" t="s">
        <v>554</v>
      </c>
      <c r="T52" s="72" t="s">
        <v>554</v>
      </c>
      <c r="U52" s="73" t="s">
        <v>554</v>
      </c>
      <c r="V52" s="188" t="s">
        <v>554</v>
      </c>
      <c r="W52" s="189" t="s">
        <v>554</v>
      </c>
      <c r="X52" s="63" t="s">
        <v>554</v>
      </c>
      <c r="Y52" s="63" t="s">
        <v>554</v>
      </c>
      <c r="Z52" s="63" t="s">
        <v>554</v>
      </c>
      <c r="AA52" s="64" t="s">
        <v>554</v>
      </c>
      <c r="AB52" s="50" t="s">
        <v>554</v>
      </c>
      <c r="AC52" s="51" t="s">
        <v>554</v>
      </c>
      <c r="AD52" s="51" t="s">
        <v>554</v>
      </c>
      <c r="AE52" s="51" t="s">
        <v>554</v>
      </c>
      <c r="AF52" s="51" t="s">
        <v>554</v>
      </c>
      <c r="AG52" s="52" t="s">
        <v>554</v>
      </c>
      <c r="AH52" s="53" t="s">
        <v>554</v>
      </c>
      <c r="AI52" s="54" t="s">
        <v>554</v>
      </c>
      <c r="AJ52" s="54" t="s">
        <v>554</v>
      </c>
      <c r="AK52" s="54" t="s">
        <v>554</v>
      </c>
      <c r="AL52" s="54" t="s">
        <v>554</v>
      </c>
    </row>
    <row r="53" spans="2:38" ht="5.25" customHeight="1">
      <c r="B53" s="479"/>
      <c r="C53" s="479"/>
      <c r="D53" s="480"/>
      <c r="E53" s="452"/>
      <c r="F53" s="456"/>
      <c r="G53" s="456"/>
      <c r="H53" s="456"/>
      <c r="I53" s="451"/>
      <c r="J53" s="71" t="s">
        <v>554</v>
      </c>
      <c r="K53" s="72" t="s">
        <v>554</v>
      </c>
      <c r="L53" s="72" t="s">
        <v>554</v>
      </c>
      <c r="M53" s="72" t="s">
        <v>554</v>
      </c>
      <c r="N53" s="72" t="s">
        <v>554</v>
      </c>
      <c r="O53" s="73" t="s">
        <v>554</v>
      </c>
      <c r="P53" s="71" t="s">
        <v>554</v>
      </c>
      <c r="Q53" s="72" t="s">
        <v>554</v>
      </c>
      <c r="R53" s="72" t="s">
        <v>554</v>
      </c>
      <c r="S53" s="72" t="s">
        <v>554</v>
      </c>
      <c r="T53" s="72" t="s">
        <v>554</v>
      </c>
      <c r="U53" s="73" t="s">
        <v>554</v>
      </c>
      <c r="V53" s="188" t="s">
        <v>554</v>
      </c>
      <c r="W53" s="189" t="s">
        <v>554</v>
      </c>
      <c r="X53" s="63" t="s">
        <v>554</v>
      </c>
      <c r="Y53" s="63" t="s">
        <v>554</v>
      </c>
      <c r="Z53" s="63" t="s">
        <v>554</v>
      </c>
      <c r="AA53" s="64" t="s">
        <v>554</v>
      </c>
      <c r="AB53" s="50" t="s">
        <v>554</v>
      </c>
      <c r="AC53" s="51" t="s">
        <v>554</v>
      </c>
      <c r="AD53" s="51" t="s">
        <v>554</v>
      </c>
      <c r="AE53" s="51" t="s">
        <v>554</v>
      </c>
      <c r="AF53" s="51" t="s">
        <v>554</v>
      </c>
      <c r="AG53" s="52" t="s">
        <v>554</v>
      </c>
      <c r="AH53" s="53" t="s">
        <v>554</v>
      </c>
      <c r="AI53" s="54" t="s">
        <v>554</v>
      </c>
      <c r="AJ53" s="54" t="s">
        <v>554</v>
      </c>
      <c r="AK53" s="54" t="s">
        <v>554</v>
      </c>
      <c r="AL53" s="54" t="s">
        <v>554</v>
      </c>
    </row>
    <row r="54" spans="2:38" ht="3" hidden="1" customHeight="1">
      <c r="B54" s="479"/>
      <c r="C54" s="479"/>
      <c r="D54" s="480"/>
      <c r="E54" s="452"/>
      <c r="F54" s="456"/>
      <c r="G54" s="456"/>
      <c r="H54" s="456"/>
      <c r="I54" s="451"/>
      <c r="J54" s="71" t="s">
        <v>554</v>
      </c>
      <c r="K54" s="72" t="s">
        <v>554</v>
      </c>
      <c r="L54" s="72" t="s">
        <v>554</v>
      </c>
      <c r="M54" s="72" t="s">
        <v>554</v>
      </c>
      <c r="N54" s="72" t="s">
        <v>554</v>
      </c>
      <c r="O54" s="73" t="s">
        <v>554</v>
      </c>
      <c r="P54" s="71" t="s">
        <v>554</v>
      </c>
      <c r="Q54" s="72" t="s">
        <v>554</v>
      </c>
      <c r="R54" s="72" t="s">
        <v>554</v>
      </c>
      <c r="S54" s="72" t="s">
        <v>554</v>
      </c>
      <c r="T54" s="72" t="s">
        <v>554</v>
      </c>
      <c r="U54" s="73" t="s">
        <v>554</v>
      </c>
      <c r="V54" s="188" t="s">
        <v>554</v>
      </c>
      <c r="W54" s="189" t="s">
        <v>554</v>
      </c>
      <c r="X54" s="63" t="s">
        <v>554</v>
      </c>
      <c r="Y54" s="63" t="s">
        <v>554</v>
      </c>
      <c r="Z54" s="63" t="s">
        <v>554</v>
      </c>
      <c r="AA54" s="64" t="s">
        <v>554</v>
      </c>
      <c r="AB54" s="50" t="s">
        <v>554</v>
      </c>
      <c r="AC54" s="51" t="s">
        <v>554</v>
      </c>
      <c r="AD54" s="51" t="s">
        <v>554</v>
      </c>
      <c r="AE54" s="51" t="s">
        <v>554</v>
      </c>
      <c r="AF54" s="51" t="s">
        <v>554</v>
      </c>
      <c r="AG54" s="52" t="s">
        <v>554</v>
      </c>
      <c r="AH54" s="53" t="s">
        <v>554</v>
      </c>
      <c r="AI54" s="54" t="s">
        <v>554</v>
      </c>
      <c r="AJ54" s="54" t="s">
        <v>554</v>
      </c>
      <c r="AK54" s="54" t="s">
        <v>554</v>
      </c>
      <c r="AL54" s="54" t="s">
        <v>554</v>
      </c>
    </row>
    <row r="55" spans="2:38" ht="15.75" hidden="1">
      <c r="B55" s="479"/>
      <c r="C55" s="479"/>
      <c r="D55" s="480"/>
      <c r="E55" s="452"/>
      <c r="F55" s="456"/>
      <c r="G55" s="456"/>
      <c r="H55" s="456"/>
      <c r="I55" s="451"/>
      <c r="J55" s="71" t="s">
        <v>554</v>
      </c>
      <c r="K55" s="72" t="s">
        <v>554</v>
      </c>
      <c r="L55" s="72" t="s">
        <v>554</v>
      </c>
      <c r="M55" s="72" t="s">
        <v>554</v>
      </c>
      <c r="N55" s="72" t="s">
        <v>554</v>
      </c>
      <c r="O55" s="73" t="s">
        <v>554</v>
      </c>
      <c r="P55" s="71" t="s">
        <v>554</v>
      </c>
      <c r="Q55" s="72" t="s">
        <v>554</v>
      </c>
      <c r="R55" s="72" t="s">
        <v>554</v>
      </c>
      <c r="S55" s="72" t="s">
        <v>554</v>
      </c>
      <c r="T55" s="72" t="s">
        <v>554</v>
      </c>
      <c r="U55" s="73" t="s">
        <v>554</v>
      </c>
      <c r="V55" s="188" t="s">
        <v>554</v>
      </c>
      <c r="W55" s="189" t="s">
        <v>554</v>
      </c>
      <c r="X55" s="63" t="s">
        <v>554</v>
      </c>
      <c r="Y55" s="63" t="s">
        <v>554</v>
      </c>
      <c r="Z55" s="63" t="s">
        <v>554</v>
      </c>
      <c r="AA55" s="64" t="s">
        <v>554</v>
      </c>
      <c r="AB55" s="50" t="s">
        <v>554</v>
      </c>
      <c r="AC55" s="51" t="s">
        <v>554</v>
      </c>
      <c r="AD55" s="51" t="s">
        <v>554</v>
      </c>
      <c r="AE55" s="51" t="s">
        <v>554</v>
      </c>
      <c r="AF55" s="51" t="s">
        <v>554</v>
      </c>
      <c r="AG55" s="52" t="s">
        <v>554</v>
      </c>
      <c r="AH55" s="53" t="s">
        <v>554</v>
      </c>
      <c r="AI55" s="54" t="s">
        <v>554</v>
      </c>
      <c r="AJ55" s="54" t="s">
        <v>554</v>
      </c>
      <c r="AK55" s="54" t="s">
        <v>554</v>
      </c>
      <c r="AL55" s="54" t="s">
        <v>554</v>
      </c>
    </row>
    <row r="56" spans="2:38" ht="15.75" hidden="1">
      <c r="B56" s="479"/>
      <c r="C56" s="479"/>
      <c r="D56" s="480"/>
      <c r="E56" s="452"/>
      <c r="F56" s="456"/>
      <c r="G56" s="456"/>
      <c r="H56" s="456"/>
      <c r="I56" s="451"/>
      <c r="J56" s="71" t="s">
        <v>554</v>
      </c>
      <c r="K56" s="72" t="s">
        <v>554</v>
      </c>
      <c r="L56" s="72" t="s">
        <v>554</v>
      </c>
      <c r="M56" s="72" t="s">
        <v>554</v>
      </c>
      <c r="N56" s="72" t="s">
        <v>554</v>
      </c>
      <c r="O56" s="73" t="s">
        <v>554</v>
      </c>
      <c r="P56" s="71" t="s">
        <v>554</v>
      </c>
      <c r="Q56" s="72" t="s">
        <v>554</v>
      </c>
      <c r="R56" s="72" t="s">
        <v>554</v>
      </c>
      <c r="S56" s="72" t="s">
        <v>554</v>
      </c>
      <c r="T56" s="72" t="s">
        <v>554</v>
      </c>
      <c r="U56" s="73" t="s">
        <v>554</v>
      </c>
      <c r="V56" s="188" t="s">
        <v>554</v>
      </c>
      <c r="W56" s="189" t="s">
        <v>554</v>
      </c>
      <c r="X56" s="63" t="s">
        <v>554</v>
      </c>
      <c r="Y56" s="63" t="s">
        <v>554</v>
      </c>
      <c r="Z56" s="63" t="s">
        <v>554</v>
      </c>
      <c r="AA56" s="64" t="s">
        <v>554</v>
      </c>
      <c r="AB56" s="50" t="s">
        <v>554</v>
      </c>
      <c r="AC56" s="51" t="s">
        <v>554</v>
      </c>
      <c r="AD56" s="51" t="s">
        <v>554</v>
      </c>
      <c r="AE56" s="51" t="s">
        <v>554</v>
      </c>
      <c r="AF56" s="51" t="s">
        <v>554</v>
      </c>
      <c r="AG56" s="52" t="s">
        <v>554</v>
      </c>
      <c r="AH56" s="53" t="s">
        <v>554</v>
      </c>
      <c r="AI56" s="54" t="s">
        <v>554</v>
      </c>
      <c r="AJ56" s="54" t="s">
        <v>554</v>
      </c>
      <c r="AK56" s="54" t="s">
        <v>554</v>
      </c>
      <c r="AL56" s="54" t="s">
        <v>554</v>
      </c>
    </row>
    <row r="57" spans="2:38" ht="16.5" thickBot="1">
      <c r="B57" s="479"/>
      <c r="C57" s="479"/>
      <c r="D57" s="480"/>
      <c r="E57" s="453"/>
      <c r="F57" s="454"/>
      <c r="G57" s="454"/>
      <c r="H57" s="454"/>
      <c r="I57" s="455"/>
      <c r="J57" s="74" t="s">
        <v>554</v>
      </c>
      <c r="K57" s="75" t="s">
        <v>554</v>
      </c>
      <c r="L57" s="75" t="s">
        <v>554</v>
      </c>
      <c r="M57" s="75" t="s">
        <v>554</v>
      </c>
      <c r="N57" s="75" t="s">
        <v>554</v>
      </c>
      <c r="O57" s="76" t="s">
        <v>554</v>
      </c>
      <c r="P57" s="74" t="s">
        <v>554</v>
      </c>
      <c r="Q57" s="75" t="s">
        <v>554</v>
      </c>
      <c r="R57" s="75" t="s">
        <v>554</v>
      </c>
      <c r="S57" s="75" t="s">
        <v>554</v>
      </c>
      <c r="T57" s="75" t="s">
        <v>554</v>
      </c>
      <c r="U57" s="76" t="s">
        <v>554</v>
      </c>
      <c r="V57" s="191" t="s">
        <v>554</v>
      </c>
      <c r="W57" s="192" t="s">
        <v>554</v>
      </c>
      <c r="X57" s="66" t="s">
        <v>554</v>
      </c>
      <c r="Y57" s="66" t="s">
        <v>554</v>
      </c>
      <c r="Z57" s="66" t="s">
        <v>554</v>
      </c>
      <c r="AA57" s="67" t="s">
        <v>554</v>
      </c>
      <c r="AB57" s="55" t="s">
        <v>554</v>
      </c>
      <c r="AC57" s="56" t="s">
        <v>554</v>
      </c>
      <c r="AD57" s="56" t="s">
        <v>554</v>
      </c>
      <c r="AE57" s="56" t="s">
        <v>554</v>
      </c>
      <c r="AF57" s="56" t="s">
        <v>554</v>
      </c>
      <c r="AG57" s="57" t="s">
        <v>554</v>
      </c>
      <c r="AH57" s="53" t="s">
        <v>554</v>
      </c>
      <c r="AI57" s="54" t="s">
        <v>554</v>
      </c>
      <c r="AJ57" s="54" t="s">
        <v>554</v>
      </c>
      <c r="AK57" s="54" t="s">
        <v>554</v>
      </c>
      <c r="AL57" s="54" t="s">
        <v>554</v>
      </c>
    </row>
    <row r="58" spans="2:38" ht="15" customHeight="1">
      <c r="J58" s="446" t="s">
        <v>563</v>
      </c>
      <c r="K58" s="447"/>
      <c r="L58" s="447"/>
      <c r="M58" s="447"/>
      <c r="N58" s="447"/>
      <c r="O58" s="448"/>
      <c r="P58" s="446" t="s">
        <v>564</v>
      </c>
      <c r="Q58" s="447"/>
      <c r="R58" s="447"/>
      <c r="S58" s="447"/>
      <c r="T58" s="447"/>
      <c r="U58" s="448"/>
      <c r="V58" s="446" t="s">
        <v>565</v>
      </c>
      <c r="W58" s="447"/>
      <c r="X58" s="447"/>
      <c r="Y58" s="447"/>
      <c r="Z58" s="447"/>
      <c r="AA58" s="448"/>
      <c r="AB58" s="446" t="s">
        <v>566</v>
      </c>
      <c r="AC58" s="475"/>
      <c r="AD58" s="447"/>
      <c r="AE58" s="447"/>
      <c r="AF58" s="447"/>
      <c r="AG58" s="447"/>
      <c r="AH58" s="446" t="s">
        <v>567</v>
      </c>
      <c r="AI58" s="447"/>
      <c r="AJ58" s="447"/>
      <c r="AK58" s="447"/>
      <c r="AL58" s="448"/>
    </row>
    <row r="59" spans="2:38" ht="15" customHeight="1">
      <c r="J59" s="452"/>
      <c r="K59" s="456"/>
      <c r="L59" s="456"/>
      <c r="M59" s="456"/>
      <c r="N59" s="456"/>
      <c r="O59" s="451"/>
      <c r="P59" s="452"/>
      <c r="Q59" s="456"/>
      <c r="R59" s="456"/>
      <c r="S59" s="456"/>
      <c r="T59" s="456"/>
      <c r="U59" s="451"/>
      <c r="V59" s="452"/>
      <c r="W59" s="456"/>
      <c r="X59" s="456"/>
      <c r="Y59" s="456"/>
      <c r="Z59" s="456"/>
      <c r="AA59" s="451"/>
      <c r="AB59" s="452"/>
      <c r="AC59" s="456"/>
      <c r="AD59" s="456"/>
      <c r="AE59" s="456"/>
      <c r="AF59" s="456"/>
      <c r="AG59" s="456"/>
      <c r="AH59" s="449"/>
      <c r="AI59" s="450"/>
      <c r="AJ59" s="450"/>
      <c r="AK59" s="450"/>
      <c r="AL59" s="451"/>
    </row>
    <row r="60" spans="2:38" ht="15" customHeight="1">
      <c r="J60" s="452"/>
      <c r="K60" s="456"/>
      <c r="L60" s="456"/>
      <c r="M60" s="456"/>
      <c r="N60" s="456"/>
      <c r="O60" s="451"/>
      <c r="P60" s="452"/>
      <c r="Q60" s="456"/>
      <c r="R60" s="456"/>
      <c r="S60" s="456"/>
      <c r="T60" s="456"/>
      <c r="U60" s="451"/>
      <c r="V60" s="452"/>
      <c r="W60" s="456"/>
      <c r="X60" s="456"/>
      <c r="Y60" s="456"/>
      <c r="Z60" s="456"/>
      <c r="AA60" s="451"/>
      <c r="AB60" s="452"/>
      <c r="AC60" s="456"/>
      <c r="AD60" s="456"/>
      <c r="AE60" s="456"/>
      <c r="AF60" s="456"/>
      <c r="AG60" s="456"/>
      <c r="AH60" s="449"/>
      <c r="AI60" s="450"/>
      <c r="AJ60" s="450"/>
      <c r="AK60" s="450"/>
      <c r="AL60" s="451"/>
    </row>
    <row r="61" spans="2:38" ht="15" customHeight="1">
      <c r="J61" s="452"/>
      <c r="K61" s="456"/>
      <c r="L61" s="456"/>
      <c r="M61" s="456"/>
      <c r="N61" s="456"/>
      <c r="O61" s="451"/>
      <c r="P61" s="452"/>
      <c r="Q61" s="456"/>
      <c r="R61" s="456"/>
      <c r="S61" s="456"/>
      <c r="T61" s="456"/>
      <c r="U61" s="451"/>
      <c r="V61" s="452"/>
      <c r="W61" s="456"/>
      <c r="X61" s="456"/>
      <c r="Y61" s="456"/>
      <c r="Z61" s="456"/>
      <c r="AA61" s="451"/>
      <c r="AB61" s="452"/>
      <c r="AC61" s="456"/>
      <c r="AD61" s="456"/>
      <c r="AE61" s="456"/>
      <c r="AF61" s="456"/>
      <c r="AG61" s="456"/>
      <c r="AH61" s="452"/>
      <c r="AI61" s="450"/>
      <c r="AJ61" s="450"/>
      <c r="AK61" s="450"/>
      <c r="AL61" s="451"/>
    </row>
    <row r="62" spans="2:38" ht="15" customHeight="1">
      <c r="J62" s="452"/>
      <c r="K62" s="456"/>
      <c r="L62" s="456"/>
      <c r="M62" s="456"/>
      <c r="N62" s="456"/>
      <c r="O62" s="451"/>
      <c r="P62" s="452"/>
      <c r="Q62" s="456"/>
      <c r="R62" s="456"/>
      <c r="S62" s="456"/>
      <c r="T62" s="456"/>
      <c r="U62" s="451"/>
      <c r="V62" s="452"/>
      <c r="W62" s="456"/>
      <c r="X62" s="456"/>
      <c r="Y62" s="456"/>
      <c r="Z62" s="456"/>
      <c r="AA62" s="451"/>
      <c r="AB62" s="452"/>
      <c r="AC62" s="456"/>
      <c r="AD62" s="456"/>
      <c r="AE62" s="456"/>
      <c r="AF62" s="456"/>
      <c r="AG62" s="456"/>
      <c r="AH62" s="452"/>
      <c r="AI62" s="450"/>
      <c r="AJ62" s="450"/>
      <c r="AK62" s="450"/>
      <c r="AL62" s="451"/>
    </row>
    <row r="63" spans="2:38" ht="28.5" customHeight="1" thickBot="1">
      <c r="J63" s="453"/>
      <c r="K63" s="454"/>
      <c r="L63" s="454"/>
      <c r="M63" s="454"/>
      <c r="N63" s="454"/>
      <c r="O63" s="455"/>
      <c r="P63" s="453"/>
      <c r="Q63" s="454"/>
      <c r="R63" s="454"/>
      <c r="S63" s="454"/>
      <c r="T63" s="454"/>
      <c r="U63" s="455"/>
      <c r="V63" s="453"/>
      <c r="W63" s="454"/>
      <c r="X63" s="454"/>
      <c r="Y63" s="454"/>
      <c r="Z63" s="454"/>
      <c r="AA63" s="455"/>
      <c r="AB63" s="453"/>
      <c r="AC63" s="454"/>
      <c r="AD63" s="454"/>
      <c r="AE63" s="454"/>
      <c r="AF63" s="454"/>
      <c r="AG63" s="454"/>
      <c r="AH63" s="453"/>
      <c r="AI63" s="454"/>
      <c r="AJ63" s="454"/>
      <c r="AK63" s="454"/>
      <c r="AL63" s="455"/>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S69"/>
  <sheetViews>
    <sheetView topLeftCell="M50" zoomScale="71" zoomScaleNormal="71" workbookViewId="0">
      <selection activeCell="O55" sqref="O55:O59"/>
    </sheetView>
  </sheetViews>
  <sheetFormatPr defaultColWidth="11.42578125" defaultRowHeight="15"/>
  <cols>
    <col min="1" max="2" width="18.42578125" style="77" customWidth="1"/>
    <col min="3" max="3" width="15.5703125" customWidth="1"/>
    <col min="4" max="4" width="27.5703125" style="77" customWidth="1"/>
    <col min="5" max="5" width="18" style="182" customWidth="1"/>
    <col min="6" max="6" width="40.140625" customWidth="1"/>
    <col min="7" max="7" width="20.42578125" customWidth="1"/>
    <col min="8" max="8" width="10.42578125" style="183" customWidth="1"/>
    <col min="9" max="9" width="11.42578125" style="183" customWidth="1"/>
    <col min="10" max="10" width="10.140625" style="184" customWidth="1"/>
    <col min="11" max="11" width="11.42578125" style="183" customWidth="1"/>
    <col min="12" max="12" width="10.85546875" style="183" customWidth="1"/>
    <col min="13" max="13" width="18.28515625" style="183" bestFit="1" customWidth="1"/>
    <col min="14" max="14" width="18.28515625" bestFit="1" customWidth="1"/>
    <col min="15" max="15" width="48" customWidth="1"/>
    <col min="16" max="16" width="16.5703125" customWidth="1"/>
    <col min="17" max="18" width="14.28515625" customWidth="1"/>
    <col min="19" max="19" width="32.5703125" customWidth="1"/>
    <col min="20" max="20" width="15.140625" customWidth="1"/>
    <col min="21" max="21" width="28.5703125" customWidth="1"/>
    <col min="22" max="177" width="11.42578125" style="6"/>
  </cols>
  <sheetData>
    <row r="1" spans="1:279" s="167" customFormat="1" ht="16.5" customHeight="1">
      <c r="A1" s="400"/>
      <c r="B1" s="401"/>
      <c r="C1" s="401"/>
      <c r="D1" s="538" t="s">
        <v>568</v>
      </c>
      <c r="E1" s="538"/>
      <c r="F1" s="538"/>
      <c r="G1" s="538"/>
      <c r="H1" s="538"/>
      <c r="I1" s="538"/>
      <c r="J1" s="538"/>
      <c r="K1" s="538"/>
      <c r="L1" s="538"/>
      <c r="M1" s="538"/>
      <c r="N1" s="538"/>
      <c r="O1" s="538"/>
      <c r="P1" s="538"/>
      <c r="Q1" s="539"/>
      <c r="R1" s="284"/>
      <c r="S1" s="392" t="s">
        <v>198</v>
      </c>
      <c r="T1" s="392"/>
      <c r="U1" s="392"/>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c r="JS1" s="166"/>
    </row>
    <row r="2" spans="1:279" s="167" customFormat="1" ht="39.75" customHeight="1">
      <c r="A2" s="402"/>
      <c r="B2" s="403"/>
      <c r="C2" s="403"/>
      <c r="D2" s="540"/>
      <c r="E2" s="540"/>
      <c r="F2" s="540"/>
      <c r="G2" s="540"/>
      <c r="H2" s="540"/>
      <c r="I2" s="540"/>
      <c r="J2" s="540"/>
      <c r="K2" s="540"/>
      <c r="L2" s="540"/>
      <c r="M2" s="540"/>
      <c r="N2" s="540"/>
      <c r="O2" s="540"/>
      <c r="P2" s="540"/>
      <c r="Q2" s="541"/>
      <c r="R2" s="284"/>
      <c r="S2" s="392"/>
      <c r="T2" s="392"/>
      <c r="U2" s="392"/>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c r="JS2" s="166"/>
    </row>
    <row r="3" spans="1:279" s="167" customFormat="1" ht="3" customHeight="1">
      <c r="A3" s="2"/>
      <c r="B3" s="2"/>
      <c r="C3" s="277"/>
      <c r="D3" s="540"/>
      <c r="E3" s="540"/>
      <c r="F3" s="540"/>
      <c r="G3" s="540"/>
      <c r="H3" s="540"/>
      <c r="I3" s="540"/>
      <c r="J3" s="540"/>
      <c r="K3" s="540"/>
      <c r="L3" s="540"/>
      <c r="M3" s="540"/>
      <c r="N3" s="540"/>
      <c r="O3" s="540"/>
      <c r="P3" s="540"/>
      <c r="Q3" s="541"/>
      <c r="R3" s="284"/>
      <c r="S3" s="392"/>
      <c r="T3" s="392"/>
      <c r="U3" s="392"/>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row>
    <row r="4" spans="1:279" s="167" customFormat="1" ht="41.25" customHeight="1">
      <c r="A4" s="393" t="s">
        <v>199</v>
      </c>
      <c r="B4" s="394"/>
      <c r="C4" s="395"/>
      <c r="D4" s="396" t="str">
        <f>'Mapa Final'!D4</f>
        <v xml:space="preserve"> Misionales, Estrategicos, Evaluación y Mejora y Administrativo.</v>
      </c>
      <c r="E4" s="397"/>
      <c r="F4" s="397"/>
      <c r="G4" s="397"/>
      <c r="H4" s="397"/>
      <c r="I4" s="397"/>
      <c r="J4" s="397"/>
      <c r="K4" s="397"/>
      <c r="L4" s="397"/>
      <c r="M4" s="397"/>
      <c r="N4" s="398"/>
      <c r="O4" s="399"/>
      <c r="P4" s="399"/>
      <c r="Q4" s="399"/>
      <c r="R4" s="277"/>
      <c r="S4" s="1"/>
      <c r="T4" s="1"/>
      <c r="U4" s="1"/>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c r="JS4" s="166"/>
    </row>
    <row r="5" spans="1:279" s="167" customFormat="1" ht="52.5" customHeight="1">
      <c r="A5" s="393" t="s">
        <v>201</v>
      </c>
      <c r="B5" s="394"/>
      <c r="C5" s="395"/>
      <c r="D5" s="404" t="str">
        <f>'Mapa Final'!D5</f>
        <v>Administrar justicia dirigiendo la actuación procesal, hacia la emisión de una decisión de carácter definitivo mediante la aplicación de la normatividad vigente.</v>
      </c>
      <c r="E5" s="405"/>
      <c r="F5" s="405"/>
      <c r="G5" s="405"/>
      <c r="H5" s="405"/>
      <c r="I5" s="405"/>
      <c r="J5" s="405"/>
      <c r="K5" s="405"/>
      <c r="L5" s="405"/>
      <c r="M5" s="405"/>
      <c r="N5" s="406"/>
      <c r="O5" s="1"/>
      <c r="P5" s="1"/>
      <c r="Q5" s="1"/>
      <c r="R5" s="1"/>
      <c r="S5" s="1"/>
      <c r="T5" s="1"/>
      <c r="U5" s="1"/>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c r="JS5" s="166"/>
    </row>
    <row r="6" spans="1:279" s="167" customFormat="1" ht="32.25" customHeight="1" thickBot="1">
      <c r="A6" s="393" t="s">
        <v>202</v>
      </c>
      <c r="B6" s="394"/>
      <c r="C6" s="395"/>
      <c r="D6" s="404" t="str">
        <f>'Mapa Final'!D6</f>
        <v>Despachos Judiciales y Oficina de Apoyo para los Juzgados Civiles Municipales de Ejecución de Sentencias de Cali.</v>
      </c>
      <c r="E6" s="405"/>
      <c r="F6" s="405"/>
      <c r="G6" s="405"/>
      <c r="H6" s="405"/>
      <c r="I6" s="405"/>
      <c r="J6" s="405"/>
      <c r="K6" s="405"/>
      <c r="L6" s="405"/>
      <c r="M6" s="405"/>
      <c r="N6" s="406"/>
      <c r="O6" s="1"/>
      <c r="P6" s="1"/>
      <c r="Q6" s="1"/>
      <c r="R6" s="1"/>
      <c r="S6" s="1"/>
      <c r="T6" s="1"/>
      <c r="U6" s="1"/>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c r="JS6" s="166"/>
    </row>
    <row r="7" spans="1:279" s="170" customFormat="1" ht="38.25" customHeight="1" thickTop="1" thickBot="1">
      <c r="A7" s="533" t="s">
        <v>569</v>
      </c>
      <c r="B7" s="534"/>
      <c r="C7" s="534"/>
      <c r="D7" s="534"/>
      <c r="E7" s="534"/>
      <c r="F7" s="535"/>
      <c r="G7" s="168"/>
      <c r="H7" s="536" t="s">
        <v>570</v>
      </c>
      <c r="I7" s="536"/>
      <c r="J7" s="536"/>
      <c r="K7" s="536" t="s">
        <v>571</v>
      </c>
      <c r="L7" s="536"/>
      <c r="M7" s="536"/>
      <c r="N7" s="537" t="s">
        <v>512</v>
      </c>
      <c r="O7" s="542" t="s">
        <v>572</v>
      </c>
      <c r="P7" s="544" t="s">
        <v>573</v>
      </c>
      <c r="Q7" s="547"/>
      <c r="R7" s="545"/>
      <c r="S7" s="544" t="s">
        <v>574</v>
      </c>
      <c r="T7" s="545"/>
      <c r="U7" s="546" t="s">
        <v>575</v>
      </c>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row>
    <row r="8" spans="1:279" s="177" customFormat="1" ht="81" customHeight="1" thickTop="1" thickBot="1">
      <c r="A8" s="171" t="s">
        <v>28</v>
      </c>
      <c r="B8" s="171" t="s">
        <v>210</v>
      </c>
      <c r="C8" s="172" t="s">
        <v>151</v>
      </c>
      <c r="D8" s="173" t="s">
        <v>576</v>
      </c>
      <c r="E8" s="283" t="s">
        <v>155</v>
      </c>
      <c r="F8" s="283" t="s">
        <v>157</v>
      </c>
      <c r="G8" s="283" t="s">
        <v>159</v>
      </c>
      <c r="H8" s="174" t="s">
        <v>577</v>
      </c>
      <c r="I8" s="174" t="s">
        <v>503</v>
      </c>
      <c r="J8" s="174" t="s">
        <v>578</v>
      </c>
      <c r="K8" s="174" t="s">
        <v>577</v>
      </c>
      <c r="L8" s="174" t="s">
        <v>579</v>
      </c>
      <c r="M8" s="174" t="s">
        <v>578</v>
      </c>
      <c r="N8" s="537"/>
      <c r="O8" s="543"/>
      <c r="P8" s="175" t="s">
        <v>580</v>
      </c>
      <c r="Q8" s="175" t="s">
        <v>581</v>
      </c>
      <c r="R8" s="175" t="s">
        <v>582</v>
      </c>
      <c r="S8" s="175" t="s">
        <v>583</v>
      </c>
      <c r="T8" s="175" t="s">
        <v>584</v>
      </c>
      <c r="U8" s="54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row>
    <row r="9" spans="1:279" s="178" customFormat="1" ht="10.5" customHeight="1" thickTop="1" thickBot="1">
      <c r="A9" s="548"/>
      <c r="B9" s="549"/>
      <c r="C9" s="549"/>
      <c r="D9" s="549"/>
      <c r="E9" s="549"/>
      <c r="F9" s="549"/>
      <c r="G9" s="549"/>
      <c r="H9" s="549"/>
      <c r="I9" s="549"/>
      <c r="J9" s="549"/>
      <c r="K9" s="549"/>
      <c r="L9" s="549"/>
      <c r="M9" s="549"/>
      <c r="N9" s="549"/>
      <c r="U9" s="179"/>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row>
    <row r="10" spans="1:279" s="181" customFormat="1" ht="15" customHeight="1">
      <c r="A10" s="521">
        <f>'Mapa Final'!A10</f>
        <v>1</v>
      </c>
      <c r="B10" s="505" t="str">
        <f>'Mapa Final'!B10</f>
        <v>Vencimiento de Términos</v>
      </c>
      <c r="C10" s="505" t="str">
        <f>'Mapa Final'!C10</f>
        <v>Afectación en la Prestación del Servicio de Justicia</v>
      </c>
      <c r="D10" s="505"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 la Oficina de Apoyo.
5.Afectación del orden público, genera mayor demanda y congestión de la justicia.
</v>
      </c>
      <c r="E10" s="508" t="str">
        <f>'Mapa Final'!E10</f>
        <v xml:space="preserve"> Actuaciones procesales después del vencimiento de los términos legales  </v>
      </c>
      <c r="F10" s="508" t="str">
        <f>'Mapa Final'!F10</f>
        <v xml:space="preserve">Posibilidad de vulneración de los derechos fundamentales y economicos de los ciudadanos  debido a las  actuaciones procesales después del vencimiento de los términos legales  </v>
      </c>
      <c r="G10" s="508" t="str">
        <f>'Mapa Final'!G10</f>
        <v>Usuarios, productos y prácticas organizacionales</v>
      </c>
      <c r="H10" s="524" t="str">
        <f>'Mapa Final'!I10</f>
        <v>Muy Alta</v>
      </c>
      <c r="I10" s="527" t="str">
        <f>'Mapa Final'!L10</f>
        <v>Leve</v>
      </c>
      <c r="J10" s="511" t="str">
        <f>'Mapa Final'!N10</f>
        <v xml:space="preserve">Alto </v>
      </c>
      <c r="K10" s="514" t="str">
        <f>'Mapa Final'!AA10</f>
        <v>Media</v>
      </c>
      <c r="L10" s="514" t="str">
        <f>'Mapa Final'!AE10</f>
        <v>Leve</v>
      </c>
      <c r="M10" s="517" t="str">
        <f>'Mapa Final'!AG10</f>
        <v>Moderado</v>
      </c>
      <c r="N10" s="514" t="str">
        <f>'Mapa Final'!AH10</f>
        <v>Aceptar</v>
      </c>
      <c r="O10" s="530" t="s">
        <v>585</v>
      </c>
      <c r="P10" s="502"/>
      <c r="Q10" s="502"/>
      <c r="R10" s="502" t="s">
        <v>586</v>
      </c>
      <c r="S10" s="502" t="s">
        <v>587</v>
      </c>
      <c r="T10" s="502"/>
      <c r="U10" s="502" t="s">
        <v>588</v>
      </c>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row>
    <row r="11" spans="1:279" s="181" customFormat="1" ht="13.5" customHeight="1">
      <c r="A11" s="522"/>
      <c r="B11" s="506"/>
      <c r="C11" s="506"/>
      <c r="D11" s="506"/>
      <c r="E11" s="509"/>
      <c r="F11" s="509"/>
      <c r="G11" s="509"/>
      <c r="H11" s="525"/>
      <c r="I11" s="528"/>
      <c r="J11" s="512"/>
      <c r="K11" s="515"/>
      <c r="L11" s="515"/>
      <c r="M11" s="518"/>
      <c r="N11" s="515"/>
      <c r="O11" s="531"/>
      <c r="P11" s="503"/>
      <c r="Q11" s="503"/>
      <c r="R11" s="503"/>
      <c r="S11" s="503"/>
      <c r="T11" s="503"/>
      <c r="U11" s="503"/>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81" customFormat="1" ht="13.5" customHeight="1">
      <c r="A12" s="522"/>
      <c r="B12" s="506"/>
      <c r="C12" s="506"/>
      <c r="D12" s="506"/>
      <c r="E12" s="509"/>
      <c r="F12" s="509"/>
      <c r="G12" s="509"/>
      <c r="H12" s="525"/>
      <c r="I12" s="528"/>
      <c r="J12" s="512"/>
      <c r="K12" s="515"/>
      <c r="L12" s="515"/>
      <c r="M12" s="518"/>
      <c r="N12" s="515"/>
      <c r="O12" s="531"/>
      <c r="P12" s="503"/>
      <c r="Q12" s="503"/>
      <c r="R12" s="503"/>
      <c r="S12" s="503"/>
      <c r="T12" s="503"/>
      <c r="U12" s="503"/>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81" customFormat="1" ht="13.5" customHeight="1">
      <c r="A13" s="522"/>
      <c r="B13" s="506"/>
      <c r="C13" s="506"/>
      <c r="D13" s="506"/>
      <c r="E13" s="509"/>
      <c r="F13" s="509"/>
      <c r="G13" s="509"/>
      <c r="H13" s="525"/>
      <c r="I13" s="528"/>
      <c r="J13" s="512"/>
      <c r="K13" s="515"/>
      <c r="L13" s="515"/>
      <c r="M13" s="518"/>
      <c r="N13" s="515"/>
      <c r="O13" s="531"/>
      <c r="P13" s="503"/>
      <c r="Q13" s="503"/>
      <c r="R13" s="503"/>
      <c r="S13" s="503"/>
      <c r="T13" s="503"/>
      <c r="U13" s="503"/>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81" customFormat="1" ht="238.5" customHeight="1" thickBot="1">
      <c r="A14" s="523"/>
      <c r="B14" s="507"/>
      <c r="C14" s="507"/>
      <c r="D14" s="507"/>
      <c r="E14" s="510"/>
      <c r="F14" s="510"/>
      <c r="G14" s="510"/>
      <c r="H14" s="526"/>
      <c r="I14" s="529"/>
      <c r="J14" s="513"/>
      <c r="K14" s="516"/>
      <c r="L14" s="516"/>
      <c r="M14" s="519"/>
      <c r="N14" s="516"/>
      <c r="O14" s="532"/>
      <c r="P14" s="504"/>
      <c r="Q14" s="504"/>
      <c r="R14" s="504"/>
      <c r="S14" s="504"/>
      <c r="T14" s="504"/>
      <c r="U14" s="50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81" customFormat="1" ht="15" customHeight="1">
      <c r="A15" s="521">
        <f>'Mapa Final'!A15</f>
        <v>2</v>
      </c>
      <c r="B15" s="505" t="str">
        <f>'Mapa Final'!B15</f>
        <v>Suspensión o no realización de las Audiencias Programadas</v>
      </c>
      <c r="C15" s="505" t="str">
        <f>'Mapa Final'!C15</f>
        <v>Afectación en la Prestación del Servicio de Justicia</v>
      </c>
      <c r="D15" s="505"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y los tiempos para publicación de audiencia.
3.Falta de comunicación oportuna, errores en la notificación a las partes interesadas externas
4.Carencia de internet, o energia y  conectividad adecuada para los  equipos en las sedes judiciales y salas de audiencias.
</v>
      </c>
      <c r="E15" s="508" t="str">
        <f>'Mapa Final'!E15</f>
        <v>Incumplimiento en la realización de las audiencias programadas</v>
      </c>
      <c r="F15" s="508" t="str">
        <f>'Mapa Final'!F15</f>
        <v>Posibilidad de vulneración de los derechos fundamentales  y economicos de los ciudadanos  debido al Incumplimiento en la realización de las audiencias programadas</v>
      </c>
      <c r="G15" s="508" t="str">
        <f>'Mapa Final'!G15</f>
        <v>Usuarios, productos y prácticas organizacionales</v>
      </c>
      <c r="H15" s="524" t="str">
        <f>'Mapa Final'!I15</f>
        <v>Media</v>
      </c>
      <c r="I15" s="527" t="str">
        <f>'Mapa Final'!L15</f>
        <v>Leve</v>
      </c>
      <c r="J15" s="511" t="str">
        <f>'Mapa Final'!N15</f>
        <v>Moderado</v>
      </c>
      <c r="K15" s="514" t="str">
        <f>'Mapa Final'!AA15</f>
        <v>Baja</v>
      </c>
      <c r="L15" s="514" t="str">
        <f>'Mapa Final'!AE15</f>
        <v>Leve</v>
      </c>
      <c r="M15" s="517" t="str">
        <f>'Mapa Final'!AG15</f>
        <v>Bajo</v>
      </c>
      <c r="N15" s="514" t="str">
        <f>'Mapa Final'!AH15</f>
        <v>Aceptar</v>
      </c>
      <c r="O15" s="530" t="s">
        <v>589</v>
      </c>
      <c r="P15" s="502"/>
      <c r="Q15" s="502"/>
      <c r="R15" s="502"/>
      <c r="S15" s="502" t="s">
        <v>590</v>
      </c>
      <c r="T15" s="502"/>
      <c r="U15" s="502" t="s">
        <v>588</v>
      </c>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81" customFormat="1" ht="13.5" customHeight="1">
      <c r="A16" s="522"/>
      <c r="B16" s="506"/>
      <c r="C16" s="506"/>
      <c r="D16" s="506"/>
      <c r="E16" s="509"/>
      <c r="F16" s="509"/>
      <c r="G16" s="509"/>
      <c r="H16" s="525"/>
      <c r="I16" s="528"/>
      <c r="J16" s="512"/>
      <c r="K16" s="515"/>
      <c r="L16" s="515"/>
      <c r="M16" s="518"/>
      <c r="N16" s="515"/>
      <c r="O16" s="531"/>
      <c r="P16" s="503"/>
      <c r="Q16" s="503"/>
      <c r="R16" s="503"/>
      <c r="S16" s="503"/>
      <c r="T16" s="503"/>
      <c r="U16" s="503"/>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81" customFormat="1" ht="13.5" customHeight="1">
      <c r="A17" s="522"/>
      <c r="B17" s="506"/>
      <c r="C17" s="506"/>
      <c r="D17" s="506"/>
      <c r="E17" s="509"/>
      <c r="F17" s="509"/>
      <c r="G17" s="509"/>
      <c r="H17" s="525"/>
      <c r="I17" s="528"/>
      <c r="J17" s="512"/>
      <c r="K17" s="515"/>
      <c r="L17" s="515"/>
      <c r="M17" s="518"/>
      <c r="N17" s="515"/>
      <c r="O17" s="531"/>
      <c r="P17" s="503"/>
      <c r="Q17" s="503"/>
      <c r="R17" s="503"/>
      <c r="S17" s="503"/>
      <c r="T17" s="503"/>
      <c r="U17" s="503"/>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81" customFormat="1" ht="13.5" customHeight="1">
      <c r="A18" s="522"/>
      <c r="B18" s="506"/>
      <c r="C18" s="506"/>
      <c r="D18" s="506"/>
      <c r="E18" s="509"/>
      <c r="F18" s="509"/>
      <c r="G18" s="509"/>
      <c r="H18" s="525"/>
      <c r="I18" s="528"/>
      <c r="J18" s="512"/>
      <c r="K18" s="515"/>
      <c r="L18" s="515"/>
      <c r="M18" s="518"/>
      <c r="N18" s="515"/>
      <c r="O18" s="531"/>
      <c r="P18" s="503"/>
      <c r="Q18" s="503"/>
      <c r="R18" s="503"/>
      <c r="S18" s="503"/>
      <c r="T18" s="503"/>
      <c r="U18" s="503"/>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81" customFormat="1" ht="255.75" customHeight="1" thickBot="1">
      <c r="A19" s="523"/>
      <c r="B19" s="507"/>
      <c r="C19" s="507"/>
      <c r="D19" s="507"/>
      <c r="E19" s="510"/>
      <c r="F19" s="510"/>
      <c r="G19" s="510"/>
      <c r="H19" s="526"/>
      <c r="I19" s="529"/>
      <c r="J19" s="513"/>
      <c r="K19" s="516"/>
      <c r="L19" s="516"/>
      <c r="M19" s="519"/>
      <c r="N19" s="516"/>
      <c r="O19" s="532"/>
      <c r="P19" s="504"/>
      <c r="Q19" s="504"/>
      <c r="R19" s="504"/>
      <c r="S19" s="504"/>
      <c r="T19" s="504"/>
      <c r="U19" s="50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ht="15" customHeight="1">
      <c r="A20" s="521">
        <f>'Mapa Final'!A20</f>
        <v>3</v>
      </c>
      <c r="B20" s="505" t="str">
        <f>'Mapa Final'!B20</f>
        <v>Incumplimiento de los objetivos y metas trazadas para el cumplimiento de los términos legales.</v>
      </c>
      <c r="C20" s="505" t="str">
        <f>'Mapa Final'!C20</f>
        <v>Incumplimiento de las metas establecidas</v>
      </c>
      <c r="D20" s="505" t="str">
        <f>'Mapa Final'!D20</f>
        <v xml:space="preserve">1.Imprecisión al establecer lineamientos de planeaciòn  para el desarrollo de las tareas propias del despacho.
2.Deficiencia en las competencias necesarias del personal del despacho. 
3.Insuficiencia de equipos, falla de los equipos y soporte tecnológicos para el trabajo presencial y  virtual.
5.Insuficiencia de personal para la carga laboral presentada.
</v>
      </c>
      <c r="E20" s="508" t="str">
        <f>'Mapa Final'!E20</f>
        <v>Alto  volumen  de los trámites procesales</v>
      </c>
      <c r="F20" s="508" t="str">
        <f>'Mapa Final'!F20</f>
        <v>Posibilidad de Incumplimiento de las metas establecidas debido al alto de volumen  de trámites procesales</v>
      </c>
      <c r="G20" s="508" t="str">
        <f>'Mapa Final'!G20</f>
        <v>Usuarios, productos y prácticas organizacionales</v>
      </c>
      <c r="H20" s="524" t="str">
        <f>'Mapa Final'!I20</f>
        <v>Muy Alta</v>
      </c>
      <c r="I20" s="527" t="str">
        <f>'Mapa Final'!L20</f>
        <v>Leve</v>
      </c>
      <c r="J20" s="511" t="str">
        <f>'Mapa Final'!N20</f>
        <v xml:space="preserve">Alto </v>
      </c>
      <c r="K20" s="514" t="str">
        <f>'Mapa Final'!AA20</f>
        <v>Media</v>
      </c>
      <c r="L20" s="514" t="str">
        <f>'Mapa Final'!AE20</f>
        <v>Leve</v>
      </c>
      <c r="M20" s="517" t="str">
        <f>'Mapa Final'!AG20</f>
        <v>Moderado</v>
      </c>
      <c r="N20" s="514" t="str">
        <f>'Mapa Final'!AH20</f>
        <v>Aceptar</v>
      </c>
      <c r="O20" s="530" t="s">
        <v>591</v>
      </c>
      <c r="P20" s="502"/>
      <c r="Q20" s="502"/>
      <c r="R20" s="502"/>
      <c r="S20" s="502" t="s">
        <v>592</v>
      </c>
      <c r="T20" s="502"/>
      <c r="U20" s="502" t="s">
        <v>588</v>
      </c>
      <c r="V20" s="34"/>
      <c r="W20" s="34"/>
    </row>
    <row r="21" spans="1:177">
      <c r="A21" s="522"/>
      <c r="B21" s="506"/>
      <c r="C21" s="506"/>
      <c r="D21" s="506"/>
      <c r="E21" s="509"/>
      <c r="F21" s="509"/>
      <c r="G21" s="509"/>
      <c r="H21" s="525"/>
      <c r="I21" s="528"/>
      <c r="J21" s="512"/>
      <c r="K21" s="515"/>
      <c r="L21" s="515"/>
      <c r="M21" s="518"/>
      <c r="N21" s="515"/>
      <c r="O21" s="531"/>
      <c r="P21" s="503"/>
      <c r="Q21" s="503"/>
      <c r="R21" s="503"/>
      <c r="S21" s="503"/>
      <c r="T21" s="503"/>
      <c r="U21" s="503"/>
      <c r="V21" s="34"/>
      <c r="W21" s="34"/>
    </row>
    <row r="22" spans="1:177">
      <c r="A22" s="522"/>
      <c r="B22" s="506"/>
      <c r="C22" s="506"/>
      <c r="D22" s="506"/>
      <c r="E22" s="509"/>
      <c r="F22" s="509"/>
      <c r="G22" s="509"/>
      <c r="H22" s="525"/>
      <c r="I22" s="528"/>
      <c r="J22" s="512"/>
      <c r="K22" s="515"/>
      <c r="L22" s="515"/>
      <c r="M22" s="518"/>
      <c r="N22" s="515"/>
      <c r="O22" s="531"/>
      <c r="P22" s="503"/>
      <c r="Q22" s="503"/>
      <c r="R22" s="503"/>
      <c r="S22" s="503"/>
      <c r="T22" s="503"/>
      <c r="U22" s="503"/>
      <c r="V22" s="34"/>
      <c r="W22" s="34"/>
    </row>
    <row r="23" spans="1:177">
      <c r="A23" s="522"/>
      <c r="B23" s="506"/>
      <c r="C23" s="506"/>
      <c r="D23" s="506"/>
      <c r="E23" s="509"/>
      <c r="F23" s="509"/>
      <c r="G23" s="509"/>
      <c r="H23" s="525"/>
      <c r="I23" s="528"/>
      <c r="J23" s="512"/>
      <c r="K23" s="515"/>
      <c r="L23" s="515"/>
      <c r="M23" s="518"/>
      <c r="N23" s="515"/>
      <c r="O23" s="531"/>
      <c r="P23" s="503"/>
      <c r="Q23" s="503"/>
      <c r="R23" s="503"/>
      <c r="S23" s="503"/>
      <c r="T23" s="503"/>
      <c r="U23" s="503"/>
      <c r="V23" s="34"/>
      <c r="W23" s="34"/>
    </row>
    <row r="24" spans="1:177" ht="307.5" customHeight="1" thickBot="1">
      <c r="A24" s="523"/>
      <c r="B24" s="507"/>
      <c r="C24" s="507"/>
      <c r="D24" s="507"/>
      <c r="E24" s="510"/>
      <c r="F24" s="510"/>
      <c r="G24" s="510"/>
      <c r="H24" s="526"/>
      <c r="I24" s="529"/>
      <c r="J24" s="513"/>
      <c r="K24" s="516"/>
      <c r="L24" s="516"/>
      <c r="M24" s="519"/>
      <c r="N24" s="516"/>
      <c r="O24" s="532"/>
      <c r="P24" s="504"/>
      <c r="Q24" s="504"/>
      <c r="R24" s="504"/>
      <c r="S24" s="504"/>
      <c r="T24" s="504"/>
      <c r="U24" s="504"/>
      <c r="V24" s="34"/>
      <c r="W24" s="34"/>
    </row>
    <row r="25" spans="1:177" ht="15" customHeight="1">
      <c r="A25" s="521">
        <f>'Mapa Final'!A25</f>
        <v>4</v>
      </c>
      <c r="B25" s="505" t="str">
        <f>'Mapa Final'!B25</f>
        <v xml:space="preserve">Inexactitud en el registro de la gestion de los procesos misionales y actuaciones administrativa </v>
      </c>
      <c r="C25" s="505" t="str">
        <f>'Mapa Final'!C25</f>
        <v>Incumplimiento de las metas establecidas</v>
      </c>
      <c r="D25" s="505" t="str">
        <f>'Mapa Final'!D25</f>
        <v xml:space="preserve">1.  información con error o no  registrada en los aplicativos Justicia XXI, SIERJU-BI, one drive y mercurio.
2.Insuficiencia de personal para la carga laboral presentada. 
3.Fallas en la funcionalidad de los aplicativos    
4.Incremento de solicitudes  por la  alta demanda judiciales 
5.Inexistencia de control del registro de la información. </v>
      </c>
      <c r="E25" s="508" t="str">
        <f>'Mapa Final'!E25</f>
        <v xml:space="preserve">Inadecuado registro de la gestion de los procesos misionales y actuaciones administrativa </v>
      </c>
      <c r="F25" s="508" t="str">
        <f>'Mapa Final'!F25</f>
        <v xml:space="preserve">Posibilidad de incumplimiento de las metas establecidas debido al  inadecuado registro de la gestion de los procesos misionales y actuaciones administrativa </v>
      </c>
      <c r="G25" s="508" t="str">
        <f>'Mapa Final'!G25</f>
        <v>Usuarios, productos y prácticas organizacionales</v>
      </c>
      <c r="H25" s="524" t="str">
        <f>'Mapa Final'!I25</f>
        <v>Muy Alta</v>
      </c>
      <c r="I25" s="527" t="str">
        <f>'Mapa Final'!L25</f>
        <v>Leve</v>
      </c>
      <c r="J25" s="511" t="str">
        <f>'Mapa Final'!N25</f>
        <v xml:space="preserve">Alto </v>
      </c>
      <c r="K25" s="514" t="str">
        <f>'Mapa Final'!AA25</f>
        <v>Media</v>
      </c>
      <c r="L25" s="514" t="str">
        <f>'Mapa Final'!AE25</f>
        <v>Leve</v>
      </c>
      <c r="M25" s="517" t="str">
        <f>'Mapa Final'!AG25</f>
        <v>Moderado</v>
      </c>
      <c r="N25" s="514" t="str">
        <f>'Mapa Final'!AH25</f>
        <v>Aceptar</v>
      </c>
      <c r="O25" s="530" t="s">
        <v>593</v>
      </c>
      <c r="P25" s="502"/>
      <c r="Q25" s="502"/>
      <c r="R25" s="502"/>
      <c r="S25" s="502" t="s">
        <v>592</v>
      </c>
      <c r="T25" s="502"/>
      <c r="U25" s="502" t="s">
        <v>588</v>
      </c>
    </row>
    <row r="26" spans="1:177">
      <c r="A26" s="522"/>
      <c r="B26" s="506"/>
      <c r="C26" s="506"/>
      <c r="D26" s="506"/>
      <c r="E26" s="509"/>
      <c r="F26" s="509"/>
      <c r="G26" s="509"/>
      <c r="H26" s="525"/>
      <c r="I26" s="528"/>
      <c r="J26" s="512"/>
      <c r="K26" s="515"/>
      <c r="L26" s="515"/>
      <c r="M26" s="518"/>
      <c r="N26" s="515"/>
      <c r="O26" s="531"/>
      <c r="P26" s="503"/>
      <c r="Q26" s="503"/>
      <c r="R26" s="503"/>
      <c r="S26" s="503"/>
      <c r="T26" s="503"/>
      <c r="U26" s="503"/>
    </row>
    <row r="27" spans="1:177">
      <c r="A27" s="522"/>
      <c r="B27" s="506"/>
      <c r="C27" s="506"/>
      <c r="D27" s="506"/>
      <c r="E27" s="509"/>
      <c r="F27" s="509"/>
      <c r="G27" s="509"/>
      <c r="H27" s="525"/>
      <c r="I27" s="528"/>
      <c r="J27" s="512"/>
      <c r="K27" s="515"/>
      <c r="L27" s="515"/>
      <c r="M27" s="518"/>
      <c r="N27" s="515"/>
      <c r="O27" s="531"/>
      <c r="P27" s="503"/>
      <c r="Q27" s="503"/>
      <c r="R27" s="503"/>
      <c r="S27" s="503"/>
      <c r="T27" s="503"/>
      <c r="U27" s="503"/>
    </row>
    <row r="28" spans="1:177">
      <c r="A28" s="522"/>
      <c r="B28" s="506"/>
      <c r="C28" s="506"/>
      <c r="D28" s="506"/>
      <c r="E28" s="509"/>
      <c r="F28" s="509"/>
      <c r="G28" s="509"/>
      <c r="H28" s="525"/>
      <c r="I28" s="528"/>
      <c r="J28" s="512"/>
      <c r="K28" s="515"/>
      <c r="L28" s="515"/>
      <c r="M28" s="518"/>
      <c r="N28" s="515"/>
      <c r="O28" s="531"/>
      <c r="P28" s="503"/>
      <c r="Q28" s="503"/>
      <c r="R28" s="503"/>
      <c r="S28" s="503"/>
      <c r="T28" s="503"/>
      <c r="U28" s="503"/>
    </row>
    <row r="29" spans="1:177" ht="254.25" customHeight="1" thickBot="1">
      <c r="A29" s="523"/>
      <c r="B29" s="507"/>
      <c r="C29" s="507"/>
      <c r="D29" s="507"/>
      <c r="E29" s="510"/>
      <c r="F29" s="510"/>
      <c r="G29" s="510"/>
      <c r="H29" s="526"/>
      <c r="I29" s="529"/>
      <c r="J29" s="513"/>
      <c r="K29" s="516"/>
      <c r="L29" s="516"/>
      <c r="M29" s="519"/>
      <c r="N29" s="516"/>
      <c r="O29" s="532"/>
      <c r="P29" s="504"/>
      <c r="Q29" s="504"/>
      <c r="R29" s="504"/>
      <c r="S29" s="504"/>
      <c r="T29" s="504"/>
      <c r="U29" s="504"/>
    </row>
    <row r="30" spans="1:177" ht="15" customHeight="1">
      <c r="A30" s="521">
        <f>'Mapa Final'!A30</f>
        <v>5</v>
      </c>
      <c r="B30" s="505" t="str">
        <f>'Mapa Final'!B30</f>
        <v>Inconsistencias en el reparto</v>
      </c>
      <c r="C30" s="505" t="str">
        <f>'Mapa Final'!C30</f>
        <v>Incumplimiento de las metas establecidas</v>
      </c>
      <c r="D30" s="505"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ejecutivos  entre los Despachos competentes, dentro del término establecido. 
5. Errores en el diligenciamiento del acta de reparto.
</v>
      </c>
      <c r="E30" s="508" t="str">
        <f>'Mapa Final'!E30</f>
        <v>Falencia en la gestión, control y seguimiento del proceso de reparto en procesos ejecutivos.</v>
      </c>
      <c r="F30" s="508" t="str">
        <f>'Mapa Final'!F30</f>
        <v>Posibilidad de incumplimiento de las metas establecidas debido a la falencia en la gestión, control y seguimiento del proceso de reparto</v>
      </c>
      <c r="G30" s="508" t="str">
        <f>'Mapa Final'!G30</f>
        <v>Ejecución y Administración de Procesos</v>
      </c>
      <c r="H30" s="524" t="str">
        <f>'Mapa Final'!I30</f>
        <v>Muy Alta</v>
      </c>
      <c r="I30" s="527" t="str">
        <f>'Mapa Final'!L30</f>
        <v>Leve</v>
      </c>
      <c r="J30" s="511" t="str">
        <f>'Mapa Final'!N30</f>
        <v xml:space="preserve">Alto </v>
      </c>
      <c r="K30" s="514" t="str">
        <f>'Mapa Final'!AA30</f>
        <v>Media</v>
      </c>
      <c r="L30" s="514" t="str">
        <f>'Mapa Final'!AE30</f>
        <v>Leve</v>
      </c>
      <c r="M30" s="517" t="str">
        <f>'Mapa Final'!AG30</f>
        <v>Moderado</v>
      </c>
      <c r="N30" s="514" t="str">
        <f>'Mapa Final'!AH30</f>
        <v>Aceptar</v>
      </c>
      <c r="O30" s="530" t="s">
        <v>594</v>
      </c>
      <c r="P30" s="502"/>
      <c r="Q30" s="502"/>
      <c r="R30" s="502"/>
      <c r="S30" s="502" t="s">
        <v>595</v>
      </c>
      <c r="T30" s="502"/>
      <c r="U30" s="502" t="s">
        <v>588</v>
      </c>
    </row>
    <row r="31" spans="1:177">
      <c r="A31" s="522"/>
      <c r="B31" s="506"/>
      <c r="C31" s="506"/>
      <c r="D31" s="506"/>
      <c r="E31" s="509"/>
      <c r="F31" s="509"/>
      <c r="G31" s="509"/>
      <c r="H31" s="525"/>
      <c r="I31" s="528"/>
      <c r="J31" s="512"/>
      <c r="K31" s="515"/>
      <c r="L31" s="515"/>
      <c r="M31" s="518"/>
      <c r="N31" s="515"/>
      <c r="O31" s="531"/>
      <c r="P31" s="503"/>
      <c r="Q31" s="503"/>
      <c r="R31" s="503"/>
      <c r="S31" s="503"/>
      <c r="T31" s="503"/>
      <c r="U31" s="503"/>
    </row>
    <row r="32" spans="1:177">
      <c r="A32" s="522"/>
      <c r="B32" s="506"/>
      <c r="C32" s="506"/>
      <c r="D32" s="506"/>
      <c r="E32" s="509"/>
      <c r="F32" s="509"/>
      <c r="G32" s="509"/>
      <c r="H32" s="525"/>
      <c r="I32" s="528"/>
      <c r="J32" s="512"/>
      <c r="K32" s="515"/>
      <c r="L32" s="515"/>
      <c r="M32" s="518"/>
      <c r="N32" s="515"/>
      <c r="O32" s="531"/>
      <c r="P32" s="503"/>
      <c r="Q32" s="503"/>
      <c r="R32" s="503"/>
      <c r="S32" s="503"/>
      <c r="T32" s="503"/>
      <c r="U32" s="503"/>
    </row>
    <row r="33" spans="1:21">
      <c r="A33" s="522"/>
      <c r="B33" s="506"/>
      <c r="C33" s="506"/>
      <c r="D33" s="506"/>
      <c r="E33" s="509"/>
      <c r="F33" s="509"/>
      <c r="G33" s="509"/>
      <c r="H33" s="525"/>
      <c r="I33" s="528"/>
      <c r="J33" s="512"/>
      <c r="K33" s="515"/>
      <c r="L33" s="515"/>
      <c r="M33" s="518"/>
      <c r="N33" s="515"/>
      <c r="O33" s="531"/>
      <c r="P33" s="503"/>
      <c r="Q33" s="503"/>
      <c r="R33" s="503"/>
      <c r="S33" s="503"/>
      <c r="T33" s="503"/>
      <c r="U33" s="503"/>
    </row>
    <row r="34" spans="1:21" ht="230.25" customHeight="1" thickBot="1">
      <c r="A34" s="523"/>
      <c r="B34" s="507"/>
      <c r="C34" s="507"/>
      <c r="D34" s="507"/>
      <c r="E34" s="510"/>
      <c r="F34" s="510"/>
      <c r="G34" s="510"/>
      <c r="H34" s="526"/>
      <c r="I34" s="529"/>
      <c r="J34" s="513"/>
      <c r="K34" s="516"/>
      <c r="L34" s="516"/>
      <c r="M34" s="519"/>
      <c r="N34" s="516"/>
      <c r="O34" s="532"/>
      <c r="P34" s="504"/>
      <c r="Q34" s="504"/>
      <c r="R34" s="504"/>
      <c r="S34" s="504"/>
      <c r="T34" s="504"/>
      <c r="U34" s="504"/>
    </row>
    <row r="35" spans="1:21" ht="15" customHeight="1">
      <c r="A35" s="521">
        <f>'Mapa Final'!A35</f>
        <v>6</v>
      </c>
      <c r="B35" s="505" t="str">
        <f>'Mapa Final'!B35</f>
        <v>Error en las notificaciones judiicales</v>
      </c>
      <c r="C35" s="505" t="str">
        <f>'Mapa Final'!C35</f>
        <v>Afectación en la Prestación del Servicio de Justicia</v>
      </c>
      <c r="D35" s="505" t="str">
        <f>'Mapa Final'!D35</f>
        <v>1. Falta de seguimiento y control del cumplimiento efectivo de la actividad asignada. 
2. Falta de informaciòn en terminos de calidad, suficiencia y pertinencia para realizar la actividad (correos errados, direcciones erradas de las partes, información incompleta en la providencia). 
3. Falta de recursos, medios electrònicos y tecnològicos para el cumplimiento de la actividad.  
4.Carencia de vinculaciòn de las partes y terceros que genera nulidades, demoras en el proceso.</v>
      </c>
      <c r="E35" s="508" t="str">
        <f>'Mapa Final'!E35</f>
        <v xml:space="preserve">Inadecuada comunicación de las notificaciones judiciales </v>
      </c>
      <c r="F35" s="508" t="str">
        <f>'Mapa Final'!F35</f>
        <v xml:space="preserve">Posibilidad de incumplimiento de las metas establecidas debido a la inadecuada comunicación de las notificaciones judiciales </v>
      </c>
      <c r="G35" s="508" t="str">
        <f>'Mapa Final'!G35</f>
        <v>Ejecución y Administración de Procesos</v>
      </c>
      <c r="H35" s="524" t="str">
        <f>'Mapa Final'!I35</f>
        <v>Muy Alta</v>
      </c>
      <c r="I35" s="527" t="str">
        <f>'Mapa Final'!L35</f>
        <v>Leve</v>
      </c>
      <c r="J35" s="511" t="str">
        <f>'Mapa Final'!N35</f>
        <v xml:space="preserve">Alto </v>
      </c>
      <c r="K35" s="514" t="str">
        <f>'Mapa Final'!AA35</f>
        <v>Media</v>
      </c>
      <c r="L35" s="514" t="str">
        <f>'Mapa Final'!AE35</f>
        <v>Leve</v>
      </c>
      <c r="M35" s="517" t="str">
        <f>'Mapa Final'!AG35</f>
        <v>Moderado</v>
      </c>
      <c r="N35" s="514" t="str">
        <f>'Mapa Final'!AH35</f>
        <v>Aceptar</v>
      </c>
      <c r="O35" s="520" t="s">
        <v>596</v>
      </c>
      <c r="P35" s="502"/>
      <c r="Q35" s="502"/>
      <c r="R35" s="502"/>
      <c r="S35" s="502" t="s">
        <v>592</v>
      </c>
      <c r="T35" s="502"/>
      <c r="U35" s="502" t="s">
        <v>588</v>
      </c>
    </row>
    <row r="36" spans="1:21">
      <c r="A36" s="522"/>
      <c r="B36" s="506"/>
      <c r="C36" s="506"/>
      <c r="D36" s="506"/>
      <c r="E36" s="509"/>
      <c r="F36" s="509"/>
      <c r="G36" s="509"/>
      <c r="H36" s="525"/>
      <c r="I36" s="528"/>
      <c r="J36" s="512"/>
      <c r="K36" s="515"/>
      <c r="L36" s="515"/>
      <c r="M36" s="518"/>
      <c r="N36" s="515"/>
      <c r="O36" s="503"/>
      <c r="P36" s="503"/>
      <c r="Q36" s="503"/>
      <c r="R36" s="503"/>
      <c r="S36" s="503"/>
      <c r="T36" s="503"/>
      <c r="U36" s="503"/>
    </row>
    <row r="37" spans="1:21">
      <c r="A37" s="522"/>
      <c r="B37" s="506"/>
      <c r="C37" s="506"/>
      <c r="D37" s="506"/>
      <c r="E37" s="509"/>
      <c r="F37" s="509"/>
      <c r="G37" s="509"/>
      <c r="H37" s="525"/>
      <c r="I37" s="528"/>
      <c r="J37" s="512"/>
      <c r="K37" s="515"/>
      <c r="L37" s="515"/>
      <c r="M37" s="518"/>
      <c r="N37" s="515"/>
      <c r="O37" s="503"/>
      <c r="P37" s="503"/>
      <c r="Q37" s="503"/>
      <c r="R37" s="503"/>
      <c r="S37" s="503"/>
      <c r="T37" s="503"/>
      <c r="U37" s="503"/>
    </row>
    <row r="38" spans="1:21">
      <c r="A38" s="522"/>
      <c r="B38" s="506"/>
      <c r="C38" s="506"/>
      <c r="D38" s="506"/>
      <c r="E38" s="509"/>
      <c r="F38" s="509"/>
      <c r="G38" s="509"/>
      <c r="H38" s="525"/>
      <c r="I38" s="528"/>
      <c r="J38" s="512"/>
      <c r="K38" s="515"/>
      <c r="L38" s="515"/>
      <c r="M38" s="518"/>
      <c r="N38" s="515"/>
      <c r="O38" s="503"/>
      <c r="P38" s="503"/>
      <c r="Q38" s="503"/>
      <c r="R38" s="503"/>
      <c r="S38" s="503"/>
      <c r="T38" s="503"/>
      <c r="U38" s="503"/>
    </row>
    <row r="39" spans="1:21" ht="234.75" customHeight="1" thickBot="1">
      <c r="A39" s="523"/>
      <c r="B39" s="507"/>
      <c r="C39" s="507"/>
      <c r="D39" s="507"/>
      <c r="E39" s="510"/>
      <c r="F39" s="510"/>
      <c r="G39" s="510"/>
      <c r="H39" s="526"/>
      <c r="I39" s="529"/>
      <c r="J39" s="513"/>
      <c r="K39" s="516"/>
      <c r="L39" s="516"/>
      <c r="M39" s="519"/>
      <c r="N39" s="516"/>
      <c r="O39" s="504"/>
      <c r="P39" s="504"/>
      <c r="Q39" s="504"/>
      <c r="R39" s="504"/>
      <c r="S39" s="504"/>
      <c r="T39" s="504"/>
      <c r="U39" s="504"/>
    </row>
    <row r="40" spans="1:21">
      <c r="A40" s="521">
        <f>'Mapa Final'!A40</f>
        <v>7</v>
      </c>
      <c r="B40" s="505" t="str">
        <f>'Mapa Final'!B40</f>
        <v>Pérdida de documentos</v>
      </c>
      <c r="C40" s="505" t="str">
        <f>'Mapa Final'!C40</f>
        <v>Afectación en la Prestación del Servicio de Justicia</v>
      </c>
      <c r="D40" s="505"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08" t="str">
        <f>'Mapa Final'!E40</f>
        <v>Extravío de documentos temporal o definitivo de los procesos judiciales</v>
      </c>
      <c r="F40" s="508" t="str">
        <f>'Mapa Final'!F40</f>
        <v>Posibilidad de la afectación en la Prestación del Servicio de Justicia debido al extravío de documentos temporal o definitivo de los procesos judiciales</v>
      </c>
      <c r="G40" s="508" t="str">
        <f>'Mapa Final'!G40</f>
        <v>Usuarios, productos y prácticas organizacionales</v>
      </c>
      <c r="H40" s="524" t="str">
        <f>'Mapa Final'!I40</f>
        <v>Muy Alta</v>
      </c>
      <c r="I40" s="527" t="str">
        <f>'Mapa Final'!L40</f>
        <v>Leve</v>
      </c>
      <c r="J40" s="511" t="str">
        <f>'Mapa Final'!N40</f>
        <v xml:space="preserve">Alto </v>
      </c>
      <c r="K40" s="514" t="str">
        <f>'Mapa Final'!AA40</f>
        <v>Media</v>
      </c>
      <c r="L40" s="514" t="str">
        <f>'Mapa Final'!AE40</f>
        <v>Leve</v>
      </c>
      <c r="M40" s="517" t="str">
        <f>'Mapa Final'!AG40</f>
        <v>Moderado</v>
      </c>
      <c r="N40" s="514" t="str">
        <f>'Mapa Final'!AH40</f>
        <v>Aceptar</v>
      </c>
      <c r="O40" s="520" t="s">
        <v>597</v>
      </c>
      <c r="Q40" s="502"/>
      <c r="R40" s="502"/>
      <c r="S40" s="502" t="s">
        <v>598</v>
      </c>
      <c r="T40" s="502"/>
      <c r="U40" s="502" t="s">
        <v>588</v>
      </c>
    </row>
    <row r="41" spans="1:21">
      <c r="A41" s="522"/>
      <c r="B41" s="506"/>
      <c r="C41" s="506"/>
      <c r="D41" s="506"/>
      <c r="E41" s="509"/>
      <c r="F41" s="509"/>
      <c r="G41" s="509"/>
      <c r="H41" s="525"/>
      <c r="I41" s="528"/>
      <c r="J41" s="512"/>
      <c r="K41" s="515"/>
      <c r="L41" s="515"/>
      <c r="M41" s="518"/>
      <c r="N41" s="515"/>
      <c r="O41" s="503"/>
      <c r="Q41" s="503"/>
      <c r="R41" s="503"/>
      <c r="S41" s="503"/>
      <c r="T41" s="503"/>
      <c r="U41" s="503"/>
    </row>
    <row r="42" spans="1:21">
      <c r="A42" s="522"/>
      <c r="B42" s="506"/>
      <c r="C42" s="506"/>
      <c r="D42" s="506"/>
      <c r="E42" s="509"/>
      <c r="F42" s="509"/>
      <c r="G42" s="509"/>
      <c r="H42" s="525"/>
      <c r="I42" s="528"/>
      <c r="J42" s="512"/>
      <c r="K42" s="515"/>
      <c r="L42" s="515"/>
      <c r="M42" s="518"/>
      <c r="N42" s="515"/>
      <c r="O42" s="503"/>
      <c r="Q42" s="503"/>
      <c r="R42" s="503"/>
      <c r="S42" s="503"/>
      <c r="T42" s="503"/>
      <c r="U42" s="503"/>
    </row>
    <row r="43" spans="1:21">
      <c r="A43" s="522"/>
      <c r="B43" s="506"/>
      <c r="C43" s="506"/>
      <c r="D43" s="506"/>
      <c r="E43" s="509"/>
      <c r="F43" s="509"/>
      <c r="G43" s="509"/>
      <c r="H43" s="525"/>
      <c r="I43" s="528"/>
      <c r="J43" s="512"/>
      <c r="K43" s="515"/>
      <c r="L43" s="515"/>
      <c r="M43" s="518"/>
      <c r="N43" s="515"/>
      <c r="O43" s="503"/>
      <c r="Q43" s="503"/>
      <c r="R43" s="503"/>
      <c r="S43" s="503"/>
      <c r="T43" s="503"/>
      <c r="U43" s="503"/>
    </row>
    <row r="44" spans="1:21" ht="194.25" customHeight="1" thickBot="1">
      <c r="A44" s="523"/>
      <c r="B44" s="507"/>
      <c r="C44" s="507"/>
      <c r="D44" s="507"/>
      <c r="E44" s="510"/>
      <c r="F44" s="510"/>
      <c r="G44" s="510"/>
      <c r="H44" s="526"/>
      <c r="I44" s="529"/>
      <c r="J44" s="513"/>
      <c r="K44" s="516"/>
      <c r="L44" s="516"/>
      <c r="M44" s="519"/>
      <c r="N44" s="516"/>
      <c r="O44" s="504"/>
      <c r="Q44" s="504"/>
      <c r="R44" s="504"/>
      <c r="S44" s="504"/>
      <c r="T44" s="504"/>
      <c r="U44" s="504"/>
    </row>
    <row r="45" spans="1:21">
      <c r="A45" s="521">
        <f>'Mapa Final'!A45</f>
        <v>8</v>
      </c>
      <c r="B45" s="505" t="str">
        <f>'Mapa Final'!B45</f>
        <v>Corrupción</v>
      </c>
      <c r="C45" s="505" t="str">
        <f>'Mapa Final'!C45</f>
        <v>Reputacional (Corrupción)</v>
      </c>
      <c r="D45" s="505"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508" t="str">
        <f>'Mapa Final'!E45</f>
        <v xml:space="preserve">Carencia en transparencia, etica y valores . </v>
      </c>
      <c r="F45" s="508" t="str">
        <f>'Mapa Final'!F45</f>
        <v xml:space="preserve">Posibilidad de actos indebidos de  los servidores judiciales debido a  la carencia en transparencia, etica y valores </v>
      </c>
      <c r="G45" s="508" t="str">
        <f>'Mapa Final'!G45</f>
        <v>Fraude Interno</v>
      </c>
      <c r="H45" s="524" t="str">
        <f>'Mapa Final'!I45</f>
        <v>Muy Alta</v>
      </c>
      <c r="I45" s="527" t="str">
        <f>'Mapa Final'!L45</f>
        <v>Mayor</v>
      </c>
      <c r="J45" s="511" t="str">
        <f>'Mapa Final'!N45</f>
        <v xml:space="preserve">Alto </v>
      </c>
      <c r="K45" s="514" t="str">
        <f>'Mapa Final'!AA45</f>
        <v>Media</v>
      </c>
      <c r="L45" s="514" t="str">
        <f>'Mapa Final'!AE45</f>
        <v>Mayor</v>
      </c>
      <c r="M45" s="517" t="str">
        <f>'Mapa Final'!AG45</f>
        <v xml:space="preserve">Alto </v>
      </c>
      <c r="N45" s="514" t="str">
        <f>'Mapa Final'!AH45</f>
        <v>Reducir(mitigar)</v>
      </c>
      <c r="O45" s="520" t="s">
        <v>599</v>
      </c>
      <c r="P45" s="502"/>
      <c r="Q45" s="502"/>
      <c r="R45" s="502"/>
      <c r="S45" s="502" t="s">
        <v>600</v>
      </c>
      <c r="T45" s="502"/>
      <c r="U45" s="502" t="s">
        <v>588</v>
      </c>
    </row>
    <row r="46" spans="1:21">
      <c r="A46" s="522"/>
      <c r="B46" s="506"/>
      <c r="C46" s="506"/>
      <c r="D46" s="506"/>
      <c r="E46" s="509"/>
      <c r="F46" s="509"/>
      <c r="G46" s="509"/>
      <c r="H46" s="525"/>
      <c r="I46" s="528"/>
      <c r="J46" s="512"/>
      <c r="K46" s="515"/>
      <c r="L46" s="515"/>
      <c r="M46" s="518"/>
      <c r="N46" s="515"/>
      <c r="O46" s="503"/>
      <c r="P46" s="503"/>
      <c r="Q46" s="503"/>
      <c r="R46" s="503"/>
      <c r="S46" s="503"/>
      <c r="T46" s="503"/>
      <c r="U46" s="503"/>
    </row>
    <row r="47" spans="1:21">
      <c r="A47" s="522"/>
      <c r="B47" s="506"/>
      <c r="C47" s="506"/>
      <c r="D47" s="506"/>
      <c r="E47" s="509"/>
      <c r="F47" s="509"/>
      <c r="G47" s="509"/>
      <c r="H47" s="525"/>
      <c r="I47" s="528"/>
      <c r="J47" s="512"/>
      <c r="K47" s="515"/>
      <c r="L47" s="515"/>
      <c r="M47" s="518"/>
      <c r="N47" s="515"/>
      <c r="O47" s="503"/>
      <c r="P47" s="503"/>
      <c r="Q47" s="503"/>
      <c r="R47" s="503"/>
      <c r="S47" s="503"/>
      <c r="T47" s="503"/>
      <c r="U47" s="503"/>
    </row>
    <row r="48" spans="1:21">
      <c r="A48" s="522"/>
      <c r="B48" s="506"/>
      <c r="C48" s="506"/>
      <c r="D48" s="506"/>
      <c r="E48" s="509"/>
      <c r="F48" s="509"/>
      <c r="G48" s="509"/>
      <c r="H48" s="525"/>
      <c r="I48" s="528"/>
      <c r="J48" s="512"/>
      <c r="K48" s="515"/>
      <c r="L48" s="515"/>
      <c r="M48" s="518"/>
      <c r="N48" s="515"/>
      <c r="O48" s="503"/>
      <c r="P48" s="503"/>
      <c r="Q48" s="503"/>
      <c r="R48" s="503"/>
      <c r="S48" s="503"/>
      <c r="T48" s="503"/>
      <c r="U48" s="503"/>
    </row>
    <row r="49" spans="1:21" ht="188.25" customHeight="1" thickBot="1">
      <c r="A49" s="523"/>
      <c r="B49" s="507"/>
      <c r="C49" s="507"/>
      <c r="D49" s="507"/>
      <c r="E49" s="510"/>
      <c r="F49" s="510"/>
      <c r="G49" s="510"/>
      <c r="H49" s="526"/>
      <c r="I49" s="529"/>
      <c r="J49" s="513"/>
      <c r="K49" s="516"/>
      <c r="L49" s="516"/>
      <c r="M49" s="519"/>
      <c r="N49" s="516"/>
      <c r="O49" s="504"/>
      <c r="P49" s="504"/>
      <c r="Q49" s="504"/>
      <c r="R49" s="504"/>
      <c r="S49" s="504"/>
      <c r="T49" s="504"/>
      <c r="U49" s="504"/>
    </row>
    <row r="50" spans="1:21">
      <c r="A50" s="521">
        <f>'Mapa Final'!A50</f>
        <v>9</v>
      </c>
      <c r="B50" s="505" t="str">
        <f>'Mapa Final'!B50</f>
        <v>Interrupción o demora en el Servicio Público de Administrar  Justicia</v>
      </c>
      <c r="C50" s="505" t="str">
        <f>'Mapa Final'!C50</f>
        <v>Afectación en la Prestación del Servicio de Justicia</v>
      </c>
      <c r="D50" s="505" t="str">
        <f>'Mapa Final'!D50</f>
        <v>1. Paro por sindicato
2. Huelgas, protestas ciudadana
3. Disturbios o hechos violentos
4.Pandemia
5.Emergencias Ambientales</v>
      </c>
      <c r="E50" s="508" t="str">
        <f>'Mapa Final'!E50</f>
        <v>Suceso de fuerza mayor que imposibilitan la gestión judicial</v>
      </c>
      <c r="F50" s="508" t="str">
        <f>'Mapa Final'!F50</f>
        <v>Posibilidad de  afectación en la Prestación del Servicio de Justicia debido a un suceso de fuerza mayor que imposibilita la gestión judicial</v>
      </c>
      <c r="G50" s="508" t="str">
        <f>'Mapa Final'!G50</f>
        <v>Usuarios, productos y prácticas organizacionales</v>
      </c>
      <c r="H50" s="524" t="str">
        <f>'Mapa Final'!I50</f>
        <v>Muy Alta</v>
      </c>
      <c r="I50" s="527" t="str">
        <f>'Mapa Final'!L50</f>
        <v>Mayor</v>
      </c>
      <c r="J50" s="511" t="str">
        <f>'Mapa Final'!N50</f>
        <v xml:space="preserve">Alto </v>
      </c>
      <c r="K50" s="514" t="str">
        <f>'Mapa Final'!AA50</f>
        <v>Media</v>
      </c>
      <c r="L50" s="514" t="str">
        <f>'Mapa Final'!AE50</f>
        <v>Mayor</v>
      </c>
      <c r="M50" s="517" t="str">
        <f>'Mapa Final'!AG50</f>
        <v xml:space="preserve">Alto </v>
      </c>
      <c r="N50" s="514" t="str">
        <f>'Mapa Final'!AH50</f>
        <v>Aceptar</v>
      </c>
      <c r="O50" s="520" t="s">
        <v>601</v>
      </c>
      <c r="P50" s="502"/>
      <c r="Q50" s="502"/>
      <c r="R50" s="502"/>
      <c r="S50" s="502" t="s">
        <v>602</v>
      </c>
      <c r="T50" s="502"/>
      <c r="U50" s="502" t="s">
        <v>588</v>
      </c>
    </row>
    <row r="51" spans="1:21">
      <c r="A51" s="522"/>
      <c r="B51" s="506"/>
      <c r="C51" s="506"/>
      <c r="D51" s="506"/>
      <c r="E51" s="509"/>
      <c r="F51" s="509"/>
      <c r="G51" s="509"/>
      <c r="H51" s="525"/>
      <c r="I51" s="528"/>
      <c r="J51" s="512"/>
      <c r="K51" s="515"/>
      <c r="L51" s="515"/>
      <c r="M51" s="518"/>
      <c r="N51" s="515"/>
      <c r="O51" s="503"/>
      <c r="P51" s="503"/>
      <c r="Q51" s="503"/>
      <c r="R51" s="503"/>
      <c r="S51" s="503"/>
      <c r="T51" s="503"/>
      <c r="U51" s="503"/>
    </row>
    <row r="52" spans="1:21">
      <c r="A52" s="522"/>
      <c r="B52" s="506"/>
      <c r="C52" s="506"/>
      <c r="D52" s="506"/>
      <c r="E52" s="509"/>
      <c r="F52" s="509"/>
      <c r="G52" s="509"/>
      <c r="H52" s="525"/>
      <c r="I52" s="528"/>
      <c r="J52" s="512"/>
      <c r="K52" s="515"/>
      <c r="L52" s="515"/>
      <c r="M52" s="518"/>
      <c r="N52" s="515"/>
      <c r="O52" s="503"/>
      <c r="P52" s="503"/>
      <c r="Q52" s="503"/>
      <c r="R52" s="503"/>
      <c r="S52" s="503"/>
      <c r="T52" s="503"/>
      <c r="U52" s="503"/>
    </row>
    <row r="53" spans="1:21">
      <c r="A53" s="522"/>
      <c r="B53" s="506"/>
      <c r="C53" s="506"/>
      <c r="D53" s="506"/>
      <c r="E53" s="509"/>
      <c r="F53" s="509"/>
      <c r="G53" s="509"/>
      <c r="H53" s="525"/>
      <c r="I53" s="528"/>
      <c r="J53" s="512"/>
      <c r="K53" s="515"/>
      <c r="L53" s="515"/>
      <c r="M53" s="518"/>
      <c r="N53" s="515"/>
      <c r="O53" s="503"/>
      <c r="P53" s="503"/>
      <c r="Q53" s="503"/>
      <c r="R53" s="503"/>
      <c r="S53" s="503"/>
      <c r="T53" s="503"/>
      <c r="U53" s="503"/>
    </row>
    <row r="54" spans="1:21" ht="56.25" customHeight="1" thickBot="1">
      <c r="A54" s="523"/>
      <c r="B54" s="507"/>
      <c r="C54" s="507"/>
      <c r="D54" s="507"/>
      <c r="E54" s="510"/>
      <c r="F54" s="510"/>
      <c r="G54" s="510"/>
      <c r="H54" s="526"/>
      <c r="I54" s="529"/>
      <c r="J54" s="513"/>
      <c r="K54" s="516"/>
      <c r="L54" s="516"/>
      <c r="M54" s="519"/>
      <c r="N54" s="516"/>
      <c r="O54" s="504"/>
      <c r="P54" s="504"/>
      <c r="Q54" s="504"/>
      <c r="R54" s="504"/>
      <c r="S54" s="504"/>
      <c r="T54" s="504"/>
      <c r="U54" s="504"/>
    </row>
    <row r="55" spans="1:21">
      <c r="A55" s="521">
        <f>'Mapa Final'!A55</f>
        <v>10</v>
      </c>
      <c r="B55" s="521" t="str">
        <f>'Mapa Final'!B55</f>
        <v>Inaplicabilidad de la normavidad ambiental vigente</v>
      </c>
      <c r="C55" s="505" t="str">
        <f>'Mapa Final'!C55</f>
        <v>Afectación Ambiental</v>
      </c>
      <c r="D55" s="505"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08" t="str">
        <f>'Mapa Final'!E55</f>
        <v>Desconocimiento de los lineamientos ambientales y normatividad vigente ambiental</v>
      </c>
      <c r="F55" s="508" t="str">
        <f>'Mapa Final'!F55</f>
        <v>Posibilidad de afectación ambiental debido al desconocimiento de las lineamientos ambientales y normatividad vigente ambiental</v>
      </c>
      <c r="G55" s="508" t="str">
        <f>'Mapa Final'!G55</f>
        <v>Eventos Ambientales Internos</v>
      </c>
      <c r="H55" s="524" t="str">
        <f>'Mapa Final'!I55</f>
        <v>Muy Alta</v>
      </c>
      <c r="I55" s="527" t="str">
        <f>'Mapa Final'!L55</f>
        <v>Leve</v>
      </c>
      <c r="J55" s="511" t="str">
        <f>'Mapa Final'!N55</f>
        <v xml:space="preserve">Alto </v>
      </c>
      <c r="K55" s="514" t="str">
        <f>'Mapa Final'!AA55</f>
        <v>Media</v>
      </c>
      <c r="L55" s="514" t="str">
        <f>'Mapa Final'!AE55</f>
        <v>Leve</v>
      </c>
      <c r="M55" s="517" t="str">
        <f>'Mapa Final'!AG55</f>
        <v>Moderado</v>
      </c>
      <c r="N55" s="514" t="str">
        <f>'Mapa Final'!AH55</f>
        <v>Aceptar</v>
      </c>
      <c r="O55" s="520" t="s">
        <v>603</v>
      </c>
      <c r="P55" s="502"/>
      <c r="Q55" s="502"/>
      <c r="R55" s="502"/>
      <c r="S55" s="502" t="s">
        <v>604</v>
      </c>
      <c r="T55" s="502"/>
      <c r="U55" s="502" t="s">
        <v>588</v>
      </c>
    </row>
    <row r="56" spans="1:21">
      <c r="A56" s="522"/>
      <c r="B56" s="522"/>
      <c r="C56" s="506"/>
      <c r="D56" s="506"/>
      <c r="E56" s="509"/>
      <c r="F56" s="509"/>
      <c r="G56" s="509"/>
      <c r="H56" s="525"/>
      <c r="I56" s="528"/>
      <c r="J56" s="512"/>
      <c r="K56" s="515"/>
      <c r="L56" s="515"/>
      <c r="M56" s="518"/>
      <c r="N56" s="515"/>
      <c r="O56" s="503"/>
      <c r="P56" s="503"/>
      <c r="Q56" s="503"/>
      <c r="R56" s="503"/>
      <c r="S56" s="503"/>
      <c r="T56" s="503"/>
      <c r="U56" s="503"/>
    </row>
    <row r="57" spans="1:21">
      <c r="A57" s="522"/>
      <c r="B57" s="522"/>
      <c r="C57" s="506"/>
      <c r="D57" s="506"/>
      <c r="E57" s="509"/>
      <c r="F57" s="509"/>
      <c r="G57" s="509"/>
      <c r="H57" s="525"/>
      <c r="I57" s="528"/>
      <c r="J57" s="512"/>
      <c r="K57" s="515"/>
      <c r="L57" s="515"/>
      <c r="M57" s="518"/>
      <c r="N57" s="515"/>
      <c r="O57" s="503"/>
      <c r="P57" s="503"/>
      <c r="Q57" s="503"/>
      <c r="R57" s="503"/>
      <c r="S57" s="503"/>
      <c r="T57" s="503"/>
      <c r="U57" s="503"/>
    </row>
    <row r="58" spans="1:21">
      <c r="A58" s="522"/>
      <c r="B58" s="522"/>
      <c r="C58" s="506"/>
      <c r="D58" s="506"/>
      <c r="E58" s="509"/>
      <c r="F58" s="509"/>
      <c r="G58" s="509"/>
      <c r="H58" s="525"/>
      <c r="I58" s="528"/>
      <c r="J58" s="512"/>
      <c r="K58" s="515"/>
      <c r="L58" s="515"/>
      <c r="M58" s="518"/>
      <c r="N58" s="515"/>
      <c r="O58" s="503"/>
      <c r="P58" s="503"/>
      <c r="Q58" s="503"/>
      <c r="R58" s="503"/>
      <c r="S58" s="503"/>
      <c r="T58" s="503"/>
      <c r="U58" s="503"/>
    </row>
    <row r="59" spans="1:21" ht="159.75" customHeight="1" thickBot="1">
      <c r="A59" s="523"/>
      <c r="B59" s="523"/>
      <c r="C59" s="507"/>
      <c r="D59" s="507"/>
      <c r="E59" s="510"/>
      <c r="F59" s="510"/>
      <c r="G59" s="510"/>
      <c r="H59" s="526"/>
      <c r="I59" s="529"/>
      <c r="J59" s="513"/>
      <c r="K59" s="516"/>
      <c r="L59" s="516"/>
      <c r="M59" s="519"/>
      <c r="N59" s="516"/>
      <c r="O59" s="504"/>
      <c r="P59" s="504"/>
      <c r="Q59" s="504"/>
      <c r="R59" s="504"/>
      <c r="S59" s="504"/>
      <c r="T59" s="504"/>
      <c r="U59" s="504"/>
    </row>
    <row r="60" spans="1:21">
      <c r="A60" s="521">
        <f>'Mapa Final'!A60</f>
        <v>11</v>
      </c>
      <c r="B60" s="521" t="str">
        <f>'Mapa Final'!B60</f>
        <v>Inconsistencias en operaciones con depositos Judiciales</v>
      </c>
      <c r="C60" s="505" t="str">
        <f>'Mapa Final'!C60</f>
        <v>Afectación en la Prestación del Servicio de Justicia</v>
      </c>
      <c r="D60" s="505" t="str">
        <f>'Mapa Final'!D60</f>
        <v>1. Error desde la providencia judicial que ordena la operación sobre depósitos judiciales.  
2.Falta de capacitación en el manejo de aplicativos: módulo de depositos judiciales y portal web.
3. Errores Humanos.
4. Fallas en el modulo de depositos Judiciales</v>
      </c>
      <c r="E60" s="508" t="str">
        <f>'Mapa Final'!E60</f>
        <v xml:space="preserve"> orden Judicial inadecuada.</v>
      </c>
      <c r="F60" s="508" t="str">
        <f>'Mapa Final'!F60</f>
        <v>Son errores que se pueden presentar en el proceso de elaboración de órdenes de pago, fraccionamiento y conversión,error que puede estar desde el auto, o puede generarse en el proceso de dar trámite a lo dispuesto por el Juez.</v>
      </c>
      <c r="G60" s="508" t="str">
        <f>'Mapa Final'!G60</f>
        <v>Ejecución y Administración de Procesos</v>
      </c>
      <c r="H60" s="524" t="str">
        <f>'Mapa Final'!I60</f>
        <v>Muy Alta</v>
      </c>
      <c r="I60" s="527" t="str">
        <f>'Mapa Final'!L60</f>
        <v>Leve</v>
      </c>
      <c r="J60" s="511" t="str">
        <f>'Mapa Final'!N60</f>
        <v xml:space="preserve">Alto </v>
      </c>
      <c r="K60" s="514" t="str">
        <f>'Mapa Final'!AA60</f>
        <v>Media</v>
      </c>
      <c r="L60" s="514" t="str">
        <f>'Mapa Final'!AE60</f>
        <v>Leve</v>
      </c>
      <c r="M60" s="517" t="str">
        <f>'Mapa Final'!AG60</f>
        <v>Moderado</v>
      </c>
      <c r="N60" s="514" t="str">
        <f>'Mapa Final'!AH60</f>
        <v>Aceptar</v>
      </c>
      <c r="O60" s="520" t="s">
        <v>605</v>
      </c>
      <c r="P60" s="502"/>
      <c r="Q60" s="502"/>
      <c r="R60" s="502"/>
      <c r="S60" s="502" t="s">
        <v>592</v>
      </c>
      <c r="T60" s="502"/>
      <c r="U60" s="502" t="s">
        <v>588</v>
      </c>
    </row>
    <row r="61" spans="1:21">
      <c r="A61" s="522"/>
      <c r="B61" s="522"/>
      <c r="C61" s="506"/>
      <c r="D61" s="506"/>
      <c r="E61" s="509"/>
      <c r="F61" s="509"/>
      <c r="G61" s="509"/>
      <c r="H61" s="525"/>
      <c r="I61" s="528"/>
      <c r="J61" s="512"/>
      <c r="K61" s="515"/>
      <c r="L61" s="515"/>
      <c r="M61" s="518"/>
      <c r="N61" s="515"/>
      <c r="O61" s="503"/>
      <c r="P61" s="503"/>
      <c r="Q61" s="503"/>
      <c r="R61" s="503"/>
      <c r="S61" s="503"/>
      <c r="T61" s="503"/>
      <c r="U61" s="503"/>
    </row>
    <row r="62" spans="1:21">
      <c r="A62" s="522"/>
      <c r="B62" s="522"/>
      <c r="C62" s="506"/>
      <c r="D62" s="506"/>
      <c r="E62" s="509"/>
      <c r="F62" s="509"/>
      <c r="G62" s="509"/>
      <c r="H62" s="525"/>
      <c r="I62" s="528"/>
      <c r="J62" s="512"/>
      <c r="K62" s="515"/>
      <c r="L62" s="515"/>
      <c r="M62" s="518"/>
      <c r="N62" s="515"/>
      <c r="O62" s="503"/>
      <c r="P62" s="503"/>
      <c r="Q62" s="503"/>
      <c r="R62" s="503"/>
      <c r="S62" s="503"/>
      <c r="T62" s="503"/>
      <c r="U62" s="503"/>
    </row>
    <row r="63" spans="1:21">
      <c r="A63" s="522"/>
      <c r="B63" s="522"/>
      <c r="C63" s="506"/>
      <c r="D63" s="506"/>
      <c r="E63" s="509"/>
      <c r="F63" s="509"/>
      <c r="G63" s="509"/>
      <c r="H63" s="525"/>
      <c r="I63" s="528"/>
      <c r="J63" s="512"/>
      <c r="K63" s="515"/>
      <c r="L63" s="515"/>
      <c r="M63" s="518"/>
      <c r="N63" s="515"/>
      <c r="O63" s="503"/>
      <c r="P63" s="503"/>
      <c r="Q63" s="503"/>
      <c r="R63" s="503"/>
      <c r="S63" s="503"/>
      <c r="T63" s="503"/>
      <c r="U63" s="503"/>
    </row>
    <row r="64" spans="1:21" ht="77.25" customHeight="1" thickBot="1">
      <c r="A64" s="523"/>
      <c r="B64" s="523"/>
      <c r="C64" s="507"/>
      <c r="D64" s="507"/>
      <c r="E64" s="510"/>
      <c r="F64" s="510"/>
      <c r="G64" s="510"/>
      <c r="H64" s="526"/>
      <c r="I64" s="529"/>
      <c r="J64" s="513"/>
      <c r="K64" s="516"/>
      <c r="L64" s="516"/>
      <c r="M64" s="519"/>
      <c r="N64" s="516"/>
      <c r="O64" s="504"/>
      <c r="P64" s="504"/>
      <c r="Q64" s="504"/>
      <c r="R64" s="504"/>
      <c r="S64" s="504"/>
      <c r="T64" s="504"/>
      <c r="U64" s="504"/>
    </row>
    <row r="65" spans="4:4">
      <c r="D65" s="505"/>
    </row>
    <row r="66" spans="4:4">
      <c r="D66" s="506"/>
    </row>
    <row r="67" spans="4:4">
      <c r="D67" s="506"/>
    </row>
    <row r="68" spans="4:4">
      <c r="D68" s="506"/>
    </row>
    <row r="69" spans="4:4">
      <c r="D69" s="507"/>
    </row>
  </sheetData>
  <mergeCells count="250">
    <mergeCell ref="P60:P64"/>
    <mergeCell ref="Q60:Q64"/>
    <mergeCell ref="R60:R64"/>
    <mergeCell ref="S60:S64"/>
    <mergeCell ref="T60:T64"/>
    <mergeCell ref="U60:U64"/>
    <mergeCell ref="J60:J64"/>
    <mergeCell ref="K60:K64"/>
    <mergeCell ref="L60:L64"/>
    <mergeCell ref="M60:M64"/>
    <mergeCell ref="N60:N64"/>
    <mergeCell ref="O60:O64"/>
    <mergeCell ref="D65:D69"/>
    <mergeCell ref="A60:A64"/>
    <mergeCell ref="B60:B64"/>
    <mergeCell ref="C60:C64"/>
    <mergeCell ref="D60:D64"/>
    <mergeCell ref="E60:E64"/>
    <mergeCell ref="F60:F64"/>
    <mergeCell ref="G60:G64"/>
    <mergeCell ref="H60:H64"/>
    <mergeCell ref="I60:I6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A20:A24"/>
    <mergeCell ref="C20:C24"/>
    <mergeCell ref="D20:D24"/>
    <mergeCell ref="E20:E24"/>
    <mergeCell ref="F20:F24"/>
    <mergeCell ref="J15:J19"/>
    <mergeCell ref="K15:K19"/>
    <mergeCell ref="L15:L19"/>
    <mergeCell ref="M15:M19"/>
    <mergeCell ref="T20:T24"/>
    <mergeCell ref="U20:U24"/>
    <mergeCell ref="N20:N24"/>
    <mergeCell ref="O20:O24"/>
    <mergeCell ref="P20:P24"/>
    <mergeCell ref="Q20:Q24"/>
    <mergeCell ref="S20:S24"/>
    <mergeCell ref="C25:C29"/>
    <mergeCell ref="D25:D29"/>
    <mergeCell ref="E25:E29"/>
    <mergeCell ref="F25:F29"/>
    <mergeCell ref="G25:G29"/>
    <mergeCell ref="H25:H29"/>
    <mergeCell ref="I25:I29"/>
    <mergeCell ref="M20:M24"/>
    <mergeCell ref="G20:G24"/>
    <mergeCell ref="H20:H24"/>
    <mergeCell ref="I20:I24"/>
    <mergeCell ref="J20:J24"/>
    <mergeCell ref="K20:K24"/>
    <mergeCell ref="L20:L24"/>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A25:A2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Q40:Q44"/>
    <mergeCell ref="S40:S44"/>
    <mergeCell ref="A35:A39"/>
    <mergeCell ref="C35:C39"/>
    <mergeCell ref="H45:H49"/>
    <mergeCell ref="I45:I49"/>
    <mergeCell ref="M40:M44"/>
    <mergeCell ref="G40:G44"/>
    <mergeCell ref="H40:H44"/>
    <mergeCell ref="I40:I44"/>
    <mergeCell ref="J40:J44"/>
    <mergeCell ref="K40:K44"/>
    <mergeCell ref="L40:L44"/>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55:S59"/>
    <mergeCell ref="T55:T59"/>
    <mergeCell ref="U55:U59"/>
    <mergeCell ref="J55:J59"/>
    <mergeCell ref="K55:K59"/>
    <mergeCell ref="L55:L59"/>
    <mergeCell ref="M55:M59"/>
    <mergeCell ref="N55:N59"/>
    <mergeCell ref="O55:O5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s>
  <conditionalFormatting sqref="D8:G8 H7 H65: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5: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K60:L60">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H60:I60">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E55 A60:E60 D6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F60:G60">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64">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64">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N60">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64">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64">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64">
    <cfRule type="containsText" dxfId="2177" priority="140" operator="containsText" text="Media">
      <formula>NOT(ISERROR(SEARCH("Media",K55)))</formula>
    </cfRule>
  </conditionalFormatting>
  <conditionalFormatting sqref="L55:L64">
    <cfRule type="containsText" dxfId="2176" priority="139" operator="containsText" text="Moderado">
      <formula>NOT(ISERROR(SEARCH("Moderado",L55)))</formula>
    </cfRule>
  </conditionalFormatting>
  <conditionalFormatting sqref="J55:J64">
    <cfRule type="containsText" dxfId="2175" priority="138" operator="containsText" text="Moderado">
      <formula>NOT(ISERROR(SEARCH("Moderado",J55)))</formula>
    </cfRule>
  </conditionalFormatting>
  <conditionalFormatting sqref="J55:J64">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64">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64">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64">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00000000-0002-0000-0C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1000000}"/>
    <dataValidation allowBlank="1" showInputMessage="1" showErrorMessage="1" prompt="Que tan factible es que materialize el riesgo?" sqref="H8" xr:uid="{00000000-0002-0000-0C00-000002000000}"/>
    <dataValidation allowBlank="1" showInputMessage="1" showErrorMessage="1" prompt="El grado de afectación puede ser " sqref="I8" xr:uid="{00000000-0002-0000-0C00-000003000000}"/>
    <dataValidation allowBlank="1" showInputMessage="1" showErrorMessage="1" prompt="Describir las actividades que se van a desarrollar para el proyecto" sqref="O7" xr:uid="{00000000-0002-0000-0C00-000004000000}"/>
    <dataValidation allowBlank="1" showInputMessage="1" showErrorMessage="1" prompt="Seleccionar si el responsable es el responsable de las acciones es el nivel central" sqref="P7:P8" xr:uid="{00000000-0002-0000-0C00-000005000000}"/>
    <dataValidation allowBlank="1" showInputMessage="1" showErrorMessage="1" prompt="seleccionar si el responsable de ejecutar las acciones es el nivel central" sqref="Q8:R8" xr:uid="{00000000-0002-0000-0C00-000006000000}"/>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S64"/>
  <sheetViews>
    <sheetView tabSelected="1" topLeftCell="D1" zoomScale="71" zoomScaleNormal="71" workbookViewId="0">
      <selection activeCell="O45" sqref="O45:O49"/>
    </sheetView>
  </sheetViews>
  <sheetFormatPr defaultColWidth="11.42578125" defaultRowHeight="15"/>
  <cols>
    <col min="1" max="2" width="18.42578125" style="77" customWidth="1"/>
    <col min="3" max="3" width="15.5703125" customWidth="1"/>
    <col min="4" max="4" width="27.5703125" style="77" customWidth="1"/>
    <col min="5" max="5" width="18" style="182" customWidth="1"/>
    <col min="6" max="6" width="40.140625" customWidth="1"/>
    <col min="7" max="7" width="20.42578125" customWidth="1"/>
    <col min="8" max="8" width="10.42578125" style="183" customWidth="1"/>
    <col min="9" max="9" width="11.42578125" style="183" customWidth="1"/>
    <col min="10" max="10" width="10.140625" style="184" customWidth="1"/>
    <col min="11" max="11" width="11.42578125" style="183" customWidth="1"/>
    <col min="12" max="12" width="10.85546875" style="183" customWidth="1"/>
    <col min="13" max="13" width="18.28515625" style="183" bestFit="1" customWidth="1"/>
    <col min="14" max="14" width="18.28515625" bestFit="1" customWidth="1"/>
    <col min="15" max="15" width="32.85546875" customWidth="1"/>
    <col min="16" max="16" width="16.5703125" customWidth="1"/>
    <col min="17" max="18" width="14.28515625" customWidth="1"/>
    <col min="19" max="19" width="21.7109375" customWidth="1"/>
    <col min="20" max="20" width="15.140625" customWidth="1"/>
    <col min="21" max="21" width="29.28515625" customWidth="1"/>
    <col min="22" max="177" width="11.42578125" style="6"/>
  </cols>
  <sheetData>
    <row r="1" spans="1:279" s="167" customFormat="1" ht="16.5" customHeight="1">
      <c r="A1" s="400"/>
      <c r="B1" s="401"/>
      <c r="C1" s="401"/>
      <c r="D1" s="538" t="s">
        <v>606</v>
      </c>
      <c r="E1" s="538"/>
      <c r="F1" s="538"/>
      <c r="G1" s="538"/>
      <c r="H1" s="538"/>
      <c r="I1" s="538"/>
      <c r="J1" s="538"/>
      <c r="K1" s="538"/>
      <c r="L1" s="538"/>
      <c r="M1" s="538"/>
      <c r="N1" s="538"/>
      <c r="O1" s="538"/>
      <c r="P1" s="538"/>
      <c r="Q1" s="539"/>
      <c r="R1" s="284"/>
      <c r="S1" s="392" t="s">
        <v>198</v>
      </c>
      <c r="T1" s="392"/>
      <c r="U1" s="392"/>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c r="JS1" s="166"/>
    </row>
    <row r="2" spans="1:279" s="167" customFormat="1" ht="39.75" customHeight="1">
      <c r="A2" s="402"/>
      <c r="B2" s="403"/>
      <c r="C2" s="403"/>
      <c r="D2" s="540"/>
      <c r="E2" s="540"/>
      <c r="F2" s="540"/>
      <c r="G2" s="540"/>
      <c r="H2" s="540"/>
      <c r="I2" s="540"/>
      <c r="J2" s="540"/>
      <c r="K2" s="540"/>
      <c r="L2" s="540"/>
      <c r="M2" s="540"/>
      <c r="N2" s="540"/>
      <c r="O2" s="540"/>
      <c r="P2" s="540"/>
      <c r="Q2" s="541"/>
      <c r="R2" s="284"/>
      <c r="S2" s="392"/>
      <c r="T2" s="392"/>
      <c r="U2" s="392"/>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c r="JS2" s="166"/>
    </row>
    <row r="3" spans="1:279" s="167" customFormat="1" ht="3" customHeight="1">
      <c r="A3" s="2"/>
      <c r="B3" s="2"/>
      <c r="C3" s="277"/>
      <c r="D3" s="540"/>
      <c r="E3" s="540"/>
      <c r="F3" s="540"/>
      <c r="G3" s="540"/>
      <c r="H3" s="540"/>
      <c r="I3" s="540"/>
      <c r="J3" s="540"/>
      <c r="K3" s="540"/>
      <c r="L3" s="540"/>
      <c r="M3" s="540"/>
      <c r="N3" s="540"/>
      <c r="O3" s="540"/>
      <c r="P3" s="540"/>
      <c r="Q3" s="541"/>
      <c r="R3" s="284"/>
      <c r="S3" s="392"/>
      <c r="T3" s="392"/>
      <c r="U3" s="392"/>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row>
    <row r="4" spans="1:279" s="167" customFormat="1" ht="41.25" customHeight="1">
      <c r="A4" s="393" t="s">
        <v>199</v>
      </c>
      <c r="B4" s="394"/>
      <c r="C4" s="395"/>
      <c r="D4" s="396" t="str">
        <f>'Mapa Final'!D4</f>
        <v xml:space="preserve"> Misionales, Estrategicos, Evaluación y Mejora y Administrativo.</v>
      </c>
      <c r="E4" s="397"/>
      <c r="F4" s="397"/>
      <c r="G4" s="397"/>
      <c r="H4" s="397"/>
      <c r="I4" s="397"/>
      <c r="J4" s="397"/>
      <c r="K4" s="397"/>
      <c r="L4" s="397"/>
      <c r="M4" s="397"/>
      <c r="N4" s="398"/>
      <c r="O4" s="399"/>
      <c r="P4" s="399"/>
      <c r="Q4" s="399"/>
      <c r="R4" s="277"/>
      <c r="S4" s="1"/>
      <c r="T4" s="1"/>
      <c r="U4" s="1"/>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c r="JS4" s="166"/>
    </row>
    <row r="5" spans="1:279" s="167" customFormat="1" ht="52.5" customHeight="1">
      <c r="A5" s="393" t="s">
        <v>201</v>
      </c>
      <c r="B5" s="394"/>
      <c r="C5" s="395"/>
      <c r="D5" s="404" t="str">
        <f>'Mapa Final'!D5</f>
        <v>Administrar justicia dirigiendo la actuación procesal, hacia la emisión de una decisión de carácter definitivo mediante la aplicación de la normatividad vigente.</v>
      </c>
      <c r="E5" s="405"/>
      <c r="F5" s="405"/>
      <c r="G5" s="405"/>
      <c r="H5" s="405"/>
      <c r="I5" s="405"/>
      <c r="J5" s="405"/>
      <c r="K5" s="405"/>
      <c r="L5" s="405"/>
      <c r="M5" s="405"/>
      <c r="N5" s="406"/>
      <c r="O5" s="1"/>
      <c r="P5" s="1"/>
      <c r="Q5" s="1"/>
      <c r="R5" s="1"/>
      <c r="S5" s="1"/>
      <c r="T5" s="1"/>
      <c r="U5" s="1"/>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c r="JS5" s="166"/>
    </row>
    <row r="6" spans="1:279" s="167" customFormat="1" ht="32.25" customHeight="1" thickBot="1">
      <c r="A6" s="393" t="s">
        <v>202</v>
      </c>
      <c r="B6" s="394"/>
      <c r="C6" s="395"/>
      <c r="D6" s="404" t="str">
        <f>'Mapa Final'!D6</f>
        <v>Despachos Judiciales y Oficina de Apoyo para los Juzgados Civiles Municipales de Ejecución de Sentencias de Cali.</v>
      </c>
      <c r="E6" s="405"/>
      <c r="F6" s="405"/>
      <c r="G6" s="405"/>
      <c r="H6" s="405"/>
      <c r="I6" s="405"/>
      <c r="J6" s="405"/>
      <c r="K6" s="405"/>
      <c r="L6" s="405"/>
      <c r="M6" s="405"/>
      <c r="N6" s="406"/>
      <c r="O6" s="1"/>
      <c r="P6" s="1"/>
      <c r="Q6" s="1"/>
      <c r="R6" s="1"/>
      <c r="S6" s="1"/>
      <c r="T6" s="1"/>
      <c r="U6" s="1"/>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c r="JS6" s="166"/>
    </row>
    <row r="7" spans="1:279" s="170" customFormat="1" ht="38.25" customHeight="1" thickTop="1" thickBot="1">
      <c r="A7" s="533" t="s">
        <v>569</v>
      </c>
      <c r="B7" s="534"/>
      <c r="C7" s="534"/>
      <c r="D7" s="534"/>
      <c r="E7" s="534"/>
      <c r="F7" s="535"/>
      <c r="G7" s="168"/>
      <c r="H7" s="536" t="s">
        <v>570</v>
      </c>
      <c r="I7" s="536"/>
      <c r="J7" s="536"/>
      <c r="K7" s="536" t="s">
        <v>571</v>
      </c>
      <c r="L7" s="536"/>
      <c r="M7" s="536"/>
      <c r="N7" s="537" t="s">
        <v>512</v>
      </c>
      <c r="O7" s="542" t="s">
        <v>572</v>
      </c>
      <c r="P7" s="544" t="s">
        <v>573</v>
      </c>
      <c r="Q7" s="547"/>
      <c r="R7" s="545"/>
      <c r="S7" s="544" t="s">
        <v>574</v>
      </c>
      <c r="T7" s="545"/>
      <c r="U7" s="546" t="s">
        <v>607</v>
      </c>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row>
    <row r="8" spans="1:279" s="177" customFormat="1" ht="81" customHeight="1" thickTop="1" thickBot="1">
      <c r="A8" s="171" t="s">
        <v>28</v>
      </c>
      <c r="B8" s="171" t="s">
        <v>210</v>
      </c>
      <c r="C8" s="172" t="s">
        <v>151</v>
      </c>
      <c r="D8" s="173" t="s">
        <v>576</v>
      </c>
      <c r="E8" s="283" t="s">
        <v>155</v>
      </c>
      <c r="F8" s="283" t="s">
        <v>157</v>
      </c>
      <c r="G8" s="283" t="s">
        <v>159</v>
      </c>
      <c r="H8" s="174" t="s">
        <v>577</v>
      </c>
      <c r="I8" s="174" t="s">
        <v>503</v>
      </c>
      <c r="J8" s="174" t="s">
        <v>578</v>
      </c>
      <c r="K8" s="174" t="s">
        <v>577</v>
      </c>
      <c r="L8" s="174" t="s">
        <v>579</v>
      </c>
      <c r="M8" s="174" t="s">
        <v>578</v>
      </c>
      <c r="N8" s="537"/>
      <c r="O8" s="543"/>
      <c r="P8" s="175" t="s">
        <v>580</v>
      </c>
      <c r="Q8" s="175" t="s">
        <v>581</v>
      </c>
      <c r="R8" s="175" t="s">
        <v>582</v>
      </c>
      <c r="S8" s="175" t="s">
        <v>583</v>
      </c>
      <c r="T8" s="175" t="s">
        <v>584</v>
      </c>
      <c r="U8" s="54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row>
    <row r="9" spans="1:279" s="178" customFormat="1" ht="10.5" customHeight="1" thickTop="1" thickBot="1">
      <c r="A9" s="548"/>
      <c r="B9" s="549"/>
      <c r="C9" s="549"/>
      <c r="D9" s="549"/>
      <c r="E9" s="549"/>
      <c r="F9" s="549"/>
      <c r="G9" s="549"/>
      <c r="H9" s="549"/>
      <c r="I9" s="549"/>
      <c r="J9" s="549"/>
      <c r="K9" s="549"/>
      <c r="L9" s="549"/>
      <c r="M9" s="549"/>
      <c r="N9" s="549"/>
      <c r="U9" s="179"/>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row>
    <row r="10" spans="1:279" s="181" customFormat="1" ht="15" customHeight="1">
      <c r="A10" s="521">
        <f>'Mapa Final'!A10</f>
        <v>1</v>
      </c>
      <c r="B10" s="505" t="str">
        <f>'Mapa Final'!B10</f>
        <v>Vencimiento de Términos</v>
      </c>
      <c r="C10" s="505" t="str">
        <f>'Mapa Final'!C10</f>
        <v>Afectación en la Prestación del Servicio de Justicia</v>
      </c>
      <c r="D10" s="505"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 la Oficina de Apoyo.
5.Afectación del orden público, genera mayor demanda y congestión de la justicia.
</v>
      </c>
      <c r="E10" s="508" t="str">
        <f>'Mapa Final'!E10</f>
        <v xml:space="preserve"> Actuaciones procesales después del vencimiento de los términos legales  </v>
      </c>
      <c r="F10" s="508" t="str">
        <f>'Mapa Final'!F10</f>
        <v xml:space="preserve">Posibilidad de vulneración de los derechos fundamentales y economicos de los ciudadanos  debido a las  actuaciones procesales después del vencimiento de los términos legales  </v>
      </c>
      <c r="G10" s="508" t="str">
        <f>'Mapa Final'!G10</f>
        <v>Usuarios, productos y prácticas organizacionales</v>
      </c>
      <c r="H10" s="524" t="str">
        <f>'Mapa Final'!I10</f>
        <v>Muy Alta</v>
      </c>
      <c r="I10" s="527" t="str">
        <f>'Mapa Final'!L10</f>
        <v>Leve</v>
      </c>
      <c r="J10" s="511" t="str">
        <f>'Mapa Final'!N10</f>
        <v xml:space="preserve">Alto </v>
      </c>
      <c r="K10" s="514" t="str">
        <f>'Mapa Final'!AA10</f>
        <v>Media</v>
      </c>
      <c r="L10" s="514" t="str">
        <f>'Mapa Final'!AE10</f>
        <v>Leve</v>
      </c>
      <c r="M10" s="517" t="str">
        <f>'Mapa Final'!AG10</f>
        <v>Moderado</v>
      </c>
      <c r="N10" s="514" t="str">
        <f>'Mapa Final'!AH10</f>
        <v>Aceptar</v>
      </c>
      <c r="O10" s="530" t="s">
        <v>608</v>
      </c>
      <c r="P10" s="502"/>
      <c r="Q10" s="502"/>
      <c r="R10" s="502"/>
      <c r="S10" s="502" t="s">
        <v>587</v>
      </c>
      <c r="T10" s="502"/>
      <c r="U10" s="502" t="s">
        <v>588</v>
      </c>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row>
    <row r="11" spans="1:279" s="181" customFormat="1" ht="13.5" customHeight="1">
      <c r="A11" s="522"/>
      <c r="B11" s="506"/>
      <c r="C11" s="506"/>
      <c r="D11" s="506"/>
      <c r="E11" s="509"/>
      <c r="F11" s="509"/>
      <c r="G11" s="509"/>
      <c r="H11" s="525"/>
      <c r="I11" s="528"/>
      <c r="J11" s="512"/>
      <c r="K11" s="515"/>
      <c r="L11" s="515"/>
      <c r="M11" s="518"/>
      <c r="N11" s="515"/>
      <c r="O11" s="531"/>
      <c r="P11" s="503"/>
      <c r="Q11" s="503"/>
      <c r="R11" s="503"/>
      <c r="S11" s="503"/>
      <c r="T11" s="503"/>
      <c r="U11" s="503"/>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81" customFormat="1" ht="13.5" customHeight="1">
      <c r="A12" s="522"/>
      <c r="B12" s="506"/>
      <c r="C12" s="506"/>
      <c r="D12" s="506"/>
      <c r="E12" s="509"/>
      <c r="F12" s="509"/>
      <c r="G12" s="509"/>
      <c r="H12" s="525"/>
      <c r="I12" s="528"/>
      <c r="J12" s="512"/>
      <c r="K12" s="515"/>
      <c r="L12" s="515"/>
      <c r="M12" s="518"/>
      <c r="N12" s="515"/>
      <c r="O12" s="531"/>
      <c r="P12" s="503"/>
      <c r="Q12" s="503"/>
      <c r="R12" s="503"/>
      <c r="S12" s="503"/>
      <c r="T12" s="503"/>
      <c r="U12" s="503"/>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81" customFormat="1" ht="13.5" customHeight="1">
      <c r="A13" s="522"/>
      <c r="B13" s="506"/>
      <c r="C13" s="506"/>
      <c r="D13" s="506"/>
      <c r="E13" s="509"/>
      <c r="F13" s="509"/>
      <c r="G13" s="509"/>
      <c r="H13" s="525"/>
      <c r="I13" s="528"/>
      <c r="J13" s="512"/>
      <c r="K13" s="515"/>
      <c r="L13" s="515"/>
      <c r="M13" s="518"/>
      <c r="N13" s="515"/>
      <c r="O13" s="531"/>
      <c r="P13" s="503"/>
      <c r="Q13" s="503"/>
      <c r="R13" s="503"/>
      <c r="S13" s="503"/>
      <c r="T13" s="503"/>
      <c r="U13" s="503"/>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81" customFormat="1" ht="238.5" customHeight="1" thickBot="1">
      <c r="A14" s="523"/>
      <c r="B14" s="507"/>
      <c r="C14" s="507"/>
      <c r="D14" s="507"/>
      <c r="E14" s="510"/>
      <c r="F14" s="510"/>
      <c r="G14" s="510"/>
      <c r="H14" s="526"/>
      <c r="I14" s="529"/>
      <c r="J14" s="513"/>
      <c r="K14" s="516"/>
      <c r="L14" s="516"/>
      <c r="M14" s="519"/>
      <c r="N14" s="516"/>
      <c r="O14" s="532"/>
      <c r="P14" s="504"/>
      <c r="Q14" s="504"/>
      <c r="R14" s="504"/>
      <c r="S14" s="504"/>
      <c r="T14" s="504"/>
      <c r="U14" s="50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81" customFormat="1" ht="15" customHeight="1">
      <c r="A15" s="521">
        <f>'Mapa Final'!A15</f>
        <v>2</v>
      </c>
      <c r="B15" s="505" t="str">
        <f>'Mapa Final'!B15</f>
        <v>Suspensión o no realización de las Audiencias Programadas</v>
      </c>
      <c r="C15" s="505" t="str">
        <f>'Mapa Final'!C15</f>
        <v>Afectación en la Prestación del Servicio de Justicia</v>
      </c>
      <c r="D15" s="505"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y los tiempos para publicación de audiencia.
3.Falta de comunicación oportuna, errores en la notificación a las partes interesadas externas
4.Carencia de internet, o energia y  conectividad adecuada para los  equipos en las sedes judiciales y salas de audiencias.
</v>
      </c>
      <c r="E15" s="508" t="str">
        <f>'Mapa Final'!E15</f>
        <v>Incumplimiento en la realización de las audiencias programadas</v>
      </c>
      <c r="F15" s="508" t="str">
        <f>'Mapa Final'!F15</f>
        <v>Posibilidad de vulneración de los derechos fundamentales  y economicos de los ciudadanos  debido al Incumplimiento en la realización de las audiencias programadas</v>
      </c>
      <c r="G15" s="508" t="str">
        <f>'Mapa Final'!G15</f>
        <v>Usuarios, productos y prácticas organizacionales</v>
      </c>
      <c r="H15" s="524" t="str">
        <f>'Mapa Final'!I15</f>
        <v>Media</v>
      </c>
      <c r="I15" s="527" t="str">
        <f>'Mapa Final'!L15</f>
        <v>Leve</v>
      </c>
      <c r="J15" s="511" t="str">
        <f>'Mapa Final'!N15</f>
        <v>Moderado</v>
      </c>
      <c r="K15" s="514" t="str">
        <f>'Mapa Final'!AA15</f>
        <v>Baja</v>
      </c>
      <c r="L15" s="514" t="str">
        <f>'Mapa Final'!AE15</f>
        <v>Leve</v>
      </c>
      <c r="M15" s="517" t="str">
        <f>'Mapa Final'!AG15</f>
        <v>Bajo</v>
      </c>
      <c r="N15" s="514" t="str">
        <f>'Mapa Final'!AH15</f>
        <v>Aceptar</v>
      </c>
      <c r="O15" s="530" t="s">
        <v>609</v>
      </c>
      <c r="P15" s="502"/>
      <c r="Q15" s="502"/>
      <c r="R15" s="502"/>
      <c r="S15" s="502" t="s">
        <v>590</v>
      </c>
      <c r="T15" s="502"/>
      <c r="U15" s="502" t="s">
        <v>588</v>
      </c>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81" customFormat="1" ht="13.5" customHeight="1">
      <c r="A16" s="522"/>
      <c r="B16" s="506"/>
      <c r="C16" s="506"/>
      <c r="D16" s="506"/>
      <c r="E16" s="509"/>
      <c r="F16" s="509"/>
      <c r="G16" s="509"/>
      <c r="H16" s="525"/>
      <c r="I16" s="528"/>
      <c r="J16" s="512"/>
      <c r="K16" s="515"/>
      <c r="L16" s="515"/>
      <c r="M16" s="518"/>
      <c r="N16" s="515"/>
      <c r="O16" s="531"/>
      <c r="P16" s="503"/>
      <c r="Q16" s="503"/>
      <c r="R16" s="503"/>
      <c r="S16" s="503"/>
      <c r="T16" s="503"/>
      <c r="U16" s="503"/>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81" customFormat="1" ht="13.5" customHeight="1">
      <c r="A17" s="522"/>
      <c r="B17" s="506"/>
      <c r="C17" s="506"/>
      <c r="D17" s="506"/>
      <c r="E17" s="509"/>
      <c r="F17" s="509"/>
      <c r="G17" s="509"/>
      <c r="H17" s="525"/>
      <c r="I17" s="528"/>
      <c r="J17" s="512"/>
      <c r="K17" s="515"/>
      <c r="L17" s="515"/>
      <c r="M17" s="518"/>
      <c r="N17" s="515"/>
      <c r="O17" s="531"/>
      <c r="P17" s="503"/>
      <c r="Q17" s="503"/>
      <c r="R17" s="503"/>
      <c r="S17" s="503"/>
      <c r="T17" s="503"/>
      <c r="U17" s="503"/>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81" customFormat="1" ht="13.5" customHeight="1">
      <c r="A18" s="522"/>
      <c r="B18" s="506"/>
      <c r="C18" s="506"/>
      <c r="D18" s="506"/>
      <c r="E18" s="509"/>
      <c r="F18" s="509"/>
      <c r="G18" s="509"/>
      <c r="H18" s="525"/>
      <c r="I18" s="528"/>
      <c r="J18" s="512"/>
      <c r="K18" s="515"/>
      <c r="L18" s="515"/>
      <c r="M18" s="518"/>
      <c r="N18" s="515"/>
      <c r="O18" s="531"/>
      <c r="P18" s="503"/>
      <c r="Q18" s="503"/>
      <c r="R18" s="503"/>
      <c r="S18" s="503"/>
      <c r="T18" s="503"/>
      <c r="U18" s="503"/>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81" customFormat="1" ht="255.75" customHeight="1" thickBot="1">
      <c r="A19" s="523"/>
      <c r="B19" s="507"/>
      <c r="C19" s="507"/>
      <c r="D19" s="507"/>
      <c r="E19" s="510"/>
      <c r="F19" s="510"/>
      <c r="G19" s="510"/>
      <c r="H19" s="526"/>
      <c r="I19" s="529"/>
      <c r="J19" s="513"/>
      <c r="K19" s="516"/>
      <c r="L19" s="516"/>
      <c r="M19" s="519"/>
      <c r="N19" s="516"/>
      <c r="O19" s="532"/>
      <c r="P19" s="504"/>
      <c r="Q19" s="504"/>
      <c r="R19" s="504"/>
      <c r="S19" s="504"/>
      <c r="T19" s="504"/>
      <c r="U19" s="50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ht="15" customHeight="1">
      <c r="A20" s="521">
        <f>'Mapa Final'!A20</f>
        <v>3</v>
      </c>
      <c r="B20" s="505" t="str">
        <f>'Mapa Final'!B20</f>
        <v>Incumplimiento de los objetivos y metas trazadas para el cumplimiento de los términos legales.</v>
      </c>
      <c r="C20" s="505" t="str">
        <f>'Mapa Final'!C20</f>
        <v>Incumplimiento de las metas establecidas</v>
      </c>
      <c r="D20" s="505" t="str">
        <f>'Mapa Final'!D20</f>
        <v xml:space="preserve">1.Imprecisión al establecer lineamientos de planeaciòn  para el desarrollo de las tareas propias del despacho.
2.Deficiencia en las competencias necesarias del personal del despacho. 
3.Insuficiencia de equipos, falla de los equipos y soporte tecnológicos para el trabajo presencial y  virtual.
5.Insuficiencia de personal para la carga laboral presentada.
</v>
      </c>
      <c r="E20" s="508" t="str">
        <f>'Mapa Final'!E20</f>
        <v>Alto  volumen  de los trámites procesales</v>
      </c>
      <c r="F20" s="508" t="str">
        <f>'Mapa Final'!F20</f>
        <v>Posibilidad de Incumplimiento de las metas establecidas debido al alto de volumen  de trámites procesales</v>
      </c>
      <c r="G20" s="508" t="str">
        <f>'Mapa Final'!G20</f>
        <v>Usuarios, productos y prácticas organizacionales</v>
      </c>
      <c r="H20" s="524" t="str">
        <f>'Mapa Final'!I20</f>
        <v>Muy Alta</v>
      </c>
      <c r="I20" s="527" t="str">
        <f>'Mapa Final'!L20</f>
        <v>Leve</v>
      </c>
      <c r="J20" s="511" t="str">
        <f>'Mapa Final'!N20</f>
        <v xml:space="preserve">Alto </v>
      </c>
      <c r="K20" s="514" t="str">
        <f>'Mapa Final'!AA20</f>
        <v>Media</v>
      </c>
      <c r="L20" s="514" t="str">
        <f>'Mapa Final'!AE20</f>
        <v>Leve</v>
      </c>
      <c r="M20" s="517" t="str">
        <f>'Mapa Final'!AG20</f>
        <v>Moderado</v>
      </c>
      <c r="N20" s="514" t="str">
        <f>'Mapa Final'!AH20</f>
        <v>Aceptar</v>
      </c>
      <c r="O20" s="530" t="s">
        <v>610</v>
      </c>
      <c r="P20" s="502"/>
      <c r="Q20" s="502"/>
      <c r="R20" s="502"/>
      <c r="S20" s="502" t="s">
        <v>592</v>
      </c>
      <c r="T20" s="502"/>
      <c r="U20" s="502" t="s">
        <v>588</v>
      </c>
      <c r="V20" s="34"/>
      <c r="W20" s="34"/>
    </row>
    <row r="21" spans="1:177">
      <c r="A21" s="522"/>
      <c r="B21" s="506"/>
      <c r="C21" s="506"/>
      <c r="D21" s="506"/>
      <c r="E21" s="509"/>
      <c r="F21" s="509"/>
      <c r="G21" s="509"/>
      <c r="H21" s="525"/>
      <c r="I21" s="528"/>
      <c r="J21" s="512"/>
      <c r="K21" s="515"/>
      <c r="L21" s="515"/>
      <c r="M21" s="518"/>
      <c r="N21" s="515"/>
      <c r="O21" s="531"/>
      <c r="P21" s="503"/>
      <c r="Q21" s="503"/>
      <c r="R21" s="503"/>
      <c r="S21" s="503"/>
      <c r="T21" s="503"/>
      <c r="U21" s="503"/>
      <c r="V21" s="34"/>
      <c r="W21" s="34"/>
    </row>
    <row r="22" spans="1:177">
      <c r="A22" s="522"/>
      <c r="B22" s="506"/>
      <c r="C22" s="506"/>
      <c r="D22" s="506"/>
      <c r="E22" s="509"/>
      <c r="F22" s="509"/>
      <c r="G22" s="509"/>
      <c r="H22" s="525"/>
      <c r="I22" s="528"/>
      <c r="J22" s="512"/>
      <c r="K22" s="515"/>
      <c r="L22" s="515"/>
      <c r="M22" s="518"/>
      <c r="N22" s="515"/>
      <c r="O22" s="531"/>
      <c r="P22" s="503"/>
      <c r="Q22" s="503"/>
      <c r="R22" s="503"/>
      <c r="S22" s="503"/>
      <c r="T22" s="503"/>
      <c r="U22" s="503"/>
      <c r="V22" s="34"/>
      <c r="W22" s="34"/>
    </row>
    <row r="23" spans="1:177">
      <c r="A23" s="522"/>
      <c r="B23" s="506"/>
      <c r="C23" s="506"/>
      <c r="D23" s="506"/>
      <c r="E23" s="509"/>
      <c r="F23" s="509"/>
      <c r="G23" s="509"/>
      <c r="H23" s="525"/>
      <c r="I23" s="528"/>
      <c r="J23" s="512"/>
      <c r="K23" s="515"/>
      <c r="L23" s="515"/>
      <c r="M23" s="518"/>
      <c r="N23" s="515"/>
      <c r="O23" s="531"/>
      <c r="P23" s="503"/>
      <c r="Q23" s="503"/>
      <c r="R23" s="503"/>
      <c r="S23" s="503"/>
      <c r="T23" s="503"/>
      <c r="U23" s="503"/>
      <c r="V23" s="34"/>
      <c r="W23" s="34"/>
    </row>
    <row r="24" spans="1:177" ht="307.5" customHeight="1" thickBot="1">
      <c r="A24" s="523"/>
      <c r="B24" s="507"/>
      <c r="C24" s="507"/>
      <c r="D24" s="507"/>
      <c r="E24" s="510"/>
      <c r="F24" s="510"/>
      <c r="G24" s="510"/>
      <c r="H24" s="526"/>
      <c r="I24" s="529"/>
      <c r="J24" s="513"/>
      <c r="K24" s="516"/>
      <c r="L24" s="516"/>
      <c r="M24" s="519"/>
      <c r="N24" s="516"/>
      <c r="O24" s="532"/>
      <c r="P24" s="504"/>
      <c r="Q24" s="504"/>
      <c r="R24" s="504"/>
      <c r="S24" s="504"/>
      <c r="T24" s="504"/>
      <c r="U24" s="504"/>
      <c r="V24" s="34"/>
      <c r="W24" s="34"/>
    </row>
    <row r="25" spans="1:177" ht="15" customHeight="1">
      <c r="A25" s="521">
        <f>'Mapa Final'!A25</f>
        <v>4</v>
      </c>
      <c r="B25" s="505" t="str">
        <f>'Mapa Final'!B25</f>
        <v xml:space="preserve">Inexactitud en el registro de la gestion de los procesos misionales y actuaciones administrativa </v>
      </c>
      <c r="C25" s="505" t="str">
        <f>'Mapa Final'!C25</f>
        <v>Incumplimiento de las metas establecidas</v>
      </c>
      <c r="D25" s="505" t="str">
        <f>'Mapa Final'!D25</f>
        <v xml:space="preserve">1.  información con error o no  registrada en los aplicativos Justicia XXI, SIERJU-BI, one drive y mercurio.
2.Insuficiencia de personal para la carga laboral presentada. 
3.Fallas en la funcionalidad de los aplicativos    
4.Incremento de solicitudes  por la  alta demanda judiciales 
5.Inexistencia de control del registro de la información. </v>
      </c>
      <c r="E25" s="508" t="str">
        <f>'Mapa Final'!E25</f>
        <v xml:space="preserve">Inadecuado registro de la gestion de los procesos misionales y actuaciones administrativa </v>
      </c>
      <c r="F25" s="508" t="str">
        <f>'Mapa Final'!F25</f>
        <v xml:space="preserve">Posibilidad de incumplimiento de las metas establecidas debido al  inadecuado registro de la gestion de los procesos misionales y actuaciones administrativa </v>
      </c>
      <c r="G25" s="508" t="str">
        <f>'Mapa Final'!G25</f>
        <v>Usuarios, productos y prácticas organizacionales</v>
      </c>
      <c r="H25" s="524" t="str">
        <f>'Mapa Final'!I25</f>
        <v>Muy Alta</v>
      </c>
      <c r="I25" s="527" t="str">
        <f>'Mapa Final'!L25</f>
        <v>Leve</v>
      </c>
      <c r="J25" s="511" t="str">
        <f>'Mapa Final'!N25</f>
        <v xml:space="preserve">Alto </v>
      </c>
      <c r="K25" s="514" t="str">
        <f>'Mapa Final'!AA25</f>
        <v>Media</v>
      </c>
      <c r="L25" s="514" t="str">
        <f>'Mapa Final'!AE25</f>
        <v>Leve</v>
      </c>
      <c r="M25" s="517" t="str">
        <f>'Mapa Final'!AG25</f>
        <v>Moderado</v>
      </c>
      <c r="N25" s="514" t="str">
        <f>'Mapa Final'!AH25</f>
        <v>Aceptar</v>
      </c>
      <c r="O25" s="530" t="s">
        <v>611</v>
      </c>
      <c r="P25" s="502"/>
      <c r="Q25" s="502"/>
      <c r="R25" s="502"/>
      <c r="S25" s="502" t="s">
        <v>592</v>
      </c>
      <c r="T25" s="502"/>
      <c r="U25" s="502" t="s">
        <v>588</v>
      </c>
    </row>
    <row r="26" spans="1:177">
      <c r="A26" s="522"/>
      <c r="B26" s="506"/>
      <c r="C26" s="506"/>
      <c r="D26" s="506"/>
      <c r="E26" s="509"/>
      <c r="F26" s="509"/>
      <c r="G26" s="509"/>
      <c r="H26" s="525"/>
      <c r="I26" s="528"/>
      <c r="J26" s="512"/>
      <c r="K26" s="515"/>
      <c r="L26" s="515"/>
      <c r="M26" s="518"/>
      <c r="N26" s="515"/>
      <c r="O26" s="531"/>
      <c r="P26" s="503"/>
      <c r="Q26" s="503"/>
      <c r="R26" s="503"/>
      <c r="S26" s="503"/>
      <c r="T26" s="503"/>
      <c r="U26" s="503"/>
    </row>
    <row r="27" spans="1:177">
      <c r="A27" s="522"/>
      <c r="B27" s="506"/>
      <c r="C27" s="506"/>
      <c r="D27" s="506"/>
      <c r="E27" s="509"/>
      <c r="F27" s="509"/>
      <c r="G27" s="509"/>
      <c r="H27" s="525"/>
      <c r="I27" s="528"/>
      <c r="J27" s="512"/>
      <c r="K27" s="515"/>
      <c r="L27" s="515"/>
      <c r="M27" s="518"/>
      <c r="N27" s="515"/>
      <c r="O27" s="531"/>
      <c r="P27" s="503"/>
      <c r="Q27" s="503"/>
      <c r="R27" s="503"/>
      <c r="S27" s="503"/>
      <c r="T27" s="503"/>
      <c r="U27" s="503"/>
    </row>
    <row r="28" spans="1:177">
      <c r="A28" s="522"/>
      <c r="B28" s="506"/>
      <c r="C28" s="506"/>
      <c r="D28" s="506"/>
      <c r="E28" s="509"/>
      <c r="F28" s="509"/>
      <c r="G28" s="509"/>
      <c r="H28" s="525"/>
      <c r="I28" s="528"/>
      <c r="J28" s="512"/>
      <c r="K28" s="515"/>
      <c r="L28" s="515"/>
      <c r="M28" s="518"/>
      <c r="N28" s="515"/>
      <c r="O28" s="531"/>
      <c r="P28" s="503"/>
      <c r="Q28" s="503"/>
      <c r="R28" s="503"/>
      <c r="S28" s="503"/>
      <c r="T28" s="503"/>
      <c r="U28" s="503"/>
    </row>
    <row r="29" spans="1:177" ht="254.25" customHeight="1" thickBot="1">
      <c r="A29" s="523"/>
      <c r="B29" s="507"/>
      <c r="C29" s="507"/>
      <c r="D29" s="507"/>
      <c r="E29" s="510"/>
      <c r="F29" s="510"/>
      <c r="G29" s="510"/>
      <c r="H29" s="526"/>
      <c r="I29" s="529"/>
      <c r="J29" s="513"/>
      <c r="K29" s="516"/>
      <c r="L29" s="516"/>
      <c r="M29" s="519"/>
      <c r="N29" s="516"/>
      <c r="O29" s="532"/>
      <c r="P29" s="504"/>
      <c r="Q29" s="504"/>
      <c r="R29" s="504"/>
      <c r="S29" s="504"/>
      <c r="T29" s="504"/>
      <c r="U29" s="504"/>
    </row>
    <row r="30" spans="1:177" ht="15" customHeight="1">
      <c r="A30" s="521">
        <f>'Mapa Final'!A30</f>
        <v>5</v>
      </c>
      <c r="B30" s="505" t="str">
        <f>'Mapa Final'!B30</f>
        <v>Inconsistencias en el reparto</v>
      </c>
      <c r="C30" s="505" t="str">
        <f>'Mapa Final'!C30</f>
        <v>Incumplimiento de las metas establecidas</v>
      </c>
      <c r="D30" s="505"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ejecutivos  entre los Despachos competentes, dentro del término establecido. 
5. Errores en el diligenciamiento del acta de reparto.
</v>
      </c>
      <c r="E30" s="508" t="str">
        <f>'Mapa Final'!E30</f>
        <v>Falencia en la gestión, control y seguimiento del proceso de reparto en procesos ejecutivos.</v>
      </c>
      <c r="F30" s="508" t="str">
        <f>'Mapa Final'!F30</f>
        <v>Posibilidad de incumplimiento de las metas establecidas debido a la falencia en la gestión, control y seguimiento del proceso de reparto</v>
      </c>
      <c r="G30" s="508" t="str">
        <f>'Mapa Final'!G30</f>
        <v>Ejecución y Administración de Procesos</v>
      </c>
      <c r="H30" s="524" t="str">
        <f>'Mapa Final'!I30</f>
        <v>Muy Alta</v>
      </c>
      <c r="I30" s="527" t="str">
        <f>'Mapa Final'!L30</f>
        <v>Leve</v>
      </c>
      <c r="J30" s="511" t="str">
        <f>'Mapa Final'!N30</f>
        <v xml:space="preserve">Alto </v>
      </c>
      <c r="K30" s="514" t="str">
        <f>'Mapa Final'!AA30</f>
        <v>Media</v>
      </c>
      <c r="L30" s="514" t="str">
        <f>'Mapa Final'!AE30</f>
        <v>Leve</v>
      </c>
      <c r="M30" s="517" t="str">
        <f>'Mapa Final'!AG30</f>
        <v>Moderado</v>
      </c>
      <c r="N30" s="514" t="str">
        <f>'Mapa Final'!AH30</f>
        <v>Aceptar</v>
      </c>
      <c r="O30" s="530" t="s">
        <v>612</v>
      </c>
      <c r="P30" s="502"/>
      <c r="Q30" s="502"/>
      <c r="R30" s="502"/>
      <c r="S30" s="502" t="s">
        <v>595</v>
      </c>
      <c r="T30" s="502"/>
      <c r="U30" s="502" t="s">
        <v>588</v>
      </c>
    </row>
    <row r="31" spans="1:177">
      <c r="A31" s="522"/>
      <c r="B31" s="506"/>
      <c r="C31" s="506"/>
      <c r="D31" s="506"/>
      <c r="E31" s="509"/>
      <c r="F31" s="509"/>
      <c r="G31" s="509"/>
      <c r="H31" s="525"/>
      <c r="I31" s="528"/>
      <c r="J31" s="512"/>
      <c r="K31" s="515"/>
      <c r="L31" s="515"/>
      <c r="M31" s="518"/>
      <c r="N31" s="515"/>
      <c r="O31" s="531"/>
      <c r="P31" s="503"/>
      <c r="Q31" s="503"/>
      <c r="R31" s="503"/>
      <c r="S31" s="503"/>
      <c r="T31" s="503"/>
      <c r="U31" s="503"/>
    </row>
    <row r="32" spans="1:177">
      <c r="A32" s="522"/>
      <c r="B32" s="506"/>
      <c r="C32" s="506"/>
      <c r="D32" s="506"/>
      <c r="E32" s="509"/>
      <c r="F32" s="509"/>
      <c r="G32" s="509"/>
      <c r="H32" s="525"/>
      <c r="I32" s="528"/>
      <c r="J32" s="512"/>
      <c r="K32" s="515"/>
      <c r="L32" s="515"/>
      <c r="M32" s="518"/>
      <c r="N32" s="515"/>
      <c r="O32" s="531"/>
      <c r="P32" s="503"/>
      <c r="Q32" s="503"/>
      <c r="R32" s="503"/>
      <c r="S32" s="503"/>
      <c r="T32" s="503"/>
      <c r="U32" s="503"/>
    </row>
    <row r="33" spans="1:21">
      <c r="A33" s="522"/>
      <c r="B33" s="506"/>
      <c r="C33" s="506"/>
      <c r="D33" s="506"/>
      <c r="E33" s="509"/>
      <c r="F33" s="509"/>
      <c r="G33" s="509"/>
      <c r="H33" s="525"/>
      <c r="I33" s="528"/>
      <c r="J33" s="512"/>
      <c r="K33" s="515"/>
      <c r="L33" s="515"/>
      <c r="M33" s="518"/>
      <c r="N33" s="515"/>
      <c r="O33" s="531"/>
      <c r="P33" s="503"/>
      <c r="Q33" s="503"/>
      <c r="R33" s="503"/>
      <c r="S33" s="503"/>
      <c r="T33" s="503"/>
      <c r="U33" s="503"/>
    </row>
    <row r="34" spans="1:21" ht="230.25" customHeight="1" thickBot="1">
      <c r="A34" s="523"/>
      <c r="B34" s="507"/>
      <c r="C34" s="507"/>
      <c r="D34" s="507"/>
      <c r="E34" s="510"/>
      <c r="F34" s="510"/>
      <c r="G34" s="510"/>
      <c r="H34" s="526"/>
      <c r="I34" s="529"/>
      <c r="J34" s="513"/>
      <c r="K34" s="516"/>
      <c r="L34" s="516"/>
      <c r="M34" s="519"/>
      <c r="N34" s="516"/>
      <c r="O34" s="532"/>
      <c r="P34" s="504"/>
      <c r="Q34" s="504"/>
      <c r="R34" s="504"/>
      <c r="S34" s="504"/>
      <c r="T34" s="504"/>
      <c r="U34" s="504"/>
    </row>
    <row r="35" spans="1:21" ht="15" customHeight="1">
      <c r="A35" s="521">
        <f>'Mapa Final'!A35</f>
        <v>6</v>
      </c>
      <c r="B35" s="505" t="str">
        <f>'Mapa Final'!B35</f>
        <v>Error en las notificaciones judiicales</v>
      </c>
      <c r="C35" s="505" t="str">
        <f>'Mapa Final'!C35</f>
        <v>Afectación en la Prestación del Servicio de Justicia</v>
      </c>
      <c r="D35" s="505" t="str">
        <f>'Mapa Final'!D35</f>
        <v>1. Falta de seguimiento y control del cumplimiento efectivo de la actividad asignada. 
2. Falta de informaciòn en terminos de calidad, suficiencia y pertinencia para realizar la actividad (correos errados, direcciones erradas de las partes, información incompleta en la providencia). 
3. Falta de recursos, medios electrònicos y tecnològicos para el cumplimiento de la actividad.  
4.Carencia de vinculaciòn de las partes y terceros que genera nulidades, demoras en el proceso.</v>
      </c>
      <c r="E35" s="508" t="str">
        <f>'Mapa Final'!E35</f>
        <v xml:space="preserve">Inadecuada comunicación de las notificaciones judiciales </v>
      </c>
      <c r="F35" s="508" t="str">
        <f>'Mapa Final'!F35</f>
        <v xml:space="preserve">Posibilidad de incumplimiento de las metas establecidas debido a la inadecuada comunicación de las notificaciones judiciales </v>
      </c>
      <c r="G35" s="508" t="str">
        <f>'Mapa Final'!G35</f>
        <v>Ejecución y Administración de Procesos</v>
      </c>
      <c r="H35" s="524" t="str">
        <f>'Mapa Final'!I35</f>
        <v>Muy Alta</v>
      </c>
      <c r="I35" s="527" t="str">
        <f>'Mapa Final'!L35</f>
        <v>Leve</v>
      </c>
      <c r="J35" s="511" t="str">
        <f>'Mapa Final'!N35</f>
        <v xml:space="preserve">Alto </v>
      </c>
      <c r="K35" s="514" t="str">
        <f>'Mapa Final'!AA35</f>
        <v>Media</v>
      </c>
      <c r="L35" s="514" t="str">
        <f>'Mapa Final'!AE35</f>
        <v>Leve</v>
      </c>
      <c r="M35" s="517" t="str">
        <f>'Mapa Final'!AG35</f>
        <v>Moderado</v>
      </c>
      <c r="N35" s="514" t="str">
        <f>'Mapa Final'!AH35</f>
        <v>Aceptar</v>
      </c>
      <c r="O35" s="520" t="s">
        <v>613</v>
      </c>
      <c r="P35" s="502"/>
      <c r="Q35" s="502"/>
      <c r="R35" s="502"/>
      <c r="S35" s="502" t="s">
        <v>592</v>
      </c>
      <c r="T35" s="502"/>
      <c r="U35" s="502" t="s">
        <v>588</v>
      </c>
    </row>
    <row r="36" spans="1:21">
      <c r="A36" s="522"/>
      <c r="B36" s="506"/>
      <c r="C36" s="506"/>
      <c r="D36" s="506"/>
      <c r="E36" s="509"/>
      <c r="F36" s="509"/>
      <c r="G36" s="509"/>
      <c r="H36" s="525"/>
      <c r="I36" s="528"/>
      <c r="J36" s="512"/>
      <c r="K36" s="515"/>
      <c r="L36" s="515"/>
      <c r="M36" s="518"/>
      <c r="N36" s="515"/>
      <c r="O36" s="503"/>
      <c r="P36" s="503"/>
      <c r="Q36" s="503"/>
      <c r="R36" s="503"/>
      <c r="S36" s="503"/>
      <c r="T36" s="503"/>
      <c r="U36" s="503"/>
    </row>
    <row r="37" spans="1:21">
      <c r="A37" s="522"/>
      <c r="B37" s="506"/>
      <c r="C37" s="506"/>
      <c r="D37" s="506"/>
      <c r="E37" s="509"/>
      <c r="F37" s="509"/>
      <c r="G37" s="509"/>
      <c r="H37" s="525"/>
      <c r="I37" s="528"/>
      <c r="J37" s="512"/>
      <c r="K37" s="515"/>
      <c r="L37" s="515"/>
      <c r="M37" s="518"/>
      <c r="N37" s="515"/>
      <c r="O37" s="503"/>
      <c r="P37" s="503"/>
      <c r="Q37" s="503"/>
      <c r="R37" s="503"/>
      <c r="S37" s="503"/>
      <c r="T37" s="503"/>
      <c r="U37" s="503"/>
    </row>
    <row r="38" spans="1:21">
      <c r="A38" s="522"/>
      <c r="B38" s="506"/>
      <c r="C38" s="506"/>
      <c r="D38" s="506"/>
      <c r="E38" s="509"/>
      <c r="F38" s="509"/>
      <c r="G38" s="509"/>
      <c r="H38" s="525"/>
      <c r="I38" s="528"/>
      <c r="J38" s="512"/>
      <c r="K38" s="515"/>
      <c r="L38" s="515"/>
      <c r="M38" s="518"/>
      <c r="N38" s="515"/>
      <c r="O38" s="503"/>
      <c r="P38" s="503"/>
      <c r="Q38" s="503"/>
      <c r="R38" s="503"/>
      <c r="S38" s="503"/>
      <c r="T38" s="503"/>
      <c r="U38" s="503"/>
    </row>
    <row r="39" spans="1:21" ht="234.75" customHeight="1" thickBot="1">
      <c r="A39" s="523"/>
      <c r="B39" s="507"/>
      <c r="C39" s="507"/>
      <c r="D39" s="507"/>
      <c r="E39" s="510"/>
      <c r="F39" s="510"/>
      <c r="G39" s="510"/>
      <c r="H39" s="526"/>
      <c r="I39" s="529"/>
      <c r="J39" s="513"/>
      <c r="K39" s="516"/>
      <c r="L39" s="516"/>
      <c r="M39" s="519"/>
      <c r="N39" s="516"/>
      <c r="O39" s="504"/>
      <c r="P39" s="504"/>
      <c r="Q39" s="504"/>
      <c r="R39" s="504"/>
      <c r="S39" s="504"/>
      <c r="T39" s="504"/>
      <c r="U39" s="504"/>
    </row>
    <row r="40" spans="1:21">
      <c r="A40" s="521">
        <f>'Mapa Final'!A40</f>
        <v>7</v>
      </c>
      <c r="B40" s="505" t="str">
        <f>'Mapa Final'!B40</f>
        <v>Pérdida de documentos</v>
      </c>
      <c r="C40" s="505" t="str">
        <f>'Mapa Final'!C40</f>
        <v>Afectación en la Prestación del Servicio de Justicia</v>
      </c>
      <c r="D40" s="505"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08" t="str">
        <f>'Mapa Final'!E40</f>
        <v>Extravío de documentos temporal o definitivo de los procesos judiciales</v>
      </c>
      <c r="F40" s="508" t="str">
        <f>'Mapa Final'!F40</f>
        <v>Posibilidad de la afectación en la Prestación del Servicio de Justicia debido al extravío de documentos temporal o definitivo de los procesos judiciales</v>
      </c>
      <c r="G40" s="508" t="str">
        <f>'Mapa Final'!G40</f>
        <v>Usuarios, productos y prácticas organizacionales</v>
      </c>
      <c r="H40" s="524" t="str">
        <f>'Mapa Final'!I40</f>
        <v>Muy Alta</v>
      </c>
      <c r="I40" s="527" t="str">
        <f>'Mapa Final'!L40</f>
        <v>Leve</v>
      </c>
      <c r="J40" s="511" t="str">
        <f>'Mapa Final'!N40</f>
        <v xml:space="preserve">Alto </v>
      </c>
      <c r="K40" s="514" t="str">
        <f>'Mapa Final'!AA40</f>
        <v>Media</v>
      </c>
      <c r="L40" s="514" t="str">
        <f>'Mapa Final'!AE40</f>
        <v>Leve</v>
      </c>
      <c r="M40" s="517" t="str">
        <f>'Mapa Final'!AG40</f>
        <v>Moderado</v>
      </c>
      <c r="N40" s="514" t="str">
        <f>'Mapa Final'!AH40</f>
        <v>Aceptar</v>
      </c>
      <c r="O40" s="520" t="s">
        <v>614</v>
      </c>
      <c r="P40" s="502"/>
      <c r="Q40" s="502"/>
      <c r="R40" s="502"/>
      <c r="S40" s="502" t="s">
        <v>598</v>
      </c>
      <c r="T40" s="502"/>
      <c r="U40" s="502" t="s">
        <v>588</v>
      </c>
    </row>
    <row r="41" spans="1:21">
      <c r="A41" s="522"/>
      <c r="B41" s="506"/>
      <c r="C41" s="506"/>
      <c r="D41" s="506"/>
      <c r="E41" s="509"/>
      <c r="F41" s="509"/>
      <c r="G41" s="509"/>
      <c r="H41" s="525"/>
      <c r="I41" s="528"/>
      <c r="J41" s="512"/>
      <c r="K41" s="515"/>
      <c r="L41" s="515"/>
      <c r="M41" s="518"/>
      <c r="N41" s="515"/>
      <c r="O41" s="503"/>
      <c r="P41" s="503"/>
      <c r="Q41" s="503"/>
      <c r="R41" s="503"/>
      <c r="S41" s="503"/>
      <c r="T41" s="503"/>
      <c r="U41" s="503"/>
    </row>
    <row r="42" spans="1:21">
      <c r="A42" s="522"/>
      <c r="B42" s="506"/>
      <c r="C42" s="506"/>
      <c r="D42" s="506"/>
      <c r="E42" s="509"/>
      <c r="F42" s="509"/>
      <c r="G42" s="509"/>
      <c r="H42" s="525"/>
      <c r="I42" s="528"/>
      <c r="J42" s="512"/>
      <c r="K42" s="515"/>
      <c r="L42" s="515"/>
      <c r="M42" s="518"/>
      <c r="N42" s="515"/>
      <c r="O42" s="503"/>
      <c r="P42" s="503"/>
      <c r="Q42" s="503"/>
      <c r="R42" s="503"/>
      <c r="S42" s="503"/>
      <c r="T42" s="503"/>
      <c r="U42" s="503"/>
    </row>
    <row r="43" spans="1:21">
      <c r="A43" s="522"/>
      <c r="B43" s="506"/>
      <c r="C43" s="506"/>
      <c r="D43" s="506"/>
      <c r="E43" s="509"/>
      <c r="F43" s="509"/>
      <c r="G43" s="509"/>
      <c r="H43" s="525"/>
      <c r="I43" s="528"/>
      <c r="J43" s="512"/>
      <c r="K43" s="515"/>
      <c r="L43" s="515"/>
      <c r="M43" s="518"/>
      <c r="N43" s="515"/>
      <c r="O43" s="503"/>
      <c r="P43" s="503"/>
      <c r="Q43" s="503"/>
      <c r="R43" s="503"/>
      <c r="S43" s="503"/>
      <c r="T43" s="503"/>
      <c r="U43" s="503"/>
    </row>
    <row r="44" spans="1:21" ht="194.25" customHeight="1" thickBot="1">
      <c r="A44" s="523"/>
      <c r="B44" s="507"/>
      <c r="C44" s="507"/>
      <c r="D44" s="507"/>
      <c r="E44" s="510"/>
      <c r="F44" s="510"/>
      <c r="G44" s="510"/>
      <c r="H44" s="526"/>
      <c r="I44" s="529"/>
      <c r="J44" s="513"/>
      <c r="K44" s="516"/>
      <c r="L44" s="516"/>
      <c r="M44" s="519"/>
      <c r="N44" s="516"/>
      <c r="O44" s="504"/>
      <c r="P44" s="504"/>
      <c r="Q44" s="504"/>
      <c r="R44" s="504"/>
      <c r="S44" s="504"/>
      <c r="T44" s="504"/>
      <c r="U44" s="504"/>
    </row>
    <row r="45" spans="1:21">
      <c r="A45" s="521">
        <f>'Mapa Final'!A45</f>
        <v>8</v>
      </c>
      <c r="B45" s="505" t="str">
        <f>'Mapa Final'!B45</f>
        <v>Corrupción</v>
      </c>
      <c r="C45" s="505" t="str">
        <f>'Mapa Final'!C45</f>
        <v>Reputacional (Corrupción)</v>
      </c>
      <c r="D45" s="505"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508" t="str">
        <f>'Mapa Final'!E45</f>
        <v xml:space="preserve">Carencia en transparencia, etica y valores . </v>
      </c>
      <c r="F45" s="508" t="str">
        <f>'Mapa Final'!F45</f>
        <v xml:space="preserve">Posibilidad de actos indebidos de  los servidores judiciales debido a  la carencia en transparencia, etica y valores </v>
      </c>
      <c r="G45" s="508" t="str">
        <f>'Mapa Final'!G45</f>
        <v>Fraude Interno</v>
      </c>
      <c r="H45" s="524" t="str">
        <f>'Mapa Final'!I45</f>
        <v>Muy Alta</v>
      </c>
      <c r="I45" s="527" t="str">
        <f>'Mapa Final'!L45</f>
        <v>Mayor</v>
      </c>
      <c r="J45" s="511" t="str">
        <f>'Mapa Final'!N45</f>
        <v xml:space="preserve">Alto </v>
      </c>
      <c r="K45" s="514" t="str">
        <f>'Mapa Final'!AA45</f>
        <v>Media</v>
      </c>
      <c r="L45" s="514" t="str">
        <f>'Mapa Final'!AE45</f>
        <v>Mayor</v>
      </c>
      <c r="M45" s="517" t="str">
        <f>'Mapa Final'!AG45</f>
        <v xml:space="preserve">Alto </v>
      </c>
      <c r="N45" s="514" t="str">
        <f>'Mapa Final'!AH45</f>
        <v>Reducir(mitigar)</v>
      </c>
      <c r="O45" s="520" t="s">
        <v>615</v>
      </c>
      <c r="P45" s="502"/>
      <c r="Q45" s="502"/>
      <c r="R45" s="502"/>
      <c r="S45" s="502" t="s">
        <v>600</v>
      </c>
      <c r="T45" s="502"/>
      <c r="U45" s="502" t="s">
        <v>588</v>
      </c>
    </row>
    <row r="46" spans="1:21">
      <c r="A46" s="522"/>
      <c r="B46" s="506"/>
      <c r="C46" s="506"/>
      <c r="D46" s="506"/>
      <c r="E46" s="509"/>
      <c r="F46" s="509"/>
      <c r="G46" s="509"/>
      <c r="H46" s="525"/>
      <c r="I46" s="528"/>
      <c r="J46" s="512"/>
      <c r="K46" s="515"/>
      <c r="L46" s="515"/>
      <c r="M46" s="518"/>
      <c r="N46" s="515"/>
      <c r="O46" s="503"/>
      <c r="P46" s="503"/>
      <c r="Q46" s="503"/>
      <c r="R46" s="503"/>
      <c r="S46" s="503"/>
      <c r="T46" s="503"/>
      <c r="U46" s="503"/>
    </row>
    <row r="47" spans="1:21">
      <c r="A47" s="522"/>
      <c r="B47" s="506"/>
      <c r="C47" s="506"/>
      <c r="D47" s="506"/>
      <c r="E47" s="509"/>
      <c r="F47" s="509"/>
      <c r="G47" s="509"/>
      <c r="H47" s="525"/>
      <c r="I47" s="528"/>
      <c r="J47" s="512"/>
      <c r="K47" s="515"/>
      <c r="L47" s="515"/>
      <c r="M47" s="518"/>
      <c r="N47" s="515"/>
      <c r="O47" s="503"/>
      <c r="P47" s="503"/>
      <c r="Q47" s="503"/>
      <c r="R47" s="503"/>
      <c r="S47" s="503"/>
      <c r="T47" s="503"/>
      <c r="U47" s="503"/>
    </row>
    <row r="48" spans="1:21">
      <c r="A48" s="522"/>
      <c r="B48" s="506"/>
      <c r="C48" s="506"/>
      <c r="D48" s="506"/>
      <c r="E48" s="509"/>
      <c r="F48" s="509"/>
      <c r="G48" s="509"/>
      <c r="H48" s="525"/>
      <c r="I48" s="528"/>
      <c r="J48" s="512"/>
      <c r="K48" s="515"/>
      <c r="L48" s="515"/>
      <c r="M48" s="518"/>
      <c r="N48" s="515"/>
      <c r="O48" s="503"/>
      <c r="P48" s="503"/>
      <c r="Q48" s="503"/>
      <c r="R48" s="503"/>
      <c r="S48" s="503"/>
      <c r="T48" s="503"/>
      <c r="U48" s="503"/>
    </row>
    <row r="49" spans="1:21" ht="188.25" customHeight="1" thickBot="1">
      <c r="A49" s="523"/>
      <c r="B49" s="507"/>
      <c r="C49" s="507"/>
      <c r="D49" s="507"/>
      <c r="E49" s="510"/>
      <c r="F49" s="510"/>
      <c r="G49" s="510"/>
      <c r="H49" s="526"/>
      <c r="I49" s="529"/>
      <c r="J49" s="513"/>
      <c r="K49" s="516"/>
      <c r="L49" s="516"/>
      <c r="M49" s="519"/>
      <c r="N49" s="516"/>
      <c r="O49" s="504"/>
      <c r="P49" s="504"/>
      <c r="Q49" s="504"/>
      <c r="R49" s="504"/>
      <c r="S49" s="504"/>
      <c r="T49" s="504"/>
      <c r="U49" s="504"/>
    </row>
    <row r="50" spans="1:21">
      <c r="A50" s="521">
        <f>'Mapa Final'!A50</f>
        <v>9</v>
      </c>
      <c r="B50" s="505" t="str">
        <f>'Mapa Final'!B50</f>
        <v>Interrupción o demora en el Servicio Público de Administrar  Justicia</v>
      </c>
      <c r="C50" s="505" t="str">
        <f>'Mapa Final'!C50</f>
        <v>Afectación en la Prestación del Servicio de Justicia</v>
      </c>
      <c r="D50" s="505" t="str">
        <f>'Mapa Final'!D50</f>
        <v>1. Paro por sindicato
2. Huelgas, protestas ciudadana
3. Disturbios o hechos violentos
4.Pandemia
5.Emergencias Ambientales</v>
      </c>
      <c r="E50" s="508" t="str">
        <f>'Mapa Final'!E50</f>
        <v>Suceso de fuerza mayor que imposibilitan la gestión judicial</v>
      </c>
      <c r="F50" s="508" t="str">
        <f>'Mapa Final'!F50</f>
        <v>Posibilidad de  afectación en la Prestación del Servicio de Justicia debido a un suceso de fuerza mayor que imposibilita la gestión judicial</v>
      </c>
      <c r="G50" s="508" t="str">
        <f>'Mapa Final'!G50</f>
        <v>Usuarios, productos y prácticas organizacionales</v>
      </c>
      <c r="H50" s="524" t="str">
        <f>'Mapa Final'!I50</f>
        <v>Muy Alta</v>
      </c>
      <c r="I50" s="527" t="str">
        <f>'Mapa Final'!L50</f>
        <v>Mayor</v>
      </c>
      <c r="J50" s="511" t="str">
        <f>'Mapa Final'!N50</f>
        <v xml:space="preserve">Alto </v>
      </c>
      <c r="K50" s="514" t="str">
        <f>'Mapa Final'!AA50</f>
        <v>Media</v>
      </c>
      <c r="L50" s="514" t="str">
        <f>'Mapa Final'!AE50</f>
        <v>Mayor</v>
      </c>
      <c r="M50" s="517" t="str">
        <f>'Mapa Final'!AG50</f>
        <v xml:space="preserve">Alto </v>
      </c>
      <c r="N50" s="514" t="str">
        <f>'Mapa Final'!AH50</f>
        <v>Aceptar</v>
      </c>
      <c r="O50" s="520" t="s">
        <v>601</v>
      </c>
      <c r="P50" s="502"/>
      <c r="Q50" s="502"/>
      <c r="R50" s="502"/>
      <c r="S50" s="502" t="s">
        <v>602</v>
      </c>
      <c r="T50" s="502"/>
      <c r="U50" s="502" t="s">
        <v>588</v>
      </c>
    </row>
    <row r="51" spans="1:21">
      <c r="A51" s="522"/>
      <c r="B51" s="506"/>
      <c r="C51" s="506"/>
      <c r="D51" s="506"/>
      <c r="E51" s="509"/>
      <c r="F51" s="509"/>
      <c r="G51" s="509"/>
      <c r="H51" s="525"/>
      <c r="I51" s="528"/>
      <c r="J51" s="512"/>
      <c r="K51" s="515"/>
      <c r="L51" s="515"/>
      <c r="M51" s="518"/>
      <c r="N51" s="515"/>
      <c r="O51" s="503"/>
      <c r="P51" s="503"/>
      <c r="Q51" s="503"/>
      <c r="R51" s="503"/>
      <c r="S51" s="503"/>
      <c r="T51" s="503"/>
      <c r="U51" s="503"/>
    </row>
    <row r="52" spans="1:21">
      <c r="A52" s="522"/>
      <c r="B52" s="506"/>
      <c r="C52" s="506"/>
      <c r="D52" s="506"/>
      <c r="E52" s="509"/>
      <c r="F52" s="509"/>
      <c r="G52" s="509"/>
      <c r="H52" s="525"/>
      <c r="I52" s="528"/>
      <c r="J52" s="512"/>
      <c r="K52" s="515"/>
      <c r="L52" s="515"/>
      <c r="M52" s="518"/>
      <c r="N52" s="515"/>
      <c r="O52" s="503"/>
      <c r="P52" s="503"/>
      <c r="Q52" s="503"/>
      <c r="R52" s="503"/>
      <c r="S52" s="503"/>
      <c r="T52" s="503"/>
      <c r="U52" s="503"/>
    </row>
    <row r="53" spans="1:21">
      <c r="A53" s="522"/>
      <c r="B53" s="506"/>
      <c r="C53" s="506"/>
      <c r="D53" s="506"/>
      <c r="E53" s="509"/>
      <c r="F53" s="509"/>
      <c r="G53" s="509"/>
      <c r="H53" s="525"/>
      <c r="I53" s="528"/>
      <c r="J53" s="512"/>
      <c r="K53" s="515"/>
      <c r="L53" s="515"/>
      <c r="M53" s="518"/>
      <c r="N53" s="515"/>
      <c r="O53" s="503"/>
      <c r="P53" s="503"/>
      <c r="Q53" s="503"/>
      <c r="R53" s="503"/>
      <c r="S53" s="503"/>
      <c r="T53" s="503"/>
      <c r="U53" s="503"/>
    </row>
    <row r="54" spans="1:21" ht="56.25" customHeight="1" thickBot="1">
      <c r="A54" s="523"/>
      <c r="B54" s="507"/>
      <c r="C54" s="507"/>
      <c r="D54" s="507"/>
      <c r="E54" s="510"/>
      <c r="F54" s="510"/>
      <c r="G54" s="510"/>
      <c r="H54" s="526"/>
      <c r="I54" s="529"/>
      <c r="J54" s="513"/>
      <c r="K54" s="516"/>
      <c r="L54" s="516"/>
      <c r="M54" s="519"/>
      <c r="N54" s="516"/>
      <c r="O54" s="504"/>
      <c r="P54" s="504"/>
      <c r="Q54" s="504"/>
      <c r="R54" s="504"/>
      <c r="S54" s="504"/>
      <c r="T54" s="504"/>
      <c r="U54" s="504"/>
    </row>
    <row r="55" spans="1:21">
      <c r="A55" s="521">
        <f>'Mapa Final'!A55</f>
        <v>10</v>
      </c>
      <c r="B55" s="505" t="str">
        <f>'Mapa Final'!B55</f>
        <v>Inaplicabilidad de la normavidad ambiental vigente</v>
      </c>
      <c r="C55" s="505" t="str">
        <f>'Mapa Final'!C55</f>
        <v>Afectación Ambiental</v>
      </c>
      <c r="D55" s="505"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08" t="str">
        <f>'Mapa Final'!E55</f>
        <v>Desconocimiento de los lineamientos ambientales y normatividad vigente ambiental</v>
      </c>
      <c r="F55" s="508" t="str">
        <f>'Mapa Final'!F55</f>
        <v>Posibilidad de afectación ambiental debido al desconocimiento de las lineamientos ambientales y normatividad vigente ambiental</v>
      </c>
      <c r="G55" s="508" t="str">
        <f>'Mapa Final'!G55</f>
        <v>Eventos Ambientales Internos</v>
      </c>
      <c r="H55" s="524" t="str">
        <f>'Mapa Final'!I55</f>
        <v>Muy Alta</v>
      </c>
      <c r="I55" s="527" t="str">
        <f>'Mapa Final'!L55</f>
        <v>Leve</v>
      </c>
      <c r="J55" s="511" t="str">
        <f>'Mapa Final'!N55</f>
        <v xml:space="preserve">Alto </v>
      </c>
      <c r="K55" s="514" t="str">
        <f>'Mapa Final'!AA55</f>
        <v>Media</v>
      </c>
      <c r="L55" s="514" t="str">
        <f>'Mapa Final'!AE55</f>
        <v>Leve</v>
      </c>
      <c r="M55" s="517" t="str">
        <f>'Mapa Final'!AG55</f>
        <v>Moderado</v>
      </c>
      <c r="N55" s="514" t="str">
        <f>'Mapa Final'!AH55</f>
        <v>Aceptar</v>
      </c>
      <c r="O55" s="520" t="s">
        <v>616</v>
      </c>
      <c r="P55" s="502"/>
      <c r="Q55" s="502"/>
      <c r="R55" s="502"/>
      <c r="S55" s="502" t="s">
        <v>604</v>
      </c>
      <c r="T55" s="502"/>
      <c r="U55" s="502" t="s">
        <v>588</v>
      </c>
    </row>
    <row r="56" spans="1:21">
      <c r="A56" s="522"/>
      <c r="B56" s="506"/>
      <c r="C56" s="506"/>
      <c r="D56" s="506"/>
      <c r="E56" s="509"/>
      <c r="F56" s="509"/>
      <c r="G56" s="509"/>
      <c r="H56" s="525"/>
      <c r="I56" s="528"/>
      <c r="J56" s="512"/>
      <c r="K56" s="515"/>
      <c r="L56" s="515"/>
      <c r="M56" s="518"/>
      <c r="N56" s="515"/>
      <c r="O56" s="503"/>
      <c r="P56" s="503"/>
      <c r="Q56" s="503"/>
      <c r="R56" s="503"/>
      <c r="S56" s="503"/>
      <c r="T56" s="503"/>
      <c r="U56" s="503"/>
    </row>
    <row r="57" spans="1:21">
      <c r="A57" s="522"/>
      <c r="B57" s="506"/>
      <c r="C57" s="506"/>
      <c r="D57" s="506"/>
      <c r="E57" s="509"/>
      <c r="F57" s="509"/>
      <c r="G57" s="509"/>
      <c r="H57" s="525"/>
      <c r="I57" s="528"/>
      <c r="J57" s="512"/>
      <c r="K57" s="515"/>
      <c r="L57" s="515"/>
      <c r="M57" s="518"/>
      <c r="N57" s="515"/>
      <c r="O57" s="503"/>
      <c r="P57" s="503"/>
      <c r="Q57" s="503"/>
      <c r="R57" s="503"/>
      <c r="S57" s="503"/>
      <c r="T57" s="503"/>
      <c r="U57" s="503"/>
    </row>
    <row r="58" spans="1:21">
      <c r="A58" s="522"/>
      <c r="B58" s="506"/>
      <c r="C58" s="506"/>
      <c r="D58" s="506"/>
      <c r="E58" s="509"/>
      <c r="F58" s="509"/>
      <c r="G58" s="509"/>
      <c r="H58" s="525"/>
      <c r="I58" s="528"/>
      <c r="J58" s="512"/>
      <c r="K58" s="515"/>
      <c r="L58" s="515"/>
      <c r="M58" s="518"/>
      <c r="N58" s="515"/>
      <c r="O58" s="503"/>
      <c r="P58" s="503"/>
      <c r="Q58" s="503"/>
      <c r="R58" s="503"/>
      <c r="S58" s="503"/>
      <c r="T58" s="503"/>
      <c r="U58" s="503"/>
    </row>
    <row r="59" spans="1:21" ht="159.75" customHeight="1" thickBot="1">
      <c r="A59" s="523"/>
      <c r="B59" s="507"/>
      <c r="C59" s="507"/>
      <c r="D59" s="507"/>
      <c r="E59" s="510"/>
      <c r="F59" s="510"/>
      <c r="G59" s="510"/>
      <c r="H59" s="526"/>
      <c r="I59" s="529"/>
      <c r="J59" s="513"/>
      <c r="K59" s="516"/>
      <c r="L59" s="516"/>
      <c r="M59" s="519"/>
      <c r="N59" s="516"/>
      <c r="O59" s="504"/>
      <c r="P59" s="504"/>
      <c r="Q59" s="504"/>
      <c r="R59" s="504"/>
      <c r="S59" s="504"/>
      <c r="T59" s="504"/>
      <c r="U59" s="504"/>
    </row>
    <row r="60" spans="1:21">
      <c r="A60" s="521">
        <f>'Mapa Final'!A60</f>
        <v>11</v>
      </c>
      <c r="B60" s="505" t="str">
        <f>'Mapa Final'!B60</f>
        <v>Inconsistencias en operaciones con depositos Judiciales</v>
      </c>
      <c r="C60" s="505" t="str">
        <f>'Mapa Final'!C60</f>
        <v>Afectación en la Prestación del Servicio de Justicia</v>
      </c>
      <c r="D60" s="505" t="str">
        <f>'Mapa Final'!D60</f>
        <v>1. Error desde la providencia judicial que ordena la operación sobre depósitos judiciales.  
2.Falta de capacitación en el manejo de aplicativos: módulo de depositos judiciales y portal web.
3. Errores Humanos.
4. Fallas en el modulo de depositos Judiciales</v>
      </c>
      <c r="E60" s="508" t="str">
        <f>'Mapa Final'!E60</f>
        <v xml:space="preserve"> orden Judicial inadecuada.</v>
      </c>
      <c r="F60" s="508" t="str">
        <f>'Mapa Final'!F60</f>
        <v>Son errores que se pueden presentar en el proceso de elaboración de órdenes de pago, fraccionamiento y conversión,error que puede estar desde el auto, o puede generarse en el proceso de dar trámite a lo dispuesto por el Juez.</v>
      </c>
      <c r="G60" s="508" t="str">
        <f>'Mapa Final'!G60</f>
        <v>Ejecución y Administración de Procesos</v>
      </c>
      <c r="H60" s="524" t="str">
        <f>'Mapa Final'!I60</f>
        <v>Muy Alta</v>
      </c>
      <c r="I60" s="527" t="str">
        <f>'Mapa Final'!L60</f>
        <v>Leve</v>
      </c>
      <c r="J60" s="511" t="str">
        <f>'Mapa Final'!N60</f>
        <v xml:space="preserve">Alto </v>
      </c>
      <c r="K60" s="514" t="str">
        <f>'Mapa Final'!AA60</f>
        <v>Media</v>
      </c>
      <c r="L60" s="514" t="str">
        <f>'Mapa Final'!AE60</f>
        <v>Leve</v>
      </c>
      <c r="M60" s="517" t="str">
        <f>'Mapa Final'!AG60</f>
        <v>Moderado</v>
      </c>
      <c r="N60" s="514" t="str">
        <f>'Mapa Final'!AH60</f>
        <v>Aceptar</v>
      </c>
      <c r="O60" s="520" t="s">
        <v>617</v>
      </c>
      <c r="P60" s="502"/>
      <c r="Q60" s="502"/>
      <c r="R60" s="502"/>
      <c r="S60" s="502" t="s">
        <v>592</v>
      </c>
      <c r="T60" s="502"/>
      <c r="U60" s="502" t="s">
        <v>588</v>
      </c>
    </row>
    <row r="61" spans="1:21">
      <c r="A61" s="522"/>
      <c r="B61" s="506"/>
      <c r="C61" s="506"/>
      <c r="D61" s="506"/>
      <c r="E61" s="509"/>
      <c r="F61" s="509"/>
      <c r="G61" s="509"/>
      <c r="H61" s="525"/>
      <c r="I61" s="528"/>
      <c r="J61" s="512"/>
      <c r="K61" s="515"/>
      <c r="L61" s="515"/>
      <c r="M61" s="518"/>
      <c r="N61" s="515"/>
      <c r="O61" s="503"/>
      <c r="P61" s="503"/>
      <c r="Q61" s="503"/>
      <c r="R61" s="503"/>
      <c r="S61" s="503"/>
      <c r="T61" s="503"/>
      <c r="U61" s="503"/>
    </row>
    <row r="62" spans="1:21">
      <c r="A62" s="522"/>
      <c r="B62" s="506"/>
      <c r="C62" s="506"/>
      <c r="D62" s="506"/>
      <c r="E62" s="509"/>
      <c r="F62" s="509"/>
      <c r="G62" s="509"/>
      <c r="H62" s="525"/>
      <c r="I62" s="528"/>
      <c r="J62" s="512"/>
      <c r="K62" s="515"/>
      <c r="L62" s="515"/>
      <c r="M62" s="518"/>
      <c r="N62" s="515"/>
      <c r="O62" s="503"/>
      <c r="P62" s="503"/>
      <c r="Q62" s="503"/>
      <c r="R62" s="503"/>
      <c r="S62" s="503"/>
      <c r="T62" s="503"/>
      <c r="U62" s="503"/>
    </row>
    <row r="63" spans="1:21">
      <c r="A63" s="522"/>
      <c r="B63" s="506"/>
      <c r="C63" s="506"/>
      <c r="D63" s="506"/>
      <c r="E63" s="509"/>
      <c r="F63" s="509"/>
      <c r="G63" s="509"/>
      <c r="H63" s="525"/>
      <c r="I63" s="528"/>
      <c r="J63" s="512"/>
      <c r="K63" s="515"/>
      <c r="L63" s="515"/>
      <c r="M63" s="518"/>
      <c r="N63" s="515"/>
      <c r="O63" s="503"/>
      <c r="P63" s="503"/>
      <c r="Q63" s="503"/>
      <c r="R63" s="503"/>
      <c r="S63" s="503"/>
      <c r="T63" s="503"/>
      <c r="U63" s="503"/>
    </row>
    <row r="64" spans="1:21" ht="109.5" customHeight="1" thickBot="1">
      <c r="A64" s="523"/>
      <c r="B64" s="507"/>
      <c r="C64" s="507"/>
      <c r="D64" s="507"/>
      <c r="E64" s="510"/>
      <c r="F64" s="510"/>
      <c r="G64" s="510"/>
      <c r="H64" s="526"/>
      <c r="I64" s="529"/>
      <c r="J64" s="513"/>
      <c r="K64" s="516"/>
      <c r="L64" s="516"/>
      <c r="M64" s="519"/>
      <c r="N64" s="516"/>
      <c r="O64" s="504"/>
      <c r="P64" s="504"/>
      <c r="Q64" s="504"/>
      <c r="R64" s="504"/>
      <c r="S64" s="504"/>
      <c r="T64" s="504"/>
      <c r="U64" s="504"/>
    </row>
  </sheetData>
  <mergeCells count="250">
    <mergeCell ref="S60:S64"/>
    <mergeCell ref="T60:T64"/>
    <mergeCell ref="U60:U64"/>
    <mergeCell ref="J60:J64"/>
    <mergeCell ref="K60:K64"/>
    <mergeCell ref="L60:L64"/>
    <mergeCell ref="M60:M64"/>
    <mergeCell ref="N60:N64"/>
    <mergeCell ref="O60:O64"/>
    <mergeCell ref="P60:P64"/>
    <mergeCell ref="Q60:Q64"/>
    <mergeCell ref="R60:R64"/>
    <mergeCell ref="A60:A64"/>
    <mergeCell ref="B60:B64"/>
    <mergeCell ref="C60:C64"/>
    <mergeCell ref="D60:D64"/>
    <mergeCell ref="E60:E64"/>
    <mergeCell ref="F60:F64"/>
    <mergeCell ref="G60:G64"/>
    <mergeCell ref="H60:H64"/>
    <mergeCell ref="I60:I6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5: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5: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K60:L60">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H60:I60">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A60 C60:E60">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F60:G60">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64">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64">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N60">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64">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64">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64">
    <cfRule type="containsText" dxfId="1479" priority="86" operator="containsText" text="Media">
      <formula>NOT(ISERROR(SEARCH("Media",K55)))</formula>
    </cfRule>
  </conditionalFormatting>
  <conditionalFormatting sqref="L55:L64">
    <cfRule type="containsText" dxfId="1478" priority="85" operator="containsText" text="Moderado">
      <formula>NOT(ISERROR(SEARCH("Moderado",L55)))</formula>
    </cfRule>
  </conditionalFormatting>
  <conditionalFormatting sqref="J55:J64">
    <cfRule type="containsText" dxfId="1477" priority="84" operator="containsText" text="Moderado">
      <formula>NOT(ISERROR(SEARCH("Moderado",J55)))</formula>
    </cfRule>
  </conditionalFormatting>
  <conditionalFormatting sqref="J55:J64">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64">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64">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64">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B60">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00000000-0002-0000-0D00-000000000000}"/>
    <dataValidation allowBlank="1" showInputMessage="1" showErrorMessage="1" prompt="Seleccionar si el responsable es el responsable de las acciones es el nivel central" sqref="P7:P8" xr:uid="{00000000-0002-0000-0D00-000001000000}"/>
    <dataValidation allowBlank="1" showInputMessage="1" showErrorMessage="1" prompt="Describir las actividades que se van a desarrollar para el proyecto" sqref="O7" xr:uid="{00000000-0002-0000-0D00-000002000000}"/>
    <dataValidation allowBlank="1" showInputMessage="1" showErrorMessage="1" prompt="El grado de afectación puede ser " sqref="I8" xr:uid="{00000000-0002-0000-0D00-000003000000}"/>
    <dataValidation allowBlank="1" showInputMessage="1" showErrorMessage="1" prompt="Que tan factible es que materialize el riesgo?" sqref="H8" xr:uid="{00000000-0002-0000-0D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5000000}"/>
    <dataValidation allowBlank="1" showInputMessage="1" showErrorMessage="1" prompt="Seleccionar el tipo de riesgo teniendo en cuenta que  factor organizaconal afecta. Ver explicacion en hoja " sqref="E8" xr:uid="{00000000-0002-0000-0D00-000006000000}"/>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JS64"/>
  <sheetViews>
    <sheetView topLeftCell="F25" zoomScale="71" zoomScaleNormal="71" workbookViewId="0">
      <selection activeCell="O25" sqref="O25:O29"/>
    </sheetView>
  </sheetViews>
  <sheetFormatPr defaultColWidth="11.42578125" defaultRowHeight="15"/>
  <cols>
    <col min="1" max="2" width="18.42578125" style="77" customWidth="1"/>
    <col min="3" max="3" width="15.5703125" customWidth="1"/>
    <col min="4" max="4" width="27.5703125" style="77" customWidth="1"/>
    <col min="5" max="5" width="18" style="182" customWidth="1"/>
    <col min="6" max="6" width="40.140625" customWidth="1"/>
    <col min="7" max="7" width="20.42578125" customWidth="1"/>
    <col min="8" max="8" width="10.42578125" style="183" customWidth="1"/>
    <col min="9" max="9" width="11.42578125" style="183" customWidth="1"/>
    <col min="10" max="10" width="10.140625" style="184" customWidth="1"/>
    <col min="11" max="11" width="11.42578125" style="183" customWidth="1"/>
    <col min="12" max="12" width="10.85546875" style="183" customWidth="1"/>
    <col min="13" max="13" width="18.28515625" style="183"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6"/>
  </cols>
  <sheetData>
    <row r="1" spans="1:279" s="167" customFormat="1" ht="16.5" customHeight="1">
      <c r="A1" s="400"/>
      <c r="B1" s="401"/>
      <c r="C1" s="401"/>
      <c r="D1" s="538" t="s">
        <v>618</v>
      </c>
      <c r="E1" s="538"/>
      <c r="F1" s="538"/>
      <c r="G1" s="538"/>
      <c r="H1" s="538"/>
      <c r="I1" s="538"/>
      <c r="J1" s="538"/>
      <c r="K1" s="538"/>
      <c r="L1" s="538"/>
      <c r="M1" s="538"/>
      <c r="N1" s="538"/>
      <c r="O1" s="538"/>
      <c r="P1" s="538"/>
      <c r="Q1" s="539"/>
      <c r="R1" s="284"/>
      <c r="S1" s="392" t="s">
        <v>198</v>
      </c>
      <c r="T1" s="392"/>
      <c r="U1" s="392"/>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c r="JS1" s="166"/>
    </row>
    <row r="2" spans="1:279" s="167" customFormat="1" ht="39.75" customHeight="1">
      <c r="A2" s="402"/>
      <c r="B2" s="403"/>
      <c r="C2" s="403"/>
      <c r="D2" s="540"/>
      <c r="E2" s="540"/>
      <c r="F2" s="540"/>
      <c r="G2" s="540"/>
      <c r="H2" s="540"/>
      <c r="I2" s="540"/>
      <c r="J2" s="540"/>
      <c r="K2" s="540"/>
      <c r="L2" s="540"/>
      <c r="M2" s="540"/>
      <c r="N2" s="540"/>
      <c r="O2" s="540"/>
      <c r="P2" s="540"/>
      <c r="Q2" s="541"/>
      <c r="R2" s="284"/>
      <c r="S2" s="392"/>
      <c r="T2" s="392"/>
      <c r="U2" s="392"/>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c r="JS2" s="166"/>
    </row>
    <row r="3" spans="1:279" s="167" customFormat="1" ht="3" customHeight="1">
      <c r="A3" s="2"/>
      <c r="B3" s="2"/>
      <c r="C3" s="277"/>
      <c r="D3" s="540"/>
      <c r="E3" s="540"/>
      <c r="F3" s="540"/>
      <c r="G3" s="540"/>
      <c r="H3" s="540"/>
      <c r="I3" s="540"/>
      <c r="J3" s="540"/>
      <c r="K3" s="540"/>
      <c r="L3" s="540"/>
      <c r="M3" s="540"/>
      <c r="N3" s="540"/>
      <c r="O3" s="540"/>
      <c r="P3" s="540"/>
      <c r="Q3" s="541"/>
      <c r="R3" s="284"/>
      <c r="S3" s="392"/>
      <c r="T3" s="392"/>
      <c r="U3" s="392"/>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row>
    <row r="4" spans="1:279" s="167" customFormat="1" ht="41.25" customHeight="1">
      <c r="A4" s="393" t="s">
        <v>199</v>
      </c>
      <c r="B4" s="394"/>
      <c r="C4" s="395"/>
      <c r="D4" s="396" t="str">
        <f>'Mapa Final'!D4</f>
        <v xml:space="preserve"> Misionales, Estrategicos, Evaluación y Mejora y Administrativo.</v>
      </c>
      <c r="E4" s="397"/>
      <c r="F4" s="397"/>
      <c r="G4" s="397"/>
      <c r="H4" s="397"/>
      <c r="I4" s="397"/>
      <c r="J4" s="397"/>
      <c r="K4" s="397"/>
      <c r="L4" s="397"/>
      <c r="M4" s="397"/>
      <c r="N4" s="398"/>
      <c r="O4" s="399"/>
      <c r="P4" s="399"/>
      <c r="Q4" s="399"/>
      <c r="R4" s="277"/>
      <c r="S4" s="1"/>
      <c r="T4" s="1"/>
      <c r="U4" s="1"/>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c r="JS4" s="166"/>
    </row>
    <row r="5" spans="1:279" s="167" customFormat="1" ht="52.5" customHeight="1">
      <c r="A5" s="393" t="s">
        <v>201</v>
      </c>
      <c r="B5" s="394"/>
      <c r="C5" s="395"/>
      <c r="D5" s="404" t="str">
        <f>'Mapa Final'!D5</f>
        <v>Administrar justicia dirigiendo la actuación procesal, hacia la emisión de una decisión de carácter definitivo mediante la aplicación de la normatividad vigente.</v>
      </c>
      <c r="E5" s="405"/>
      <c r="F5" s="405"/>
      <c r="G5" s="405"/>
      <c r="H5" s="405"/>
      <c r="I5" s="405"/>
      <c r="J5" s="405"/>
      <c r="K5" s="405"/>
      <c r="L5" s="405"/>
      <c r="M5" s="405"/>
      <c r="N5" s="406"/>
      <c r="O5" s="1"/>
      <c r="P5" s="1"/>
      <c r="Q5" s="1"/>
      <c r="R5" s="1"/>
      <c r="S5" s="1"/>
      <c r="T5" s="1"/>
      <c r="U5" s="1"/>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c r="JS5" s="166"/>
    </row>
    <row r="6" spans="1:279" s="167" customFormat="1" ht="32.25" customHeight="1" thickBot="1">
      <c r="A6" s="393" t="s">
        <v>202</v>
      </c>
      <c r="B6" s="394"/>
      <c r="C6" s="395"/>
      <c r="D6" s="404" t="str">
        <f>'Mapa Final'!D6</f>
        <v>Despachos Judiciales y Oficina de Apoyo para los Juzgados Civiles Municipales de Ejecución de Sentencias de Cali.</v>
      </c>
      <c r="E6" s="405"/>
      <c r="F6" s="405"/>
      <c r="G6" s="405"/>
      <c r="H6" s="405"/>
      <c r="I6" s="405"/>
      <c r="J6" s="405"/>
      <c r="K6" s="405"/>
      <c r="L6" s="405"/>
      <c r="M6" s="405"/>
      <c r="N6" s="406"/>
      <c r="O6" s="1"/>
      <c r="P6" s="1"/>
      <c r="Q6" s="1"/>
      <c r="R6" s="1"/>
      <c r="S6" s="1"/>
      <c r="T6" s="1"/>
      <c r="U6" s="1"/>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c r="JS6" s="166"/>
    </row>
    <row r="7" spans="1:279" s="170" customFormat="1" ht="38.25" customHeight="1" thickTop="1" thickBot="1">
      <c r="A7" s="533" t="s">
        <v>569</v>
      </c>
      <c r="B7" s="534"/>
      <c r="C7" s="534"/>
      <c r="D7" s="534"/>
      <c r="E7" s="534"/>
      <c r="F7" s="535"/>
      <c r="G7" s="168"/>
      <c r="H7" s="536" t="s">
        <v>570</v>
      </c>
      <c r="I7" s="536"/>
      <c r="J7" s="536"/>
      <c r="K7" s="536" t="s">
        <v>571</v>
      </c>
      <c r="L7" s="536"/>
      <c r="M7" s="536"/>
      <c r="N7" s="537" t="s">
        <v>512</v>
      </c>
      <c r="O7" s="542" t="s">
        <v>572</v>
      </c>
      <c r="P7" s="544" t="s">
        <v>573</v>
      </c>
      <c r="Q7" s="547"/>
      <c r="R7" s="545"/>
      <c r="S7" s="544" t="s">
        <v>574</v>
      </c>
      <c r="T7" s="545"/>
      <c r="U7" s="546" t="s">
        <v>619</v>
      </c>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row>
    <row r="8" spans="1:279" s="177" customFormat="1" ht="81" customHeight="1" thickTop="1" thickBot="1">
      <c r="A8" s="171" t="s">
        <v>28</v>
      </c>
      <c r="B8" s="171" t="s">
        <v>210</v>
      </c>
      <c r="C8" s="172" t="s">
        <v>151</v>
      </c>
      <c r="D8" s="173" t="s">
        <v>576</v>
      </c>
      <c r="E8" s="283" t="s">
        <v>155</v>
      </c>
      <c r="F8" s="283" t="s">
        <v>157</v>
      </c>
      <c r="G8" s="283" t="s">
        <v>159</v>
      </c>
      <c r="H8" s="174" t="s">
        <v>577</v>
      </c>
      <c r="I8" s="174" t="s">
        <v>503</v>
      </c>
      <c r="J8" s="174" t="s">
        <v>578</v>
      </c>
      <c r="K8" s="174" t="s">
        <v>577</v>
      </c>
      <c r="L8" s="174" t="s">
        <v>579</v>
      </c>
      <c r="M8" s="174" t="s">
        <v>578</v>
      </c>
      <c r="N8" s="537"/>
      <c r="O8" s="543"/>
      <c r="P8" s="175" t="s">
        <v>580</v>
      </c>
      <c r="Q8" s="175" t="s">
        <v>581</v>
      </c>
      <c r="R8" s="175" t="s">
        <v>582</v>
      </c>
      <c r="S8" s="175" t="s">
        <v>583</v>
      </c>
      <c r="T8" s="175" t="s">
        <v>584</v>
      </c>
      <c r="U8" s="54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row>
    <row r="9" spans="1:279" s="178" customFormat="1" ht="10.5" customHeight="1" thickTop="1" thickBot="1">
      <c r="A9" s="548"/>
      <c r="B9" s="549"/>
      <c r="C9" s="549"/>
      <c r="D9" s="549"/>
      <c r="E9" s="549"/>
      <c r="F9" s="549"/>
      <c r="G9" s="549"/>
      <c r="H9" s="549"/>
      <c r="I9" s="549"/>
      <c r="J9" s="549"/>
      <c r="K9" s="549"/>
      <c r="L9" s="549"/>
      <c r="M9" s="549"/>
      <c r="N9" s="549"/>
      <c r="U9" s="179"/>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row>
    <row r="10" spans="1:279" s="181" customFormat="1" ht="15" customHeight="1">
      <c r="A10" s="521">
        <f>'Mapa Final'!A10</f>
        <v>1</v>
      </c>
      <c r="B10" s="505" t="str">
        <f>'Mapa Final'!B10</f>
        <v>Vencimiento de Términos</v>
      </c>
      <c r="C10" s="505" t="str">
        <f>'Mapa Final'!C10</f>
        <v>Afectación en la Prestación del Servicio de Justicia</v>
      </c>
      <c r="D10" s="505"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 la Oficina de Apoyo.
5.Afectación del orden público, genera mayor demanda y congestión de la justicia.
</v>
      </c>
      <c r="E10" s="508" t="str">
        <f>'Mapa Final'!E10</f>
        <v xml:space="preserve"> Actuaciones procesales después del vencimiento de los términos legales  </v>
      </c>
      <c r="F10" s="508" t="str">
        <f>'Mapa Final'!F10</f>
        <v xml:space="preserve">Posibilidad de vulneración de los derechos fundamentales y economicos de los ciudadanos  debido a las  actuaciones procesales después del vencimiento de los términos legales  </v>
      </c>
      <c r="G10" s="508" t="str">
        <f>'Mapa Final'!G10</f>
        <v>Usuarios, productos y prácticas organizacionales</v>
      </c>
      <c r="H10" s="524" t="str">
        <f>'Mapa Final'!I10</f>
        <v>Muy Alta</v>
      </c>
      <c r="I10" s="527" t="str">
        <f>'Mapa Final'!L10</f>
        <v>Leve</v>
      </c>
      <c r="J10" s="511" t="str">
        <f>'Mapa Final'!N10</f>
        <v xml:space="preserve">Alto </v>
      </c>
      <c r="K10" s="514" t="str">
        <f>'Mapa Final'!AA10</f>
        <v>Media</v>
      </c>
      <c r="L10" s="514" t="str">
        <f>'Mapa Final'!AE10</f>
        <v>Leve</v>
      </c>
      <c r="M10" s="517" t="str">
        <f>'Mapa Final'!AG10</f>
        <v>Moderado</v>
      </c>
      <c r="N10" s="514" t="str">
        <f>'Mapa Final'!AH10</f>
        <v>Aceptar</v>
      </c>
      <c r="O10" s="502"/>
      <c r="P10" s="502"/>
      <c r="Q10" s="502"/>
      <c r="R10" s="502"/>
      <c r="S10" s="502" t="s">
        <v>620</v>
      </c>
      <c r="T10" s="502"/>
      <c r="U10" s="502"/>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row>
    <row r="11" spans="1:279" s="181" customFormat="1" ht="13.5" customHeight="1">
      <c r="A11" s="522"/>
      <c r="B11" s="506"/>
      <c r="C11" s="506"/>
      <c r="D11" s="506"/>
      <c r="E11" s="509"/>
      <c r="F11" s="509"/>
      <c r="G11" s="509"/>
      <c r="H11" s="525"/>
      <c r="I11" s="528"/>
      <c r="J11" s="512"/>
      <c r="K11" s="515"/>
      <c r="L11" s="515"/>
      <c r="M11" s="518"/>
      <c r="N11" s="515"/>
      <c r="O11" s="503"/>
      <c r="P11" s="503"/>
      <c r="Q11" s="503"/>
      <c r="R11" s="503"/>
      <c r="S11" s="503"/>
      <c r="T11" s="503"/>
      <c r="U11" s="503"/>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81" customFormat="1" ht="13.5" customHeight="1">
      <c r="A12" s="522"/>
      <c r="B12" s="506"/>
      <c r="C12" s="506"/>
      <c r="D12" s="506"/>
      <c r="E12" s="509"/>
      <c r="F12" s="509"/>
      <c r="G12" s="509"/>
      <c r="H12" s="525"/>
      <c r="I12" s="528"/>
      <c r="J12" s="512"/>
      <c r="K12" s="515"/>
      <c r="L12" s="515"/>
      <c r="M12" s="518"/>
      <c r="N12" s="515"/>
      <c r="O12" s="503"/>
      <c r="P12" s="503"/>
      <c r="Q12" s="503"/>
      <c r="R12" s="503"/>
      <c r="S12" s="503"/>
      <c r="T12" s="503"/>
      <c r="U12" s="503"/>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81" customFormat="1" ht="13.5" customHeight="1">
      <c r="A13" s="522"/>
      <c r="B13" s="506"/>
      <c r="C13" s="506"/>
      <c r="D13" s="506"/>
      <c r="E13" s="509"/>
      <c r="F13" s="509"/>
      <c r="G13" s="509"/>
      <c r="H13" s="525"/>
      <c r="I13" s="528"/>
      <c r="J13" s="512"/>
      <c r="K13" s="515"/>
      <c r="L13" s="515"/>
      <c r="M13" s="518"/>
      <c r="N13" s="515"/>
      <c r="O13" s="503"/>
      <c r="P13" s="503"/>
      <c r="Q13" s="503"/>
      <c r="R13" s="503"/>
      <c r="S13" s="503"/>
      <c r="T13" s="503"/>
      <c r="U13" s="503"/>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81" customFormat="1" ht="238.5" customHeight="1" thickBot="1">
      <c r="A14" s="523"/>
      <c r="B14" s="507"/>
      <c r="C14" s="507"/>
      <c r="D14" s="507"/>
      <c r="E14" s="510"/>
      <c r="F14" s="510"/>
      <c r="G14" s="510"/>
      <c r="H14" s="526"/>
      <c r="I14" s="529"/>
      <c r="J14" s="513"/>
      <c r="K14" s="516"/>
      <c r="L14" s="516"/>
      <c r="M14" s="519"/>
      <c r="N14" s="516"/>
      <c r="O14" s="504"/>
      <c r="P14" s="504"/>
      <c r="Q14" s="504"/>
      <c r="R14" s="504"/>
      <c r="S14" s="504"/>
      <c r="T14" s="504"/>
      <c r="U14" s="50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81" customFormat="1" ht="15" customHeight="1">
      <c r="A15" s="521">
        <f>'Mapa Final'!A15</f>
        <v>2</v>
      </c>
      <c r="B15" s="505" t="str">
        <f>'Mapa Final'!B15</f>
        <v>Suspensión o no realización de las Audiencias Programadas</v>
      </c>
      <c r="C15" s="505" t="str">
        <f>'Mapa Final'!C15</f>
        <v>Afectación en la Prestación del Servicio de Justicia</v>
      </c>
      <c r="D15" s="505"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y los tiempos para publicación de audiencia.
3.Falta de comunicación oportuna, errores en la notificación a las partes interesadas externas
4.Carencia de internet, o energia y  conectividad adecuada para los  equipos en las sedes judiciales y salas de audiencias.
</v>
      </c>
      <c r="E15" s="508" t="str">
        <f>'Mapa Final'!E15</f>
        <v>Incumplimiento en la realización de las audiencias programadas</v>
      </c>
      <c r="F15" s="508" t="str">
        <f>'Mapa Final'!F15</f>
        <v>Posibilidad de vulneración de los derechos fundamentales  y economicos de los ciudadanos  debido al Incumplimiento en la realización de las audiencias programadas</v>
      </c>
      <c r="G15" s="508" t="str">
        <f>'Mapa Final'!G15</f>
        <v>Usuarios, productos y prácticas organizacionales</v>
      </c>
      <c r="H15" s="524" t="str">
        <f>'Mapa Final'!I15</f>
        <v>Media</v>
      </c>
      <c r="I15" s="527" t="str">
        <f>'Mapa Final'!L15</f>
        <v>Leve</v>
      </c>
      <c r="J15" s="511" t="str">
        <f>'Mapa Final'!N15</f>
        <v>Moderado</v>
      </c>
      <c r="K15" s="514" t="str">
        <f>'Mapa Final'!AA15</f>
        <v>Baja</v>
      </c>
      <c r="L15" s="514" t="str">
        <f>'Mapa Final'!AE15</f>
        <v>Leve</v>
      </c>
      <c r="M15" s="517" t="str">
        <f>'Mapa Final'!AG15</f>
        <v>Bajo</v>
      </c>
      <c r="N15" s="514" t="str">
        <f>'Mapa Final'!AH15</f>
        <v>Aceptar</v>
      </c>
      <c r="O15" s="502"/>
      <c r="P15" s="502"/>
      <c r="Q15" s="502"/>
      <c r="R15" s="502"/>
      <c r="S15" s="502"/>
      <c r="T15" s="502"/>
      <c r="U15" s="502"/>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81" customFormat="1" ht="13.5" customHeight="1">
      <c r="A16" s="522"/>
      <c r="B16" s="506"/>
      <c r="C16" s="506"/>
      <c r="D16" s="506"/>
      <c r="E16" s="509"/>
      <c r="F16" s="509"/>
      <c r="G16" s="509"/>
      <c r="H16" s="525"/>
      <c r="I16" s="528"/>
      <c r="J16" s="512"/>
      <c r="K16" s="515"/>
      <c r="L16" s="515"/>
      <c r="M16" s="518"/>
      <c r="N16" s="515"/>
      <c r="O16" s="503"/>
      <c r="P16" s="503"/>
      <c r="Q16" s="503"/>
      <c r="R16" s="503"/>
      <c r="S16" s="503"/>
      <c r="T16" s="503"/>
      <c r="U16" s="503"/>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81" customFormat="1" ht="13.5" customHeight="1">
      <c r="A17" s="522"/>
      <c r="B17" s="506"/>
      <c r="C17" s="506"/>
      <c r="D17" s="506"/>
      <c r="E17" s="509"/>
      <c r="F17" s="509"/>
      <c r="G17" s="509"/>
      <c r="H17" s="525"/>
      <c r="I17" s="528"/>
      <c r="J17" s="512"/>
      <c r="K17" s="515"/>
      <c r="L17" s="515"/>
      <c r="M17" s="518"/>
      <c r="N17" s="515"/>
      <c r="O17" s="503"/>
      <c r="P17" s="503"/>
      <c r="Q17" s="503"/>
      <c r="R17" s="503"/>
      <c r="S17" s="503"/>
      <c r="T17" s="503"/>
      <c r="U17" s="503"/>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81" customFormat="1" ht="13.5" customHeight="1">
      <c r="A18" s="522"/>
      <c r="B18" s="506"/>
      <c r="C18" s="506"/>
      <c r="D18" s="506"/>
      <c r="E18" s="509"/>
      <c r="F18" s="509"/>
      <c r="G18" s="509"/>
      <c r="H18" s="525"/>
      <c r="I18" s="528"/>
      <c r="J18" s="512"/>
      <c r="K18" s="515"/>
      <c r="L18" s="515"/>
      <c r="M18" s="518"/>
      <c r="N18" s="515"/>
      <c r="O18" s="503"/>
      <c r="P18" s="503"/>
      <c r="Q18" s="503"/>
      <c r="R18" s="503"/>
      <c r="S18" s="503"/>
      <c r="T18" s="503"/>
      <c r="U18" s="503"/>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81" customFormat="1" ht="255.75" customHeight="1" thickBot="1">
      <c r="A19" s="523"/>
      <c r="B19" s="507"/>
      <c r="C19" s="507"/>
      <c r="D19" s="507"/>
      <c r="E19" s="510"/>
      <c r="F19" s="510"/>
      <c r="G19" s="510"/>
      <c r="H19" s="526"/>
      <c r="I19" s="529"/>
      <c r="J19" s="513"/>
      <c r="K19" s="516"/>
      <c r="L19" s="516"/>
      <c r="M19" s="519"/>
      <c r="N19" s="516"/>
      <c r="O19" s="504"/>
      <c r="P19" s="504"/>
      <c r="Q19" s="504"/>
      <c r="R19" s="504"/>
      <c r="S19" s="504"/>
      <c r="T19" s="504"/>
      <c r="U19" s="50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ht="15" customHeight="1">
      <c r="A20" s="521">
        <f>'Mapa Final'!A20</f>
        <v>3</v>
      </c>
      <c r="B20" s="505" t="str">
        <f>'Mapa Final'!B20</f>
        <v>Incumplimiento de los objetivos y metas trazadas para el cumplimiento de los términos legales.</v>
      </c>
      <c r="C20" s="505" t="str">
        <f>'Mapa Final'!C20</f>
        <v>Incumplimiento de las metas establecidas</v>
      </c>
      <c r="D20" s="505" t="str">
        <f>'Mapa Final'!D20</f>
        <v xml:space="preserve">1.Imprecisión al establecer lineamientos de planeaciòn  para el desarrollo de las tareas propias del despacho.
2.Deficiencia en las competencias necesarias del personal del despacho. 
3.Insuficiencia de equipos, falla de los equipos y soporte tecnológicos para el trabajo presencial y  virtual.
5.Insuficiencia de personal para la carga laboral presentada.
</v>
      </c>
      <c r="E20" s="508" t="str">
        <f>'Mapa Final'!E20</f>
        <v>Alto  volumen  de los trámites procesales</v>
      </c>
      <c r="F20" s="508" t="str">
        <f>'Mapa Final'!F20</f>
        <v>Posibilidad de Incumplimiento de las metas establecidas debido al alto de volumen  de trámites procesales</v>
      </c>
      <c r="G20" s="508" t="str">
        <f>'Mapa Final'!G20</f>
        <v>Usuarios, productos y prácticas organizacionales</v>
      </c>
      <c r="H20" s="524" t="str">
        <f>'Mapa Final'!I20</f>
        <v>Muy Alta</v>
      </c>
      <c r="I20" s="527" t="str">
        <f>'Mapa Final'!L20</f>
        <v>Leve</v>
      </c>
      <c r="J20" s="511" t="str">
        <f>'Mapa Final'!N20</f>
        <v xml:space="preserve">Alto </v>
      </c>
      <c r="K20" s="514" t="str">
        <f>'Mapa Final'!AA20</f>
        <v>Media</v>
      </c>
      <c r="L20" s="514" t="str">
        <f>'Mapa Final'!AE20</f>
        <v>Leve</v>
      </c>
      <c r="M20" s="517" t="str">
        <f>'Mapa Final'!AG20</f>
        <v>Moderado</v>
      </c>
      <c r="N20" s="514" t="str">
        <f>'Mapa Final'!AH20</f>
        <v>Aceptar</v>
      </c>
      <c r="O20" s="502"/>
      <c r="P20" s="502"/>
      <c r="Q20" s="502"/>
      <c r="R20" s="502"/>
      <c r="S20" s="502"/>
      <c r="T20" s="502"/>
      <c r="U20" s="502"/>
      <c r="V20" s="34"/>
      <c r="W20" s="34"/>
    </row>
    <row r="21" spans="1:177">
      <c r="A21" s="522"/>
      <c r="B21" s="506"/>
      <c r="C21" s="506"/>
      <c r="D21" s="506"/>
      <c r="E21" s="509"/>
      <c r="F21" s="509"/>
      <c r="G21" s="509"/>
      <c r="H21" s="525"/>
      <c r="I21" s="528"/>
      <c r="J21" s="512"/>
      <c r="K21" s="515"/>
      <c r="L21" s="515"/>
      <c r="M21" s="518"/>
      <c r="N21" s="515"/>
      <c r="O21" s="503"/>
      <c r="P21" s="503"/>
      <c r="Q21" s="503"/>
      <c r="R21" s="503"/>
      <c r="S21" s="503"/>
      <c r="T21" s="503"/>
      <c r="U21" s="503"/>
      <c r="V21" s="34"/>
      <c r="W21" s="34"/>
    </row>
    <row r="22" spans="1:177">
      <c r="A22" s="522"/>
      <c r="B22" s="506"/>
      <c r="C22" s="506"/>
      <c r="D22" s="506"/>
      <c r="E22" s="509"/>
      <c r="F22" s="509"/>
      <c r="G22" s="509"/>
      <c r="H22" s="525"/>
      <c r="I22" s="528"/>
      <c r="J22" s="512"/>
      <c r="K22" s="515"/>
      <c r="L22" s="515"/>
      <c r="M22" s="518"/>
      <c r="N22" s="515"/>
      <c r="O22" s="503"/>
      <c r="P22" s="503"/>
      <c r="Q22" s="503"/>
      <c r="R22" s="503"/>
      <c r="S22" s="503"/>
      <c r="T22" s="503"/>
      <c r="U22" s="503"/>
      <c r="V22" s="34"/>
      <c r="W22" s="34"/>
    </row>
    <row r="23" spans="1:177">
      <c r="A23" s="522"/>
      <c r="B23" s="506"/>
      <c r="C23" s="506"/>
      <c r="D23" s="506"/>
      <c r="E23" s="509"/>
      <c r="F23" s="509"/>
      <c r="G23" s="509"/>
      <c r="H23" s="525"/>
      <c r="I23" s="528"/>
      <c r="J23" s="512"/>
      <c r="K23" s="515"/>
      <c r="L23" s="515"/>
      <c r="M23" s="518"/>
      <c r="N23" s="515"/>
      <c r="O23" s="503"/>
      <c r="P23" s="503"/>
      <c r="Q23" s="503"/>
      <c r="R23" s="503"/>
      <c r="S23" s="503"/>
      <c r="T23" s="503"/>
      <c r="U23" s="503"/>
      <c r="V23" s="34"/>
      <c r="W23" s="34"/>
    </row>
    <row r="24" spans="1:177" ht="307.5" customHeight="1" thickBot="1">
      <c r="A24" s="523"/>
      <c r="B24" s="507"/>
      <c r="C24" s="507"/>
      <c r="D24" s="507"/>
      <c r="E24" s="510"/>
      <c r="F24" s="510"/>
      <c r="G24" s="510"/>
      <c r="H24" s="526"/>
      <c r="I24" s="529"/>
      <c r="J24" s="513"/>
      <c r="K24" s="516"/>
      <c r="L24" s="516"/>
      <c r="M24" s="519"/>
      <c r="N24" s="516"/>
      <c r="O24" s="504"/>
      <c r="P24" s="504"/>
      <c r="Q24" s="504"/>
      <c r="R24" s="504"/>
      <c r="S24" s="504"/>
      <c r="T24" s="504"/>
      <c r="U24" s="504"/>
      <c r="V24" s="34"/>
      <c r="W24" s="34"/>
    </row>
    <row r="25" spans="1:177" ht="15" customHeight="1">
      <c r="A25" s="521">
        <f>'Mapa Final'!A25</f>
        <v>4</v>
      </c>
      <c r="B25" s="505" t="str">
        <f>'Mapa Final'!B25</f>
        <v xml:space="preserve">Inexactitud en el registro de la gestion de los procesos misionales y actuaciones administrativa </v>
      </c>
      <c r="C25" s="505" t="str">
        <f>'Mapa Final'!C25</f>
        <v>Incumplimiento de las metas establecidas</v>
      </c>
      <c r="D25" s="505" t="str">
        <f>'Mapa Final'!D25</f>
        <v xml:space="preserve">1.  información con error o no  registrada en los aplicativos Justicia XXI, SIERJU-BI, one drive y mercurio.
2.Insuficiencia de personal para la carga laboral presentada. 
3.Fallas en la funcionalidad de los aplicativos    
4.Incremento de solicitudes  por la  alta demanda judiciales 
5.Inexistencia de control del registro de la información. </v>
      </c>
      <c r="E25" s="508" t="str">
        <f>'Mapa Final'!E25</f>
        <v xml:space="preserve">Inadecuado registro de la gestion de los procesos misionales y actuaciones administrativa </v>
      </c>
      <c r="F25" s="508" t="str">
        <f>'Mapa Final'!F25</f>
        <v xml:space="preserve">Posibilidad de incumplimiento de las metas establecidas debido al  inadecuado registro de la gestion de los procesos misionales y actuaciones administrativa </v>
      </c>
      <c r="G25" s="508" t="str">
        <f>'Mapa Final'!G25</f>
        <v>Usuarios, productos y prácticas organizacionales</v>
      </c>
      <c r="H25" s="524" t="str">
        <f>'Mapa Final'!I25</f>
        <v>Muy Alta</v>
      </c>
      <c r="I25" s="527" t="str">
        <f>'Mapa Final'!L25</f>
        <v>Leve</v>
      </c>
      <c r="J25" s="511" t="str">
        <f>'Mapa Final'!N25</f>
        <v xml:space="preserve">Alto </v>
      </c>
      <c r="K25" s="514" t="str">
        <f>'Mapa Final'!AA25</f>
        <v>Media</v>
      </c>
      <c r="L25" s="514" t="str">
        <f>'Mapa Final'!AE25</f>
        <v>Leve</v>
      </c>
      <c r="M25" s="517" t="str">
        <f>'Mapa Final'!AG25</f>
        <v>Moderado</v>
      </c>
      <c r="N25" s="514" t="str">
        <f>'Mapa Final'!AH25</f>
        <v>Aceptar</v>
      </c>
      <c r="O25" s="530" t="s">
        <v>621</v>
      </c>
      <c r="P25" s="502"/>
      <c r="Q25" s="502"/>
      <c r="R25" s="502"/>
      <c r="S25" s="502"/>
      <c r="T25" s="502"/>
      <c r="U25" s="502"/>
    </row>
    <row r="26" spans="1:177">
      <c r="A26" s="522"/>
      <c r="B26" s="506"/>
      <c r="C26" s="506"/>
      <c r="D26" s="506"/>
      <c r="E26" s="509"/>
      <c r="F26" s="509"/>
      <c r="G26" s="509"/>
      <c r="H26" s="525"/>
      <c r="I26" s="528"/>
      <c r="J26" s="512"/>
      <c r="K26" s="515"/>
      <c r="L26" s="515"/>
      <c r="M26" s="518"/>
      <c r="N26" s="515"/>
      <c r="O26" s="531"/>
      <c r="P26" s="503"/>
      <c r="Q26" s="503"/>
      <c r="R26" s="503"/>
      <c r="S26" s="503"/>
      <c r="T26" s="503"/>
      <c r="U26" s="503"/>
    </row>
    <row r="27" spans="1:177">
      <c r="A27" s="522"/>
      <c r="B27" s="506"/>
      <c r="C27" s="506"/>
      <c r="D27" s="506"/>
      <c r="E27" s="509"/>
      <c r="F27" s="509"/>
      <c r="G27" s="509"/>
      <c r="H27" s="525"/>
      <c r="I27" s="528"/>
      <c r="J27" s="512"/>
      <c r="K27" s="515"/>
      <c r="L27" s="515"/>
      <c r="M27" s="518"/>
      <c r="N27" s="515"/>
      <c r="O27" s="531"/>
      <c r="P27" s="503"/>
      <c r="Q27" s="503"/>
      <c r="R27" s="503"/>
      <c r="S27" s="503"/>
      <c r="T27" s="503"/>
      <c r="U27" s="503"/>
    </row>
    <row r="28" spans="1:177">
      <c r="A28" s="522"/>
      <c r="B28" s="506"/>
      <c r="C28" s="506"/>
      <c r="D28" s="506"/>
      <c r="E28" s="509"/>
      <c r="F28" s="509"/>
      <c r="G28" s="509"/>
      <c r="H28" s="525"/>
      <c r="I28" s="528"/>
      <c r="J28" s="512"/>
      <c r="K28" s="515"/>
      <c r="L28" s="515"/>
      <c r="M28" s="518"/>
      <c r="N28" s="515"/>
      <c r="O28" s="531"/>
      <c r="P28" s="503"/>
      <c r="Q28" s="503"/>
      <c r="R28" s="503"/>
      <c r="S28" s="503"/>
      <c r="T28" s="503"/>
      <c r="U28" s="503"/>
    </row>
    <row r="29" spans="1:177" ht="254.25" customHeight="1" thickBot="1">
      <c r="A29" s="523"/>
      <c r="B29" s="507"/>
      <c r="C29" s="507"/>
      <c r="D29" s="507"/>
      <c r="E29" s="510"/>
      <c r="F29" s="510"/>
      <c r="G29" s="510"/>
      <c r="H29" s="526"/>
      <c r="I29" s="529"/>
      <c r="J29" s="513"/>
      <c r="K29" s="516"/>
      <c r="L29" s="516"/>
      <c r="M29" s="519"/>
      <c r="N29" s="516"/>
      <c r="O29" s="532"/>
      <c r="P29" s="504"/>
      <c r="Q29" s="504"/>
      <c r="R29" s="504"/>
      <c r="S29" s="504"/>
      <c r="T29" s="504"/>
      <c r="U29" s="504"/>
    </row>
    <row r="30" spans="1:177" ht="15" customHeight="1">
      <c r="A30" s="521">
        <f>'Mapa Final'!A30</f>
        <v>5</v>
      </c>
      <c r="B30" s="505" t="str">
        <f>'Mapa Final'!B30</f>
        <v>Inconsistencias en el reparto</v>
      </c>
      <c r="C30" s="505" t="str">
        <f>'Mapa Final'!C30</f>
        <v>Incumplimiento de las metas establecidas</v>
      </c>
      <c r="D30" s="505"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ejecutivos  entre los Despachos competentes, dentro del término establecido. 
5. Errores en el diligenciamiento del acta de reparto.
</v>
      </c>
      <c r="E30" s="508" t="str">
        <f>'Mapa Final'!E30</f>
        <v>Falencia en la gestión, control y seguimiento del proceso de reparto en procesos ejecutivos.</v>
      </c>
      <c r="F30" s="508" t="str">
        <f>'Mapa Final'!F30</f>
        <v>Posibilidad de incumplimiento de las metas establecidas debido a la falencia en la gestión, control y seguimiento del proceso de reparto</v>
      </c>
      <c r="G30" s="508" t="str">
        <f>'Mapa Final'!G30</f>
        <v>Ejecución y Administración de Procesos</v>
      </c>
      <c r="H30" s="524" t="str">
        <f>'Mapa Final'!I30</f>
        <v>Muy Alta</v>
      </c>
      <c r="I30" s="527" t="str">
        <f>'Mapa Final'!L30</f>
        <v>Leve</v>
      </c>
      <c r="J30" s="511" t="str">
        <f>'Mapa Final'!N30</f>
        <v xml:space="preserve">Alto </v>
      </c>
      <c r="K30" s="514" t="str">
        <f>'Mapa Final'!AA30</f>
        <v>Media</v>
      </c>
      <c r="L30" s="514" t="str">
        <f>'Mapa Final'!AE30</f>
        <v>Leve</v>
      </c>
      <c r="M30" s="517" t="str">
        <f>'Mapa Final'!AG30</f>
        <v>Moderado</v>
      </c>
      <c r="N30" s="514" t="str">
        <f>'Mapa Final'!AH30</f>
        <v>Aceptar</v>
      </c>
      <c r="O30" s="502"/>
      <c r="P30" s="502"/>
      <c r="Q30" s="502"/>
      <c r="R30" s="502"/>
      <c r="S30" s="502"/>
      <c r="T30" s="502"/>
      <c r="U30" s="502"/>
    </row>
    <row r="31" spans="1:177">
      <c r="A31" s="522"/>
      <c r="B31" s="506"/>
      <c r="C31" s="506"/>
      <c r="D31" s="506"/>
      <c r="E31" s="509"/>
      <c r="F31" s="509"/>
      <c r="G31" s="509"/>
      <c r="H31" s="525"/>
      <c r="I31" s="528"/>
      <c r="J31" s="512"/>
      <c r="K31" s="515"/>
      <c r="L31" s="515"/>
      <c r="M31" s="518"/>
      <c r="N31" s="515"/>
      <c r="O31" s="503"/>
      <c r="P31" s="503"/>
      <c r="Q31" s="503"/>
      <c r="R31" s="503"/>
      <c r="S31" s="503"/>
      <c r="T31" s="503"/>
      <c r="U31" s="503"/>
    </row>
    <row r="32" spans="1:177">
      <c r="A32" s="522"/>
      <c r="B32" s="506"/>
      <c r="C32" s="506"/>
      <c r="D32" s="506"/>
      <c r="E32" s="509"/>
      <c r="F32" s="509"/>
      <c r="G32" s="509"/>
      <c r="H32" s="525"/>
      <c r="I32" s="528"/>
      <c r="J32" s="512"/>
      <c r="K32" s="515"/>
      <c r="L32" s="515"/>
      <c r="M32" s="518"/>
      <c r="N32" s="515"/>
      <c r="O32" s="503"/>
      <c r="P32" s="503"/>
      <c r="Q32" s="503"/>
      <c r="R32" s="503"/>
      <c r="S32" s="503"/>
      <c r="T32" s="503"/>
      <c r="U32" s="503"/>
    </row>
    <row r="33" spans="1:21">
      <c r="A33" s="522"/>
      <c r="B33" s="506"/>
      <c r="C33" s="506"/>
      <c r="D33" s="506"/>
      <c r="E33" s="509"/>
      <c r="F33" s="509"/>
      <c r="G33" s="509"/>
      <c r="H33" s="525"/>
      <c r="I33" s="528"/>
      <c r="J33" s="512"/>
      <c r="K33" s="515"/>
      <c r="L33" s="515"/>
      <c r="M33" s="518"/>
      <c r="N33" s="515"/>
      <c r="O33" s="503"/>
      <c r="P33" s="503"/>
      <c r="Q33" s="503"/>
      <c r="R33" s="503"/>
      <c r="S33" s="503"/>
      <c r="T33" s="503"/>
      <c r="U33" s="503"/>
    </row>
    <row r="34" spans="1:21" ht="230.25" customHeight="1" thickBot="1">
      <c r="A34" s="523"/>
      <c r="B34" s="507"/>
      <c r="C34" s="507"/>
      <c r="D34" s="507"/>
      <c r="E34" s="510"/>
      <c r="F34" s="510"/>
      <c r="G34" s="510"/>
      <c r="H34" s="526"/>
      <c r="I34" s="529"/>
      <c r="J34" s="513"/>
      <c r="K34" s="516"/>
      <c r="L34" s="516"/>
      <c r="M34" s="519"/>
      <c r="N34" s="516"/>
      <c r="O34" s="504"/>
      <c r="P34" s="504"/>
      <c r="Q34" s="504"/>
      <c r="R34" s="504"/>
      <c r="S34" s="504"/>
      <c r="T34" s="504"/>
      <c r="U34" s="504"/>
    </row>
    <row r="35" spans="1:21" ht="15" customHeight="1">
      <c r="A35" s="521">
        <f>'Mapa Final'!A35</f>
        <v>6</v>
      </c>
      <c r="B35" s="505" t="str">
        <f>'Mapa Final'!B35</f>
        <v>Error en las notificaciones judiicales</v>
      </c>
      <c r="C35" s="505" t="str">
        <f>'Mapa Final'!C35</f>
        <v>Afectación en la Prestación del Servicio de Justicia</v>
      </c>
      <c r="D35" s="505" t="str">
        <f>'Mapa Final'!D35</f>
        <v>1. Falta de seguimiento y control del cumplimiento efectivo de la actividad asignada. 
2. Falta de informaciòn en terminos de calidad, suficiencia y pertinencia para realizar la actividad (correos errados, direcciones erradas de las partes, información incompleta en la providencia). 
3. Falta de recursos, medios electrònicos y tecnològicos para el cumplimiento de la actividad.  
4.Carencia de vinculaciòn de las partes y terceros que genera nulidades, demoras en el proceso.</v>
      </c>
      <c r="E35" s="508" t="str">
        <f>'Mapa Final'!E35</f>
        <v xml:space="preserve">Inadecuada comunicación de las notificaciones judiciales </v>
      </c>
      <c r="F35" s="508" t="str">
        <f>'Mapa Final'!F35</f>
        <v xml:space="preserve">Posibilidad de incumplimiento de las metas establecidas debido a la inadecuada comunicación de las notificaciones judiciales </v>
      </c>
      <c r="G35" s="508" t="str">
        <f>'Mapa Final'!G35</f>
        <v>Ejecución y Administración de Procesos</v>
      </c>
      <c r="H35" s="524" t="str">
        <f>'Mapa Final'!I35</f>
        <v>Muy Alta</v>
      </c>
      <c r="I35" s="527" t="str">
        <f>'Mapa Final'!L35</f>
        <v>Leve</v>
      </c>
      <c r="J35" s="511" t="str">
        <f>'Mapa Final'!N35</f>
        <v xml:space="preserve">Alto </v>
      </c>
      <c r="K35" s="514" t="str">
        <f>'Mapa Final'!AA35</f>
        <v>Media</v>
      </c>
      <c r="L35" s="514" t="str">
        <f>'Mapa Final'!AE35</f>
        <v>Leve</v>
      </c>
      <c r="M35" s="517" t="str">
        <f>'Mapa Final'!AG35</f>
        <v>Moderado</v>
      </c>
      <c r="N35" s="514" t="str">
        <f>'Mapa Final'!AH35</f>
        <v>Aceptar</v>
      </c>
      <c r="O35" s="502"/>
      <c r="P35" s="502"/>
      <c r="Q35" s="502"/>
      <c r="R35" s="502"/>
      <c r="S35" s="502"/>
      <c r="T35" s="502"/>
      <c r="U35" s="502"/>
    </row>
    <row r="36" spans="1:21">
      <c r="A36" s="522"/>
      <c r="B36" s="506"/>
      <c r="C36" s="506"/>
      <c r="D36" s="506"/>
      <c r="E36" s="509"/>
      <c r="F36" s="509"/>
      <c r="G36" s="509"/>
      <c r="H36" s="525"/>
      <c r="I36" s="528"/>
      <c r="J36" s="512"/>
      <c r="K36" s="515"/>
      <c r="L36" s="515"/>
      <c r="M36" s="518"/>
      <c r="N36" s="515"/>
      <c r="O36" s="503"/>
      <c r="P36" s="503"/>
      <c r="Q36" s="503"/>
      <c r="R36" s="503"/>
      <c r="S36" s="503"/>
      <c r="T36" s="503"/>
      <c r="U36" s="503"/>
    </row>
    <row r="37" spans="1:21">
      <c r="A37" s="522"/>
      <c r="B37" s="506"/>
      <c r="C37" s="506"/>
      <c r="D37" s="506"/>
      <c r="E37" s="509"/>
      <c r="F37" s="509"/>
      <c r="G37" s="509"/>
      <c r="H37" s="525"/>
      <c r="I37" s="528"/>
      <c r="J37" s="512"/>
      <c r="K37" s="515"/>
      <c r="L37" s="515"/>
      <c r="M37" s="518"/>
      <c r="N37" s="515"/>
      <c r="O37" s="503"/>
      <c r="P37" s="503"/>
      <c r="Q37" s="503"/>
      <c r="R37" s="503"/>
      <c r="S37" s="503"/>
      <c r="T37" s="503"/>
      <c r="U37" s="503"/>
    </row>
    <row r="38" spans="1:21">
      <c r="A38" s="522"/>
      <c r="B38" s="506"/>
      <c r="C38" s="506"/>
      <c r="D38" s="506"/>
      <c r="E38" s="509"/>
      <c r="F38" s="509"/>
      <c r="G38" s="509"/>
      <c r="H38" s="525"/>
      <c r="I38" s="528"/>
      <c r="J38" s="512"/>
      <c r="K38" s="515"/>
      <c r="L38" s="515"/>
      <c r="M38" s="518"/>
      <c r="N38" s="515"/>
      <c r="O38" s="503"/>
      <c r="P38" s="503"/>
      <c r="Q38" s="503"/>
      <c r="R38" s="503"/>
      <c r="S38" s="503"/>
      <c r="T38" s="503"/>
      <c r="U38" s="503"/>
    </row>
    <row r="39" spans="1:21" ht="234.75" customHeight="1" thickBot="1">
      <c r="A39" s="523"/>
      <c r="B39" s="507"/>
      <c r="C39" s="507"/>
      <c r="D39" s="507"/>
      <c r="E39" s="510"/>
      <c r="F39" s="510"/>
      <c r="G39" s="510"/>
      <c r="H39" s="526"/>
      <c r="I39" s="529"/>
      <c r="J39" s="513"/>
      <c r="K39" s="516"/>
      <c r="L39" s="516"/>
      <c r="M39" s="519"/>
      <c r="N39" s="516"/>
      <c r="O39" s="504"/>
      <c r="P39" s="504"/>
      <c r="Q39" s="504"/>
      <c r="R39" s="504"/>
      <c r="S39" s="504"/>
      <c r="T39" s="504"/>
      <c r="U39" s="504"/>
    </row>
    <row r="40" spans="1:21">
      <c r="A40" s="521">
        <f>'Mapa Final'!A40</f>
        <v>7</v>
      </c>
      <c r="B40" s="505" t="str">
        <f>'Mapa Final'!B40</f>
        <v>Pérdida de documentos</v>
      </c>
      <c r="C40" s="505" t="str">
        <f>'Mapa Final'!C40</f>
        <v>Afectación en la Prestación del Servicio de Justicia</v>
      </c>
      <c r="D40" s="505"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08" t="str">
        <f>'Mapa Final'!E40</f>
        <v>Extravío de documentos temporal o definitivo de los procesos judiciales</v>
      </c>
      <c r="F40" s="508" t="str">
        <f>'Mapa Final'!F40</f>
        <v>Posibilidad de la afectación en la Prestación del Servicio de Justicia debido al extravío de documentos temporal o definitivo de los procesos judiciales</v>
      </c>
      <c r="G40" s="508" t="str">
        <f>'Mapa Final'!G40</f>
        <v>Usuarios, productos y prácticas organizacionales</v>
      </c>
      <c r="H40" s="524" t="str">
        <f>'Mapa Final'!I40</f>
        <v>Muy Alta</v>
      </c>
      <c r="I40" s="527" t="str">
        <f>'Mapa Final'!L40</f>
        <v>Leve</v>
      </c>
      <c r="J40" s="511" t="str">
        <f>'Mapa Final'!N40</f>
        <v xml:space="preserve">Alto </v>
      </c>
      <c r="K40" s="514" t="str">
        <f>'Mapa Final'!AA40</f>
        <v>Media</v>
      </c>
      <c r="L40" s="514" t="str">
        <f>'Mapa Final'!AE40</f>
        <v>Leve</v>
      </c>
      <c r="M40" s="517" t="str">
        <f>'Mapa Final'!AG40</f>
        <v>Moderado</v>
      </c>
      <c r="N40" s="514" t="str">
        <f>'Mapa Final'!AH40</f>
        <v>Aceptar</v>
      </c>
      <c r="O40" s="502"/>
      <c r="P40" s="502"/>
      <c r="Q40" s="502"/>
      <c r="R40" s="502"/>
      <c r="S40" s="502"/>
      <c r="T40" s="502"/>
      <c r="U40" s="502"/>
    </row>
    <row r="41" spans="1:21">
      <c r="A41" s="522"/>
      <c r="B41" s="506"/>
      <c r="C41" s="506"/>
      <c r="D41" s="506"/>
      <c r="E41" s="509"/>
      <c r="F41" s="509"/>
      <c r="G41" s="509"/>
      <c r="H41" s="525"/>
      <c r="I41" s="528"/>
      <c r="J41" s="512"/>
      <c r="K41" s="515"/>
      <c r="L41" s="515"/>
      <c r="M41" s="518"/>
      <c r="N41" s="515"/>
      <c r="O41" s="503"/>
      <c r="P41" s="503"/>
      <c r="Q41" s="503"/>
      <c r="R41" s="503"/>
      <c r="S41" s="503"/>
      <c r="T41" s="503"/>
      <c r="U41" s="503"/>
    </row>
    <row r="42" spans="1:21">
      <c r="A42" s="522"/>
      <c r="B42" s="506"/>
      <c r="C42" s="506"/>
      <c r="D42" s="506"/>
      <c r="E42" s="509"/>
      <c r="F42" s="509"/>
      <c r="G42" s="509"/>
      <c r="H42" s="525"/>
      <c r="I42" s="528"/>
      <c r="J42" s="512"/>
      <c r="K42" s="515"/>
      <c r="L42" s="515"/>
      <c r="M42" s="518"/>
      <c r="N42" s="515"/>
      <c r="O42" s="503"/>
      <c r="P42" s="503"/>
      <c r="Q42" s="503"/>
      <c r="R42" s="503"/>
      <c r="S42" s="503"/>
      <c r="T42" s="503"/>
      <c r="U42" s="503"/>
    </row>
    <row r="43" spans="1:21">
      <c r="A43" s="522"/>
      <c r="B43" s="506"/>
      <c r="C43" s="506"/>
      <c r="D43" s="506"/>
      <c r="E43" s="509"/>
      <c r="F43" s="509"/>
      <c r="G43" s="509"/>
      <c r="H43" s="525"/>
      <c r="I43" s="528"/>
      <c r="J43" s="512"/>
      <c r="K43" s="515"/>
      <c r="L43" s="515"/>
      <c r="M43" s="518"/>
      <c r="N43" s="515"/>
      <c r="O43" s="503"/>
      <c r="P43" s="503"/>
      <c r="Q43" s="503"/>
      <c r="R43" s="503"/>
      <c r="S43" s="503"/>
      <c r="T43" s="503"/>
      <c r="U43" s="503"/>
    </row>
    <row r="44" spans="1:21" ht="194.25" customHeight="1" thickBot="1">
      <c r="A44" s="523"/>
      <c r="B44" s="507"/>
      <c r="C44" s="507"/>
      <c r="D44" s="507"/>
      <c r="E44" s="510"/>
      <c r="F44" s="510"/>
      <c r="G44" s="510"/>
      <c r="H44" s="526"/>
      <c r="I44" s="529"/>
      <c r="J44" s="513"/>
      <c r="K44" s="516"/>
      <c r="L44" s="516"/>
      <c r="M44" s="519"/>
      <c r="N44" s="516"/>
      <c r="O44" s="504"/>
      <c r="P44" s="504"/>
      <c r="Q44" s="504"/>
      <c r="R44" s="504"/>
      <c r="S44" s="504"/>
      <c r="T44" s="504"/>
      <c r="U44" s="504"/>
    </row>
    <row r="45" spans="1:21">
      <c r="A45" s="521">
        <f>'Mapa Final'!A45</f>
        <v>8</v>
      </c>
      <c r="B45" s="505" t="str">
        <f>'Mapa Final'!B45</f>
        <v>Corrupción</v>
      </c>
      <c r="C45" s="505" t="str">
        <f>'Mapa Final'!C45</f>
        <v>Reputacional (Corrupción)</v>
      </c>
      <c r="D45" s="505"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508" t="str">
        <f>'Mapa Final'!E45</f>
        <v xml:space="preserve">Carencia en transparencia, etica y valores . </v>
      </c>
      <c r="F45" s="508" t="str">
        <f>'Mapa Final'!F45</f>
        <v xml:space="preserve">Posibilidad de actos indebidos de  los servidores judiciales debido a  la carencia en transparencia, etica y valores </v>
      </c>
      <c r="G45" s="508" t="str">
        <f>'Mapa Final'!G45</f>
        <v>Fraude Interno</v>
      </c>
      <c r="H45" s="524" t="str">
        <f>'Mapa Final'!I45</f>
        <v>Muy Alta</v>
      </c>
      <c r="I45" s="527" t="str">
        <f>'Mapa Final'!L45</f>
        <v>Mayor</v>
      </c>
      <c r="J45" s="511" t="str">
        <f>'Mapa Final'!N45</f>
        <v xml:space="preserve">Alto </v>
      </c>
      <c r="K45" s="514" t="str">
        <f>'Mapa Final'!AA45</f>
        <v>Media</v>
      </c>
      <c r="L45" s="514" t="str">
        <f>'Mapa Final'!AE45</f>
        <v>Mayor</v>
      </c>
      <c r="M45" s="517" t="str">
        <f>'Mapa Final'!AG45</f>
        <v xml:space="preserve">Alto </v>
      </c>
      <c r="N45" s="514" t="str">
        <f>'Mapa Final'!AH45</f>
        <v>Reducir(mitigar)</v>
      </c>
      <c r="O45" s="502"/>
      <c r="P45" s="502"/>
      <c r="Q45" s="502"/>
      <c r="R45" s="502"/>
      <c r="S45" s="502"/>
      <c r="T45" s="502"/>
      <c r="U45" s="502"/>
    </row>
    <row r="46" spans="1:21">
      <c r="A46" s="522"/>
      <c r="B46" s="506"/>
      <c r="C46" s="506"/>
      <c r="D46" s="506"/>
      <c r="E46" s="509"/>
      <c r="F46" s="509"/>
      <c r="G46" s="509"/>
      <c r="H46" s="525"/>
      <c r="I46" s="528"/>
      <c r="J46" s="512"/>
      <c r="K46" s="515"/>
      <c r="L46" s="515"/>
      <c r="M46" s="518"/>
      <c r="N46" s="515"/>
      <c r="O46" s="503"/>
      <c r="P46" s="503"/>
      <c r="Q46" s="503"/>
      <c r="R46" s="503"/>
      <c r="S46" s="503"/>
      <c r="T46" s="503"/>
      <c r="U46" s="503"/>
    </row>
    <row r="47" spans="1:21">
      <c r="A47" s="522"/>
      <c r="B47" s="506"/>
      <c r="C47" s="506"/>
      <c r="D47" s="506"/>
      <c r="E47" s="509"/>
      <c r="F47" s="509"/>
      <c r="G47" s="509"/>
      <c r="H47" s="525"/>
      <c r="I47" s="528"/>
      <c r="J47" s="512"/>
      <c r="K47" s="515"/>
      <c r="L47" s="515"/>
      <c r="M47" s="518"/>
      <c r="N47" s="515"/>
      <c r="O47" s="503"/>
      <c r="P47" s="503"/>
      <c r="Q47" s="503"/>
      <c r="R47" s="503"/>
      <c r="S47" s="503"/>
      <c r="T47" s="503"/>
      <c r="U47" s="503"/>
    </row>
    <row r="48" spans="1:21">
      <c r="A48" s="522"/>
      <c r="B48" s="506"/>
      <c r="C48" s="506"/>
      <c r="D48" s="506"/>
      <c r="E48" s="509"/>
      <c r="F48" s="509"/>
      <c r="G48" s="509"/>
      <c r="H48" s="525"/>
      <c r="I48" s="528"/>
      <c r="J48" s="512"/>
      <c r="K48" s="515"/>
      <c r="L48" s="515"/>
      <c r="M48" s="518"/>
      <c r="N48" s="515"/>
      <c r="O48" s="503"/>
      <c r="P48" s="503"/>
      <c r="Q48" s="503"/>
      <c r="R48" s="503"/>
      <c r="S48" s="503"/>
      <c r="T48" s="503"/>
      <c r="U48" s="503"/>
    </row>
    <row r="49" spans="1:21" ht="188.25" customHeight="1" thickBot="1">
      <c r="A49" s="523"/>
      <c r="B49" s="507"/>
      <c r="C49" s="507"/>
      <c r="D49" s="507"/>
      <c r="E49" s="510"/>
      <c r="F49" s="510"/>
      <c r="G49" s="510"/>
      <c r="H49" s="526"/>
      <c r="I49" s="529"/>
      <c r="J49" s="513"/>
      <c r="K49" s="516"/>
      <c r="L49" s="516"/>
      <c r="M49" s="519"/>
      <c r="N49" s="516"/>
      <c r="O49" s="504"/>
      <c r="P49" s="504"/>
      <c r="Q49" s="504"/>
      <c r="R49" s="504"/>
      <c r="S49" s="504"/>
      <c r="T49" s="504"/>
      <c r="U49" s="504"/>
    </row>
    <row r="50" spans="1:21">
      <c r="A50" s="521">
        <f>'Mapa Final'!A50</f>
        <v>9</v>
      </c>
      <c r="B50" s="505" t="str">
        <f>'Mapa Final'!B50</f>
        <v>Interrupción o demora en el Servicio Público de Administrar  Justicia</v>
      </c>
      <c r="C50" s="505" t="str">
        <f>'Mapa Final'!C50</f>
        <v>Afectación en la Prestación del Servicio de Justicia</v>
      </c>
      <c r="D50" s="505" t="str">
        <f>'Mapa Final'!D50</f>
        <v>1. Paro por sindicato
2. Huelgas, protestas ciudadana
3. Disturbios o hechos violentos
4.Pandemia
5.Emergencias Ambientales</v>
      </c>
      <c r="E50" s="508" t="str">
        <f>'Mapa Final'!E50</f>
        <v>Suceso de fuerza mayor que imposibilitan la gestión judicial</v>
      </c>
      <c r="F50" s="508" t="str">
        <f>'Mapa Final'!F50</f>
        <v>Posibilidad de  afectación en la Prestación del Servicio de Justicia debido a un suceso de fuerza mayor que imposibilita la gestión judicial</v>
      </c>
      <c r="G50" s="508" t="str">
        <f>'Mapa Final'!G50</f>
        <v>Usuarios, productos y prácticas organizacionales</v>
      </c>
      <c r="H50" s="524" t="str">
        <f>'Mapa Final'!I50</f>
        <v>Muy Alta</v>
      </c>
      <c r="I50" s="527" t="str">
        <f>'Mapa Final'!L50</f>
        <v>Mayor</v>
      </c>
      <c r="J50" s="511" t="str">
        <f>'Mapa Final'!N50</f>
        <v xml:space="preserve">Alto </v>
      </c>
      <c r="K50" s="514" t="str">
        <f>'Mapa Final'!AA50</f>
        <v>Media</v>
      </c>
      <c r="L50" s="514" t="str">
        <f>'Mapa Final'!AE50</f>
        <v>Mayor</v>
      </c>
      <c r="M50" s="517" t="str">
        <f>'Mapa Final'!AG50</f>
        <v xml:space="preserve">Alto </v>
      </c>
      <c r="N50" s="514" t="str">
        <f>'Mapa Final'!AH50</f>
        <v>Aceptar</v>
      </c>
      <c r="O50" s="502"/>
      <c r="P50" s="502"/>
      <c r="Q50" s="502"/>
      <c r="R50" s="502"/>
      <c r="S50" s="502"/>
      <c r="T50" s="502"/>
      <c r="U50" s="502"/>
    </row>
    <row r="51" spans="1:21">
      <c r="A51" s="522"/>
      <c r="B51" s="506"/>
      <c r="C51" s="506"/>
      <c r="D51" s="506"/>
      <c r="E51" s="509"/>
      <c r="F51" s="509"/>
      <c r="G51" s="509"/>
      <c r="H51" s="525"/>
      <c r="I51" s="528"/>
      <c r="J51" s="512"/>
      <c r="K51" s="515"/>
      <c r="L51" s="515"/>
      <c r="M51" s="518"/>
      <c r="N51" s="515"/>
      <c r="O51" s="503"/>
      <c r="P51" s="503"/>
      <c r="Q51" s="503"/>
      <c r="R51" s="503"/>
      <c r="S51" s="503"/>
      <c r="T51" s="503"/>
      <c r="U51" s="503"/>
    </row>
    <row r="52" spans="1:21">
      <c r="A52" s="522"/>
      <c r="B52" s="506"/>
      <c r="C52" s="506"/>
      <c r="D52" s="506"/>
      <c r="E52" s="509"/>
      <c r="F52" s="509"/>
      <c r="G52" s="509"/>
      <c r="H52" s="525"/>
      <c r="I52" s="528"/>
      <c r="J52" s="512"/>
      <c r="K52" s="515"/>
      <c r="L52" s="515"/>
      <c r="M52" s="518"/>
      <c r="N52" s="515"/>
      <c r="O52" s="503"/>
      <c r="P52" s="503"/>
      <c r="Q52" s="503"/>
      <c r="R52" s="503"/>
      <c r="S52" s="503"/>
      <c r="T52" s="503"/>
      <c r="U52" s="503"/>
    </row>
    <row r="53" spans="1:21">
      <c r="A53" s="522"/>
      <c r="B53" s="506"/>
      <c r="C53" s="506"/>
      <c r="D53" s="506"/>
      <c r="E53" s="509"/>
      <c r="F53" s="509"/>
      <c r="G53" s="509"/>
      <c r="H53" s="525"/>
      <c r="I53" s="528"/>
      <c r="J53" s="512"/>
      <c r="K53" s="515"/>
      <c r="L53" s="515"/>
      <c r="M53" s="518"/>
      <c r="N53" s="515"/>
      <c r="O53" s="503"/>
      <c r="P53" s="503"/>
      <c r="Q53" s="503"/>
      <c r="R53" s="503"/>
      <c r="S53" s="503"/>
      <c r="T53" s="503"/>
      <c r="U53" s="503"/>
    </row>
    <row r="54" spans="1:21" ht="56.25" customHeight="1" thickBot="1">
      <c r="A54" s="523"/>
      <c r="B54" s="507"/>
      <c r="C54" s="507"/>
      <c r="D54" s="507"/>
      <c r="E54" s="510"/>
      <c r="F54" s="510"/>
      <c r="G54" s="510"/>
      <c r="H54" s="526"/>
      <c r="I54" s="529"/>
      <c r="J54" s="513"/>
      <c r="K54" s="516"/>
      <c r="L54" s="516"/>
      <c r="M54" s="519"/>
      <c r="N54" s="516"/>
      <c r="O54" s="504"/>
      <c r="P54" s="504"/>
      <c r="Q54" s="504"/>
      <c r="R54" s="504"/>
      <c r="S54" s="504"/>
      <c r="T54" s="504"/>
      <c r="U54" s="504"/>
    </row>
    <row r="55" spans="1:21">
      <c r="A55" s="521">
        <f>'Mapa Final'!A55</f>
        <v>10</v>
      </c>
      <c r="B55" s="505" t="str">
        <f>'Mapa Final'!B55</f>
        <v>Inaplicabilidad de la normavidad ambiental vigente</v>
      </c>
      <c r="C55" s="505" t="str">
        <f>'Mapa Final'!C55</f>
        <v>Afectación Ambiental</v>
      </c>
      <c r="D55" s="505"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08" t="str">
        <f>'Mapa Final'!E55</f>
        <v>Desconocimiento de los lineamientos ambientales y normatividad vigente ambiental</v>
      </c>
      <c r="F55" s="508" t="str">
        <f>'Mapa Final'!F55</f>
        <v>Posibilidad de afectación ambiental debido al desconocimiento de las lineamientos ambientales y normatividad vigente ambiental</v>
      </c>
      <c r="G55" s="508" t="str">
        <f>'Mapa Final'!G55</f>
        <v>Eventos Ambientales Internos</v>
      </c>
      <c r="H55" s="524" t="str">
        <f>'Mapa Final'!I55</f>
        <v>Muy Alta</v>
      </c>
      <c r="I55" s="527" t="str">
        <f>'Mapa Final'!L55</f>
        <v>Leve</v>
      </c>
      <c r="J55" s="511" t="str">
        <f>'Mapa Final'!N55</f>
        <v xml:space="preserve">Alto </v>
      </c>
      <c r="K55" s="514" t="str">
        <f>'Mapa Final'!AA55</f>
        <v>Media</v>
      </c>
      <c r="L55" s="514" t="str">
        <f>'Mapa Final'!AE55</f>
        <v>Leve</v>
      </c>
      <c r="M55" s="517" t="str">
        <f>'Mapa Final'!AG55</f>
        <v>Moderado</v>
      </c>
      <c r="N55" s="514" t="str">
        <f>'Mapa Final'!AH55</f>
        <v>Aceptar</v>
      </c>
      <c r="O55" s="502"/>
      <c r="P55" s="502"/>
      <c r="Q55" s="502"/>
      <c r="R55" s="502"/>
      <c r="S55" s="502"/>
      <c r="T55" s="502"/>
      <c r="U55" s="502"/>
    </row>
    <row r="56" spans="1:21">
      <c r="A56" s="522"/>
      <c r="B56" s="506"/>
      <c r="C56" s="506"/>
      <c r="D56" s="506"/>
      <c r="E56" s="509"/>
      <c r="F56" s="509"/>
      <c r="G56" s="509"/>
      <c r="H56" s="525"/>
      <c r="I56" s="528"/>
      <c r="J56" s="512"/>
      <c r="K56" s="515"/>
      <c r="L56" s="515"/>
      <c r="M56" s="518"/>
      <c r="N56" s="515"/>
      <c r="O56" s="503"/>
      <c r="P56" s="503"/>
      <c r="Q56" s="503"/>
      <c r="R56" s="503"/>
      <c r="S56" s="503"/>
      <c r="T56" s="503"/>
      <c r="U56" s="503"/>
    </row>
    <row r="57" spans="1:21">
      <c r="A57" s="522"/>
      <c r="B57" s="506"/>
      <c r="C57" s="506"/>
      <c r="D57" s="506"/>
      <c r="E57" s="509"/>
      <c r="F57" s="509"/>
      <c r="G57" s="509"/>
      <c r="H57" s="525"/>
      <c r="I57" s="528"/>
      <c r="J57" s="512"/>
      <c r="K57" s="515"/>
      <c r="L57" s="515"/>
      <c r="M57" s="518"/>
      <c r="N57" s="515"/>
      <c r="O57" s="503"/>
      <c r="P57" s="503"/>
      <c r="Q57" s="503"/>
      <c r="R57" s="503"/>
      <c r="S57" s="503"/>
      <c r="T57" s="503"/>
      <c r="U57" s="503"/>
    </row>
    <row r="58" spans="1:21">
      <c r="A58" s="522"/>
      <c r="B58" s="506"/>
      <c r="C58" s="506"/>
      <c r="D58" s="506"/>
      <c r="E58" s="509"/>
      <c r="F58" s="509"/>
      <c r="G58" s="509"/>
      <c r="H58" s="525"/>
      <c r="I58" s="528"/>
      <c r="J58" s="512"/>
      <c r="K58" s="515"/>
      <c r="L58" s="515"/>
      <c r="M58" s="518"/>
      <c r="N58" s="515"/>
      <c r="O58" s="503"/>
      <c r="P58" s="503"/>
      <c r="Q58" s="503"/>
      <c r="R58" s="503"/>
      <c r="S58" s="503"/>
      <c r="T58" s="503"/>
      <c r="U58" s="503"/>
    </row>
    <row r="59" spans="1:21" ht="159.75" customHeight="1" thickBot="1">
      <c r="A59" s="523"/>
      <c r="B59" s="507"/>
      <c r="C59" s="507"/>
      <c r="D59" s="507"/>
      <c r="E59" s="510"/>
      <c r="F59" s="510"/>
      <c r="G59" s="510"/>
      <c r="H59" s="526"/>
      <c r="I59" s="529"/>
      <c r="J59" s="513"/>
      <c r="K59" s="516"/>
      <c r="L59" s="516"/>
      <c r="M59" s="519"/>
      <c r="N59" s="516"/>
      <c r="O59" s="504"/>
      <c r="P59" s="504"/>
      <c r="Q59" s="504"/>
      <c r="R59" s="504"/>
      <c r="S59" s="504"/>
      <c r="T59" s="504"/>
      <c r="U59" s="504"/>
    </row>
    <row r="60" spans="1:21">
      <c r="A60" s="521">
        <f>'Mapa Final'!A60</f>
        <v>11</v>
      </c>
      <c r="B60" s="505" t="str">
        <f>'Mapa Final'!B60</f>
        <v>Inconsistencias en operaciones con depositos Judiciales</v>
      </c>
      <c r="C60" s="505" t="str">
        <f>'Mapa Final'!C60</f>
        <v>Afectación en la Prestación del Servicio de Justicia</v>
      </c>
      <c r="D60" s="505" t="str">
        <f>'Mapa Final'!D60</f>
        <v>1. Error desde la providencia judicial que ordena la operación sobre depósitos judiciales.  
2.Falta de capacitación en el manejo de aplicativos: módulo de depositos judiciales y portal web.
3. Errores Humanos.
4. Fallas en el modulo de depositos Judiciales</v>
      </c>
      <c r="E60" s="508" t="str">
        <f>'Mapa Final'!E60</f>
        <v xml:space="preserve"> orden Judicial inadecuada.</v>
      </c>
      <c r="F60" s="508" t="str">
        <f>'Mapa Final'!F60</f>
        <v>Son errores que se pueden presentar en el proceso de elaboración de órdenes de pago, fraccionamiento y conversión,error que puede estar desde el auto, o puede generarse en el proceso de dar trámite a lo dispuesto por el Juez.</v>
      </c>
      <c r="G60" s="508" t="str">
        <f>'Mapa Final'!G60</f>
        <v>Ejecución y Administración de Procesos</v>
      </c>
      <c r="H60" s="524" t="str">
        <f>'Mapa Final'!I60</f>
        <v>Muy Alta</v>
      </c>
      <c r="I60" s="527" t="str">
        <f>'Mapa Final'!L60</f>
        <v>Leve</v>
      </c>
      <c r="J60" s="511" t="str">
        <f>'Mapa Final'!N60</f>
        <v xml:space="preserve">Alto </v>
      </c>
      <c r="K60" s="514" t="str">
        <f>'Mapa Final'!AA60</f>
        <v>Media</v>
      </c>
      <c r="L60" s="514" t="str">
        <f>'Mapa Final'!AE60</f>
        <v>Leve</v>
      </c>
      <c r="M60" s="517" t="str">
        <f>'Mapa Final'!AG60</f>
        <v>Moderado</v>
      </c>
      <c r="N60" s="514" t="str">
        <f>'Mapa Final'!AH60</f>
        <v>Aceptar</v>
      </c>
      <c r="O60" s="502"/>
      <c r="P60" s="502"/>
      <c r="Q60" s="502"/>
      <c r="R60" s="502"/>
      <c r="S60" s="502"/>
      <c r="T60" s="502"/>
      <c r="U60" s="502"/>
    </row>
    <row r="61" spans="1:21">
      <c r="A61" s="522"/>
      <c r="B61" s="506"/>
      <c r="C61" s="506"/>
      <c r="D61" s="506"/>
      <c r="E61" s="509"/>
      <c r="F61" s="509"/>
      <c r="G61" s="509"/>
      <c r="H61" s="525"/>
      <c r="I61" s="528"/>
      <c r="J61" s="512"/>
      <c r="K61" s="515"/>
      <c r="L61" s="515"/>
      <c r="M61" s="518"/>
      <c r="N61" s="515"/>
      <c r="O61" s="503"/>
      <c r="P61" s="503"/>
      <c r="Q61" s="503"/>
      <c r="R61" s="503"/>
      <c r="S61" s="503"/>
      <c r="T61" s="503"/>
      <c r="U61" s="503"/>
    </row>
    <row r="62" spans="1:21">
      <c r="A62" s="522"/>
      <c r="B62" s="506"/>
      <c r="C62" s="506"/>
      <c r="D62" s="506"/>
      <c r="E62" s="509"/>
      <c r="F62" s="509"/>
      <c r="G62" s="509"/>
      <c r="H62" s="525"/>
      <c r="I62" s="528"/>
      <c r="J62" s="512"/>
      <c r="K62" s="515"/>
      <c r="L62" s="515"/>
      <c r="M62" s="518"/>
      <c r="N62" s="515"/>
      <c r="O62" s="503"/>
      <c r="P62" s="503"/>
      <c r="Q62" s="503"/>
      <c r="R62" s="503"/>
      <c r="S62" s="503"/>
      <c r="T62" s="503"/>
      <c r="U62" s="503"/>
    </row>
    <row r="63" spans="1:21">
      <c r="A63" s="522"/>
      <c r="B63" s="506"/>
      <c r="C63" s="506"/>
      <c r="D63" s="506"/>
      <c r="E63" s="509"/>
      <c r="F63" s="509"/>
      <c r="G63" s="509"/>
      <c r="H63" s="525"/>
      <c r="I63" s="528"/>
      <c r="J63" s="512"/>
      <c r="K63" s="515"/>
      <c r="L63" s="515"/>
      <c r="M63" s="518"/>
      <c r="N63" s="515"/>
      <c r="O63" s="503"/>
      <c r="P63" s="503"/>
      <c r="Q63" s="503"/>
      <c r="R63" s="503"/>
      <c r="S63" s="503"/>
      <c r="T63" s="503"/>
      <c r="U63" s="503"/>
    </row>
    <row r="64" spans="1:21" ht="15.75" thickBot="1">
      <c r="A64" s="523"/>
      <c r="B64" s="507"/>
      <c r="C64" s="507"/>
      <c r="D64" s="507"/>
      <c r="E64" s="510"/>
      <c r="F64" s="510"/>
      <c r="G64" s="510"/>
      <c r="H64" s="526"/>
      <c r="I64" s="529"/>
      <c r="J64" s="513"/>
      <c r="K64" s="516"/>
      <c r="L64" s="516"/>
      <c r="M64" s="519"/>
      <c r="N64" s="516"/>
      <c r="O64" s="504"/>
      <c r="P64" s="504"/>
      <c r="Q64" s="504"/>
      <c r="R64" s="504"/>
      <c r="S64" s="504"/>
      <c r="T64" s="504"/>
      <c r="U64" s="504"/>
    </row>
  </sheetData>
  <mergeCells count="250">
    <mergeCell ref="S60:S64"/>
    <mergeCell ref="T60:T64"/>
    <mergeCell ref="U60:U64"/>
    <mergeCell ref="J60:J64"/>
    <mergeCell ref="K60:K64"/>
    <mergeCell ref="L60:L64"/>
    <mergeCell ref="M60:M64"/>
    <mergeCell ref="N60:N64"/>
    <mergeCell ref="O60:O64"/>
    <mergeCell ref="P60:P64"/>
    <mergeCell ref="Q60:Q64"/>
    <mergeCell ref="R60:R64"/>
    <mergeCell ref="A60:A64"/>
    <mergeCell ref="B60:B64"/>
    <mergeCell ref="C60:C64"/>
    <mergeCell ref="D60:D64"/>
    <mergeCell ref="E60:E64"/>
    <mergeCell ref="F60:F64"/>
    <mergeCell ref="G60:G64"/>
    <mergeCell ref="H60:H64"/>
    <mergeCell ref="I60:I6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5: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5: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K60:L60">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H60:I60">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A60 C60:E60">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F60:G60">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64">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64">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N60">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64">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64">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64">
    <cfRule type="containsText" dxfId="781" priority="86" operator="containsText" text="Media">
      <formula>NOT(ISERROR(SEARCH("Media",K55)))</formula>
    </cfRule>
  </conditionalFormatting>
  <conditionalFormatting sqref="L55:L64">
    <cfRule type="containsText" dxfId="780" priority="85" operator="containsText" text="Moderado">
      <formula>NOT(ISERROR(SEARCH("Moderado",L55)))</formula>
    </cfRule>
  </conditionalFormatting>
  <conditionalFormatting sqref="J55:J64">
    <cfRule type="containsText" dxfId="779" priority="84" operator="containsText" text="Moderado">
      <formula>NOT(ISERROR(SEARCH("Moderado",J55)))</formula>
    </cfRule>
  </conditionalFormatting>
  <conditionalFormatting sqref="J55:J64">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64">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64">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64">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B60">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00000000-0002-0000-0E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1000000}"/>
    <dataValidation allowBlank="1" showInputMessage="1" showErrorMessage="1" prompt="Que tan factible es que materialize el riesgo?" sqref="H8" xr:uid="{00000000-0002-0000-0E00-000002000000}"/>
    <dataValidation allowBlank="1" showInputMessage="1" showErrorMessage="1" prompt="El grado de afectación puede ser " sqref="I8" xr:uid="{00000000-0002-0000-0E00-000003000000}"/>
    <dataValidation allowBlank="1" showInputMessage="1" showErrorMessage="1" prompt="Describir las actividades que se van a desarrollar para el proyecto" sqref="O7" xr:uid="{00000000-0002-0000-0E00-000004000000}"/>
    <dataValidation allowBlank="1" showInputMessage="1" showErrorMessage="1" prompt="Seleccionar si el responsable es el responsable de las acciones es el nivel central" sqref="P7:P8" xr:uid="{00000000-0002-0000-0E00-000005000000}"/>
    <dataValidation allowBlank="1" showInputMessage="1" showErrorMessage="1" prompt="seleccionar si el responsable de ejecutar las acciones es el nivel central" sqref="Q8:R8" xr:uid="{00000000-0002-0000-0E00-000006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JS64"/>
  <sheetViews>
    <sheetView topLeftCell="A55" zoomScale="71" zoomScaleNormal="71" workbookViewId="0">
      <selection activeCell="A65" sqref="A65"/>
    </sheetView>
  </sheetViews>
  <sheetFormatPr defaultColWidth="11.42578125" defaultRowHeight="15"/>
  <cols>
    <col min="1" max="2" width="18.42578125" style="77" customWidth="1"/>
    <col min="3" max="3" width="15.5703125" customWidth="1"/>
    <col min="4" max="4" width="27.5703125" style="77" customWidth="1"/>
    <col min="5" max="5" width="18" style="182" customWidth="1"/>
    <col min="6" max="6" width="40.140625" customWidth="1"/>
    <col min="7" max="7" width="20.42578125" customWidth="1"/>
    <col min="8" max="8" width="10.42578125" style="183" customWidth="1"/>
    <col min="9" max="9" width="11.42578125" style="183" customWidth="1"/>
    <col min="10" max="10" width="10.140625" style="184" customWidth="1"/>
    <col min="11" max="11" width="11.42578125" style="183" customWidth="1"/>
    <col min="12" max="12" width="10.85546875" style="183" customWidth="1"/>
    <col min="13" max="13" width="18.28515625" style="183"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6"/>
  </cols>
  <sheetData>
    <row r="1" spans="1:279" s="167" customFormat="1" ht="16.5" customHeight="1">
      <c r="A1" s="400"/>
      <c r="B1" s="401"/>
      <c r="C1" s="401"/>
      <c r="D1" s="538" t="s">
        <v>622</v>
      </c>
      <c r="E1" s="538"/>
      <c r="F1" s="538"/>
      <c r="G1" s="538"/>
      <c r="H1" s="538"/>
      <c r="I1" s="538"/>
      <c r="J1" s="538"/>
      <c r="K1" s="538"/>
      <c r="L1" s="538"/>
      <c r="M1" s="538"/>
      <c r="N1" s="538"/>
      <c r="O1" s="538"/>
      <c r="P1" s="538"/>
      <c r="Q1" s="539"/>
      <c r="R1" s="284"/>
      <c r="S1" s="392" t="s">
        <v>198</v>
      </c>
      <c r="T1" s="392"/>
      <c r="U1" s="392"/>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c r="JS1" s="166"/>
    </row>
    <row r="2" spans="1:279" s="167" customFormat="1" ht="39.75" customHeight="1">
      <c r="A2" s="402"/>
      <c r="B2" s="403"/>
      <c r="C2" s="403"/>
      <c r="D2" s="540"/>
      <c r="E2" s="540"/>
      <c r="F2" s="540"/>
      <c r="G2" s="540"/>
      <c r="H2" s="540"/>
      <c r="I2" s="540"/>
      <c r="J2" s="540"/>
      <c r="K2" s="540"/>
      <c r="L2" s="540"/>
      <c r="M2" s="540"/>
      <c r="N2" s="540"/>
      <c r="O2" s="540"/>
      <c r="P2" s="540"/>
      <c r="Q2" s="541"/>
      <c r="R2" s="284"/>
      <c r="S2" s="392"/>
      <c r="T2" s="392"/>
      <c r="U2" s="392"/>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c r="JS2" s="166"/>
    </row>
    <row r="3" spans="1:279" s="167" customFormat="1" ht="3" customHeight="1">
      <c r="A3" s="2"/>
      <c r="B3" s="2"/>
      <c r="C3" s="277"/>
      <c r="D3" s="540"/>
      <c r="E3" s="540"/>
      <c r="F3" s="540"/>
      <c r="G3" s="540"/>
      <c r="H3" s="540"/>
      <c r="I3" s="540"/>
      <c r="J3" s="540"/>
      <c r="K3" s="540"/>
      <c r="L3" s="540"/>
      <c r="M3" s="540"/>
      <c r="N3" s="540"/>
      <c r="O3" s="540"/>
      <c r="P3" s="540"/>
      <c r="Q3" s="541"/>
      <c r="R3" s="284"/>
      <c r="S3" s="392"/>
      <c r="T3" s="392"/>
      <c r="U3" s="392"/>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row>
    <row r="4" spans="1:279" s="167" customFormat="1" ht="41.25" customHeight="1">
      <c r="A4" s="393" t="s">
        <v>199</v>
      </c>
      <c r="B4" s="394"/>
      <c r="C4" s="395"/>
      <c r="D4" s="396" t="str">
        <f>'Mapa Final'!D4</f>
        <v xml:space="preserve"> Misionales, Estrategicos, Evaluación y Mejora y Administrativo.</v>
      </c>
      <c r="E4" s="397"/>
      <c r="F4" s="397"/>
      <c r="G4" s="397"/>
      <c r="H4" s="397"/>
      <c r="I4" s="397"/>
      <c r="J4" s="397"/>
      <c r="K4" s="397"/>
      <c r="L4" s="397"/>
      <c r="M4" s="397"/>
      <c r="N4" s="398"/>
      <c r="O4" s="399"/>
      <c r="P4" s="399"/>
      <c r="Q4" s="399"/>
      <c r="R4" s="277"/>
      <c r="S4" s="1"/>
      <c r="T4" s="1"/>
      <c r="U4" s="1"/>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c r="JS4" s="166"/>
    </row>
    <row r="5" spans="1:279" s="167" customFormat="1" ht="52.5" customHeight="1">
      <c r="A5" s="393" t="s">
        <v>201</v>
      </c>
      <c r="B5" s="394"/>
      <c r="C5" s="395"/>
      <c r="D5" s="404" t="str">
        <f>'Mapa Final'!D5</f>
        <v>Administrar justicia dirigiendo la actuación procesal, hacia la emisión de una decisión de carácter definitivo mediante la aplicación de la normatividad vigente.</v>
      </c>
      <c r="E5" s="405"/>
      <c r="F5" s="405"/>
      <c r="G5" s="405"/>
      <c r="H5" s="405"/>
      <c r="I5" s="405"/>
      <c r="J5" s="405"/>
      <c r="K5" s="405"/>
      <c r="L5" s="405"/>
      <c r="M5" s="405"/>
      <c r="N5" s="406"/>
      <c r="O5" s="1"/>
      <c r="P5" s="1"/>
      <c r="Q5" s="1"/>
      <c r="R5" s="1"/>
      <c r="S5" s="1"/>
      <c r="T5" s="1"/>
      <c r="U5" s="1"/>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c r="JS5" s="166"/>
    </row>
    <row r="6" spans="1:279" s="167" customFormat="1" ht="32.25" customHeight="1" thickBot="1">
      <c r="A6" s="393" t="s">
        <v>202</v>
      </c>
      <c r="B6" s="394"/>
      <c r="C6" s="395"/>
      <c r="D6" s="404" t="str">
        <f>'Mapa Final'!D6</f>
        <v>Despachos Judiciales y Oficina de Apoyo para los Juzgados Civiles Municipales de Ejecución de Sentencias de Cali.</v>
      </c>
      <c r="E6" s="405"/>
      <c r="F6" s="405"/>
      <c r="G6" s="405"/>
      <c r="H6" s="405"/>
      <c r="I6" s="405"/>
      <c r="J6" s="405"/>
      <c r="K6" s="405"/>
      <c r="L6" s="405"/>
      <c r="M6" s="405"/>
      <c r="N6" s="406"/>
      <c r="O6" s="1"/>
      <c r="P6" s="1"/>
      <c r="Q6" s="1"/>
      <c r="R6" s="1"/>
      <c r="S6" s="1"/>
      <c r="T6" s="1"/>
      <c r="U6" s="1"/>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c r="JS6" s="166"/>
    </row>
    <row r="7" spans="1:279" s="170" customFormat="1" ht="38.25" customHeight="1" thickTop="1" thickBot="1">
      <c r="A7" s="533" t="s">
        <v>569</v>
      </c>
      <c r="B7" s="534"/>
      <c r="C7" s="534"/>
      <c r="D7" s="534"/>
      <c r="E7" s="534"/>
      <c r="F7" s="535"/>
      <c r="G7" s="168"/>
      <c r="H7" s="536" t="s">
        <v>570</v>
      </c>
      <c r="I7" s="536"/>
      <c r="J7" s="536"/>
      <c r="K7" s="536" t="s">
        <v>571</v>
      </c>
      <c r="L7" s="536"/>
      <c r="M7" s="536"/>
      <c r="N7" s="537" t="s">
        <v>512</v>
      </c>
      <c r="O7" s="542" t="s">
        <v>572</v>
      </c>
      <c r="P7" s="544" t="s">
        <v>573</v>
      </c>
      <c r="Q7" s="547"/>
      <c r="R7" s="545"/>
      <c r="S7" s="544" t="s">
        <v>574</v>
      </c>
      <c r="T7" s="545"/>
      <c r="U7" s="546" t="s">
        <v>623</v>
      </c>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row>
    <row r="8" spans="1:279" s="177" customFormat="1" ht="81" customHeight="1" thickTop="1" thickBot="1">
      <c r="A8" s="171" t="s">
        <v>28</v>
      </c>
      <c r="B8" s="171" t="s">
        <v>210</v>
      </c>
      <c r="C8" s="172" t="s">
        <v>151</v>
      </c>
      <c r="D8" s="173" t="s">
        <v>576</v>
      </c>
      <c r="E8" s="283" t="s">
        <v>155</v>
      </c>
      <c r="F8" s="283" t="s">
        <v>157</v>
      </c>
      <c r="G8" s="283" t="s">
        <v>159</v>
      </c>
      <c r="H8" s="174" t="s">
        <v>577</v>
      </c>
      <c r="I8" s="174" t="s">
        <v>503</v>
      </c>
      <c r="J8" s="174" t="s">
        <v>578</v>
      </c>
      <c r="K8" s="174" t="s">
        <v>577</v>
      </c>
      <c r="L8" s="174" t="s">
        <v>579</v>
      </c>
      <c r="M8" s="174" t="s">
        <v>578</v>
      </c>
      <c r="N8" s="537"/>
      <c r="O8" s="543"/>
      <c r="P8" s="175" t="s">
        <v>580</v>
      </c>
      <c r="Q8" s="175" t="s">
        <v>581</v>
      </c>
      <c r="R8" s="175" t="s">
        <v>582</v>
      </c>
      <c r="S8" s="175" t="s">
        <v>583</v>
      </c>
      <c r="T8" s="175" t="s">
        <v>584</v>
      </c>
      <c r="U8" s="54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row>
    <row r="9" spans="1:279" s="178" customFormat="1" ht="10.5" customHeight="1" thickTop="1" thickBot="1">
      <c r="A9" s="548"/>
      <c r="B9" s="549"/>
      <c r="C9" s="549"/>
      <c r="D9" s="549"/>
      <c r="E9" s="549"/>
      <c r="F9" s="549"/>
      <c r="G9" s="549"/>
      <c r="H9" s="549"/>
      <c r="I9" s="549"/>
      <c r="J9" s="549"/>
      <c r="K9" s="549"/>
      <c r="L9" s="549"/>
      <c r="M9" s="549"/>
      <c r="N9" s="549"/>
      <c r="U9" s="179"/>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row>
    <row r="10" spans="1:279" s="181" customFormat="1" ht="15" customHeight="1">
      <c r="A10" s="521">
        <f>'Mapa Final'!A10</f>
        <v>1</v>
      </c>
      <c r="B10" s="505" t="str">
        <f>'Mapa Final'!B10</f>
        <v>Vencimiento de Términos</v>
      </c>
      <c r="C10" s="505" t="str">
        <f>'Mapa Final'!C10</f>
        <v>Afectación en la Prestación del Servicio de Justicia</v>
      </c>
      <c r="D10" s="505"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 la Oficina de Apoyo.
5.Afectación del orden público, genera mayor demanda y congestión de la justicia.
</v>
      </c>
      <c r="E10" s="508" t="str">
        <f>'Mapa Final'!E10</f>
        <v xml:space="preserve"> Actuaciones procesales después del vencimiento de los términos legales  </v>
      </c>
      <c r="F10" s="508" t="str">
        <f>'Mapa Final'!F10</f>
        <v xml:space="preserve">Posibilidad de vulneración de los derechos fundamentales y economicos de los ciudadanos  debido a las  actuaciones procesales después del vencimiento de los términos legales  </v>
      </c>
      <c r="G10" s="508" t="str">
        <f>'Mapa Final'!G10</f>
        <v>Usuarios, productos y prácticas organizacionales</v>
      </c>
      <c r="H10" s="524" t="str">
        <f>'Mapa Final'!I10</f>
        <v>Muy Alta</v>
      </c>
      <c r="I10" s="527" t="str">
        <f>'Mapa Final'!L10</f>
        <v>Leve</v>
      </c>
      <c r="J10" s="511" t="str">
        <f>'Mapa Final'!N10</f>
        <v xml:space="preserve">Alto </v>
      </c>
      <c r="K10" s="514" t="str">
        <f>'Mapa Final'!AA10</f>
        <v>Media</v>
      </c>
      <c r="L10" s="514" t="str">
        <f>'Mapa Final'!AE10</f>
        <v>Leve</v>
      </c>
      <c r="M10" s="517" t="str">
        <f>'Mapa Final'!AG10</f>
        <v>Moderado</v>
      </c>
      <c r="N10" s="514" t="str">
        <f>'Mapa Final'!AH10</f>
        <v>Aceptar</v>
      </c>
      <c r="O10" s="502"/>
      <c r="P10" s="502"/>
      <c r="Q10" s="502"/>
      <c r="R10" s="502"/>
      <c r="S10" s="502" t="s">
        <v>620</v>
      </c>
      <c r="T10" s="502"/>
      <c r="U10" s="502"/>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row>
    <row r="11" spans="1:279" s="181" customFormat="1" ht="13.5" customHeight="1">
      <c r="A11" s="522"/>
      <c r="B11" s="506"/>
      <c r="C11" s="506"/>
      <c r="D11" s="506"/>
      <c r="E11" s="509"/>
      <c r="F11" s="509"/>
      <c r="G11" s="509"/>
      <c r="H11" s="525"/>
      <c r="I11" s="528"/>
      <c r="J11" s="512"/>
      <c r="K11" s="515"/>
      <c r="L11" s="515"/>
      <c r="M11" s="518"/>
      <c r="N11" s="515"/>
      <c r="O11" s="503"/>
      <c r="P11" s="503"/>
      <c r="Q11" s="503"/>
      <c r="R11" s="503"/>
      <c r="S11" s="503"/>
      <c r="T11" s="503"/>
      <c r="U11" s="503"/>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81" customFormat="1" ht="13.5" customHeight="1">
      <c r="A12" s="522"/>
      <c r="B12" s="506"/>
      <c r="C12" s="506"/>
      <c r="D12" s="506"/>
      <c r="E12" s="509"/>
      <c r="F12" s="509"/>
      <c r="G12" s="509"/>
      <c r="H12" s="525"/>
      <c r="I12" s="528"/>
      <c r="J12" s="512"/>
      <c r="K12" s="515"/>
      <c r="L12" s="515"/>
      <c r="M12" s="518"/>
      <c r="N12" s="515"/>
      <c r="O12" s="503"/>
      <c r="P12" s="503"/>
      <c r="Q12" s="503"/>
      <c r="R12" s="503"/>
      <c r="S12" s="503"/>
      <c r="T12" s="503"/>
      <c r="U12" s="503"/>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81" customFormat="1" ht="13.5" customHeight="1">
      <c r="A13" s="522"/>
      <c r="B13" s="506"/>
      <c r="C13" s="506"/>
      <c r="D13" s="506"/>
      <c r="E13" s="509"/>
      <c r="F13" s="509"/>
      <c r="G13" s="509"/>
      <c r="H13" s="525"/>
      <c r="I13" s="528"/>
      <c r="J13" s="512"/>
      <c r="K13" s="515"/>
      <c r="L13" s="515"/>
      <c r="M13" s="518"/>
      <c r="N13" s="515"/>
      <c r="O13" s="503"/>
      <c r="P13" s="503"/>
      <c r="Q13" s="503"/>
      <c r="R13" s="503"/>
      <c r="S13" s="503"/>
      <c r="T13" s="503"/>
      <c r="U13" s="503"/>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81" customFormat="1" ht="238.5" customHeight="1" thickBot="1">
      <c r="A14" s="523"/>
      <c r="B14" s="507"/>
      <c r="C14" s="507"/>
      <c r="D14" s="507"/>
      <c r="E14" s="510"/>
      <c r="F14" s="510"/>
      <c r="G14" s="510"/>
      <c r="H14" s="526"/>
      <c r="I14" s="529"/>
      <c r="J14" s="513"/>
      <c r="K14" s="516"/>
      <c r="L14" s="516"/>
      <c r="M14" s="519"/>
      <c r="N14" s="516"/>
      <c r="O14" s="504"/>
      <c r="P14" s="504"/>
      <c r="Q14" s="504"/>
      <c r="R14" s="504"/>
      <c r="S14" s="504"/>
      <c r="T14" s="504"/>
      <c r="U14" s="50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81" customFormat="1" ht="15" customHeight="1">
      <c r="A15" s="521">
        <f>'Mapa Final'!A15</f>
        <v>2</v>
      </c>
      <c r="B15" s="505" t="str">
        <f>'Mapa Final'!B15</f>
        <v>Suspensión o no realización de las Audiencias Programadas</v>
      </c>
      <c r="C15" s="505" t="str">
        <f>'Mapa Final'!C15</f>
        <v>Afectación en la Prestación del Servicio de Justicia</v>
      </c>
      <c r="D15" s="505"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y los tiempos para publicación de audiencia.
3.Falta de comunicación oportuna, errores en la notificación a las partes interesadas externas
4.Carencia de internet, o energia y  conectividad adecuada para los  equipos en las sedes judiciales y salas de audiencias.
</v>
      </c>
      <c r="E15" s="508" t="str">
        <f>'Mapa Final'!E15</f>
        <v>Incumplimiento en la realización de las audiencias programadas</v>
      </c>
      <c r="F15" s="508" t="str">
        <f>'Mapa Final'!F15</f>
        <v>Posibilidad de vulneración de los derechos fundamentales  y economicos de los ciudadanos  debido al Incumplimiento en la realización de las audiencias programadas</v>
      </c>
      <c r="G15" s="508" t="str">
        <f>'Mapa Final'!G15</f>
        <v>Usuarios, productos y prácticas organizacionales</v>
      </c>
      <c r="H15" s="524" t="str">
        <f>'Mapa Final'!I15</f>
        <v>Media</v>
      </c>
      <c r="I15" s="527" t="str">
        <f>'Mapa Final'!L15</f>
        <v>Leve</v>
      </c>
      <c r="J15" s="511" t="str">
        <f>'Mapa Final'!N15</f>
        <v>Moderado</v>
      </c>
      <c r="K15" s="514" t="str">
        <f>'Mapa Final'!AA15</f>
        <v>Baja</v>
      </c>
      <c r="L15" s="514" t="str">
        <f>'Mapa Final'!AE15</f>
        <v>Leve</v>
      </c>
      <c r="M15" s="517" t="str">
        <f>'Mapa Final'!AG15</f>
        <v>Bajo</v>
      </c>
      <c r="N15" s="514" t="str">
        <f>'Mapa Final'!AH15</f>
        <v>Aceptar</v>
      </c>
      <c r="O15" s="502"/>
      <c r="P15" s="502"/>
      <c r="Q15" s="502"/>
      <c r="R15" s="502"/>
      <c r="S15" s="502"/>
      <c r="T15" s="502"/>
      <c r="U15" s="502"/>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81" customFormat="1" ht="13.5" customHeight="1">
      <c r="A16" s="522"/>
      <c r="B16" s="506"/>
      <c r="C16" s="506"/>
      <c r="D16" s="506"/>
      <c r="E16" s="509"/>
      <c r="F16" s="509"/>
      <c r="G16" s="509"/>
      <c r="H16" s="525"/>
      <c r="I16" s="528"/>
      <c r="J16" s="512"/>
      <c r="K16" s="515"/>
      <c r="L16" s="515"/>
      <c r="M16" s="518"/>
      <c r="N16" s="515"/>
      <c r="O16" s="503"/>
      <c r="P16" s="503"/>
      <c r="Q16" s="503"/>
      <c r="R16" s="503"/>
      <c r="S16" s="503"/>
      <c r="T16" s="503"/>
      <c r="U16" s="503"/>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81" customFormat="1" ht="13.5" customHeight="1">
      <c r="A17" s="522"/>
      <c r="B17" s="506"/>
      <c r="C17" s="506"/>
      <c r="D17" s="506"/>
      <c r="E17" s="509"/>
      <c r="F17" s="509"/>
      <c r="G17" s="509"/>
      <c r="H17" s="525"/>
      <c r="I17" s="528"/>
      <c r="J17" s="512"/>
      <c r="K17" s="515"/>
      <c r="L17" s="515"/>
      <c r="M17" s="518"/>
      <c r="N17" s="515"/>
      <c r="O17" s="503"/>
      <c r="P17" s="503"/>
      <c r="Q17" s="503"/>
      <c r="R17" s="503"/>
      <c r="S17" s="503"/>
      <c r="T17" s="503"/>
      <c r="U17" s="503"/>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81" customFormat="1" ht="13.5" customHeight="1">
      <c r="A18" s="522"/>
      <c r="B18" s="506"/>
      <c r="C18" s="506"/>
      <c r="D18" s="506"/>
      <c r="E18" s="509"/>
      <c r="F18" s="509"/>
      <c r="G18" s="509"/>
      <c r="H18" s="525"/>
      <c r="I18" s="528"/>
      <c r="J18" s="512"/>
      <c r="K18" s="515"/>
      <c r="L18" s="515"/>
      <c r="M18" s="518"/>
      <c r="N18" s="515"/>
      <c r="O18" s="503"/>
      <c r="P18" s="503"/>
      <c r="Q18" s="503"/>
      <c r="R18" s="503"/>
      <c r="S18" s="503"/>
      <c r="T18" s="503"/>
      <c r="U18" s="503"/>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81" customFormat="1" ht="255.75" customHeight="1" thickBot="1">
      <c r="A19" s="523"/>
      <c r="B19" s="507"/>
      <c r="C19" s="507"/>
      <c r="D19" s="507"/>
      <c r="E19" s="510"/>
      <c r="F19" s="510"/>
      <c r="G19" s="510"/>
      <c r="H19" s="526"/>
      <c r="I19" s="529"/>
      <c r="J19" s="513"/>
      <c r="K19" s="516"/>
      <c r="L19" s="516"/>
      <c r="M19" s="519"/>
      <c r="N19" s="516"/>
      <c r="O19" s="504"/>
      <c r="P19" s="504"/>
      <c r="Q19" s="504"/>
      <c r="R19" s="504"/>
      <c r="S19" s="504"/>
      <c r="T19" s="504"/>
      <c r="U19" s="50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ht="15" customHeight="1">
      <c r="A20" s="521">
        <f>'Mapa Final'!A20</f>
        <v>3</v>
      </c>
      <c r="B20" s="505" t="str">
        <f>'Mapa Final'!B20</f>
        <v>Incumplimiento de los objetivos y metas trazadas para el cumplimiento de los términos legales.</v>
      </c>
      <c r="C20" s="505" t="str">
        <f>'Mapa Final'!C20</f>
        <v>Incumplimiento de las metas establecidas</v>
      </c>
      <c r="D20" s="505" t="str">
        <f>'Mapa Final'!D20</f>
        <v xml:space="preserve">1.Imprecisión al establecer lineamientos de planeaciòn  para el desarrollo de las tareas propias del despacho.
2.Deficiencia en las competencias necesarias del personal del despacho. 
3.Insuficiencia de equipos, falla de los equipos y soporte tecnológicos para el trabajo presencial y  virtual.
5.Insuficiencia de personal para la carga laboral presentada.
</v>
      </c>
      <c r="E20" s="508" t="str">
        <f>'Mapa Final'!E20</f>
        <v>Alto  volumen  de los trámites procesales</v>
      </c>
      <c r="F20" s="508" t="str">
        <f>'Mapa Final'!F20</f>
        <v>Posibilidad de Incumplimiento de las metas establecidas debido al alto de volumen  de trámites procesales</v>
      </c>
      <c r="G20" s="508" t="str">
        <f>'Mapa Final'!G20</f>
        <v>Usuarios, productos y prácticas organizacionales</v>
      </c>
      <c r="H20" s="524" t="str">
        <f>'Mapa Final'!I20</f>
        <v>Muy Alta</v>
      </c>
      <c r="I20" s="527" t="str">
        <f>'Mapa Final'!L20</f>
        <v>Leve</v>
      </c>
      <c r="J20" s="511" t="str">
        <f>'Mapa Final'!N20</f>
        <v xml:space="preserve">Alto </v>
      </c>
      <c r="K20" s="514" t="str">
        <f>'Mapa Final'!AA20</f>
        <v>Media</v>
      </c>
      <c r="L20" s="514" t="str">
        <f>'Mapa Final'!AE20</f>
        <v>Leve</v>
      </c>
      <c r="M20" s="517" t="str">
        <f>'Mapa Final'!AG20</f>
        <v>Moderado</v>
      </c>
      <c r="N20" s="514" t="str">
        <f>'Mapa Final'!AH20</f>
        <v>Aceptar</v>
      </c>
      <c r="O20" s="502"/>
      <c r="P20" s="502"/>
      <c r="Q20" s="502"/>
      <c r="R20" s="502"/>
      <c r="S20" s="502"/>
      <c r="T20" s="502"/>
      <c r="U20" s="502"/>
      <c r="V20" s="34"/>
      <c r="W20" s="34"/>
    </row>
    <row r="21" spans="1:177">
      <c r="A21" s="522"/>
      <c r="B21" s="506"/>
      <c r="C21" s="506"/>
      <c r="D21" s="506"/>
      <c r="E21" s="509"/>
      <c r="F21" s="509"/>
      <c r="G21" s="509"/>
      <c r="H21" s="525"/>
      <c r="I21" s="528"/>
      <c r="J21" s="512"/>
      <c r="K21" s="515"/>
      <c r="L21" s="515"/>
      <c r="M21" s="518"/>
      <c r="N21" s="515"/>
      <c r="O21" s="503"/>
      <c r="P21" s="503"/>
      <c r="Q21" s="503"/>
      <c r="R21" s="503"/>
      <c r="S21" s="503"/>
      <c r="T21" s="503"/>
      <c r="U21" s="503"/>
      <c r="V21" s="34"/>
      <c r="W21" s="34"/>
    </row>
    <row r="22" spans="1:177">
      <c r="A22" s="522"/>
      <c r="B22" s="506"/>
      <c r="C22" s="506"/>
      <c r="D22" s="506"/>
      <c r="E22" s="509"/>
      <c r="F22" s="509"/>
      <c r="G22" s="509"/>
      <c r="H22" s="525"/>
      <c r="I22" s="528"/>
      <c r="J22" s="512"/>
      <c r="K22" s="515"/>
      <c r="L22" s="515"/>
      <c r="M22" s="518"/>
      <c r="N22" s="515"/>
      <c r="O22" s="503"/>
      <c r="P22" s="503"/>
      <c r="Q22" s="503"/>
      <c r="R22" s="503"/>
      <c r="S22" s="503"/>
      <c r="T22" s="503"/>
      <c r="U22" s="503"/>
      <c r="V22" s="34"/>
      <c r="W22" s="34"/>
    </row>
    <row r="23" spans="1:177">
      <c r="A23" s="522"/>
      <c r="B23" s="506"/>
      <c r="C23" s="506"/>
      <c r="D23" s="506"/>
      <c r="E23" s="509"/>
      <c r="F23" s="509"/>
      <c r="G23" s="509"/>
      <c r="H23" s="525"/>
      <c r="I23" s="528"/>
      <c r="J23" s="512"/>
      <c r="K23" s="515"/>
      <c r="L23" s="515"/>
      <c r="M23" s="518"/>
      <c r="N23" s="515"/>
      <c r="O23" s="503"/>
      <c r="P23" s="503"/>
      <c r="Q23" s="503"/>
      <c r="R23" s="503"/>
      <c r="S23" s="503"/>
      <c r="T23" s="503"/>
      <c r="U23" s="503"/>
      <c r="V23" s="34"/>
      <c r="W23" s="34"/>
    </row>
    <row r="24" spans="1:177" ht="307.5" customHeight="1" thickBot="1">
      <c r="A24" s="523"/>
      <c r="B24" s="507"/>
      <c r="C24" s="507"/>
      <c r="D24" s="507"/>
      <c r="E24" s="510"/>
      <c r="F24" s="510"/>
      <c r="G24" s="510"/>
      <c r="H24" s="526"/>
      <c r="I24" s="529"/>
      <c r="J24" s="513"/>
      <c r="K24" s="516"/>
      <c r="L24" s="516"/>
      <c r="M24" s="519"/>
      <c r="N24" s="516"/>
      <c r="O24" s="504"/>
      <c r="P24" s="504"/>
      <c r="Q24" s="504"/>
      <c r="R24" s="504"/>
      <c r="S24" s="504"/>
      <c r="T24" s="504"/>
      <c r="U24" s="504"/>
      <c r="V24" s="34"/>
      <c r="W24" s="34"/>
    </row>
    <row r="25" spans="1:177" ht="15" customHeight="1">
      <c r="A25" s="521">
        <f>'Mapa Final'!A25</f>
        <v>4</v>
      </c>
      <c r="B25" s="505" t="str">
        <f>'Mapa Final'!B25</f>
        <v xml:space="preserve">Inexactitud en el registro de la gestion de los procesos misionales y actuaciones administrativa </v>
      </c>
      <c r="C25" s="505" t="str">
        <f>'Mapa Final'!C25</f>
        <v>Incumplimiento de las metas establecidas</v>
      </c>
      <c r="D25" s="505" t="str">
        <f>'Mapa Final'!D25</f>
        <v xml:space="preserve">1.  información con error o no  registrada en los aplicativos Justicia XXI, SIERJU-BI, one drive y mercurio.
2.Insuficiencia de personal para la carga laboral presentada. 
3.Fallas en la funcionalidad de los aplicativos    
4.Incremento de solicitudes  por la  alta demanda judiciales 
5.Inexistencia de control del registro de la información. </v>
      </c>
      <c r="E25" s="508" t="str">
        <f>'Mapa Final'!E25</f>
        <v xml:space="preserve">Inadecuado registro de la gestion de los procesos misionales y actuaciones administrativa </v>
      </c>
      <c r="F25" s="508" t="str">
        <f>'Mapa Final'!F25</f>
        <v xml:space="preserve">Posibilidad de incumplimiento de las metas establecidas debido al  inadecuado registro de la gestion de los procesos misionales y actuaciones administrativa </v>
      </c>
      <c r="G25" s="508" t="str">
        <f>'Mapa Final'!G25</f>
        <v>Usuarios, productos y prácticas organizacionales</v>
      </c>
      <c r="H25" s="524" t="str">
        <f>'Mapa Final'!I25</f>
        <v>Muy Alta</v>
      </c>
      <c r="I25" s="527" t="str">
        <f>'Mapa Final'!L25</f>
        <v>Leve</v>
      </c>
      <c r="J25" s="511" t="str">
        <f>'Mapa Final'!N25</f>
        <v xml:space="preserve">Alto </v>
      </c>
      <c r="K25" s="514" t="str">
        <f>'Mapa Final'!AA25</f>
        <v>Media</v>
      </c>
      <c r="L25" s="514" t="str">
        <f>'Mapa Final'!AE25</f>
        <v>Leve</v>
      </c>
      <c r="M25" s="517" t="str">
        <f>'Mapa Final'!AG25</f>
        <v>Moderado</v>
      </c>
      <c r="N25" s="514" t="str">
        <f>'Mapa Final'!AH25</f>
        <v>Aceptar</v>
      </c>
      <c r="O25" s="502"/>
      <c r="P25" s="502"/>
      <c r="Q25" s="502"/>
      <c r="R25" s="502"/>
      <c r="S25" s="502"/>
      <c r="T25" s="502"/>
      <c r="U25" s="502"/>
    </row>
    <row r="26" spans="1:177">
      <c r="A26" s="522"/>
      <c r="B26" s="506"/>
      <c r="C26" s="506"/>
      <c r="D26" s="506"/>
      <c r="E26" s="509"/>
      <c r="F26" s="509"/>
      <c r="G26" s="509"/>
      <c r="H26" s="525"/>
      <c r="I26" s="528"/>
      <c r="J26" s="512"/>
      <c r="K26" s="515"/>
      <c r="L26" s="515"/>
      <c r="M26" s="518"/>
      <c r="N26" s="515"/>
      <c r="O26" s="503"/>
      <c r="P26" s="503"/>
      <c r="Q26" s="503"/>
      <c r="R26" s="503"/>
      <c r="S26" s="503"/>
      <c r="T26" s="503"/>
      <c r="U26" s="503"/>
    </row>
    <row r="27" spans="1:177">
      <c r="A27" s="522"/>
      <c r="B27" s="506"/>
      <c r="C27" s="506"/>
      <c r="D27" s="506"/>
      <c r="E27" s="509"/>
      <c r="F27" s="509"/>
      <c r="G27" s="509"/>
      <c r="H27" s="525"/>
      <c r="I27" s="528"/>
      <c r="J27" s="512"/>
      <c r="K27" s="515"/>
      <c r="L27" s="515"/>
      <c r="M27" s="518"/>
      <c r="N27" s="515"/>
      <c r="O27" s="503"/>
      <c r="P27" s="503"/>
      <c r="Q27" s="503"/>
      <c r="R27" s="503"/>
      <c r="S27" s="503"/>
      <c r="T27" s="503"/>
      <c r="U27" s="503"/>
    </row>
    <row r="28" spans="1:177">
      <c r="A28" s="522"/>
      <c r="B28" s="506"/>
      <c r="C28" s="506"/>
      <c r="D28" s="506"/>
      <c r="E28" s="509"/>
      <c r="F28" s="509"/>
      <c r="G28" s="509"/>
      <c r="H28" s="525"/>
      <c r="I28" s="528"/>
      <c r="J28" s="512"/>
      <c r="K28" s="515"/>
      <c r="L28" s="515"/>
      <c r="M28" s="518"/>
      <c r="N28" s="515"/>
      <c r="O28" s="503"/>
      <c r="P28" s="503"/>
      <c r="Q28" s="503"/>
      <c r="R28" s="503"/>
      <c r="S28" s="503"/>
      <c r="T28" s="503"/>
      <c r="U28" s="503"/>
    </row>
    <row r="29" spans="1:177" ht="254.25" customHeight="1" thickBot="1">
      <c r="A29" s="523"/>
      <c r="B29" s="507"/>
      <c r="C29" s="507"/>
      <c r="D29" s="507"/>
      <c r="E29" s="510"/>
      <c r="F29" s="510"/>
      <c r="G29" s="510"/>
      <c r="H29" s="526"/>
      <c r="I29" s="529"/>
      <c r="J29" s="513"/>
      <c r="K29" s="516"/>
      <c r="L29" s="516"/>
      <c r="M29" s="519"/>
      <c r="N29" s="516"/>
      <c r="O29" s="504"/>
      <c r="P29" s="504"/>
      <c r="Q29" s="504"/>
      <c r="R29" s="504"/>
      <c r="S29" s="504"/>
      <c r="T29" s="504"/>
      <c r="U29" s="504"/>
    </row>
    <row r="30" spans="1:177" ht="15" customHeight="1">
      <c r="A30" s="521">
        <f>'Mapa Final'!A30</f>
        <v>5</v>
      </c>
      <c r="B30" s="505" t="str">
        <f>'Mapa Final'!B30</f>
        <v>Inconsistencias en el reparto</v>
      </c>
      <c r="C30" s="505" t="str">
        <f>'Mapa Final'!C30</f>
        <v>Incumplimiento de las metas establecidas</v>
      </c>
      <c r="D30" s="505"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ejecutivos  entre los Despachos competentes, dentro del término establecido. 
5. Errores en el diligenciamiento del acta de reparto.
</v>
      </c>
      <c r="E30" s="508" t="str">
        <f>'Mapa Final'!E30</f>
        <v>Falencia en la gestión, control y seguimiento del proceso de reparto en procesos ejecutivos.</v>
      </c>
      <c r="F30" s="508" t="str">
        <f>'Mapa Final'!F30</f>
        <v>Posibilidad de incumplimiento de las metas establecidas debido a la falencia en la gestión, control y seguimiento del proceso de reparto</v>
      </c>
      <c r="G30" s="508" t="str">
        <f>'Mapa Final'!G30</f>
        <v>Ejecución y Administración de Procesos</v>
      </c>
      <c r="H30" s="524" t="str">
        <f>'Mapa Final'!I30</f>
        <v>Muy Alta</v>
      </c>
      <c r="I30" s="527" t="str">
        <f>'Mapa Final'!L30</f>
        <v>Leve</v>
      </c>
      <c r="J30" s="511" t="str">
        <f>'Mapa Final'!N30</f>
        <v xml:space="preserve">Alto </v>
      </c>
      <c r="K30" s="514" t="str">
        <f>'Mapa Final'!AA30</f>
        <v>Media</v>
      </c>
      <c r="L30" s="514" t="str">
        <f>'Mapa Final'!AE30</f>
        <v>Leve</v>
      </c>
      <c r="M30" s="517" t="str">
        <f>'Mapa Final'!AG30</f>
        <v>Moderado</v>
      </c>
      <c r="N30" s="514" t="str">
        <f>'Mapa Final'!AH30</f>
        <v>Aceptar</v>
      </c>
      <c r="O30" s="502"/>
      <c r="P30" s="502"/>
      <c r="Q30" s="502"/>
      <c r="R30" s="502"/>
      <c r="S30" s="502"/>
      <c r="T30" s="502"/>
      <c r="U30" s="502"/>
    </row>
    <row r="31" spans="1:177">
      <c r="A31" s="522"/>
      <c r="B31" s="506"/>
      <c r="C31" s="506"/>
      <c r="D31" s="506"/>
      <c r="E31" s="509"/>
      <c r="F31" s="509"/>
      <c r="G31" s="509"/>
      <c r="H31" s="525"/>
      <c r="I31" s="528"/>
      <c r="J31" s="512"/>
      <c r="K31" s="515"/>
      <c r="L31" s="515"/>
      <c r="M31" s="518"/>
      <c r="N31" s="515"/>
      <c r="O31" s="503"/>
      <c r="P31" s="503"/>
      <c r="Q31" s="503"/>
      <c r="R31" s="503"/>
      <c r="S31" s="503"/>
      <c r="T31" s="503"/>
      <c r="U31" s="503"/>
    </row>
    <row r="32" spans="1:177">
      <c r="A32" s="522"/>
      <c r="B32" s="506"/>
      <c r="C32" s="506"/>
      <c r="D32" s="506"/>
      <c r="E32" s="509"/>
      <c r="F32" s="509"/>
      <c r="G32" s="509"/>
      <c r="H32" s="525"/>
      <c r="I32" s="528"/>
      <c r="J32" s="512"/>
      <c r="K32" s="515"/>
      <c r="L32" s="515"/>
      <c r="M32" s="518"/>
      <c r="N32" s="515"/>
      <c r="O32" s="503"/>
      <c r="P32" s="503"/>
      <c r="Q32" s="503"/>
      <c r="R32" s="503"/>
      <c r="S32" s="503"/>
      <c r="T32" s="503"/>
      <c r="U32" s="503"/>
    </row>
    <row r="33" spans="1:21">
      <c r="A33" s="522"/>
      <c r="B33" s="506"/>
      <c r="C33" s="506"/>
      <c r="D33" s="506"/>
      <c r="E33" s="509"/>
      <c r="F33" s="509"/>
      <c r="G33" s="509"/>
      <c r="H33" s="525"/>
      <c r="I33" s="528"/>
      <c r="J33" s="512"/>
      <c r="K33" s="515"/>
      <c r="L33" s="515"/>
      <c r="M33" s="518"/>
      <c r="N33" s="515"/>
      <c r="O33" s="503"/>
      <c r="P33" s="503"/>
      <c r="Q33" s="503"/>
      <c r="R33" s="503"/>
      <c r="S33" s="503"/>
      <c r="T33" s="503"/>
      <c r="U33" s="503"/>
    </row>
    <row r="34" spans="1:21" ht="230.25" customHeight="1" thickBot="1">
      <c r="A34" s="523"/>
      <c r="B34" s="507"/>
      <c r="C34" s="507"/>
      <c r="D34" s="507"/>
      <c r="E34" s="510"/>
      <c r="F34" s="510"/>
      <c r="G34" s="510"/>
      <c r="H34" s="526"/>
      <c r="I34" s="529"/>
      <c r="J34" s="513"/>
      <c r="K34" s="516"/>
      <c r="L34" s="516"/>
      <c r="M34" s="519"/>
      <c r="N34" s="516"/>
      <c r="O34" s="504"/>
      <c r="P34" s="504"/>
      <c r="Q34" s="504"/>
      <c r="R34" s="504"/>
      <c r="S34" s="504"/>
      <c r="T34" s="504"/>
      <c r="U34" s="504"/>
    </row>
    <row r="35" spans="1:21" ht="15" customHeight="1">
      <c r="A35" s="521">
        <f>'Mapa Final'!A35</f>
        <v>6</v>
      </c>
      <c r="B35" s="505" t="str">
        <f>'Mapa Final'!B35</f>
        <v>Error en las notificaciones judiicales</v>
      </c>
      <c r="C35" s="505" t="str">
        <f>'Mapa Final'!C35</f>
        <v>Afectación en la Prestación del Servicio de Justicia</v>
      </c>
      <c r="D35" s="505" t="str">
        <f>'Mapa Final'!D35</f>
        <v>1. Falta de seguimiento y control del cumplimiento efectivo de la actividad asignada. 
2. Falta de informaciòn en terminos de calidad, suficiencia y pertinencia para realizar la actividad (correos errados, direcciones erradas de las partes, información incompleta en la providencia). 
3. Falta de recursos, medios electrònicos y tecnològicos para el cumplimiento de la actividad.  
4.Carencia de vinculaciòn de las partes y terceros que genera nulidades, demoras en el proceso.</v>
      </c>
      <c r="E35" s="508" t="str">
        <f>'Mapa Final'!E35</f>
        <v xml:space="preserve">Inadecuada comunicación de las notificaciones judiciales </v>
      </c>
      <c r="F35" s="508" t="str">
        <f>'Mapa Final'!F35</f>
        <v xml:space="preserve">Posibilidad de incumplimiento de las metas establecidas debido a la inadecuada comunicación de las notificaciones judiciales </v>
      </c>
      <c r="G35" s="508" t="str">
        <f>'Mapa Final'!G35</f>
        <v>Ejecución y Administración de Procesos</v>
      </c>
      <c r="H35" s="524" t="str">
        <f>'Mapa Final'!I35</f>
        <v>Muy Alta</v>
      </c>
      <c r="I35" s="527" t="str">
        <f>'Mapa Final'!L35</f>
        <v>Leve</v>
      </c>
      <c r="J35" s="511" t="str">
        <f>'Mapa Final'!N35</f>
        <v xml:space="preserve">Alto </v>
      </c>
      <c r="K35" s="514" t="str">
        <f>'Mapa Final'!AA35</f>
        <v>Media</v>
      </c>
      <c r="L35" s="514" t="str">
        <f>'Mapa Final'!AE35</f>
        <v>Leve</v>
      </c>
      <c r="M35" s="517" t="str">
        <f>'Mapa Final'!AG35</f>
        <v>Moderado</v>
      </c>
      <c r="N35" s="514" t="str">
        <f>'Mapa Final'!AH35</f>
        <v>Aceptar</v>
      </c>
      <c r="O35" s="502"/>
      <c r="P35" s="502"/>
      <c r="Q35" s="502"/>
      <c r="R35" s="502"/>
      <c r="S35" s="502"/>
      <c r="T35" s="502"/>
      <c r="U35" s="502"/>
    </row>
    <row r="36" spans="1:21">
      <c r="A36" s="522"/>
      <c r="B36" s="506"/>
      <c r="C36" s="506"/>
      <c r="D36" s="506"/>
      <c r="E36" s="509"/>
      <c r="F36" s="509"/>
      <c r="G36" s="509"/>
      <c r="H36" s="525"/>
      <c r="I36" s="528"/>
      <c r="J36" s="512"/>
      <c r="K36" s="515"/>
      <c r="L36" s="515"/>
      <c r="M36" s="518"/>
      <c r="N36" s="515"/>
      <c r="O36" s="503"/>
      <c r="P36" s="503"/>
      <c r="Q36" s="503"/>
      <c r="R36" s="503"/>
      <c r="S36" s="503"/>
      <c r="T36" s="503"/>
      <c r="U36" s="503"/>
    </row>
    <row r="37" spans="1:21">
      <c r="A37" s="522"/>
      <c r="B37" s="506"/>
      <c r="C37" s="506"/>
      <c r="D37" s="506"/>
      <c r="E37" s="509"/>
      <c r="F37" s="509"/>
      <c r="G37" s="509"/>
      <c r="H37" s="525"/>
      <c r="I37" s="528"/>
      <c r="J37" s="512"/>
      <c r="K37" s="515"/>
      <c r="L37" s="515"/>
      <c r="M37" s="518"/>
      <c r="N37" s="515"/>
      <c r="O37" s="503"/>
      <c r="P37" s="503"/>
      <c r="Q37" s="503"/>
      <c r="R37" s="503"/>
      <c r="S37" s="503"/>
      <c r="T37" s="503"/>
      <c r="U37" s="503"/>
    </row>
    <row r="38" spans="1:21">
      <c r="A38" s="522"/>
      <c r="B38" s="506"/>
      <c r="C38" s="506"/>
      <c r="D38" s="506"/>
      <c r="E38" s="509"/>
      <c r="F38" s="509"/>
      <c r="G38" s="509"/>
      <c r="H38" s="525"/>
      <c r="I38" s="528"/>
      <c r="J38" s="512"/>
      <c r="K38" s="515"/>
      <c r="L38" s="515"/>
      <c r="M38" s="518"/>
      <c r="N38" s="515"/>
      <c r="O38" s="503"/>
      <c r="P38" s="503"/>
      <c r="Q38" s="503"/>
      <c r="R38" s="503"/>
      <c r="S38" s="503"/>
      <c r="T38" s="503"/>
      <c r="U38" s="503"/>
    </row>
    <row r="39" spans="1:21" ht="234.75" customHeight="1" thickBot="1">
      <c r="A39" s="523"/>
      <c r="B39" s="507"/>
      <c r="C39" s="507"/>
      <c r="D39" s="507"/>
      <c r="E39" s="510"/>
      <c r="F39" s="510"/>
      <c r="G39" s="510"/>
      <c r="H39" s="526"/>
      <c r="I39" s="529"/>
      <c r="J39" s="513"/>
      <c r="K39" s="516"/>
      <c r="L39" s="516"/>
      <c r="M39" s="519"/>
      <c r="N39" s="516"/>
      <c r="O39" s="504"/>
      <c r="P39" s="504"/>
      <c r="Q39" s="504"/>
      <c r="R39" s="504"/>
      <c r="S39" s="504"/>
      <c r="T39" s="504"/>
      <c r="U39" s="504"/>
    </row>
    <row r="40" spans="1:21">
      <c r="A40" s="521">
        <f>'Mapa Final'!A40</f>
        <v>7</v>
      </c>
      <c r="B40" s="505" t="str">
        <f>'Mapa Final'!B40</f>
        <v>Pérdida de documentos</v>
      </c>
      <c r="C40" s="505" t="str">
        <f>'Mapa Final'!C40</f>
        <v>Afectación en la Prestación del Servicio de Justicia</v>
      </c>
      <c r="D40" s="505"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08" t="str">
        <f>'Mapa Final'!E40</f>
        <v>Extravío de documentos temporal o definitivo de los procesos judiciales</v>
      </c>
      <c r="F40" s="508" t="str">
        <f>'Mapa Final'!F40</f>
        <v>Posibilidad de la afectación en la Prestación del Servicio de Justicia debido al extravío de documentos temporal o definitivo de los procesos judiciales</v>
      </c>
      <c r="G40" s="508" t="str">
        <f>'Mapa Final'!G40</f>
        <v>Usuarios, productos y prácticas organizacionales</v>
      </c>
      <c r="H40" s="524" t="str">
        <f>'Mapa Final'!I40</f>
        <v>Muy Alta</v>
      </c>
      <c r="I40" s="527" t="str">
        <f>'Mapa Final'!L40</f>
        <v>Leve</v>
      </c>
      <c r="J40" s="511" t="str">
        <f>'Mapa Final'!N40</f>
        <v xml:space="preserve">Alto </v>
      </c>
      <c r="K40" s="514" t="str">
        <f>'Mapa Final'!AA40</f>
        <v>Media</v>
      </c>
      <c r="L40" s="514" t="str">
        <f>'Mapa Final'!AE40</f>
        <v>Leve</v>
      </c>
      <c r="M40" s="517" t="str">
        <f>'Mapa Final'!AG40</f>
        <v>Moderado</v>
      </c>
      <c r="N40" s="514" t="str">
        <f>'Mapa Final'!AH40</f>
        <v>Aceptar</v>
      </c>
      <c r="O40" s="502"/>
      <c r="P40" s="502"/>
      <c r="Q40" s="502"/>
      <c r="R40" s="502"/>
      <c r="S40" s="502"/>
      <c r="T40" s="502"/>
      <c r="U40" s="502"/>
    </row>
    <row r="41" spans="1:21">
      <c r="A41" s="522"/>
      <c r="B41" s="506"/>
      <c r="C41" s="506"/>
      <c r="D41" s="506"/>
      <c r="E41" s="509"/>
      <c r="F41" s="509"/>
      <c r="G41" s="509"/>
      <c r="H41" s="525"/>
      <c r="I41" s="528"/>
      <c r="J41" s="512"/>
      <c r="K41" s="515"/>
      <c r="L41" s="515"/>
      <c r="M41" s="518"/>
      <c r="N41" s="515"/>
      <c r="O41" s="503"/>
      <c r="P41" s="503"/>
      <c r="Q41" s="503"/>
      <c r="R41" s="503"/>
      <c r="S41" s="503"/>
      <c r="T41" s="503"/>
      <c r="U41" s="503"/>
    </row>
    <row r="42" spans="1:21">
      <c r="A42" s="522"/>
      <c r="B42" s="506"/>
      <c r="C42" s="506"/>
      <c r="D42" s="506"/>
      <c r="E42" s="509"/>
      <c r="F42" s="509"/>
      <c r="G42" s="509"/>
      <c r="H42" s="525"/>
      <c r="I42" s="528"/>
      <c r="J42" s="512"/>
      <c r="K42" s="515"/>
      <c r="L42" s="515"/>
      <c r="M42" s="518"/>
      <c r="N42" s="515"/>
      <c r="O42" s="503"/>
      <c r="P42" s="503"/>
      <c r="Q42" s="503"/>
      <c r="R42" s="503"/>
      <c r="S42" s="503"/>
      <c r="T42" s="503"/>
      <c r="U42" s="503"/>
    </row>
    <row r="43" spans="1:21">
      <c r="A43" s="522"/>
      <c r="B43" s="506"/>
      <c r="C43" s="506"/>
      <c r="D43" s="506"/>
      <c r="E43" s="509"/>
      <c r="F43" s="509"/>
      <c r="G43" s="509"/>
      <c r="H43" s="525"/>
      <c r="I43" s="528"/>
      <c r="J43" s="512"/>
      <c r="K43" s="515"/>
      <c r="L43" s="515"/>
      <c r="M43" s="518"/>
      <c r="N43" s="515"/>
      <c r="O43" s="503"/>
      <c r="P43" s="503"/>
      <c r="Q43" s="503"/>
      <c r="R43" s="503"/>
      <c r="S43" s="503"/>
      <c r="T43" s="503"/>
      <c r="U43" s="503"/>
    </row>
    <row r="44" spans="1:21" ht="194.25" customHeight="1" thickBot="1">
      <c r="A44" s="523"/>
      <c r="B44" s="507"/>
      <c r="C44" s="507"/>
      <c r="D44" s="507"/>
      <c r="E44" s="510"/>
      <c r="F44" s="510"/>
      <c r="G44" s="510"/>
      <c r="H44" s="526"/>
      <c r="I44" s="529"/>
      <c r="J44" s="513"/>
      <c r="K44" s="516"/>
      <c r="L44" s="516"/>
      <c r="M44" s="519"/>
      <c r="N44" s="516"/>
      <c r="O44" s="504"/>
      <c r="P44" s="504"/>
      <c r="Q44" s="504"/>
      <c r="R44" s="504"/>
      <c r="S44" s="504"/>
      <c r="T44" s="504"/>
      <c r="U44" s="504"/>
    </row>
    <row r="45" spans="1:21">
      <c r="A45" s="521">
        <f>'Mapa Final'!A45</f>
        <v>8</v>
      </c>
      <c r="B45" s="505" t="str">
        <f>'Mapa Final'!B45</f>
        <v>Corrupción</v>
      </c>
      <c r="C45" s="505" t="str">
        <f>'Mapa Final'!C45</f>
        <v>Reputacional (Corrupción)</v>
      </c>
      <c r="D45" s="505"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508" t="str">
        <f>'Mapa Final'!E45</f>
        <v xml:space="preserve">Carencia en transparencia, etica y valores . </v>
      </c>
      <c r="F45" s="508" t="str">
        <f>'Mapa Final'!F45</f>
        <v xml:space="preserve">Posibilidad de actos indebidos de  los servidores judiciales debido a  la carencia en transparencia, etica y valores </v>
      </c>
      <c r="G45" s="508" t="str">
        <f>'Mapa Final'!G45</f>
        <v>Fraude Interno</v>
      </c>
      <c r="H45" s="524" t="str">
        <f>'Mapa Final'!I45</f>
        <v>Muy Alta</v>
      </c>
      <c r="I45" s="527" t="str">
        <f>'Mapa Final'!L45</f>
        <v>Mayor</v>
      </c>
      <c r="J45" s="511" t="str">
        <f>'Mapa Final'!N45</f>
        <v xml:space="preserve">Alto </v>
      </c>
      <c r="K45" s="514" t="str">
        <f>'Mapa Final'!AA45</f>
        <v>Media</v>
      </c>
      <c r="L45" s="514" t="str">
        <f>'Mapa Final'!AE45</f>
        <v>Mayor</v>
      </c>
      <c r="M45" s="517" t="str">
        <f>'Mapa Final'!AG45</f>
        <v xml:space="preserve">Alto </v>
      </c>
      <c r="N45" s="514" t="str">
        <f>'Mapa Final'!AH45</f>
        <v>Reducir(mitigar)</v>
      </c>
      <c r="O45" s="502"/>
      <c r="P45" s="502"/>
      <c r="Q45" s="502"/>
      <c r="R45" s="502"/>
      <c r="S45" s="502"/>
      <c r="T45" s="502"/>
      <c r="U45" s="502"/>
    </row>
    <row r="46" spans="1:21">
      <c r="A46" s="522"/>
      <c r="B46" s="506"/>
      <c r="C46" s="506"/>
      <c r="D46" s="506"/>
      <c r="E46" s="509"/>
      <c r="F46" s="509"/>
      <c r="G46" s="509"/>
      <c r="H46" s="525"/>
      <c r="I46" s="528"/>
      <c r="J46" s="512"/>
      <c r="K46" s="515"/>
      <c r="L46" s="515"/>
      <c r="M46" s="518"/>
      <c r="N46" s="515"/>
      <c r="O46" s="503"/>
      <c r="P46" s="503"/>
      <c r="Q46" s="503"/>
      <c r="R46" s="503"/>
      <c r="S46" s="503"/>
      <c r="T46" s="503"/>
      <c r="U46" s="503"/>
    </row>
    <row r="47" spans="1:21">
      <c r="A47" s="522"/>
      <c r="B47" s="506"/>
      <c r="C47" s="506"/>
      <c r="D47" s="506"/>
      <c r="E47" s="509"/>
      <c r="F47" s="509"/>
      <c r="G47" s="509"/>
      <c r="H47" s="525"/>
      <c r="I47" s="528"/>
      <c r="J47" s="512"/>
      <c r="K47" s="515"/>
      <c r="L47" s="515"/>
      <c r="M47" s="518"/>
      <c r="N47" s="515"/>
      <c r="O47" s="503"/>
      <c r="P47" s="503"/>
      <c r="Q47" s="503"/>
      <c r="R47" s="503"/>
      <c r="S47" s="503"/>
      <c r="T47" s="503"/>
      <c r="U47" s="503"/>
    </row>
    <row r="48" spans="1:21">
      <c r="A48" s="522"/>
      <c r="B48" s="506"/>
      <c r="C48" s="506"/>
      <c r="D48" s="506"/>
      <c r="E48" s="509"/>
      <c r="F48" s="509"/>
      <c r="G48" s="509"/>
      <c r="H48" s="525"/>
      <c r="I48" s="528"/>
      <c r="J48" s="512"/>
      <c r="K48" s="515"/>
      <c r="L48" s="515"/>
      <c r="M48" s="518"/>
      <c r="N48" s="515"/>
      <c r="O48" s="503"/>
      <c r="P48" s="503"/>
      <c r="Q48" s="503"/>
      <c r="R48" s="503"/>
      <c r="S48" s="503"/>
      <c r="T48" s="503"/>
      <c r="U48" s="503"/>
    </row>
    <row r="49" spans="1:21" ht="188.25" customHeight="1" thickBot="1">
      <c r="A49" s="523"/>
      <c r="B49" s="507"/>
      <c r="C49" s="507"/>
      <c r="D49" s="507"/>
      <c r="E49" s="510"/>
      <c r="F49" s="510"/>
      <c r="G49" s="510"/>
      <c r="H49" s="526"/>
      <c r="I49" s="529"/>
      <c r="J49" s="513"/>
      <c r="K49" s="516"/>
      <c r="L49" s="516"/>
      <c r="M49" s="519"/>
      <c r="N49" s="516"/>
      <c r="O49" s="504"/>
      <c r="P49" s="504"/>
      <c r="Q49" s="504"/>
      <c r="R49" s="504"/>
      <c r="S49" s="504"/>
      <c r="T49" s="504"/>
      <c r="U49" s="504"/>
    </row>
    <row r="50" spans="1:21">
      <c r="A50" s="521">
        <f>'Mapa Final'!A50</f>
        <v>9</v>
      </c>
      <c r="B50" s="505" t="str">
        <f>'Mapa Final'!B50</f>
        <v>Interrupción o demora en el Servicio Público de Administrar  Justicia</v>
      </c>
      <c r="C50" s="505" t="str">
        <f>'Mapa Final'!C50</f>
        <v>Afectación en la Prestación del Servicio de Justicia</v>
      </c>
      <c r="D50" s="505" t="str">
        <f>'Mapa Final'!D50</f>
        <v>1. Paro por sindicato
2. Huelgas, protestas ciudadana
3. Disturbios o hechos violentos
4.Pandemia
5.Emergencias Ambientales</v>
      </c>
      <c r="E50" s="508" t="str">
        <f>'Mapa Final'!E50</f>
        <v>Suceso de fuerza mayor que imposibilitan la gestión judicial</v>
      </c>
      <c r="F50" s="508" t="str">
        <f>'Mapa Final'!F50</f>
        <v>Posibilidad de  afectación en la Prestación del Servicio de Justicia debido a un suceso de fuerza mayor que imposibilita la gestión judicial</v>
      </c>
      <c r="G50" s="508" t="str">
        <f>'Mapa Final'!G50</f>
        <v>Usuarios, productos y prácticas organizacionales</v>
      </c>
      <c r="H50" s="524" t="str">
        <f>'Mapa Final'!I50</f>
        <v>Muy Alta</v>
      </c>
      <c r="I50" s="527" t="str">
        <f>'Mapa Final'!L50</f>
        <v>Mayor</v>
      </c>
      <c r="J50" s="511" t="str">
        <f>'Mapa Final'!N50</f>
        <v xml:space="preserve">Alto </v>
      </c>
      <c r="K50" s="514" t="str">
        <f>'Mapa Final'!AA50</f>
        <v>Media</v>
      </c>
      <c r="L50" s="514" t="str">
        <f>'Mapa Final'!AE50</f>
        <v>Mayor</v>
      </c>
      <c r="M50" s="517" t="str">
        <f>'Mapa Final'!AG50</f>
        <v xml:space="preserve">Alto </v>
      </c>
      <c r="N50" s="514" t="str">
        <f>'Mapa Final'!AH50</f>
        <v>Aceptar</v>
      </c>
      <c r="O50" s="502"/>
      <c r="P50" s="502"/>
      <c r="Q50" s="502"/>
      <c r="R50" s="502"/>
      <c r="S50" s="502"/>
      <c r="T50" s="502"/>
      <c r="U50" s="502"/>
    </row>
    <row r="51" spans="1:21">
      <c r="A51" s="522"/>
      <c r="B51" s="506"/>
      <c r="C51" s="506"/>
      <c r="D51" s="506"/>
      <c r="E51" s="509"/>
      <c r="F51" s="509"/>
      <c r="G51" s="509"/>
      <c r="H51" s="525"/>
      <c r="I51" s="528"/>
      <c r="J51" s="512"/>
      <c r="K51" s="515"/>
      <c r="L51" s="515"/>
      <c r="M51" s="518"/>
      <c r="N51" s="515"/>
      <c r="O51" s="503"/>
      <c r="P51" s="503"/>
      <c r="Q51" s="503"/>
      <c r="R51" s="503"/>
      <c r="S51" s="503"/>
      <c r="T51" s="503"/>
      <c r="U51" s="503"/>
    </row>
    <row r="52" spans="1:21">
      <c r="A52" s="522"/>
      <c r="B52" s="506"/>
      <c r="C52" s="506"/>
      <c r="D52" s="506"/>
      <c r="E52" s="509"/>
      <c r="F52" s="509"/>
      <c r="G52" s="509"/>
      <c r="H52" s="525"/>
      <c r="I52" s="528"/>
      <c r="J52" s="512"/>
      <c r="K52" s="515"/>
      <c r="L52" s="515"/>
      <c r="M52" s="518"/>
      <c r="N52" s="515"/>
      <c r="O52" s="503"/>
      <c r="P52" s="503"/>
      <c r="Q52" s="503"/>
      <c r="R52" s="503"/>
      <c r="S52" s="503"/>
      <c r="T52" s="503"/>
      <c r="U52" s="503"/>
    </row>
    <row r="53" spans="1:21">
      <c r="A53" s="522"/>
      <c r="B53" s="506"/>
      <c r="C53" s="506"/>
      <c r="D53" s="506"/>
      <c r="E53" s="509"/>
      <c r="F53" s="509"/>
      <c r="G53" s="509"/>
      <c r="H53" s="525"/>
      <c r="I53" s="528"/>
      <c r="J53" s="512"/>
      <c r="K53" s="515"/>
      <c r="L53" s="515"/>
      <c r="M53" s="518"/>
      <c r="N53" s="515"/>
      <c r="O53" s="503"/>
      <c r="P53" s="503"/>
      <c r="Q53" s="503"/>
      <c r="R53" s="503"/>
      <c r="S53" s="503"/>
      <c r="T53" s="503"/>
      <c r="U53" s="503"/>
    </row>
    <row r="54" spans="1:21" ht="56.25" customHeight="1" thickBot="1">
      <c r="A54" s="523"/>
      <c r="B54" s="507"/>
      <c r="C54" s="507"/>
      <c r="D54" s="507"/>
      <c r="E54" s="510"/>
      <c r="F54" s="510"/>
      <c r="G54" s="510"/>
      <c r="H54" s="526"/>
      <c r="I54" s="529"/>
      <c r="J54" s="513"/>
      <c r="K54" s="516"/>
      <c r="L54" s="516"/>
      <c r="M54" s="519"/>
      <c r="N54" s="516"/>
      <c r="O54" s="504"/>
      <c r="P54" s="504"/>
      <c r="Q54" s="504"/>
      <c r="R54" s="504"/>
      <c r="S54" s="504"/>
      <c r="T54" s="504"/>
      <c r="U54" s="504"/>
    </row>
    <row r="55" spans="1:21">
      <c r="A55" s="521">
        <f>'Mapa Final'!A55</f>
        <v>10</v>
      </c>
      <c r="B55" s="505" t="str">
        <f>'Mapa Final'!B55</f>
        <v>Inaplicabilidad de la normavidad ambiental vigente</v>
      </c>
      <c r="C55" s="505" t="str">
        <f>'Mapa Final'!C55</f>
        <v>Afectación Ambiental</v>
      </c>
      <c r="D55" s="505"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08" t="str">
        <f>'Mapa Final'!E55</f>
        <v>Desconocimiento de los lineamientos ambientales y normatividad vigente ambiental</v>
      </c>
      <c r="F55" s="508" t="str">
        <f>'Mapa Final'!F55</f>
        <v>Posibilidad de afectación ambiental debido al desconocimiento de las lineamientos ambientales y normatividad vigente ambiental</v>
      </c>
      <c r="G55" s="508" t="str">
        <f>'Mapa Final'!G55</f>
        <v>Eventos Ambientales Internos</v>
      </c>
      <c r="H55" s="524" t="str">
        <f>'Mapa Final'!I55</f>
        <v>Muy Alta</v>
      </c>
      <c r="I55" s="527" t="str">
        <f>'Mapa Final'!L55</f>
        <v>Leve</v>
      </c>
      <c r="J55" s="511" t="str">
        <f>'Mapa Final'!N55</f>
        <v xml:space="preserve">Alto </v>
      </c>
      <c r="K55" s="514" t="str">
        <f>'Mapa Final'!AA55</f>
        <v>Media</v>
      </c>
      <c r="L55" s="514" t="str">
        <f>'Mapa Final'!AE55</f>
        <v>Leve</v>
      </c>
      <c r="M55" s="517" t="str">
        <f>'Mapa Final'!AG55</f>
        <v>Moderado</v>
      </c>
      <c r="N55" s="514" t="str">
        <f>'Mapa Final'!AH55</f>
        <v>Aceptar</v>
      </c>
      <c r="O55" s="502"/>
      <c r="P55" s="502"/>
      <c r="Q55" s="502"/>
      <c r="R55" s="502"/>
      <c r="S55" s="502"/>
      <c r="T55" s="502"/>
      <c r="U55" s="502"/>
    </row>
    <row r="56" spans="1:21">
      <c r="A56" s="522"/>
      <c r="B56" s="506"/>
      <c r="C56" s="506"/>
      <c r="D56" s="506"/>
      <c r="E56" s="509"/>
      <c r="F56" s="509"/>
      <c r="G56" s="509"/>
      <c r="H56" s="525"/>
      <c r="I56" s="528"/>
      <c r="J56" s="512"/>
      <c r="K56" s="515"/>
      <c r="L56" s="515"/>
      <c r="M56" s="518"/>
      <c r="N56" s="515"/>
      <c r="O56" s="503"/>
      <c r="P56" s="503"/>
      <c r="Q56" s="503"/>
      <c r="R56" s="503"/>
      <c r="S56" s="503"/>
      <c r="T56" s="503"/>
      <c r="U56" s="503"/>
    </row>
    <row r="57" spans="1:21">
      <c r="A57" s="522"/>
      <c r="B57" s="506"/>
      <c r="C57" s="506"/>
      <c r="D57" s="506"/>
      <c r="E57" s="509"/>
      <c r="F57" s="509"/>
      <c r="G57" s="509"/>
      <c r="H57" s="525"/>
      <c r="I57" s="528"/>
      <c r="J57" s="512"/>
      <c r="K57" s="515"/>
      <c r="L57" s="515"/>
      <c r="M57" s="518"/>
      <c r="N57" s="515"/>
      <c r="O57" s="503"/>
      <c r="P57" s="503"/>
      <c r="Q57" s="503"/>
      <c r="R57" s="503"/>
      <c r="S57" s="503"/>
      <c r="T57" s="503"/>
      <c r="U57" s="503"/>
    </row>
    <row r="58" spans="1:21">
      <c r="A58" s="522"/>
      <c r="B58" s="506"/>
      <c r="C58" s="506"/>
      <c r="D58" s="506"/>
      <c r="E58" s="509"/>
      <c r="F58" s="509"/>
      <c r="G58" s="509"/>
      <c r="H58" s="525"/>
      <c r="I58" s="528"/>
      <c r="J58" s="512"/>
      <c r="K58" s="515"/>
      <c r="L58" s="515"/>
      <c r="M58" s="518"/>
      <c r="N58" s="515"/>
      <c r="O58" s="503"/>
      <c r="P58" s="503"/>
      <c r="Q58" s="503"/>
      <c r="R58" s="503"/>
      <c r="S58" s="503"/>
      <c r="T58" s="503"/>
      <c r="U58" s="503"/>
    </row>
    <row r="59" spans="1:21" ht="159.75" customHeight="1" thickBot="1">
      <c r="A59" s="523"/>
      <c r="B59" s="507"/>
      <c r="C59" s="507"/>
      <c r="D59" s="507"/>
      <c r="E59" s="510"/>
      <c r="F59" s="510"/>
      <c r="G59" s="510"/>
      <c r="H59" s="526"/>
      <c r="I59" s="529"/>
      <c r="J59" s="513"/>
      <c r="K59" s="516"/>
      <c r="L59" s="516"/>
      <c r="M59" s="519"/>
      <c r="N59" s="516"/>
      <c r="O59" s="504"/>
      <c r="P59" s="504"/>
      <c r="Q59" s="504"/>
      <c r="R59" s="504"/>
      <c r="S59" s="504"/>
      <c r="T59" s="504"/>
      <c r="U59" s="504"/>
    </row>
    <row r="60" spans="1:21">
      <c r="A60" s="521">
        <f>'Mapa Final'!A60</f>
        <v>11</v>
      </c>
      <c r="B60" s="505" t="str">
        <f>'Mapa Final'!B60</f>
        <v>Inconsistencias en operaciones con depositos Judiciales</v>
      </c>
      <c r="C60" s="505" t="str">
        <f>'Mapa Final'!C60</f>
        <v>Afectación en la Prestación del Servicio de Justicia</v>
      </c>
      <c r="D60" s="505" t="str">
        <f>'Mapa Final'!D60</f>
        <v>1. Error desde la providencia judicial que ordena la operación sobre depósitos judiciales.  
2.Falta de capacitación en el manejo de aplicativos: módulo de depositos judiciales y portal web.
3. Errores Humanos.
4. Fallas en el modulo de depositos Judiciales</v>
      </c>
      <c r="E60" s="508" t="str">
        <f>'Mapa Final'!E60</f>
        <v xml:space="preserve"> orden Judicial inadecuada.</v>
      </c>
      <c r="F60" s="508" t="str">
        <f>'Mapa Final'!F60</f>
        <v>Son errores que se pueden presentar en el proceso de elaboración de órdenes de pago, fraccionamiento y conversión,error que puede estar desde el auto, o puede generarse en el proceso de dar trámite a lo dispuesto por el Juez.</v>
      </c>
      <c r="G60" s="508" t="str">
        <f>'Mapa Final'!G60</f>
        <v>Ejecución y Administración de Procesos</v>
      </c>
      <c r="H60" s="524" t="str">
        <f>'Mapa Final'!I60</f>
        <v>Muy Alta</v>
      </c>
      <c r="I60" s="527" t="str">
        <f>'Mapa Final'!L60</f>
        <v>Leve</v>
      </c>
      <c r="J60" s="511" t="str">
        <f>'Mapa Final'!N60</f>
        <v xml:space="preserve">Alto </v>
      </c>
      <c r="K60" s="514" t="str">
        <f>'Mapa Final'!AA60</f>
        <v>Media</v>
      </c>
      <c r="L60" s="514" t="str">
        <f>'Mapa Final'!AE60</f>
        <v>Leve</v>
      </c>
      <c r="M60" s="517" t="str">
        <f>'Mapa Final'!AG60</f>
        <v>Moderado</v>
      </c>
      <c r="N60" s="514" t="str">
        <f>'Mapa Final'!AH60</f>
        <v>Aceptar</v>
      </c>
      <c r="O60" s="502"/>
      <c r="P60" s="502"/>
      <c r="Q60" s="502"/>
      <c r="R60" s="502"/>
      <c r="S60" s="502"/>
      <c r="T60" s="502"/>
      <c r="U60" s="502"/>
    </row>
    <row r="61" spans="1:21">
      <c r="A61" s="522"/>
      <c r="B61" s="506"/>
      <c r="C61" s="506"/>
      <c r="D61" s="506"/>
      <c r="E61" s="509"/>
      <c r="F61" s="509"/>
      <c r="G61" s="509"/>
      <c r="H61" s="525"/>
      <c r="I61" s="528"/>
      <c r="J61" s="512"/>
      <c r="K61" s="515"/>
      <c r="L61" s="515"/>
      <c r="M61" s="518"/>
      <c r="N61" s="515"/>
      <c r="O61" s="503"/>
      <c r="P61" s="503"/>
      <c r="Q61" s="503"/>
      <c r="R61" s="503"/>
      <c r="S61" s="503"/>
      <c r="T61" s="503"/>
      <c r="U61" s="503"/>
    </row>
    <row r="62" spans="1:21">
      <c r="A62" s="522"/>
      <c r="B62" s="506"/>
      <c r="C62" s="506"/>
      <c r="D62" s="506"/>
      <c r="E62" s="509"/>
      <c r="F62" s="509"/>
      <c r="G62" s="509"/>
      <c r="H62" s="525"/>
      <c r="I62" s="528"/>
      <c r="J62" s="512"/>
      <c r="K62" s="515"/>
      <c r="L62" s="515"/>
      <c r="M62" s="518"/>
      <c r="N62" s="515"/>
      <c r="O62" s="503"/>
      <c r="P62" s="503"/>
      <c r="Q62" s="503"/>
      <c r="R62" s="503"/>
      <c r="S62" s="503"/>
      <c r="T62" s="503"/>
      <c r="U62" s="503"/>
    </row>
    <row r="63" spans="1:21">
      <c r="A63" s="522"/>
      <c r="B63" s="506"/>
      <c r="C63" s="506"/>
      <c r="D63" s="506"/>
      <c r="E63" s="509"/>
      <c r="F63" s="509"/>
      <c r="G63" s="509"/>
      <c r="H63" s="525"/>
      <c r="I63" s="528"/>
      <c r="J63" s="512"/>
      <c r="K63" s="515"/>
      <c r="L63" s="515"/>
      <c r="M63" s="518"/>
      <c r="N63" s="515"/>
      <c r="O63" s="503"/>
      <c r="P63" s="503"/>
      <c r="Q63" s="503"/>
      <c r="R63" s="503"/>
      <c r="S63" s="503"/>
      <c r="T63" s="503"/>
      <c r="U63" s="503"/>
    </row>
    <row r="64" spans="1:21" ht="15.75" thickBot="1">
      <c r="A64" s="523"/>
      <c r="B64" s="507"/>
      <c r="C64" s="507"/>
      <c r="D64" s="507"/>
      <c r="E64" s="510"/>
      <c r="F64" s="510"/>
      <c r="G64" s="510"/>
      <c r="H64" s="526"/>
      <c r="I64" s="529"/>
      <c r="J64" s="513"/>
      <c r="K64" s="516"/>
      <c r="L64" s="516"/>
      <c r="M64" s="519"/>
      <c r="N64" s="516"/>
      <c r="O64" s="504"/>
      <c r="P64" s="504"/>
      <c r="Q64" s="504"/>
      <c r="R64" s="504"/>
      <c r="S64" s="504"/>
      <c r="T64" s="504"/>
      <c r="U64" s="504"/>
    </row>
  </sheetData>
  <mergeCells count="250">
    <mergeCell ref="S60:S64"/>
    <mergeCell ref="T60:T64"/>
    <mergeCell ref="U60:U64"/>
    <mergeCell ref="J60:J64"/>
    <mergeCell ref="K60:K64"/>
    <mergeCell ref="L60:L64"/>
    <mergeCell ref="M60:M64"/>
    <mergeCell ref="N60:N64"/>
    <mergeCell ref="O60:O64"/>
    <mergeCell ref="P60:P64"/>
    <mergeCell ref="Q60:Q64"/>
    <mergeCell ref="R60:R64"/>
    <mergeCell ref="A60:A64"/>
    <mergeCell ref="B60:B64"/>
    <mergeCell ref="C60:C64"/>
    <mergeCell ref="D60:D64"/>
    <mergeCell ref="E60:E64"/>
    <mergeCell ref="F60:F64"/>
    <mergeCell ref="G60:G64"/>
    <mergeCell ref="H60:H64"/>
    <mergeCell ref="I60:I6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5: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5: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K60:L60">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H60:I60">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A60 C60:E60">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F60:G60">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64">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64">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N60">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64">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64">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64">
    <cfRule type="containsText" dxfId="83" priority="86" operator="containsText" text="Media">
      <formula>NOT(ISERROR(SEARCH("Media",K55)))</formula>
    </cfRule>
  </conditionalFormatting>
  <conditionalFormatting sqref="L55:L64">
    <cfRule type="containsText" dxfId="82" priority="85" operator="containsText" text="Moderado">
      <formula>NOT(ISERROR(SEARCH("Moderado",L55)))</formula>
    </cfRule>
  </conditionalFormatting>
  <conditionalFormatting sqref="J55:J64">
    <cfRule type="containsText" dxfId="81" priority="84" operator="containsText" text="Moderado">
      <formula>NOT(ISERROR(SEARCH("Moderado",J55)))</formula>
    </cfRule>
  </conditionalFormatting>
  <conditionalFormatting sqref="J55:J64">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64">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64">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64">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B60">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00000000-0002-0000-0F00-000000000000}"/>
    <dataValidation allowBlank="1" showInputMessage="1" showErrorMessage="1" prompt="Seleccionar si el responsable es el responsable de las acciones es el nivel central" sqref="P7:P8" xr:uid="{00000000-0002-0000-0F00-000001000000}"/>
    <dataValidation allowBlank="1" showInputMessage="1" showErrorMessage="1" prompt="Describir las actividades que se van a desarrollar para el proyecto" sqref="O7" xr:uid="{00000000-0002-0000-0F00-000002000000}"/>
    <dataValidation allowBlank="1" showInputMessage="1" showErrorMessage="1" prompt="El grado de afectación puede ser " sqref="I8" xr:uid="{00000000-0002-0000-0F00-000003000000}"/>
    <dataValidation allowBlank="1" showInputMessage="1" showErrorMessage="1" prompt="Que tan factible es que materialize el riesgo?" sqref="H8" xr:uid="{00000000-0002-0000-0F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5000000}"/>
    <dataValidation allowBlank="1" showInputMessage="1" showErrorMessage="1" prompt="Seleccionar el tipo de riesgo teniendo en cuenta que  factor organizaconal afecta. Ver explicacion en hoja " sqref="E8" xr:uid="{00000000-0002-0000-0F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J53"/>
  <sheetViews>
    <sheetView topLeftCell="A7" zoomScale="80" zoomScaleNormal="80" workbookViewId="0">
      <selection activeCell="B7" sqref="B7:E7"/>
    </sheetView>
  </sheetViews>
  <sheetFormatPr defaultColWidth="10.5703125" defaultRowHeight="14.25"/>
  <cols>
    <col min="1" max="1" width="44.42578125" style="111" customWidth="1"/>
    <col min="2" max="2" width="15.5703125" style="112" customWidth="1"/>
    <col min="3" max="3" width="39.42578125" style="208" customWidth="1"/>
    <col min="4" max="4" width="24.140625" style="112" customWidth="1"/>
    <col min="5" max="5" width="46.5703125" style="208" customWidth="1"/>
    <col min="6" max="16384" width="10.5703125" style="82"/>
  </cols>
  <sheetData>
    <row r="1" spans="1:10" ht="12.75" customHeight="1">
      <c r="A1" s="197"/>
      <c r="B1" s="309" t="s">
        <v>14</v>
      </c>
      <c r="C1" s="309"/>
      <c r="D1" s="309"/>
      <c r="E1" s="198"/>
      <c r="F1" s="197"/>
      <c r="G1" s="197"/>
      <c r="H1" s="197"/>
      <c r="J1" s="97"/>
    </row>
    <row r="2" spans="1:10" ht="12.75" customHeight="1">
      <c r="A2" s="197"/>
      <c r="B2" s="309" t="s">
        <v>15</v>
      </c>
      <c r="C2" s="309"/>
      <c r="D2" s="309"/>
      <c r="E2" s="198"/>
      <c r="F2" s="197"/>
      <c r="G2" s="197"/>
      <c r="H2" s="197"/>
      <c r="J2" s="97"/>
    </row>
    <row r="3" spans="1:10" ht="12.75" customHeight="1">
      <c r="A3" s="197"/>
      <c r="B3" s="266"/>
      <c r="C3" s="199"/>
      <c r="D3" s="266"/>
      <c r="E3" s="198"/>
      <c r="F3" s="197"/>
      <c r="G3" s="197"/>
      <c r="H3" s="197"/>
      <c r="J3" s="97"/>
    </row>
    <row r="4" spans="1:10" ht="12.75" customHeight="1">
      <c r="A4" s="197"/>
      <c r="B4" s="266"/>
      <c r="C4" s="199"/>
      <c r="D4" s="266"/>
      <c r="E4" s="198"/>
      <c r="F4" s="197"/>
      <c r="G4" s="197"/>
      <c r="H4" s="197"/>
      <c r="J4" s="97"/>
    </row>
    <row r="5" spans="1:10" ht="87" customHeight="1">
      <c r="A5" s="98" t="s">
        <v>16</v>
      </c>
      <c r="B5" s="310" t="s">
        <v>17</v>
      </c>
      <c r="C5" s="310"/>
      <c r="D5" s="98" t="s">
        <v>18</v>
      </c>
      <c r="E5" s="200" t="s">
        <v>19</v>
      </c>
      <c r="G5" s="97"/>
      <c r="J5" s="99"/>
    </row>
    <row r="6" spans="1:10" s="205" customFormat="1" ht="16.7" customHeight="1">
      <c r="A6" s="201"/>
      <c r="B6" s="202"/>
      <c r="C6" s="203"/>
      <c r="D6" s="201"/>
      <c r="E6" s="204"/>
      <c r="J6" s="206"/>
    </row>
    <row r="7" spans="1:10" ht="54.75" customHeight="1">
      <c r="A7" s="100" t="s">
        <v>20</v>
      </c>
      <c r="B7" s="311" t="s">
        <v>21</v>
      </c>
      <c r="C7" s="311"/>
      <c r="D7" s="311"/>
      <c r="E7" s="311"/>
    </row>
    <row r="8" spans="1:10" ht="13.35" customHeight="1">
      <c r="A8" s="207"/>
      <c r="B8" s="207"/>
      <c r="D8" s="101"/>
      <c r="E8" s="209"/>
    </row>
    <row r="9" spans="1:10" ht="28.5" customHeight="1">
      <c r="A9" s="210" t="s">
        <v>22</v>
      </c>
      <c r="B9" s="312" t="s">
        <v>23</v>
      </c>
      <c r="C9" s="312"/>
      <c r="D9" s="312"/>
      <c r="E9" s="312"/>
    </row>
    <row r="10" spans="1:10" ht="21" customHeight="1">
      <c r="A10" s="207"/>
      <c r="B10" s="207"/>
      <c r="D10" s="101"/>
      <c r="E10" s="209"/>
    </row>
    <row r="11" spans="1:10" s="102" customFormat="1" ht="12.75">
      <c r="A11" s="308" t="s">
        <v>24</v>
      </c>
      <c r="B11" s="308"/>
      <c r="C11" s="308"/>
      <c r="D11" s="308"/>
      <c r="E11" s="308"/>
    </row>
    <row r="12" spans="1:10" s="102" customFormat="1" ht="12.75" customHeight="1">
      <c r="A12" s="103" t="s">
        <v>25</v>
      </c>
      <c r="B12" s="103" t="s">
        <v>26</v>
      </c>
      <c r="C12" s="211" t="s">
        <v>27</v>
      </c>
      <c r="D12" s="104" t="s">
        <v>28</v>
      </c>
      <c r="E12" s="211" t="s">
        <v>29</v>
      </c>
    </row>
    <row r="13" spans="1:10" s="102" customFormat="1" ht="12.75" customHeight="1">
      <c r="A13" s="103"/>
      <c r="B13" s="103"/>
      <c r="C13" s="211"/>
      <c r="D13" s="104"/>
      <c r="E13" s="211"/>
    </row>
    <row r="14" spans="1:10" s="102" customFormat="1" ht="130.5" customHeight="1">
      <c r="A14" s="293" t="s">
        <v>30</v>
      </c>
      <c r="B14" s="212">
        <v>1</v>
      </c>
      <c r="C14" s="110" t="s">
        <v>31</v>
      </c>
      <c r="D14" s="212">
        <v>1</v>
      </c>
      <c r="E14" s="110" t="s">
        <v>32</v>
      </c>
    </row>
    <row r="15" spans="1:10" s="102" customFormat="1" ht="67.5" customHeight="1">
      <c r="A15" s="293"/>
      <c r="B15" s="212">
        <v>2</v>
      </c>
      <c r="C15" s="110" t="s">
        <v>33</v>
      </c>
      <c r="D15" s="213">
        <v>2</v>
      </c>
      <c r="E15" s="110" t="s">
        <v>34</v>
      </c>
    </row>
    <row r="16" spans="1:10" s="102" customFormat="1" ht="72" customHeight="1">
      <c r="A16" s="294" t="s">
        <v>35</v>
      </c>
      <c r="B16" s="212">
        <v>3</v>
      </c>
      <c r="C16" s="110" t="s">
        <v>36</v>
      </c>
      <c r="D16" s="214"/>
      <c r="E16" s="110"/>
    </row>
    <row r="17" spans="1:5" s="102" customFormat="1" ht="126" customHeight="1">
      <c r="A17" s="295"/>
      <c r="B17" s="212">
        <v>4</v>
      </c>
      <c r="C17" s="110" t="s">
        <v>37</v>
      </c>
      <c r="D17" s="213">
        <v>3</v>
      </c>
      <c r="E17" s="110" t="s">
        <v>38</v>
      </c>
    </row>
    <row r="18" spans="1:5" s="102" customFormat="1" ht="97.5" customHeight="1">
      <c r="A18" s="296" t="s">
        <v>39</v>
      </c>
      <c r="B18" s="212">
        <v>5</v>
      </c>
      <c r="C18" s="110" t="s">
        <v>40</v>
      </c>
      <c r="D18" s="213">
        <v>4</v>
      </c>
      <c r="E18" s="110" t="s">
        <v>41</v>
      </c>
    </row>
    <row r="19" spans="1:5" s="102" customFormat="1" ht="93" customHeight="1">
      <c r="A19" s="294"/>
      <c r="B19" s="212">
        <v>6</v>
      </c>
      <c r="C19" s="110" t="s">
        <v>42</v>
      </c>
      <c r="D19" s="212">
        <v>5</v>
      </c>
      <c r="E19" s="110" t="s">
        <v>43</v>
      </c>
    </row>
    <row r="20" spans="1:5" s="102" customFormat="1" ht="62.25" customHeight="1">
      <c r="A20" s="295"/>
      <c r="B20" s="212">
        <v>7</v>
      </c>
      <c r="C20" s="110" t="s">
        <v>44</v>
      </c>
      <c r="D20" s="212"/>
      <c r="E20" s="110"/>
    </row>
    <row r="21" spans="1:5" s="102" customFormat="1" ht="81.75" customHeight="1">
      <c r="A21" s="296" t="s">
        <v>45</v>
      </c>
      <c r="B21" s="212">
        <v>8</v>
      </c>
      <c r="C21" s="110" t="s">
        <v>46</v>
      </c>
      <c r="D21" s="212">
        <v>6</v>
      </c>
      <c r="E21" s="110" t="s">
        <v>47</v>
      </c>
    </row>
    <row r="22" spans="1:5" s="102" customFormat="1" ht="132.75" customHeight="1">
      <c r="A22" s="295"/>
      <c r="B22" s="212">
        <v>9</v>
      </c>
      <c r="C22" s="110" t="s">
        <v>48</v>
      </c>
      <c r="D22" s="212"/>
      <c r="E22" s="110"/>
    </row>
    <row r="23" spans="1:5" s="102" customFormat="1" ht="89.1" customHeight="1">
      <c r="A23" s="267" t="s">
        <v>49</v>
      </c>
      <c r="B23" s="215">
        <v>10</v>
      </c>
      <c r="C23" s="216" t="s">
        <v>50</v>
      </c>
      <c r="D23" s="215">
        <v>7</v>
      </c>
      <c r="E23" s="217" t="s">
        <v>51</v>
      </c>
    </row>
    <row r="24" spans="1:5" s="102" customFormat="1" ht="58.5" customHeight="1">
      <c r="A24" s="297" t="s">
        <v>52</v>
      </c>
      <c r="B24" s="215">
        <v>11</v>
      </c>
      <c r="C24" s="216" t="s">
        <v>53</v>
      </c>
      <c r="D24" s="105"/>
      <c r="E24" s="218"/>
    </row>
    <row r="25" spans="1:5" s="102" customFormat="1" ht="44.25" customHeight="1">
      <c r="A25" s="298"/>
      <c r="B25" s="215">
        <v>12</v>
      </c>
      <c r="C25" s="216" t="s">
        <v>54</v>
      </c>
      <c r="D25" s="267">
        <v>8</v>
      </c>
      <c r="E25" s="219" t="s">
        <v>55</v>
      </c>
    </row>
    <row r="26" spans="1:5" s="102" customFormat="1" ht="12.75">
      <c r="A26" s="299" t="s">
        <v>56</v>
      </c>
      <c r="B26" s="300"/>
      <c r="C26" s="300"/>
      <c r="D26" s="300"/>
      <c r="E26" s="301"/>
    </row>
    <row r="27" spans="1:5" s="102" customFormat="1" ht="12.75" customHeight="1">
      <c r="A27" s="106" t="s">
        <v>57</v>
      </c>
      <c r="B27" s="107" t="s">
        <v>26</v>
      </c>
      <c r="C27" s="220" t="s">
        <v>58</v>
      </c>
      <c r="D27" s="108" t="s">
        <v>28</v>
      </c>
      <c r="E27" s="220" t="s">
        <v>59</v>
      </c>
    </row>
    <row r="28" spans="1:5" ht="48" customHeight="1">
      <c r="A28" s="302" t="s">
        <v>60</v>
      </c>
      <c r="B28" s="221">
        <v>1</v>
      </c>
      <c r="C28" s="222" t="s">
        <v>61</v>
      </c>
      <c r="D28" s="221">
        <v>1</v>
      </c>
      <c r="E28" s="223" t="s">
        <v>62</v>
      </c>
    </row>
    <row r="29" spans="1:5" ht="50.25" customHeight="1">
      <c r="A29" s="303"/>
      <c r="B29" s="221">
        <v>2</v>
      </c>
      <c r="C29" s="222" t="s">
        <v>63</v>
      </c>
      <c r="D29" s="221">
        <v>2</v>
      </c>
      <c r="E29" s="223" t="s">
        <v>64</v>
      </c>
    </row>
    <row r="30" spans="1:5" ht="53.25" customHeight="1">
      <c r="A30" s="303"/>
      <c r="B30" s="221">
        <v>3</v>
      </c>
      <c r="C30" s="223" t="s">
        <v>65</v>
      </c>
      <c r="D30" s="221"/>
      <c r="E30" s="223"/>
    </row>
    <row r="31" spans="1:5" ht="64.5" customHeight="1">
      <c r="A31" s="304"/>
      <c r="B31" s="221">
        <v>4</v>
      </c>
      <c r="C31" s="223" t="s">
        <v>66</v>
      </c>
      <c r="D31" s="221"/>
      <c r="E31" s="223"/>
    </row>
    <row r="32" spans="1:5" ht="63.75">
      <c r="A32" s="224" t="s">
        <v>67</v>
      </c>
      <c r="B32" s="267">
        <v>5</v>
      </c>
      <c r="C32" s="225" t="s">
        <v>68</v>
      </c>
      <c r="D32" s="109">
        <v>3</v>
      </c>
      <c r="E32" s="226" t="s">
        <v>69</v>
      </c>
    </row>
    <row r="33" spans="1:5" ht="51">
      <c r="A33" s="305" t="s">
        <v>70</v>
      </c>
      <c r="B33" s="227">
        <v>6</v>
      </c>
      <c r="C33" s="223" t="s">
        <v>71</v>
      </c>
      <c r="D33" s="221">
        <v>4</v>
      </c>
      <c r="E33" s="223" t="s">
        <v>72</v>
      </c>
    </row>
    <row r="34" spans="1:5" hidden="1">
      <c r="A34" s="306"/>
      <c r="B34" s="227">
        <v>6</v>
      </c>
      <c r="C34" s="228"/>
      <c r="D34" s="229"/>
      <c r="E34" s="223"/>
    </row>
    <row r="35" spans="1:5" ht="57.75" customHeight="1">
      <c r="A35" s="306"/>
      <c r="B35" s="227">
        <v>7</v>
      </c>
      <c r="C35" s="223" t="s">
        <v>73</v>
      </c>
      <c r="D35" s="230"/>
      <c r="E35" s="223"/>
    </row>
    <row r="36" spans="1:5" ht="48" customHeight="1">
      <c r="A36" s="306"/>
      <c r="B36" s="227">
        <v>8</v>
      </c>
      <c r="C36" s="223" t="s">
        <v>74</v>
      </c>
      <c r="D36" s="230"/>
      <c r="E36" s="223"/>
    </row>
    <row r="37" spans="1:5" ht="71.25" customHeight="1">
      <c r="A37" s="306"/>
      <c r="B37" s="227">
        <v>9</v>
      </c>
      <c r="C37" s="223" t="s">
        <v>75</v>
      </c>
      <c r="D37" s="230"/>
      <c r="E37" s="223"/>
    </row>
    <row r="38" spans="1:5" ht="90" customHeight="1">
      <c r="A38" s="307"/>
      <c r="B38" s="227">
        <v>10</v>
      </c>
      <c r="C38" s="223" t="s">
        <v>76</v>
      </c>
      <c r="D38" s="231"/>
      <c r="E38" s="223"/>
    </row>
    <row r="39" spans="1:5" ht="51">
      <c r="A39" s="305" t="s">
        <v>77</v>
      </c>
      <c r="B39" s="227">
        <v>11</v>
      </c>
      <c r="C39" s="223" t="s">
        <v>78</v>
      </c>
      <c r="D39" s="231">
        <v>5</v>
      </c>
      <c r="E39" s="223" t="s">
        <v>79</v>
      </c>
    </row>
    <row r="40" spans="1:5" ht="38.25">
      <c r="A40" s="306"/>
      <c r="B40" s="227">
        <v>12</v>
      </c>
      <c r="C40" s="223" t="s">
        <v>80</v>
      </c>
      <c r="D40" s="231">
        <v>6</v>
      </c>
      <c r="E40" s="223" t="s">
        <v>81</v>
      </c>
    </row>
    <row r="41" spans="1:5" ht="76.5">
      <c r="A41" s="307"/>
      <c r="B41" s="227">
        <v>13</v>
      </c>
      <c r="C41" s="223" t="s">
        <v>82</v>
      </c>
      <c r="D41" s="231">
        <v>7</v>
      </c>
      <c r="E41" s="223" t="s">
        <v>83</v>
      </c>
    </row>
    <row r="42" spans="1:5" ht="38.25">
      <c r="A42" s="305" t="s">
        <v>84</v>
      </c>
      <c r="B42" s="227">
        <v>14</v>
      </c>
      <c r="C42" s="223" t="s">
        <v>85</v>
      </c>
      <c r="D42" s="231">
        <v>8</v>
      </c>
      <c r="E42" s="223" t="s">
        <v>86</v>
      </c>
    </row>
    <row r="43" spans="1:5" ht="99" customHeight="1">
      <c r="A43" s="306"/>
      <c r="B43" s="227">
        <v>15</v>
      </c>
      <c r="C43" s="223" t="s">
        <v>87</v>
      </c>
      <c r="D43" s="231">
        <v>9</v>
      </c>
      <c r="E43" s="223" t="s">
        <v>88</v>
      </c>
    </row>
    <row r="44" spans="1:5" ht="100.5" customHeight="1">
      <c r="A44" s="306"/>
      <c r="B44" s="227">
        <v>16</v>
      </c>
      <c r="C44" s="223" t="s">
        <v>89</v>
      </c>
      <c r="D44" s="231">
        <v>10</v>
      </c>
      <c r="E44" s="223" t="s">
        <v>90</v>
      </c>
    </row>
    <row r="45" spans="1:5" ht="25.5">
      <c r="A45" s="307"/>
      <c r="B45" s="232"/>
      <c r="C45" s="223"/>
      <c r="D45" s="231">
        <v>11</v>
      </c>
      <c r="E45" s="223" t="s">
        <v>91</v>
      </c>
    </row>
    <row r="46" spans="1:5" ht="51">
      <c r="A46" s="305" t="s">
        <v>92</v>
      </c>
      <c r="B46" s="227">
        <v>17</v>
      </c>
      <c r="C46" s="223" t="s">
        <v>93</v>
      </c>
      <c r="D46" s="231">
        <v>12</v>
      </c>
      <c r="E46" s="223" t="s">
        <v>94</v>
      </c>
    </row>
    <row r="47" spans="1:5" ht="25.5">
      <c r="A47" s="307"/>
      <c r="B47" s="227"/>
      <c r="C47" s="223"/>
      <c r="D47" s="231">
        <v>13</v>
      </c>
      <c r="E47" s="223" t="s">
        <v>95</v>
      </c>
    </row>
    <row r="48" spans="1:5" ht="61.5" customHeight="1">
      <c r="A48" s="224" t="s">
        <v>96</v>
      </c>
      <c r="B48" s="221">
        <v>18</v>
      </c>
      <c r="C48" s="233" t="s">
        <v>97</v>
      </c>
      <c r="D48" s="231"/>
      <c r="E48" s="223"/>
    </row>
    <row r="49" spans="1:5" ht="65.25" customHeight="1">
      <c r="A49" s="227" t="s">
        <v>98</v>
      </c>
      <c r="B49" s="227">
        <v>19</v>
      </c>
      <c r="C49" s="223" t="s">
        <v>99</v>
      </c>
      <c r="D49" s="231">
        <v>14</v>
      </c>
      <c r="E49" s="223" t="s">
        <v>100</v>
      </c>
    </row>
    <row r="50" spans="1:5" ht="50.25" customHeight="1">
      <c r="A50" s="290" t="s">
        <v>101</v>
      </c>
      <c r="B50" s="227">
        <v>20</v>
      </c>
      <c r="C50" s="223" t="s">
        <v>102</v>
      </c>
      <c r="D50" s="231"/>
      <c r="E50" s="223"/>
    </row>
    <row r="51" spans="1:5">
      <c r="A51" s="291"/>
      <c r="B51" s="227"/>
      <c r="C51" s="223"/>
      <c r="D51" s="231"/>
      <c r="E51" s="223"/>
    </row>
    <row r="52" spans="1:5">
      <c r="A52" s="292"/>
      <c r="B52" s="227"/>
      <c r="C52" s="223"/>
      <c r="D52" s="234"/>
      <c r="E52" s="223"/>
    </row>
    <row r="53" spans="1:5">
      <c r="A53" s="227" t="s">
        <v>103</v>
      </c>
      <c r="B53" s="221"/>
      <c r="C53" s="235"/>
      <c r="D53" s="221"/>
      <c r="E53" s="235"/>
    </row>
  </sheetData>
  <mergeCells count="18">
    <mergeCell ref="A11:E11"/>
    <mergeCell ref="B1:D1"/>
    <mergeCell ref="B2:D2"/>
    <mergeCell ref="B5:C5"/>
    <mergeCell ref="B7:E7"/>
    <mergeCell ref="B9:E9"/>
    <mergeCell ref="A50:A52"/>
    <mergeCell ref="A14:A15"/>
    <mergeCell ref="A16:A17"/>
    <mergeCell ref="A18:A20"/>
    <mergeCell ref="A21:A22"/>
    <mergeCell ref="A24:A25"/>
    <mergeCell ref="A26:E26"/>
    <mergeCell ref="A28:A31"/>
    <mergeCell ref="A33:A38"/>
    <mergeCell ref="A39:A41"/>
    <mergeCell ref="A42:A45"/>
    <mergeCell ref="A46:A4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F33"/>
  <sheetViews>
    <sheetView topLeftCell="A4" zoomScaleNormal="100" workbookViewId="0">
      <pane ySplit="2" topLeftCell="A10" activePane="bottomLeft" state="frozen"/>
      <selection pane="bottomLeft" activeCell="A10" sqref="A10"/>
      <selection activeCell="A4" sqref="A4"/>
    </sheetView>
  </sheetViews>
  <sheetFormatPr defaultColWidth="10.5703125" defaultRowHeight="18.75"/>
  <cols>
    <col min="1" max="1" width="52.140625" style="95" customWidth="1"/>
    <col min="2" max="2" width="10.140625" style="96" customWidth="1"/>
    <col min="3" max="3" width="11.42578125" style="94" customWidth="1"/>
    <col min="4" max="4" width="13" style="94" customWidth="1"/>
    <col min="5" max="5" width="11.85546875" style="94" customWidth="1"/>
    <col min="6" max="6" width="44.42578125" style="95" customWidth="1"/>
  </cols>
  <sheetData>
    <row r="1" spans="1:6" ht="22.5" customHeight="1">
      <c r="A1" s="313" t="s">
        <v>14</v>
      </c>
      <c r="B1" s="313"/>
      <c r="C1" s="313"/>
      <c r="D1" s="313"/>
      <c r="E1" s="313"/>
      <c r="F1" s="313"/>
    </row>
    <row r="2" spans="1:6">
      <c r="A2" s="314" t="s">
        <v>104</v>
      </c>
      <c r="B2" s="314"/>
      <c r="C2" s="314"/>
      <c r="D2" s="314"/>
      <c r="E2" s="314"/>
      <c r="F2" s="314"/>
    </row>
    <row r="3" spans="1:6">
      <c r="A3" s="315" t="s">
        <v>105</v>
      </c>
      <c r="B3" s="316"/>
      <c r="C3" s="316"/>
      <c r="D3" s="316"/>
      <c r="E3" s="316"/>
      <c r="F3" s="317"/>
    </row>
    <row r="4" spans="1:6" ht="28.5" customHeight="1">
      <c r="A4" s="318" t="s">
        <v>106</v>
      </c>
      <c r="B4" s="320" t="s">
        <v>107</v>
      </c>
      <c r="C4" s="321"/>
      <c r="D4" s="321"/>
      <c r="E4" s="322"/>
      <c r="F4" s="91" t="s">
        <v>108</v>
      </c>
    </row>
    <row r="5" spans="1:6" ht="46.5" customHeight="1">
      <c r="A5" s="319"/>
      <c r="B5" s="92" t="s">
        <v>109</v>
      </c>
      <c r="C5" s="92" t="s">
        <v>110</v>
      </c>
      <c r="D5" s="92" t="s">
        <v>111</v>
      </c>
      <c r="E5" s="92" t="s">
        <v>112</v>
      </c>
      <c r="F5" s="93"/>
    </row>
    <row r="6" spans="1:6" ht="25.5">
      <c r="A6" s="223" t="s">
        <v>113</v>
      </c>
      <c r="B6" s="221" t="s">
        <v>114</v>
      </c>
      <c r="C6" s="221">
        <v>1</v>
      </c>
      <c r="D6" s="221"/>
      <c r="E6" s="221"/>
      <c r="F6" s="234" t="s">
        <v>115</v>
      </c>
    </row>
    <row r="7" spans="1:6" ht="38.25">
      <c r="A7" s="223" t="s">
        <v>116</v>
      </c>
      <c r="B7" s="221">
        <v>5.6</v>
      </c>
      <c r="C7" s="221">
        <v>4.5</v>
      </c>
      <c r="D7" s="221"/>
      <c r="E7" s="221"/>
      <c r="F7" s="234" t="s">
        <v>117</v>
      </c>
    </row>
    <row r="8" spans="1:6" ht="38.25">
      <c r="A8" s="223" t="s">
        <v>118</v>
      </c>
      <c r="B8" s="221">
        <v>3.4</v>
      </c>
      <c r="C8" s="221"/>
      <c r="D8" s="234">
        <v>6</v>
      </c>
      <c r="E8" s="221">
        <v>3</v>
      </c>
      <c r="F8" s="234" t="s">
        <v>115</v>
      </c>
    </row>
    <row r="9" spans="1:6" ht="38.25">
      <c r="A9" s="223" t="s">
        <v>119</v>
      </c>
      <c r="B9" s="221">
        <v>8</v>
      </c>
      <c r="C9" s="221"/>
      <c r="D9" s="221"/>
      <c r="E9" s="221"/>
      <c r="F9" s="234" t="s">
        <v>115</v>
      </c>
    </row>
    <row r="10" spans="1:6" ht="25.5">
      <c r="A10" s="223" t="s">
        <v>120</v>
      </c>
      <c r="B10" s="236">
        <v>9</v>
      </c>
      <c r="C10" s="221"/>
      <c r="D10" s="221"/>
      <c r="E10" s="221"/>
      <c r="F10" s="234" t="s">
        <v>117</v>
      </c>
    </row>
    <row r="11" spans="1:6" ht="25.5">
      <c r="A11" s="223" t="s">
        <v>55</v>
      </c>
      <c r="B11" s="221">
        <v>12</v>
      </c>
      <c r="C11" s="221"/>
      <c r="D11" s="221"/>
      <c r="E11" s="221"/>
      <c r="F11" s="234" t="s">
        <v>117</v>
      </c>
    </row>
    <row r="12" spans="1:6" ht="38.25">
      <c r="A12" s="222" t="s">
        <v>121</v>
      </c>
      <c r="B12" s="221"/>
      <c r="C12" s="221"/>
      <c r="D12" s="221">
        <v>1</v>
      </c>
      <c r="E12" s="221"/>
      <c r="F12" s="234" t="s">
        <v>117</v>
      </c>
    </row>
    <row r="13" spans="1:6" ht="38.25">
      <c r="A13" s="222" t="s">
        <v>122</v>
      </c>
      <c r="B13" s="221"/>
      <c r="C13" s="221"/>
      <c r="D13" s="221">
        <v>2</v>
      </c>
      <c r="E13" s="221">
        <v>2</v>
      </c>
      <c r="F13" s="234" t="s">
        <v>117</v>
      </c>
    </row>
    <row r="14" spans="1:6" ht="38.25">
      <c r="A14" s="223" t="s">
        <v>123</v>
      </c>
      <c r="B14" s="221"/>
      <c r="C14" s="221"/>
      <c r="D14" s="221">
        <v>3</v>
      </c>
      <c r="E14" s="221"/>
      <c r="F14" s="234" t="s">
        <v>117</v>
      </c>
    </row>
    <row r="15" spans="1:6" ht="25.5">
      <c r="A15" s="223" t="s">
        <v>124</v>
      </c>
      <c r="B15" s="221"/>
      <c r="C15" s="221"/>
      <c r="D15" s="221">
        <v>4</v>
      </c>
      <c r="E15" s="221"/>
      <c r="F15" s="234" t="s">
        <v>117</v>
      </c>
    </row>
    <row r="16" spans="1:6" ht="25.5">
      <c r="A16" s="223" t="s">
        <v>125</v>
      </c>
      <c r="B16" s="221"/>
      <c r="C16" s="221"/>
      <c r="D16" s="221">
        <v>7</v>
      </c>
      <c r="E16" s="221"/>
      <c r="F16" s="234" t="s">
        <v>115</v>
      </c>
    </row>
    <row r="17" spans="1:6" ht="25.5">
      <c r="A17" s="223" t="s">
        <v>126</v>
      </c>
      <c r="B17" s="221"/>
      <c r="C17" s="221"/>
      <c r="D17" s="221">
        <v>8</v>
      </c>
      <c r="E17" s="221"/>
      <c r="F17" s="234" t="s">
        <v>115</v>
      </c>
    </row>
    <row r="18" spans="1:6" ht="38.25">
      <c r="A18" s="223" t="s">
        <v>127</v>
      </c>
      <c r="B18" s="221">
        <v>12</v>
      </c>
      <c r="C18" s="221"/>
      <c r="D18" s="221"/>
      <c r="E18" s="221"/>
      <c r="F18" s="234" t="s">
        <v>115</v>
      </c>
    </row>
    <row r="19" spans="1:6" ht="51">
      <c r="A19" s="223" t="s">
        <v>128</v>
      </c>
      <c r="B19" s="221"/>
      <c r="C19" s="221"/>
      <c r="D19" s="221">
        <v>10</v>
      </c>
      <c r="E19" s="221"/>
      <c r="F19" s="234" t="s">
        <v>117</v>
      </c>
    </row>
    <row r="20" spans="1:6" ht="25.5">
      <c r="A20" s="223" t="s">
        <v>129</v>
      </c>
      <c r="B20" s="221"/>
      <c r="C20" s="221"/>
      <c r="D20" s="234">
        <v>16</v>
      </c>
      <c r="E20" s="221">
        <v>10</v>
      </c>
      <c r="F20" s="234" t="s">
        <v>115</v>
      </c>
    </row>
    <row r="21" spans="1:6" ht="25.5">
      <c r="A21" s="223" t="s">
        <v>130</v>
      </c>
      <c r="B21" s="221"/>
      <c r="C21" s="221"/>
      <c r="D21" s="234">
        <v>14</v>
      </c>
      <c r="E21" s="221"/>
      <c r="F21" s="234" t="s">
        <v>115</v>
      </c>
    </row>
    <row r="22" spans="1:6" ht="63.75">
      <c r="A22" s="223" t="s">
        <v>87</v>
      </c>
      <c r="B22" s="221"/>
      <c r="C22" s="221"/>
      <c r="D22" s="221">
        <v>15</v>
      </c>
      <c r="E22" s="221"/>
      <c r="F22" s="234" t="s">
        <v>115</v>
      </c>
    </row>
    <row r="23" spans="1:6" ht="38.25">
      <c r="A23" s="223" t="s">
        <v>131</v>
      </c>
      <c r="B23" s="221"/>
      <c r="C23" s="221"/>
      <c r="D23" s="221">
        <v>17</v>
      </c>
      <c r="E23" s="221"/>
      <c r="F23" s="234" t="s">
        <v>117</v>
      </c>
    </row>
    <row r="24" spans="1:6" ht="38.25">
      <c r="A24" s="223" t="s">
        <v>132</v>
      </c>
      <c r="B24" s="221"/>
      <c r="C24" s="221"/>
      <c r="D24" s="221"/>
      <c r="E24" s="221">
        <v>1</v>
      </c>
      <c r="F24" s="237" t="s">
        <v>117</v>
      </c>
    </row>
    <row r="25" spans="1:6" ht="25.5">
      <c r="A25" s="223" t="s">
        <v>133</v>
      </c>
      <c r="B25" s="221"/>
      <c r="C25" s="221"/>
      <c r="D25" s="221"/>
      <c r="E25" s="221">
        <v>4</v>
      </c>
      <c r="F25" s="234" t="s">
        <v>117</v>
      </c>
    </row>
    <row r="26" spans="1:6" ht="25.5">
      <c r="A26" s="223" t="s">
        <v>134</v>
      </c>
      <c r="B26" s="221"/>
      <c r="C26" s="221"/>
      <c r="D26" s="221"/>
      <c r="E26" s="221">
        <v>6</v>
      </c>
      <c r="F26" s="234" t="s">
        <v>117</v>
      </c>
    </row>
    <row r="27" spans="1:6" ht="63.75">
      <c r="A27" s="223" t="s">
        <v>135</v>
      </c>
      <c r="B27" s="221"/>
      <c r="C27" s="221"/>
      <c r="D27" s="221"/>
      <c r="E27" s="221">
        <v>7</v>
      </c>
      <c r="F27" s="234" t="s">
        <v>115</v>
      </c>
    </row>
    <row r="28" spans="1:6" ht="25.5">
      <c r="A28" s="223" t="s">
        <v>136</v>
      </c>
      <c r="B28" s="221"/>
      <c r="C28" s="221"/>
      <c r="D28" s="221"/>
      <c r="E28" s="221">
        <v>8</v>
      </c>
      <c r="F28" s="237" t="s">
        <v>117</v>
      </c>
    </row>
    <row r="29" spans="1:6" ht="25.5">
      <c r="A29" s="223" t="s">
        <v>88</v>
      </c>
      <c r="B29" s="221"/>
      <c r="C29" s="221"/>
      <c r="D29" s="221"/>
      <c r="E29" s="221">
        <v>9</v>
      </c>
      <c r="F29" s="237" t="s">
        <v>117</v>
      </c>
    </row>
    <row r="30" spans="1:6" ht="25.5">
      <c r="A30" s="223" t="s">
        <v>91</v>
      </c>
      <c r="B30" s="221"/>
      <c r="C30" s="221"/>
      <c r="D30" s="221"/>
      <c r="E30" s="221">
        <v>11</v>
      </c>
      <c r="F30" s="234" t="s">
        <v>117</v>
      </c>
    </row>
    <row r="31" spans="1:6" ht="25.5">
      <c r="A31" s="223" t="s">
        <v>94</v>
      </c>
      <c r="B31" s="221"/>
      <c r="C31" s="221"/>
      <c r="D31" s="221"/>
      <c r="E31" s="221">
        <v>12</v>
      </c>
      <c r="F31" s="234" t="s">
        <v>117</v>
      </c>
    </row>
    <row r="32" spans="1:6" ht="25.5">
      <c r="A32" s="223" t="s">
        <v>95</v>
      </c>
      <c r="B32" s="221"/>
      <c r="C32" s="221"/>
      <c r="D32" s="221"/>
      <c r="E32" s="221">
        <v>13</v>
      </c>
      <c r="F32" s="238" t="s">
        <v>115</v>
      </c>
    </row>
    <row r="33" spans="1:6" ht="25.5">
      <c r="A33" s="223" t="s">
        <v>100</v>
      </c>
      <c r="B33" s="221"/>
      <c r="C33" s="221"/>
      <c r="D33" s="221"/>
      <c r="E33" s="221">
        <v>14</v>
      </c>
      <c r="F33" s="237" t="s">
        <v>117</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A28" zoomScale="112" zoomScaleNormal="112" workbookViewId="0">
      <selection activeCell="E33" sqref="E33:F33"/>
    </sheetView>
  </sheetViews>
  <sheetFormatPr defaultColWidth="11.42578125" defaultRowHeight="15"/>
  <cols>
    <col min="1" max="1" width="2.85546875" style="6" customWidth="1"/>
    <col min="2" max="3" width="24.7109375" style="6" customWidth="1"/>
    <col min="4" max="4" width="16" style="6" customWidth="1"/>
    <col min="5" max="5" width="24.7109375" style="6" customWidth="1"/>
    <col min="6" max="6" width="27.7109375" style="6" customWidth="1"/>
    <col min="7" max="8" width="24.7109375" style="6" customWidth="1"/>
    <col min="9" max="16384" width="11.42578125" style="6"/>
  </cols>
  <sheetData>
    <row r="1" spans="2:8" ht="15.75" thickBot="1"/>
    <row r="2" spans="2:8" ht="18">
      <c r="B2" s="323" t="s">
        <v>137</v>
      </c>
      <c r="C2" s="324"/>
      <c r="D2" s="324"/>
      <c r="E2" s="324"/>
      <c r="F2" s="324"/>
      <c r="G2" s="324"/>
      <c r="H2" s="325"/>
    </row>
    <row r="3" spans="2:8" ht="16.5">
      <c r="B3" s="326" t="s">
        <v>138</v>
      </c>
      <c r="C3" s="327"/>
      <c r="D3" s="327"/>
      <c r="E3" s="327"/>
      <c r="F3" s="327"/>
      <c r="G3" s="327"/>
      <c r="H3" s="328"/>
    </row>
    <row r="4" spans="2:8" ht="88.5" customHeight="1">
      <c r="B4" s="329" t="s">
        <v>139</v>
      </c>
      <c r="C4" s="330"/>
      <c r="D4" s="330"/>
      <c r="E4" s="330"/>
      <c r="F4" s="330"/>
      <c r="G4" s="330"/>
      <c r="H4" s="331"/>
    </row>
    <row r="5" spans="2:8" ht="16.5">
      <c r="B5" s="7"/>
      <c r="C5" s="8"/>
      <c r="D5" s="8"/>
      <c r="E5" s="8"/>
      <c r="F5" s="8"/>
      <c r="G5" s="8"/>
      <c r="H5" s="9"/>
    </row>
    <row r="6" spans="2:8" ht="16.5" customHeight="1">
      <c r="B6" s="332" t="s">
        <v>140</v>
      </c>
      <c r="C6" s="333"/>
      <c r="D6" s="333"/>
      <c r="E6" s="333"/>
      <c r="F6" s="333"/>
      <c r="G6" s="333"/>
      <c r="H6" s="334"/>
    </row>
    <row r="7" spans="2:8" ht="44.25" customHeight="1">
      <c r="B7" s="332"/>
      <c r="C7" s="333"/>
      <c r="D7" s="333"/>
      <c r="E7" s="333"/>
      <c r="F7" s="333"/>
      <c r="G7" s="333"/>
      <c r="H7" s="334"/>
    </row>
    <row r="8" spans="2:8" ht="15.75" thickBot="1">
      <c r="B8" s="10"/>
      <c r="C8" s="11"/>
      <c r="D8" s="12"/>
      <c r="E8" s="13"/>
      <c r="F8" s="13"/>
      <c r="G8" s="14"/>
      <c r="H8" s="15"/>
    </row>
    <row r="9" spans="2:8" ht="15.75" thickTop="1">
      <c r="B9" s="10"/>
      <c r="C9" s="335" t="s">
        <v>141</v>
      </c>
      <c r="D9" s="336"/>
      <c r="E9" s="337" t="s">
        <v>142</v>
      </c>
      <c r="F9" s="338"/>
      <c r="G9" s="11"/>
      <c r="H9" s="15"/>
    </row>
    <row r="10" spans="2:8" ht="35.25" customHeight="1">
      <c r="B10" s="10"/>
      <c r="C10" s="339" t="s">
        <v>143</v>
      </c>
      <c r="D10" s="340"/>
      <c r="E10" s="341" t="s">
        <v>144</v>
      </c>
      <c r="F10" s="342"/>
      <c r="G10" s="11"/>
      <c r="H10" s="15"/>
    </row>
    <row r="11" spans="2:8" ht="17.25" customHeight="1">
      <c r="B11" s="10"/>
      <c r="C11" s="339" t="s">
        <v>145</v>
      </c>
      <c r="D11" s="340"/>
      <c r="E11" s="341" t="s">
        <v>146</v>
      </c>
      <c r="F11" s="342"/>
      <c r="G11" s="11"/>
      <c r="H11" s="15"/>
    </row>
    <row r="12" spans="2:8" ht="19.5" customHeight="1">
      <c r="B12" s="10"/>
      <c r="C12" s="339" t="s">
        <v>147</v>
      </c>
      <c r="D12" s="340"/>
      <c r="E12" s="341" t="s">
        <v>148</v>
      </c>
      <c r="F12" s="342"/>
      <c r="G12" s="11"/>
      <c r="H12" s="15"/>
    </row>
    <row r="13" spans="2:8" ht="27" customHeight="1">
      <c r="B13" s="10"/>
      <c r="C13" s="339" t="s">
        <v>149</v>
      </c>
      <c r="D13" s="340"/>
      <c r="E13" s="341" t="s">
        <v>150</v>
      </c>
      <c r="F13" s="342"/>
      <c r="G13" s="11"/>
      <c r="H13" s="15"/>
    </row>
    <row r="14" spans="2:8" ht="34.5" customHeight="1">
      <c r="B14" s="10"/>
      <c r="C14" s="343" t="s">
        <v>151</v>
      </c>
      <c r="D14" s="344"/>
      <c r="E14" s="345" t="s">
        <v>152</v>
      </c>
      <c r="F14" s="346"/>
      <c r="G14" s="11"/>
      <c r="H14" s="15"/>
    </row>
    <row r="15" spans="2:8" ht="27.75" customHeight="1">
      <c r="B15" s="10"/>
      <c r="C15" s="343" t="s">
        <v>153</v>
      </c>
      <c r="D15" s="344"/>
      <c r="E15" s="345" t="s">
        <v>154</v>
      </c>
      <c r="F15" s="346"/>
      <c r="G15" s="11"/>
      <c r="H15" s="15"/>
    </row>
    <row r="16" spans="2:8" ht="28.5" customHeight="1">
      <c r="B16" s="10"/>
      <c r="C16" s="343" t="s">
        <v>155</v>
      </c>
      <c r="D16" s="344"/>
      <c r="E16" s="345" t="s">
        <v>156</v>
      </c>
      <c r="F16" s="346"/>
      <c r="G16" s="11"/>
      <c r="H16" s="15"/>
    </row>
    <row r="17" spans="2:8" ht="72.75" customHeight="1">
      <c r="B17" s="10"/>
      <c r="C17" s="343" t="s">
        <v>157</v>
      </c>
      <c r="D17" s="344"/>
      <c r="E17" s="345" t="s">
        <v>158</v>
      </c>
      <c r="F17" s="346"/>
      <c r="G17" s="11"/>
      <c r="H17" s="15"/>
    </row>
    <row r="18" spans="2:8" ht="64.5" customHeight="1">
      <c r="B18" s="10"/>
      <c r="C18" s="343" t="s">
        <v>159</v>
      </c>
      <c r="D18" s="344"/>
      <c r="E18" s="345" t="s">
        <v>160</v>
      </c>
      <c r="F18" s="346"/>
      <c r="G18" s="11"/>
      <c r="H18" s="15"/>
    </row>
    <row r="19" spans="2:8" ht="71.25" customHeight="1">
      <c r="B19" s="10"/>
      <c r="C19" s="343" t="s">
        <v>161</v>
      </c>
      <c r="D19" s="344"/>
      <c r="E19" s="345" t="s">
        <v>162</v>
      </c>
      <c r="F19" s="346"/>
      <c r="G19" s="11"/>
      <c r="H19" s="15"/>
    </row>
    <row r="20" spans="2:8" ht="55.5" customHeight="1">
      <c r="B20" s="10"/>
      <c r="C20" s="347" t="s">
        <v>163</v>
      </c>
      <c r="D20" s="348"/>
      <c r="E20" s="345" t="s">
        <v>164</v>
      </c>
      <c r="F20" s="346"/>
      <c r="G20" s="11"/>
      <c r="H20" s="15"/>
    </row>
    <row r="21" spans="2:8" ht="42" customHeight="1">
      <c r="B21" s="10"/>
      <c r="C21" s="347" t="s">
        <v>165</v>
      </c>
      <c r="D21" s="348"/>
      <c r="E21" s="345" t="s">
        <v>166</v>
      </c>
      <c r="F21" s="346"/>
      <c r="G21" s="11"/>
      <c r="H21" s="15"/>
    </row>
    <row r="22" spans="2:8" ht="59.25" customHeight="1">
      <c r="B22" s="10"/>
      <c r="C22" s="347" t="s">
        <v>167</v>
      </c>
      <c r="D22" s="348"/>
      <c r="E22" s="345" t="s">
        <v>168</v>
      </c>
      <c r="F22" s="346"/>
      <c r="G22" s="11"/>
      <c r="H22" s="15"/>
    </row>
    <row r="23" spans="2:8" ht="23.25" customHeight="1">
      <c r="B23" s="10"/>
      <c r="C23" s="347" t="s">
        <v>169</v>
      </c>
      <c r="D23" s="348"/>
      <c r="E23" s="345" t="s">
        <v>170</v>
      </c>
      <c r="F23" s="346"/>
      <c r="G23" s="11"/>
      <c r="H23" s="15"/>
    </row>
    <row r="24" spans="2:8" ht="30.75" customHeight="1">
      <c r="B24" s="10"/>
      <c r="C24" s="347" t="s">
        <v>171</v>
      </c>
      <c r="D24" s="348"/>
      <c r="E24" s="345" t="s">
        <v>172</v>
      </c>
      <c r="F24" s="346"/>
      <c r="G24" s="11"/>
      <c r="H24" s="15"/>
    </row>
    <row r="25" spans="2:8" ht="33" customHeight="1">
      <c r="B25" s="10"/>
      <c r="C25" s="347" t="s">
        <v>173</v>
      </c>
      <c r="D25" s="348"/>
      <c r="E25" s="345" t="s">
        <v>174</v>
      </c>
      <c r="F25" s="346"/>
      <c r="G25" s="11"/>
      <c r="H25" s="15"/>
    </row>
    <row r="26" spans="2:8" ht="30" customHeight="1">
      <c r="B26" s="10"/>
      <c r="C26" s="347" t="s">
        <v>175</v>
      </c>
      <c r="D26" s="348"/>
      <c r="E26" s="345" t="s">
        <v>176</v>
      </c>
      <c r="F26" s="346"/>
      <c r="G26" s="11"/>
      <c r="H26" s="15"/>
    </row>
    <row r="27" spans="2:8" ht="35.25" customHeight="1">
      <c r="B27" s="10"/>
      <c r="C27" s="347" t="s">
        <v>177</v>
      </c>
      <c r="D27" s="348"/>
      <c r="E27" s="345" t="s">
        <v>178</v>
      </c>
      <c r="F27" s="346"/>
      <c r="G27" s="11"/>
      <c r="H27" s="15"/>
    </row>
    <row r="28" spans="2:8" ht="31.5" customHeight="1">
      <c r="B28" s="10"/>
      <c r="C28" s="347" t="s">
        <v>179</v>
      </c>
      <c r="D28" s="348"/>
      <c r="E28" s="345" t="s">
        <v>180</v>
      </c>
      <c r="F28" s="346"/>
      <c r="G28" s="11"/>
      <c r="H28" s="15"/>
    </row>
    <row r="29" spans="2:8" ht="35.25" customHeight="1">
      <c r="B29" s="10"/>
      <c r="C29" s="347" t="s">
        <v>181</v>
      </c>
      <c r="D29" s="348"/>
      <c r="E29" s="345" t="s">
        <v>182</v>
      </c>
      <c r="F29" s="346"/>
      <c r="G29" s="11"/>
      <c r="H29" s="15"/>
    </row>
    <row r="30" spans="2:8" ht="59.25" customHeight="1">
      <c r="B30" s="10"/>
      <c r="C30" s="347" t="s">
        <v>183</v>
      </c>
      <c r="D30" s="348"/>
      <c r="E30" s="345" t="s">
        <v>184</v>
      </c>
      <c r="F30" s="346"/>
      <c r="G30" s="11"/>
      <c r="H30" s="15"/>
    </row>
    <row r="31" spans="2:8" ht="57" customHeight="1">
      <c r="B31" s="10"/>
      <c r="C31" s="347" t="s">
        <v>185</v>
      </c>
      <c r="D31" s="348"/>
      <c r="E31" s="345" t="s">
        <v>186</v>
      </c>
      <c r="F31" s="346"/>
      <c r="G31" s="11"/>
      <c r="H31" s="15"/>
    </row>
    <row r="32" spans="2:8" ht="82.5" customHeight="1">
      <c r="B32" s="10"/>
      <c r="C32" s="347" t="s">
        <v>187</v>
      </c>
      <c r="D32" s="348"/>
      <c r="E32" s="345" t="s">
        <v>188</v>
      </c>
      <c r="F32" s="346"/>
      <c r="G32" s="11"/>
      <c r="H32" s="15"/>
    </row>
    <row r="33" spans="2:8" ht="46.5" customHeight="1">
      <c r="B33" s="10"/>
      <c r="C33" s="347" t="s">
        <v>189</v>
      </c>
      <c r="D33" s="348"/>
      <c r="E33" s="345" t="s">
        <v>190</v>
      </c>
      <c r="F33" s="346"/>
      <c r="G33" s="11"/>
      <c r="H33" s="15"/>
    </row>
    <row r="34" spans="2:8" ht="6.75" customHeight="1" thickBot="1">
      <c r="B34" s="10"/>
      <c r="C34" s="355"/>
      <c r="D34" s="356"/>
      <c r="E34" s="357"/>
      <c r="F34" s="358"/>
      <c r="G34" s="11"/>
      <c r="H34" s="15"/>
    </row>
    <row r="35" spans="2:8" ht="15.75" thickTop="1">
      <c r="B35" s="10"/>
      <c r="C35" s="16"/>
      <c r="D35" s="16"/>
      <c r="E35" s="17"/>
      <c r="F35" s="17"/>
      <c r="G35" s="11"/>
      <c r="H35" s="15"/>
    </row>
    <row r="36" spans="2:8" ht="21" customHeight="1">
      <c r="B36" s="349" t="s">
        <v>191</v>
      </c>
      <c r="C36" s="350"/>
      <c r="D36" s="350"/>
      <c r="E36" s="350"/>
      <c r="F36" s="350"/>
      <c r="G36" s="350"/>
      <c r="H36" s="351"/>
    </row>
    <row r="37" spans="2:8" ht="20.25" customHeight="1">
      <c r="B37" s="349" t="s">
        <v>192</v>
      </c>
      <c r="C37" s="350"/>
      <c r="D37" s="350"/>
      <c r="E37" s="350"/>
      <c r="F37" s="350"/>
      <c r="G37" s="350"/>
      <c r="H37" s="351"/>
    </row>
    <row r="38" spans="2:8" ht="20.25" customHeight="1">
      <c r="B38" s="349" t="s">
        <v>193</v>
      </c>
      <c r="C38" s="350"/>
      <c r="D38" s="350"/>
      <c r="E38" s="350"/>
      <c r="F38" s="350"/>
      <c r="G38" s="350"/>
      <c r="H38" s="351"/>
    </row>
    <row r="39" spans="2:8" ht="21.75" customHeight="1">
      <c r="B39" s="349" t="s">
        <v>194</v>
      </c>
      <c r="C39" s="350"/>
      <c r="D39" s="350"/>
      <c r="E39" s="350"/>
      <c r="F39" s="350"/>
      <c r="G39" s="350"/>
      <c r="H39" s="351"/>
    </row>
    <row r="40" spans="2:8" ht="22.5" customHeight="1">
      <c r="B40" s="349" t="s">
        <v>195</v>
      </c>
      <c r="C40" s="350"/>
      <c r="D40" s="350"/>
      <c r="E40" s="350"/>
      <c r="F40" s="350"/>
      <c r="G40" s="350"/>
      <c r="H40" s="351"/>
    </row>
    <row r="41" spans="2:8" ht="32.25" customHeight="1" thickBot="1">
      <c r="B41" s="352" t="s">
        <v>196</v>
      </c>
      <c r="C41" s="353"/>
      <c r="D41" s="353"/>
      <c r="E41" s="353"/>
      <c r="F41" s="353"/>
      <c r="G41" s="353"/>
      <c r="H41" s="354"/>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65"/>
  <sheetViews>
    <sheetView topLeftCell="H55" zoomScale="120" zoomScaleNormal="120" workbookViewId="0">
      <selection activeCell="P55" sqref="P55"/>
    </sheetView>
  </sheetViews>
  <sheetFormatPr defaultColWidth="11.42578125" defaultRowHeight="1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style="265" customWidth="1"/>
    <col min="22" max="22" width="14" customWidth="1"/>
    <col min="23" max="23" width="14" bestFit="1" customWidth="1"/>
    <col min="24" max="24" width="38.7109375" customWidth="1"/>
    <col min="25" max="25" width="44.85546875" customWidth="1"/>
    <col min="26" max="26" width="4.85546875" hidden="1" customWidth="1"/>
    <col min="27" max="27" width="11.85546875" customWidth="1"/>
    <col min="28" max="28" width="11.85546875" hidden="1" customWidth="1"/>
    <col min="29" max="29" width="41.7109375"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125"/>
    <col min="299" max="16384" width="11.42578125" style="154"/>
  </cols>
  <sheetData>
    <row r="1" spans="1:298" s="151" customFormat="1" ht="16.5" customHeight="1">
      <c r="A1" s="400"/>
      <c r="B1" s="401"/>
      <c r="C1" s="401"/>
      <c r="D1" s="390" t="s">
        <v>197</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2" t="s">
        <v>198</v>
      </c>
      <c r="AM1" s="392"/>
      <c r="AN1" s="392"/>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c r="IW1" s="150"/>
      <c r="IX1" s="150"/>
      <c r="IY1" s="150"/>
      <c r="IZ1" s="150"/>
      <c r="JA1" s="150"/>
      <c r="JB1" s="150"/>
      <c r="JC1" s="150"/>
      <c r="JD1" s="150"/>
      <c r="JE1" s="150"/>
      <c r="JF1" s="150"/>
      <c r="JG1" s="150"/>
      <c r="JH1" s="150"/>
      <c r="JI1" s="150"/>
      <c r="JJ1" s="150"/>
      <c r="JK1" s="150"/>
      <c r="JL1" s="150"/>
      <c r="JM1" s="150"/>
      <c r="JN1" s="150"/>
      <c r="JO1" s="150"/>
      <c r="JP1" s="150"/>
      <c r="JQ1" s="150"/>
      <c r="JR1" s="150"/>
      <c r="JS1" s="150"/>
      <c r="JT1" s="150"/>
      <c r="JU1" s="150"/>
      <c r="JV1" s="150"/>
      <c r="JW1" s="150"/>
      <c r="JX1" s="150"/>
      <c r="JY1" s="150"/>
      <c r="JZ1" s="150"/>
      <c r="KA1" s="150"/>
      <c r="KB1" s="150"/>
      <c r="KC1" s="150"/>
      <c r="KD1" s="150"/>
      <c r="KE1" s="150"/>
      <c r="KF1" s="150"/>
      <c r="KG1" s="150"/>
      <c r="KH1" s="150"/>
      <c r="KI1" s="150"/>
      <c r="KJ1" s="150"/>
      <c r="KK1" s="150"/>
      <c r="KL1" s="150"/>
    </row>
    <row r="2" spans="1:298" s="151" customFormat="1" ht="39.75" customHeight="1">
      <c r="A2" s="402"/>
      <c r="B2" s="403"/>
      <c r="C2" s="403"/>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2"/>
      <c r="AM2" s="392"/>
      <c r="AN2" s="392"/>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c r="IV2" s="150"/>
      <c r="IW2" s="150"/>
      <c r="IX2" s="150"/>
      <c r="IY2" s="150"/>
      <c r="IZ2" s="150"/>
      <c r="JA2" s="150"/>
      <c r="JB2" s="150"/>
      <c r="JC2" s="150"/>
      <c r="JD2" s="150"/>
      <c r="JE2" s="150"/>
      <c r="JF2" s="150"/>
      <c r="JG2" s="150"/>
      <c r="JH2" s="150"/>
      <c r="JI2" s="150"/>
      <c r="JJ2" s="150"/>
      <c r="JK2" s="150"/>
      <c r="JL2" s="150"/>
      <c r="JM2" s="150"/>
      <c r="JN2" s="150"/>
      <c r="JO2" s="150"/>
      <c r="JP2" s="150"/>
      <c r="JQ2" s="150"/>
      <c r="JR2" s="150"/>
      <c r="JS2" s="150"/>
      <c r="JT2" s="150"/>
      <c r="JU2" s="150"/>
      <c r="JV2" s="150"/>
      <c r="JW2" s="150"/>
      <c r="JX2" s="150"/>
      <c r="JY2" s="150"/>
      <c r="JZ2" s="150"/>
      <c r="KA2" s="150"/>
      <c r="KB2" s="150"/>
      <c r="KC2" s="150"/>
      <c r="KD2" s="150"/>
      <c r="KE2" s="150"/>
      <c r="KF2" s="150"/>
      <c r="KG2" s="150"/>
      <c r="KH2" s="150"/>
      <c r="KI2" s="150"/>
      <c r="KJ2" s="150"/>
      <c r="KK2" s="150"/>
      <c r="KL2" s="150"/>
    </row>
    <row r="3" spans="1:298" s="151" customFormat="1" ht="16.5">
      <c r="A3" s="2"/>
      <c r="B3" s="2"/>
      <c r="C3" s="277"/>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2"/>
      <c r="AM3" s="392"/>
      <c r="AN3" s="392"/>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row>
    <row r="4" spans="1:298" s="151" customFormat="1" ht="26.25" customHeight="1">
      <c r="A4" s="393" t="s">
        <v>199</v>
      </c>
      <c r="B4" s="394"/>
      <c r="C4" s="395"/>
      <c r="D4" s="396" t="s">
        <v>200</v>
      </c>
      <c r="E4" s="397"/>
      <c r="F4" s="397"/>
      <c r="G4" s="397"/>
      <c r="H4" s="397"/>
      <c r="I4" s="397"/>
      <c r="J4" s="397"/>
      <c r="K4" s="397"/>
      <c r="L4" s="397"/>
      <c r="M4" s="397"/>
      <c r="N4" s="398"/>
      <c r="O4" s="399"/>
      <c r="P4" s="399"/>
      <c r="Q4" s="399"/>
      <c r="R4" s="1"/>
      <c r="S4" s="1"/>
      <c r="T4" s="1"/>
      <c r="U4" s="261"/>
      <c r="V4" s="1"/>
      <c r="W4" s="1"/>
      <c r="X4" s="1"/>
      <c r="Y4" s="1"/>
      <c r="Z4" s="1"/>
      <c r="AA4" s="1"/>
      <c r="AB4" s="1"/>
      <c r="AC4" s="1"/>
      <c r="AD4" s="1"/>
      <c r="AE4" s="1"/>
      <c r="AF4" s="1"/>
      <c r="AG4" s="1"/>
      <c r="AH4" s="1"/>
      <c r="AI4" s="1"/>
      <c r="AJ4" s="1"/>
      <c r="AK4" s="1"/>
      <c r="AL4" s="1"/>
      <c r="AM4" s="1"/>
      <c r="AN4" s="1"/>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c r="IU4" s="150"/>
      <c r="IV4" s="150"/>
      <c r="IW4" s="150"/>
      <c r="IX4" s="150"/>
      <c r="IY4" s="150"/>
      <c r="IZ4" s="150"/>
      <c r="JA4" s="150"/>
      <c r="JB4" s="150"/>
      <c r="JC4" s="150"/>
      <c r="JD4" s="150"/>
      <c r="JE4" s="150"/>
      <c r="JF4" s="150"/>
      <c r="JG4" s="150"/>
      <c r="JH4" s="150"/>
      <c r="JI4" s="150"/>
      <c r="JJ4" s="150"/>
      <c r="JK4" s="150"/>
      <c r="JL4" s="150"/>
      <c r="JM4" s="150"/>
      <c r="JN4" s="150"/>
      <c r="JO4" s="150"/>
      <c r="JP4" s="150"/>
      <c r="JQ4" s="150"/>
      <c r="JR4" s="150"/>
      <c r="JS4" s="150"/>
      <c r="JT4" s="150"/>
      <c r="JU4" s="150"/>
      <c r="JV4" s="150"/>
      <c r="JW4" s="150"/>
      <c r="JX4" s="150"/>
      <c r="JY4" s="150"/>
      <c r="JZ4" s="150"/>
      <c r="KA4" s="150"/>
      <c r="KB4" s="150"/>
      <c r="KC4" s="150"/>
      <c r="KD4" s="150"/>
      <c r="KE4" s="150"/>
      <c r="KF4" s="150"/>
      <c r="KG4" s="150"/>
      <c r="KH4" s="150"/>
      <c r="KI4" s="150"/>
      <c r="KJ4" s="150"/>
      <c r="KK4" s="150"/>
      <c r="KL4" s="150"/>
    </row>
    <row r="5" spans="1:298" s="151" customFormat="1" ht="30" customHeight="1">
      <c r="A5" s="393" t="s">
        <v>201</v>
      </c>
      <c r="B5" s="394"/>
      <c r="C5" s="395"/>
      <c r="D5" s="396" t="s">
        <v>23</v>
      </c>
      <c r="E5" s="397"/>
      <c r="F5" s="397"/>
      <c r="G5" s="397"/>
      <c r="H5" s="397"/>
      <c r="I5" s="397"/>
      <c r="J5" s="397"/>
      <c r="K5" s="397"/>
      <c r="L5" s="397"/>
      <c r="M5" s="397"/>
      <c r="N5" s="398"/>
      <c r="O5" s="1"/>
      <c r="P5" s="1"/>
      <c r="Q5" s="1"/>
      <c r="R5" s="1"/>
      <c r="S5" s="1"/>
      <c r="T5" s="1"/>
      <c r="U5" s="261"/>
      <c r="V5" s="1"/>
      <c r="W5" s="1"/>
      <c r="X5" s="1"/>
      <c r="Y5" s="1"/>
      <c r="Z5" s="1"/>
      <c r="AA5" s="1"/>
      <c r="AB5" s="1"/>
      <c r="AC5" s="1"/>
      <c r="AD5" s="1"/>
      <c r="AE5" s="1"/>
      <c r="AF5" s="1"/>
      <c r="AG5" s="1"/>
      <c r="AH5" s="1"/>
      <c r="AI5" s="1"/>
      <c r="AJ5" s="1"/>
      <c r="AK5" s="1"/>
      <c r="AL5" s="1"/>
      <c r="AM5" s="1"/>
      <c r="AN5" s="1"/>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c r="IR5" s="150"/>
      <c r="IS5" s="150"/>
      <c r="IT5" s="150"/>
      <c r="IU5" s="150"/>
      <c r="IV5" s="150"/>
      <c r="IW5" s="150"/>
      <c r="IX5" s="150"/>
      <c r="IY5" s="150"/>
      <c r="IZ5" s="150"/>
      <c r="JA5" s="150"/>
      <c r="JB5" s="150"/>
      <c r="JC5" s="150"/>
      <c r="JD5" s="150"/>
      <c r="JE5" s="150"/>
      <c r="JF5" s="150"/>
      <c r="JG5" s="150"/>
      <c r="JH5" s="150"/>
      <c r="JI5" s="150"/>
      <c r="JJ5" s="150"/>
      <c r="JK5" s="150"/>
      <c r="JL5" s="150"/>
      <c r="JM5" s="150"/>
      <c r="JN5" s="150"/>
      <c r="JO5" s="150"/>
      <c r="JP5" s="150"/>
      <c r="JQ5" s="150"/>
      <c r="JR5" s="150"/>
      <c r="JS5" s="150"/>
      <c r="JT5" s="150"/>
      <c r="JU5" s="150"/>
      <c r="JV5" s="150"/>
      <c r="JW5" s="150"/>
      <c r="JX5" s="150"/>
      <c r="JY5" s="150"/>
      <c r="JZ5" s="150"/>
      <c r="KA5" s="150"/>
      <c r="KB5" s="150"/>
      <c r="KC5" s="150"/>
      <c r="KD5" s="150"/>
      <c r="KE5" s="150"/>
      <c r="KF5" s="150"/>
      <c r="KG5" s="150"/>
      <c r="KH5" s="150"/>
      <c r="KI5" s="150"/>
      <c r="KJ5" s="150"/>
      <c r="KK5" s="150"/>
      <c r="KL5" s="150"/>
    </row>
    <row r="6" spans="1:298" s="151" customFormat="1" ht="49.5" customHeight="1">
      <c r="A6" s="393" t="s">
        <v>202</v>
      </c>
      <c r="B6" s="394"/>
      <c r="C6" s="395"/>
      <c r="D6" s="404" t="s">
        <v>203</v>
      </c>
      <c r="E6" s="405"/>
      <c r="F6" s="405"/>
      <c r="G6" s="405"/>
      <c r="H6" s="405"/>
      <c r="I6" s="405"/>
      <c r="J6" s="405"/>
      <c r="K6" s="405"/>
      <c r="L6" s="405"/>
      <c r="M6" s="405"/>
      <c r="N6" s="406"/>
      <c r="O6" s="1"/>
      <c r="P6" s="1"/>
      <c r="Q6" s="1"/>
      <c r="R6" s="1"/>
      <c r="S6" s="1"/>
      <c r="T6" s="1"/>
      <c r="U6" s="261"/>
      <c r="V6" s="1"/>
      <c r="W6" s="1"/>
      <c r="X6" s="1"/>
      <c r="Y6" s="1"/>
      <c r="Z6" s="1"/>
      <c r="AA6" s="1"/>
      <c r="AB6" s="1"/>
      <c r="AC6" s="1"/>
      <c r="AD6" s="1"/>
      <c r="AE6" s="1"/>
      <c r="AF6" s="1"/>
      <c r="AG6" s="1"/>
      <c r="AH6" s="1"/>
      <c r="AI6" s="1"/>
      <c r="AJ6" s="1"/>
      <c r="AK6" s="1"/>
      <c r="AL6" s="1"/>
      <c r="AM6" s="1"/>
      <c r="AN6" s="1"/>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row>
    <row r="7" spans="1:298" s="151" customFormat="1" ht="16.5">
      <c r="A7" s="387" t="s">
        <v>204</v>
      </c>
      <c r="B7" s="388"/>
      <c r="C7" s="388"/>
      <c r="D7" s="388"/>
      <c r="E7" s="388"/>
      <c r="F7" s="388"/>
      <c r="G7" s="388"/>
      <c r="H7" s="389"/>
      <c r="I7" s="387" t="s">
        <v>205</v>
      </c>
      <c r="J7" s="388"/>
      <c r="K7" s="388"/>
      <c r="L7" s="388"/>
      <c r="M7" s="388"/>
      <c r="N7" s="389"/>
      <c r="O7" s="387" t="s">
        <v>206</v>
      </c>
      <c r="P7" s="388"/>
      <c r="Q7" s="388"/>
      <c r="R7" s="388"/>
      <c r="S7" s="388"/>
      <c r="T7" s="388"/>
      <c r="U7" s="388"/>
      <c r="V7" s="388"/>
      <c r="W7" s="389"/>
      <c r="X7" s="387" t="s">
        <v>207</v>
      </c>
      <c r="Y7" s="388"/>
      <c r="Z7" s="388"/>
      <c r="AA7" s="388"/>
      <c r="AB7" s="388"/>
      <c r="AC7" s="388"/>
      <c r="AD7" s="388"/>
      <c r="AE7" s="388"/>
      <c r="AF7" s="388"/>
      <c r="AG7" s="388"/>
      <c r="AH7" s="389"/>
      <c r="AI7" s="387" t="s">
        <v>208</v>
      </c>
      <c r="AJ7" s="388"/>
      <c r="AK7" s="388"/>
      <c r="AL7" s="388"/>
      <c r="AM7" s="388"/>
      <c r="AN7" s="407"/>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0"/>
      <c r="JW7" s="150"/>
      <c r="JX7" s="150"/>
      <c r="JY7" s="150"/>
      <c r="JZ7" s="150"/>
      <c r="KA7" s="150"/>
      <c r="KB7" s="150"/>
      <c r="KC7" s="150"/>
      <c r="KD7" s="150"/>
      <c r="KE7" s="150"/>
      <c r="KF7" s="150"/>
      <c r="KG7" s="150"/>
      <c r="KH7" s="150"/>
      <c r="KI7" s="150"/>
      <c r="KJ7" s="150"/>
      <c r="KK7" s="150"/>
      <c r="KL7" s="150"/>
    </row>
    <row r="8" spans="1:298" s="151" customFormat="1" ht="16.5" customHeight="1">
      <c r="A8" s="411" t="s">
        <v>209</v>
      </c>
      <c r="B8" s="411" t="s">
        <v>210</v>
      </c>
      <c r="C8" s="413" t="s">
        <v>151</v>
      </c>
      <c r="D8" s="415" t="s">
        <v>153</v>
      </c>
      <c r="E8" s="415" t="s">
        <v>155</v>
      </c>
      <c r="F8" s="416" t="s">
        <v>157</v>
      </c>
      <c r="G8" s="408" t="s">
        <v>159</v>
      </c>
      <c r="H8" s="415" t="s">
        <v>211</v>
      </c>
      <c r="I8" s="409" t="s">
        <v>212</v>
      </c>
      <c r="J8" s="410" t="s">
        <v>213</v>
      </c>
      <c r="K8" s="408" t="s">
        <v>214</v>
      </c>
      <c r="L8" s="408" t="s">
        <v>215</v>
      </c>
      <c r="M8" s="410" t="s">
        <v>213</v>
      </c>
      <c r="N8" s="415" t="s">
        <v>165</v>
      </c>
      <c r="O8" s="418" t="s">
        <v>216</v>
      </c>
      <c r="P8" s="417" t="s">
        <v>167</v>
      </c>
      <c r="Q8" s="408" t="s">
        <v>169</v>
      </c>
      <c r="R8" s="417" t="s">
        <v>217</v>
      </c>
      <c r="S8" s="417"/>
      <c r="T8" s="417"/>
      <c r="U8" s="417"/>
      <c r="V8" s="417"/>
      <c r="W8" s="417"/>
      <c r="X8" s="423" t="s">
        <v>218</v>
      </c>
      <c r="Y8" s="418" t="s">
        <v>219</v>
      </c>
      <c r="Z8" s="418" t="s">
        <v>213</v>
      </c>
      <c r="AA8" s="274"/>
      <c r="AB8" s="274"/>
      <c r="AC8" s="418" t="s">
        <v>220</v>
      </c>
      <c r="AD8" s="418" t="s">
        <v>213</v>
      </c>
      <c r="AE8" s="274"/>
      <c r="AF8" s="274"/>
      <c r="AG8" s="423" t="s">
        <v>221</v>
      </c>
      <c r="AH8" s="418" t="s">
        <v>185</v>
      </c>
      <c r="AI8" s="417" t="s">
        <v>208</v>
      </c>
      <c r="AJ8" s="417" t="s">
        <v>222</v>
      </c>
      <c r="AK8" s="417" t="s">
        <v>223</v>
      </c>
      <c r="AL8" s="417" t="s">
        <v>224</v>
      </c>
      <c r="AM8" s="421" t="s">
        <v>225</v>
      </c>
      <c r="AN8" s="421" t="s">
        <v>189</v>
      </c>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c r="IR8" s="150"/>
      <c r="IS8" s="150"/>
      <c r="IT8" s="150"/>
      <c r="IU8" s="150"/>
      <c r="IV8" s="150"/>
      <c r="IW8" s="150"/>
      <c r="IX8" s="150"/>
      <c r="IY8" s="150"/>
      <c r="IZ8" s="150"/>
      <c r="JA8" s="150"/>
      <c r="JB8" s="150"/>
      <c r="JC8" s="150"/>
      <c r="JD8" s="150"/>
      <c r="JE8" s="150"/>
      <c r="JF8" s="150"/>
      <c r="JG8" s="150"/>
      <c r="JH8" s="150"/>
      <c r="JI8" s="150"/>
      <c r="JJ8" s="150"/>
      <c r="JK8" s="150"/>
      <c r="JL8" s="150"/>
      <c r="JM8" s="150"/>
      <c r="JN8" s="150"/>
      <c r="JO8" s="150"/>
      <c r="JP8" s="150"/>
      <c r="JQ8" s="150"/>
      <c r="JR8" s="150"/>
      <c r="JS8" s="150"/>
      <c r="JT8" s="150"/>
      <c r="JU8" s="150"/>
      <c r="JV8" s="150"/>
      <c r="JW8" s="150"/>
      <c r="JX8" s="150"/>
      <c r="JY8" s="150"/>
      <c r="JZ8" s="150"/>
      <c r="KA8" s="150"/>
      <c r="KB8" s="150"/>
      <c r="KC8" s="150"/>
      <c r="KD8" s="150"/>
      <c r="KE8" s="150"/>
      <c r="KF8" s="150"/>
      <c r="KG8" s="150"/>
      <c r="KH8" s="150"/>
      <c r="KI8" s="150"/>
      <c r="KJ8" s="150"/>
      <c r="KK8" s="150"/>
      <c r="KL8" s="150"/>
    </row>
    <row r="9" spans="1:298" s="153" customFormat="1" ht="94.5" customHeight="1">
      <c r="A9" s="412"/>
      <c r="B9" s="420"/>
      <c r="C9" s="414"/>
      <c r="D9" s="408"/>
      <c r="E9" s="408"/>
      <c r="F9" s="414"/>
      <c r="G9" s="409"/>
      <c r="H9" s="408"/>
      <c r="I9" s="409"/>
      <c r="J9" s="410"/>
      <c r="K9" s="409"/>
      <c r="L9" s="409"/>
      <c r="M9" s="410"/>
      <c r="N9" s="408"/>
      <c r="O9" s="419"/>
      <c r="P9" s="408"/>
      <c r="Q9" s="409"/>
      <c r="R9" s="140" t="s">
        <v>226</v>
      </c>
      <c r="S9" s="140" t="s">
        <v>227</v>
      </c>
      <c r="T9" s="140" t="s">
        <v>228</v>
      </c>
      <c r="U9" s="140" t="s">
        <v>229</v>
      </c>
      <c r="V9" s="140" t="s">
        <v>230</v>
      </c>
      <c r="W9" s="140" t="s">
        <v>231</v>
      </c>
      <c r="X9" s="418"/>
      <c r="Y9" s="424"/>
      <c r="Z9" s="424"/>
      <c r="AA9" s="276" t="s">
        <v>232</v>
      </c>
      <c r="AB9" s="276" t="s">
        <v>213</v>
      </c>
      <c r="AC9" s="424"/>
      <c r="AD9" s="424"/>
      <c r="AE9" s="275" t="s">
        <v>220</v>
      </c>
      <c r="AF9" s="275" t="s">
        <v>213</v>
      </c>
      <c r="AG9" s="418"/>
      <c r="AH9" s="419"/>
      <c r="AI9" s="408"/>
      <c r="AJ9" s="408"/>
      <c r="AK9" s="408"/>
      <c r="AL9" s="408"/>
      <c r="AM9" s="422"/>
      <c r="AN9" s="42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2"/>
      <c r="HS9" s="152"/>
      <c r="HT9" s="152"/>
      <c r="HU9" s="152"/>
      <c r="HV9" s="152"/>
      <c r="HW9" s="152"/>
      <c r="HX9" s="152"/>
      <c r="HY9" s="152"/>
      <c r="HZ9" s="152"/>
      <c r="IA9" s="152"/>
      <c r="IB9" s="152"/>
      <c r="IC9" s="152"/>
      <c r="ID9" s="152"/>
      <c r="IE9" s="152"/>
      <c r="IF9" s="152"/>
      <c r="IG9" s="152"/>
      <c r="IH9" s="152"/>
      <c r="II9" s="152"/>
      <c r="IJ9" s="152"/>
      <c r="IK9" s="152"/>
      <c r="IL9" s="152"/>
      <c r="IM9" s="152"/>
      <c r="IN9" s="152"/>
      <c r="IO9" s="152"/>
      <c r="IP9" s="152"/>
      <c r="IQ9" s="152"/>
      <c r="IR9" s="152"/>
      <c r="IS9" s="152"/>
      <c r="IT9" s="152"/>
      <c r="IU9" s="152"/>
      <c r="IV9" s="152"/>
      <c r="IW9" s="152"/>
      <c r="IX9" s="152"/>
      <c r="IY9" s="152"/>
      <c r="IZ9" s="152"/>
      <c r="JA9" s="152"/>
      <c r="JB9" s="152"/>
      <c r="JC9" s="152"/>
      <c r="JD9" s="152"/>
      <c r="JE9" s="152"/>
      <c r="JF9" s="152"/>
      <c r="JG9" s="152"/>
      <c r="JH9" s="152"/>
      <c r="JI9" s="152"/>
      <c r="JJ9" s="152"/>
      <c r="JK9" s="152"/>
      <c r="JL9" s="152"/>
      <c r="JM9" s="152"/>
      <c r="JN9" s="152"/>
      <c r="JO9" s="152"/>
      <c r="JP9" s="152"/>
      <c r="JQ9" s="152"/>
      <c r="JR9" s="152"/>
      <c r="JS9" s="152"/>
      <c r="JT9" s="152"/>
      <c r="JU9" s="152"/>
      <c r="JV9" s="152"/>
      <c r="JW9" s="152"/>
      <c r="JX9" s="152"/>
      <c r="JY9" s="152"/>
      <c r="JZ9" s="152"/>
      <c r="KA9" s="152"/>
      <c r="KB9" s="152"/>
      <c r="KC9" s="152"/>
      <c r="KD9" s="152"/>
      <c r="KE9" s="152"/>
      <c r="KF9" s="152"/>
      <c r="KG9" s="152"/>
      <c r="KH9" s="152"/>
      <c r="KI9" s="152"/>
      <c r="KJ9" s="152"/>
      <c r="KK9" s="152"/>
      <c r="KL9" s="152"/>
    </row>
    <row r="10" spans="1:298" ht="117.75" customHeight="1">
      <c r="A10" s="359">
        <v>1</v>
      </c>
      <c r="B10" s="366" t="s">
        <v>233</v>
      </c>
      <c r="C10" s="359" t="s">
        <v>234</v>
      </c>
      <c r="D10" s="425" t="s">
        <v>235</v>
      </c>
      <c r="E10" s="359" t="s">
        <v>236</v>
      </c>
      <c r="F10" s="426" t="s">
        <v>237</v>
      </c>
      <c r="G10" s="359" t="s">
        <v>238</v>
      </c>
      <c r="H10" s="427">
        <v>72000</v>
      </c>
      <c r="I10" s="378" t="str">
        <f>IF(H10&lt;=2,'Tabla probabilidad'!$B$5,IF(H10&lt;=24,'Tabla probabilidad'!$B$6,IF(H10&lt;=500,'Tabla probabilidad'!$B$7,IF(H10&lt;=5000,'Tabla probabilidad'!$B$8,IF(H10&gt;5000,'Tabla probabilidad'!$B$9)))))</f>
        <v>Muy Alta</v>
      </c>
      <c r="J10" s="382">
        <f>IF(H10&lt;=2,'Tabla probabilidad'!$D$5,IF(H10&lt;=24,'Tabla probabilidad'!$D$6,IF(H10&lt;=500,'Tabla probabilidad'!$D$7,IF(H10&lt;=5000,'Tabla probabilidad'!$D$8,IF(H10&gt;5000,'Tabla probabilidad'!$D$9)))))</f>
        <v>1</v>
      </c>
      <c r="K10" s="359" t="s">
        <v>239</v>
      </c>
      <c r="L10" s="359"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359"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359" t="str">
        <f>VLOOKUP((I10&amp;L10),Hoja1!$B$4:$C$28,2,0)</f>
        <v xml:space="preserve">Alto </v>
      </c>
      <c r="O10" s="270">
        <v>1</v>
      </c>
      <c r="P10" s="259" t="s">
        <v>240</v>
      </c>
      <c r="Q10" s="270" t="str">
        <f t="shared" ref="Q10:Q54" si="0">IF(R10="Preventivo","Probabilidad",IF(R10="Detectivo","Probabilidad", IF(R10="Correctivo","Impacto")))</f>
        <v>Probabilidad</v>
      </c>
      <c r="R10" s="270" t="s">
        <v>241</v>
      </c>
      <c r="S10" s="270" t="s">
        <v>242</v>
      </c>
      <c r="T10" s="273">
        <f>VLOOKUP(R10&amp;S10,Hoja1!$Q$4:$R$9,2,0)</f>
        <v>0.45</v>
      </c>
      <c r="U10" s="262" t="s">
        <v>243</v>
      </c>
      <c r="V10" s="270" t="s">
        <v>244</v>
      </c>
      <c r="W10" s="270" t="s">
        <v>245</v>
      </c>
      <c r="X10" s="273">
        <f>IF(Q10="Probabilidad",($J$10*T10),IF(Q10="Impacto"," "))</f>
        <v>0.45</v>
      </c>
      <c r="Y10" s="273" t="str">
        <f>IF(Z10&lt;=20%,'Tabla probabilidad'!$B$5,IF(Z10&lt;=40%,'Tabla probabilidad'!$B$6,IF(Z10&lt;=60%,'Tabla probabilidad'!$B$7,IF(Z10&lt;=80%,'Tabla probabilidad'!$B$8,IF(Z10&lt;=100%,'Tabla probabilidad'!$B$9)))))</f>
        <v>Media</v>
      </c>
      <c r="Z10" s="273">
        <f>IF(R10="Preventivo",($J$10-($J$10*T10)),IF(R10="Detectivo",($J$10-($J$10*T10)),IF(R10="Correctivo",($J$10))))</f>
        <v>0.55000000000000004</v>
      </c>
      <c r="AA10" s="369" t="str">
        <f>IF(AB10&lt;=20%,'Tabla probabilidad'!$B$5,IF(AB10&lt;=40%,'Tabla probabilidad'!$B$6,IF(AB10&lt;=60%,'Tabla probabilidad'!$B$7,IF(AB10&lt;=80%,'Tabla probabilidad'!$B$8,IF(AB10&lt;=100%,'Tabla probabilidad'!$B$9)))))</f>
        <v>Media</v>
      </c>
      <c r="AB10" s="369">
        <f>AVERAGE(Z10:Z14)</f>
        <v>0.55000000000000004</v>
      </c>
      <c r="AC10" s="273" t="str">
        <f t="shared" ref="AC10:AC54" si="1">IF(AD10&lt;=20%,"Leve",IF(AD10&lt;=40%,"Menor",IF(AD10&lt;=60%,"Moderado",IF(AD10&lt;=80%,"Mayor",IF(AD10&lt;=100%,"Catastrófico")))))</f>
        <v>Leve</v>
      </c>
      <c r="AD10" s="273">
        <f>IF(Q10="Probabilidad",(($M$10-0)),IF(Q10="Impacto",($M$10-($M$10*T10))))</f>
        <v>0.2</v>
      </c>
      <c r="AE10" s="369" t="str">
        <f>IF(AF10&lt;=20%,"Leve",IF(AF10&lt;=40%,"Menor",IF(AF10&lt;=60%,"Moderado",IF(AF10&lt;=80%,"Mayor",IF(AF10&lt;=100%,"Catastrófico")))))</f>
        <v>Leve</v>
      </c>
      <c r="AF10" s="369">
        <f>AVERAGE(AD10:AD14)</f>
        <v>0.2</v>
      </c>
      <c r="AG10" s="366" t="str">
        <f>VLOOKUP(AA10&amp;AE10,Hoja1!$B$4:$C$28,2,0)</f>
        <v>Moderado</v>
      </c>
      <c r="AH10" s="359" t="s">
        <v>246</v>
      </c>
      <c r="AI10" s="359"/>
      <c r="AJ10" s="359"/>
      <c r="AK10" s="359"/>
      <c r="AL10" s="359"/>
      <c r="AM10" s="359"/>
      <c r="AN10" s="359"/>
    </row>
    <row r="11" spans="1:298" ht="92.25" customHeight="1">
      <c r="A11" s="359"/>
      <c r="B11" s="368"/>
      <c r="C11" s="359"/>
      <c r="D11" s="425"/>
      <c r="E11" s="359"/>
      <c r="F11" s="426"/>
      <c r="G11" s="359"/>
      <c r="H11" s="427"/>
      <c r="I11" s="378"/>
      <c r="J11" s="382"/>
      <c r="K11" s="359"/>
      <c r="L11" s="360"/>
      <c r="M11" s="360"/>
      <c r="N11" s="359"/>
      <c r="O11" s="270">
        <v>2</v>
      </c>
      <c r="P11" s="259" t="s">
        <v>247</v>
      </c>
      <c r="Q11" s="270" t="str">
        <f t="shared" si="0"/>
        <v>Probabilidad</v>
      </c>
      <c r="R11" s="270" t="s">
        <v>241</v>
      </c>
      <c r="S11" s="270" t="s">
        <v>242</v>
      </c>
      <c r="T11" s="273">
        <f>VLOOKUP(R11&amp;S11,Hoja1!$Q$4:$R$9,2,0)</f>
        <v>0.45</v>
      </c>
      <c r="U11" s="262" t="s">
        <v>243</v>
      </c>
      <c r="V11" s="270" t="s">
        <v>244</v>
      </c>
      <c r="W11" s="270" t="s">
        <v>245</v>
      </c>
      <c r="X11" s="273">
        <f>IF(Q11="Probabilidad",($J$10*T11),IF(Q11="Impacto"," "))</f>
        <v>0.45</v>
      </c>
      <c r="Y11" s="273" t="str">
        <f>IF(Z11&lt;=20%,'Tabla probabilidad'!$B$5,IF(Z11&lt;=40%,'Tabla probabilidad'!$B$6,IF(Z11&lt;=60%,'Tabla probabilidad'!$B$7,IF(Z11&lt;=80%,'Tabla probabilidad'!$B$8,IF(Z11&lt;=100%,'Tabla probabilidad'!$B$9)))))</f>
        <v>Media</v>
      </c>
      <c r="Z11" s="273">
        <f t="shared" ref="Z11:Z14" si="2">IF(R11="Preventivo",($J$10-($J$10*T11)),IF(R11="Detectivo",($J$10-($J$10*T11)),IF(R11="Correctivo",($J$10))))</f>
        <v>0.55000000000000004</v>
      </c>
      <c r="AA11" s="370"/>
      <c r="AB11" s="370"/>
      <c r="AC11" s="273" t="str">
        <f t="shared" si="1"/>
        <v>Leve</v>
      </c>
      <c r="AD11" s="273">
        <f>IF(Q11="Probabilidad",(($M$10-0)),IF(Q11="Impacto",($M$10-($M$10*T11))))</f>
        <v>0.2</v>
      </c>
      <c r="AE11" s="370"/>
      <c r="AF11" s="370"/>
      <c r="AG11" s="368"/>
      <c r="AH11" s="359"/>
      <c r="AI11" s="359"/>
      <c r="AJ11" s="359"/>
      <c r="AK11" s="359"/>
      <c r="AL11" s="359"/>
      <c r="AM11" s="359"/>
      <c r="AN11" s="359"/>
    </row>
    <row r="12" spans="1:298" ht="86.25" customHeight="1">
      <c r="A12" s="359"/>
      <c r="B12" s="368"/>
      <c r="C12" s="359"/>
      <c r="D12" s="425"/>
      <c r="E12" s="359"/>
      <c r="F12" s="426"/>
      <c r="G12" s="359"/>
      <c r="H12" s="427"/>
      <c r="I12" s="378"/>
      <c r="J12" s="382"/>
      <c r="K12" s="359"/>
      <c r="L12" s="360"/>
      <c r="M12" s="360"/>
      <c r="N12" s="359"/>
      <c r="O12" s="270">
        <v>3</v>
      </c>
      <c r="P12" s="259" t="s">
        <v>248</v>
      </c>
      <c r="Q12" s="270" t="str">
        <f t="shared" si="0"/>
        <v>Probabilidad</v>
      </c>
      <c r="R12" s="270" t="s">
        <v>241</v>
      </c>
      <c r="S12" s="270" t="s">
        <v>242</v>
      </c>
      <c r="T12" s="273">
        <f>VLOOKUP(R12&amp;S12,Hoja1!$Q$4:$R$9,2,0)</f>
        <v>0.45</v>
      </c>
      <c r="U12" s="262" t="s">
        <v>243</v>
      </c>
      <c r="V12" s="270" t="s">
        <v>244</v>
      </c>
      <c r="W12" s="270" t="s">
        <v>245</v>
      </c>
      <c r="X12" s="273">
        <f t="shared" ref="X12:X14" si="3">IF(Q12="Probabilidad",($J$10*T12),IF(Q12="Impacto"," "))</f>
        <v>0.45</v>
      </c>
      <c r="Y12" s="273" t="str">
        <f>IF(Z12&lt;=20%,'Tabla probabilidad'!$B$5,IF(Z12&lt;=40%,'Tabla probabilidad'!$B$6,IF(Z12&lt;=60%,'Tabla probabilidad'!$B$7,IF(Z12&lt;=80%,'Tabla probabilidad'!$B$8,IF(Z12&lt;=100%,'Tabla probabilidad'!$B$9)))))</f>
        <v>Media</v>
      </c>
      <c r="Z12" s="273">
        <f t="shared" si="2"/>
        <v>0.55000000000000004</v>
      </c>
      <c r="AA12" s="370"/>
      <c r="AB12" s="370"/>
      <c r="AC12" s="273" t="str">
        <f t="shared" si="1"/>
        <v>Leve</v>
      </c>
      <c r="AD12" s="273">
        <f>IF(Q12="Probabilidad",(($M$10-0)),IF(Q12="Impacto",($M$10-($M$10*T12))))</f>
        <v>0.2</v>
      </c>
      <c r="AE12" s="370"/>
      <c r="AF12" s="370"/>
      <c r="AG12" s="368"/>
      <c r="AH12" s="359"/>
      <c r="AI12" s="359"/>
      <c r="AJ12" s="359"/>
      <c r="AK12" s="359"/>
      <c r="AL12" s="359"/>
      <c r="AM12" s="359"/>
      <c r="AN12" s="359"/>
    </row>
    <row r="13" spans="1:298" ht="112.5" customHeight="1">
      <c r="A13" s="359"/>
      <c r="B13" s="368"/>
      <c r="C13" s="359"/>
      <c r="D13" s="425"/>
      <c r="E13" s="359"/>
      <c r="F13" s="426"/>
      <c r="G13" s="359"/>
      <c r="H13" s="427"/>
      <c r="I13" s="378"/>
      <c r="J13" s="382"/>
      <c r="K13" s="359"/>
      <c r="L13" s="360"/>
      <c r="M13" s="360"/>
      <c r="N13" s="359"/>
      <c r="O13" s="270">
        <v>4</v>
      </c>
      <c r="P13" s="259" t="s">
        <v>249</v>
      </c>
      <c r="Q13" s="270" t="str">
        <f t="shared" si="0"/>
        <v>Probabilidad</v>
      </c>
      <c r="R13" s="270" t="s">
        <v>241</v>
      </c>
      <c r="S13" s="270" t="s">
        <v>242</v>
      </c>
      <c r="T13" s="273">
        <f>VLOOKUP(R13&amp;S13,Hoja1!$Q$4:$R$9,2,0)</f>
        <v>0.45</v>
      </c>
      <c r="U13" s="262" t="s">
        <v>243</v>
      </c>
      <c r="V13" s="270" t="s">
        <v>244</v>
      </c>
      <c r="W13" s="270" t="s">
        <v>245</v>
      </c>
      <c r="X13" s="273">
        <f t="shared" si="3"/>
        <v>0.45</v>
      </c>
      <c r="Y13" s="273" t="str">
        <f>IF(Z13&lt;=20%,'Tabla probabilidad'!$B$5,IF(Z13&lt;=40%,'Tabla probabilidad'!$B$6,IF(Z13&lt;=60%,'Tabla probabilidad'!$B$7,IF(Z13&lt;=80%,'Tabla probabilidad'!$B$8,IF(Z13&lt;=100%,'Tabla probabilidad'!$B$9)))))</f>
        <v>Media</v>
      </c>
      <c r="Z13" s="273">
        <f t="shared" si="2"/>
        <v>0.55000000000000004</v>
      </c>
      <c r="AA13" s="370"/>
      <c r="AB13" s="370"/>
      <c r="AC13" s="273" t="str">
        <f t="shared" si="1"/>
        <v>Leve</v>
      </c>
      <c r="AD13" s="273">
        <f>IF(Q13="Probabilidad",(($M$10-0)),IF(Q13="Impacto",($M$10-($M$10*T13))))</f>
        <v>0.2</v>
      </c>
      <c r="AE13" s="370"/>
      <c r="AF13" s="370"/>
      <c r="AG13" s="368"/>
      <c r="AH13" s="359"/>
      <c r="AI13" s="359"/>
      <c r="AJ13" s="359"/>
      <c r="AK13" s="359"/>
      <c r="AL13" s="359"/>
      <c r="AM13" s="359"/>
      <c r="AN13" s="359"/>
    </row>
    <row r="14" spans="1:298" ht="115.5" customHeight="1">
      <c r="A14" s="359"/>
      <c r="B14" s="367"/>
      <c r="C14" s="359"/>
      <c r="D14" s="425"/>
      <c r="E14" s="359"/>
      <c r="F14" s="426"/>
      <c r="G14" s="359"/>
      <c r="H14" s="427"/>
      <c r="I14" s="378"/>
      <c r="J14" s="382"/>
      <c r="K14" s="359"/>
      <c r="L14" s="360"/>
      <c r="M14" s="360"/>
      <c r="N14" s="359"/>
      <c r="O14" s="270">
        <v>5</v>
      </c>
      <c r="P14" s="252" t="s">
        <v>250</v>
      </c>
      <c r="Q14" s="270" t="str">
        <f t="shared" si="0"/>
        <v>Probabilidad</v>
      </c>
      <c r="R14" s="270" t="s">
        <v>241</v>
      </c>
      <c r="S14" s="270" t="s">
        <v>242</v>
      </c>
      <c r="T14" s="273">
        <f>VLOOKUP(R14&amp;S14,Hoja1!$Q$4:$R$9,2,0)</f>
        <v>0.45</v>
      </c>
      <c r="U14" s="262" t="s">
        <v>243</v>
      </c>
      <c r="V14" s="270" t="s">
        <v>244</v>
      </c>
      <c r="W14" s="270" t="s">
        <v>245</v>
      </c>
      <c r="X14" s="273">
        <f t="shared" si="3"/>
        <v>0.45</v>
      </c>
      <c r="Y14" s="273" t="str">
        <f>IF(Z14&lt;=20%,'Tabla probabilidad'!$B$5,IF(Z14&lt;=40%,'Tabla probabilidad'!$B$6,IF(Z14&lt;=60%,'Tabla probabilidad'!$B$7,IF(Z14&lt;=80%,'Tabla probabilidad'!$B$8,IF(Z14&lt;=100%,'Tabla probabilidad'!$B$9)))))</f>
        <v>Media</v>
      </c>
      <c r="Z14" s="273">
        <f t="shared" si="2"/>
        <v>0.55000000000000004</v>
      </c>
      <c r="AA14" s="371"/>
      <c r="AB14" s="371"/>
      <c r="AC14" s="273" t="str">
        <f t="shared" si="1"/>
        <v>Leve</v>
      </c>
      <c r="AD14" s="273">
        <f>IF(Q14="Probabilidad",(($M$10-0)),IF(Q14="Impacto",($M$10-($M$10*T14))))</f>
        <v>0.2</v>
      </c>
      <c r="AE14" s="371"/>
      <c r="AF14" s="371"/>
      <c r="AG14" s="367"/>
      <c r="AH14" s="359"/>
      <c r="AI14" s="359"/>
      <c r="AJ14" s="359"/>
      <c r="AK14" s="359"/>
      <c r="AL14" s="359"/>
      <c r="AM14" s="359"/>
      <c r="AN14" s="359"/>
    </row>
    <row r="15" spans="1:298" ht="75.75" customHeight="1">
      <c r="A15" s="359">
        <v>2</v>
      </c>
      <c r="B15" s="366" t="s">
        <v>251</v>
      </c>
      <c r="C15" s="359" t="s">
        <v>234</v>
      </c>
      <c r="D15" s="383" t="s">
        <v>252</v>
      </c>
      <c r="E15" s="366" t="s">
        <v>253</v>
      </c>
      <c r="F15" s="366" t="s">
        <v>254</v>
      </c>
      <c r="G15" s="359" t="s">
        <v>238</v>
      </c>
      <c r="H15" s="384">
        <v>408</v>
      </c>
      <c r="I15" s="378" t="str">
        <f>IF(H15&lt;=2,'Tabla probabilidad'!$B$5,IF(H15&lt;=24,'Tabla probabilidad'!$B$6,IF(H15&lt;=500,'Tabla probabilidad'!$B$7,IF(H15&lt;=5000,'Tabla probabilidad'!$B$8,IF(H15&gt;5000,'Tabla probabilidad'!$B$9)))))</f>
        <v>Media</v>
      </c>
      <c r="J15" s="382">
        <f>IF(H15&lt;=2,'Tabla probabilidad'!$D$5,IF(H15&lt;=24,'Tabla probabilidad'!$D$6,IF(H15&lt;=500,'Tabla probabilidad'!$D$7,IF(H15&lt;=5000,'Tabla probabilidad'!$D$8,IF(H15&gt;5000,'Tabla probabilidad'!$D$9)))))</f>
        <v>0.6</v>
      </c>
      <c r="K15" s="359" t="s">
        <v>239</v>
      </c>
      <c r="L15" s="359"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359"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359" t="str">
        <f>VLOOKUP((I15&amp;L15),Hoja1!$B$4:$C$28,2,0)</f>
        <v>Moderado</v>
      </c>
      <c r="O15" s="270">
        <v>1</v>
      </c>
      <c r="P15" s="259" t="s">
        <v>255</v>
      </c>
      <c r="Q15" s="270" t="str">
        <f t="shared" si="0"/>
        <v>Probabilidad</v>
      </c>
      <c r="R15" s="270" t="s">
        <v>241</v>
      </c>
      <c r="S15" s="270" t="s">
        <v>242</v>
      </c>
      <c r="T15" s="273">
        <f>VLOOKUP(R15&amp;S15,Hoja1!$Q$4:$R$9,2,0)</f>
        <v>0.45</v>
      </c>
      <c r="U15" s="262" t="s">
        <v>243</v>
      </c>
      <c r="V15" s="270" t="s">
        <v>244</v>
      </c>
      <c r="W15" s="270" t="s">
        <v>245</v>
      </c>
      <c r="X15" s="273">
        <f>IF(Q15="Probabilidad",($J$15*T15),IF(Q15="Impacto"," "))</f>
        <v>0.27</v>
      </c>
      <c r="Y15" s="273" t="str">
        <f>IF(Z15&lt;=20%,'Tabla probabilidad'!$B$5,IF(Z15&lt;=40%,'Tabla probabilidad'!$B$6,IF(Z15&lt;=60%,'Tabla probabilidad'!$B$7,IF(Z15&lt;=80%,'Tabla probabilidad'!$B$8,IF(Z15&lt;=100%,'Tabla probabilidad'!$B$9)))))</f>
        <v>Baja</v>
      </c>
      <c r="Z15" s="273">
        <f>IF(R15="Preventivo",($J$15-($J$15*T15)),IF(R15="Detectivo",($J$15-($J$15*T15)),IF(R15="Correctivo",($J$15))))</f>
        <v>0.32999999999999996</v>
      </c>
      <c r="AA15" s="369" t="str">
        <f>IF(AB15&lt;=20%,'Tabla probabilidad'!$B$5,IF(AB15&lt;=40%,'Tabla probabilidad'!$B$6,IF(AB15&lt;=60%,'Tabla probabilidad'!$B$7,IF(AB15&lt;=80%,'Tabla probabilidad'!$B$8,IF(AB15&lt;=100%,'Tabla probabilidad'!$B$9)))))</f>
        <v>Baja</v>
      </c>
      <c r="AB15" s="369">
        <f>AVERAGE(Z15:Z19)</f>
        <v>0.32999999999999996</v>
      </c>
      <c r="AC15" s="273" t="str">
        <f t="shared" si="1"/>
        <v>Leve</v>
      </c>
      <c r="AD15" s="273">
        <f>IF(Q15="Probabilidad",(($M$15-0)),IF(Q15="Impacto",($M$15-($M$15*T15))))</f>
        <v>0.2</v>
      </c>
      <c r="AE15" s="369" t="str">
        <f>IF(AF15&lt;=20%,"Leve",IF(AF15&lt;=40%,"Menor",IF(AF15&lt;=60%,"Moderado",IF(AF15&lt;=80%,"Mayor",IF(AF15&lt;=100%,"Catastrófico")))))</f>
        <v>Leve</v>
      </c>
      <c r="AF15" s="369">
        <f>AVERAGE(AD15:AD19)</f>
        <v>0.2</v>
      </c>
      <c r="AG15" s="366" t="str">
        <f>VLOOKUP(AA15&amp;AE15,Hoja1!$B$4:$C$28,2,0)</f>
        <v>Bajo</v>
      </c>
      <c r="AH15" s="359" t="s">
        <v>246</v>
      </c>
      <c r="AI15" s="359"/>
      <c r="AJ15" s="359"/>
      <c r="AK15" s="359"/>
      <c r="AL15" s="359"/>
      <c r="AM15" s="359"/>
      <c r="AN15" s="359"/>
    </row>
    <row r="16" spans="1:298" ht="47.25" customHeight="1">
      <c r="A16" s="359"/>
      <c r="B16" s="368"/>
      <c r="C16" s="359"/>
      <c r="D16" s="364"/>
      <c r="E16" s="368"/>
      <c r="F16" s="368"/>
      <c r="G16" s="359"/>
      <c r="H16" s="385"/>
      <c r="I16" s="378"/>
      <c r="J16" s="382"/>
      <c r="K16" s="359"/>
      <c r="L16" s="360"/>
      <c r="M16" s="360"/>
      <c r="N16" s="359"/>
      <c r="O16" s="270">
        <v>2</v>
      </c>
      <c r="P16" s="272" t="s">
        <v>256</v>
      </c>
      <c r="Q16" s="270" t="str">
        <f t="shared" si="0"/>
        <v>Probabilidad</v>
      </c>
      <c r="R16" s="270" t="s">
        <v>241</v>
      </c>
      <c r="S16" s="270" t="s">
        <v>242</v>
      </c>
      <c r="T16" s="273">
        <f>VLOOKUP(R16&amp;S16,Hoja1!$Q$4:$R$9,2,0)</f>
        <v>0.45</v>
      </c>
      <c r="U16" s="262" t="s">
        <v>243</v>
      </c>
      <c r="V16" s="270" t="s">
        <v>244</v>
      </c>
      <c r="W16" s="270" t="s">
        <v>245</v>
      </c>
      <c r="X16" s="273">
        <f>IF(Q16="Probabilidad",($J$15*T16),IF(Q16="Impacto"," "))</f>
        <v>0.27</v>
      </c>
      <c r="Y16" s="273" t="str">
        <f>IF(Z16&lt;=20%,'Tabla probabilidad'!$B$5,IF(Z16&lt;=40%,'Tabla probabilidad'!$B$6,IF(Z16&lt;=60%,'Tabla probabilidad'!$B$7,IF(Z16&lt;=80%,'Tabla probabilidad'!$B$8,IF(Z16&lt;=100%,'Tabla probabilidad'!$B$9)))))</f>
        <v>Baja</v>
      </c>
      <c r="Z16" s="273">
        <f t="shared" ref="Z16:Z19" si="4">IF(R16="Preventivo",($J$15-($J$15*T16)),IF(R16="Detectivo",($J$15-($J$15*T16)),IF(R16="Correctivo",($J$15))))</f>
        <v>0.32999999999999996</v>
      </c>
      <c r="AA16" s="370"/>
      <c r="AB16" s="370"/>
      <c r="AC16" s="273" t="str">
        <f t="shared" si="1"/>
        <v>Leve</v>
      </c>
      <c r="AD16" s="273">
        <f t="shared" ref="AD16:AD19" si="5">IF(Q16="Probabilidad",(($M$15-0)),IF(Q16="Impacto",($M$15-($M$15*T16))))</f>
        <v>0.2</v>
      </c>
      <c r="AE16" s="370"/>
      <c r="AF16" s="370"/>
      <c r="AG16" s="368"/>
      <c r="AH16" s="359"/>
      <c r="AI16" s="359"/>
      <c r="AJ16" s="359"/>
      <c r="AK16" s="359"/>
      <c r="AL16" s="359"/>
      <c r="AM16" s="359"/>
      <c r="AN16" s="359"/>
    </row>
    <row r="17" spans="1:40" ht="62.25" customHeight="1">
      <c r="A17" s="359"/>
      <c r="B17" s="368"/>
      <c r="C17" s="359"/>
      <c r="D17" s="364"/>
      <c r="E17" s="368"/>
      <c r="F17" s="368"/>
      <c r="G17" s="359"/>
      <c r="H17" s="385"/>
      <c r="I17" s="378"/>
      <c r="J17" s="382"/>
      <c r="K17" s="359"/>
      <c r="L17" s="360"/>
      <c r="M17" s="360"/>
      <c r="N17" s="359"/>
      <c r="O17" s="270">
        <v>3</v>
      </c>
      <c r="P17" s="259" t="s">
        <v>257</v>
      </c>
      <c r="Q17" s="270" t="str">
        <f t="shared" si="0"/>
        <v>Probabilidad</v>
      </c>
      <c r="R17" s="270" t="s">
        <v>241</v>
      </c>
      <c r="S17" s="270" t="s">
        <v>242</v>
      </c>
      <c r="T17" s="273">
        <f>VLOOKUP(R17&amp;S17,Hoja1!$Q$4:$R$9,2,0)</f>
        <v>0.45</v>
      </c>
      <c r="U17" s="262" t="s">
        <v>243</v>
      </c>
      <c r="V17" s="270" t="s">
        <v>244</v>
      </c>
      <c r="W17" s="270" t="s">
        <v>245</v>
      </c>
      <c r="X17" s="273">
        <f t="shared" ref="X17:X19" si="6">IF(Q17="Probabilidad",($J$15*T17),IF(Q17="Impacto"," "))</f>
        <v>0.27</v>
      </c>
      <c r="Y17" s="273" t="str">
        <f>IF(Z17&lt;=20%,'Tabla probabilidad'!$B$5,IF(Z17&lt;=40%,'Tabla probabilidad'!$B$6,IF(Z17&lt;=60%,'Tabla probabilidad'!$B$7,IF(Z17&lt;=80%,'Tabla probabilidad'!$B$8,IF(Z17&lt;=100%,'Tabla probabilidad'!$B$9)))))</f>
        <v>Baja</v>
      </c>
      <c r="Z17" s="273">
        <f t="shared" si="4"/>
        <v>0.32999999999999996</v>
      </c>
      <c r="AA17" s="370"/>
      <c r="AB17" s="370"/>
      <c r="AC17" s="273" t="str">
        <f t="shared" si="1"/>
        <v>Leve</v>
      </c>
      <c r="AD17" s="273">
        <f t="shared" si="5"/>
        <v>0.2</v>
      </c>
      <c r="AE17" s="370"/>
      <c r="AF17" s="370"/>
      <c r="AG17" s="368"/>
      <c r="AH17" s="359"/>
      <c r="AI17" s="359"/>
      <c r="AJ17" s="359"/>
      <c r="AK17" s="359"/>
      <c r="AL17" s="359"/>
      <c r="AM17" s="359"/>
      <c r="AN17" s="359"/>
    </row>
    <row r="18" spans="1:40" ht="99" customHeight="1">
      <c r="A18" s="359"/>
      <c r="B18" s="368"/>
      <c r="C18" s="359"/>
      <c r="D18" s="364"/>
      <c r="E18" s="368"/>
      <c r="F18" s="368"/>
      <c r="G18" s="359"/>
      <c r="H18" s="385"/>
      <c r="I18" s="378"/>
      <c r="J18" s="382"/>
      <c r="K18" s="359"/>
      <c r="L18" s="360"/>
      <c r="M18" s="360"/>
      <c r="N18" s="359"/>
      <c r="O18" s="270">
        <v>4</v>
      </c>
      <c r="P18" s="259" t="s">
        <v>258</v>
      </c>
      <c r="Q18" s="270" t="str">
        <f t="shared" si="0"/>
        <v>Probabilidad</v>
      </c>
      <c r="R18" s="270" t="s">
        <v>241</v>
      </c>
      <c r="S18" s="270" t="s">
        <v>242</v>
      </c>
      <c r="T18" s="273">
        <f>VLOOKUP(R18&amp;S18,Hoja1!$Q$4:$R$9,2,0)</f>
        <v>0.45</v>
      </c>
      <c r="U18" s="262" t="s">
        <v>243</v>
      </c>
      <c r="V18" s="270" t="s">
        <v>244</v>
      </c>
      <c r="W18" s="270" t="s">
        <v>245</v>
      </c>
      <c r="X18" s="273">
        <f t="shared" si="6"/>
        <v>0.27</v>
      </c>
      <c r="Y18" s="273" t="str">
        <f>IF(Z18&lt;=20%,'Tabla probabilidad'!$B$5,IF(Z18&lt;=40%,'Tabla probabilidad'!$B$6,IF(Z18&lt;=60%,'Tabla probabilidad'!$B$7,IF(Z18&lt;=80%,'Tabla probabilidad'!$B$8,IF(Z18&lt;=100%,'Tabla probabilidad'!$B$9)))))</f>
        <v>Baja</v>
      </c>
      <c r="Z18" s="273">
        <f t="shared" si="4"/>
        <v>0.32999999999999996</v>
      </c>
      <c r="AA18" s="370"/>
      <c r="AB18" s="370"/>
      <c r="AC18" s="273" t="str">
        <f t="shared" si="1"/>
        <v>Leve</v>
      </c>
      <c r="AD18" s="273">
        <f t="shared" si="5"/>
        <v>0.2</v>
      </c>
      <c r="AE18" s="370"/>
      <c r="AF18" s="370"/>
      <c r="AG18" s="368"/>
      <c r="AH18" s="359"/>
      <c r="AI18" s="359"/>
      <c r="AJ18" s="359"/>
      <c r="AK18" s="359"/>
      <c r="AL18" s="359"/>
      <c r="AM18" s="359"/>
      <c r="AN18" s="359"/>
    </row>
    <row r="19" spans="1:40" ht="1.5" customHeight="1">
      <c r="A19" s="359"/>
      <c r="B19" s="367"/>
      <c r="C19" s="359"/>
      <c r="D19" s="365"/>
      <c r="E19" s="367"/>
      <c r="F19" s="367"/>
      <c r="G19" s="359"/>
      <c r="H19" s="386"/>
      <c r="I19" s="378"/>
      <c r="J19" s="382"/>
      <c r="K19" s="359"/>
      <c r="L19" s="360"/>
      <c r="M19" s="360"/>
      <c r="N19" s="359"/>
      <c r="O19" s="270"/>
      <c r="P19" s="241"/>
      <c r="Q19" s="270" t="str">
        <f t="shared" si="0"/>
        <v>Probabilidad</v>
      </c>
      <c r="R19" s="270" t="s">
        <v>241</v>
      </c>
      <c r="S19" s="270" t="s">
        <v>242</v>
      </c>
      <c r="T19" s="273">
        <f>VLOOKUP(R19&amp;S19,Hoja1!$Q$4:$R$9,2,0)</f>
        <v>0.45</v>
      </c>
      <c r="U19" s="262" t="s">
        <v>243</v>
      </c>
      <c r="V19" s="270" t="s">
        <v>244</v>
      </c>
      <c r="W19" s="270" t="s">
        <v>245</v>
      </c>
      <c r="X19" s="273">
        <f t="shared" si="6"/>
        <v>0.27</v>
      </c>
      <c r="Y19" s="273" t="str">
        <f>IF(Z19&lt;=20%,'Tabla probabilidad'!$B$5,IF(Z19&lt;=40%,'Tabla probabilidad'!$B$6,IF(Z19&lt;=60%,'Tabla probabilidad'!$B$7,IF(Z19&lt;=80%,'Tabla probabilidad'!$B$8,IF(Z19&lt;=100%,'Tabla probabilidad'!$B$9)))))</f>
        <v>Baja</v>
      </c>
      <c r="Z19" s="273">
        <f t="shared" si="4"/>
        <v>0.32999999999999996</v>
      </c>
      <c r="AA19" s="371"/>
      <c r="AB19" s="371"/>
      <c r="AC19" s="273" t="str">
        <f t="shared" si="1"/>
        <v>Leve</v>
      </c>
      <c r="AD19" s="273">
        <f t="shared" si="5"/>
        <v>0.2</v>
      </c>
      <c r="AE19" s="371"/>
      <c r="AF19" s="371"/>
      <c r="AG19" s="367"/>
      <c r="AH19" s="359"/>
      <c r="AI19" s="359"/>
      <c r="AJ19" s="359"/>
      <c r="AK19" s="359"/>
      <c r="AL19" s="359"/>
      <c r="AM19" s="359"/>
      <c r="AN19" s="359"/>
    </row>
    <row r="20" spans="1:40" ht="54.75" customHeight="1">
      <c r="A20" s="359">
        <v>3</v>
      </c>
      <c r="B20" s="366" t="s">
        <v>259</v>
      </c>
      <c r="C20" s="359" t="s">
        <v>260</v>
      </c>
      <c r="D20" s="379" t="s">
        <v>261</v>
      </c>
      <c r="E20" s="359" t="s">
        <v>262</v>
      </c>
      <c r="F20" s="359" t="s">
        <v>263</v>
      </c>
      <c r="G20" s="359" t="s">
        <v>238</v>
      </c>
      <c r="H20" s="359">
        <v>72000</v>
      </c>
      <c r="I20" s="378" t="str">
        <f>IF(H20&lt;=2,'Tabla probabilidad'!$B$5,IF(H20&lt;=24,'Tabla probabilidad'!$B$6,IF(H20&lt;=500,'Tabla probabilidad'!$B$7,IF(H20&lt;=5000,'Tabla probabilidad'!$B$8,IF(H20&gt;5000,'Tabla probabilidad'!$B$9)))))</f>
        <v>Muy Alta</v>
      </c>
      <c r="J20" s="382">
        <f>IF(H20&lt;=2,'Tabla probabilidad'!$D$5,IF(H20&lt;=24,'Tabla probabilidad'!$D$6,IF(H20&lt;=500,'Tabla probabilidad'!$D$7,IF(H20&lt;=5000,'Tabla probabilidad'!$D$8,IF(H20&gt;5000,'Tabla probabilidad'!$D$9)))))</f>
        <v>1</v>
      </c>
      <c r="K20" s="359" t="s">
        <v>264</v>
      </c>
      <c r="L20" s="359"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359"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359" t="str">
        <f>VLOOKUP((I20&amp;L20),Hoja1!$B$4:$C$28,2,0)</f>
        <v xml:space="preserve">Alto </v>
      </c>
      <c r="O20" s="270">
        <v>1</v>
      </c>
      <c r="P20" s="259" t="s">
        <v>265</v>
      </c>
      <c r="Q20" s="270" t="str">
        <f t="shared" si="0"/>
        <v>Probabilidad</v>
      </c>
      <c r="R20" s="270" t="s">
        <v>241</v>
      </c>
      <c r="S20" s="270" t="s">
        <v>242</v>
      </c>
      <c r="T20" s="273">
        <f>VLOOKUP(R20&amp;S20,Hoja1!$Q$4:$R$9,2,0)</f>
        <v>0.45</v>
      </c>
      <c r="U20" s="262" t="s">
        <v>243</v>
      </c>
      <c r="V20" s="270" t="s">
        <v>244</v>
      </c>
      <c r="W20" s="270" t="s">
        <v>245</v>
      </c>
      <c r="X20" s="273">
        <f>IF(Q20="Probabilidad",($J$20*T20),IF(Q20="Impacto"," "))</f>
        <v>0.45</v>
      </c>
      <c r="Y20" s="273" t="str">
        <f>IF(Z20&lt;=20%,'Tabla probabilidad'!$B$5,IF(Z20&lt;=40%,'Tabla probabilidad'!$B$6,IF(Z20&lt;=60%,'Tabla probabilidad'!$B$7,IF(Z20&lt;=80%,'Tabla probabilidad'!$B$8,IF(Z20&lt;=100%,'Tabla probabilidad'!$B$9)))))</f>
        <v>Media</v>
      </c>
      <c r="Z20" s="273">
        <f>IF(R20="Preventivo",($J$20-($J$20*T20)),IF(R20="Detectivo",($J$20-($J$20*T20)),IF(R20="Correctivo",($J$20))))</f>
        <v>0.55000000000000004</v>
      </c>
      <c r="AA20" s="369" t="str">
        <f>IF(AB20&lt;=20%,'Tabla probabilidad'!$B$5,IF(AB20&lt;=40%,'Tabla probabilidad'!$B$6,IF(AB20&lt;=60%,'Tabla probabilidad'!$B$7,IF(AB20&lt;=80%,'Tabla probabilidad'!$B$8,IF(AB20&lt;=100%,'Tabla probabilidad'!$B$9)))))</f>
        <v>Media</v>
      </c>
      <c r="AB20" s="369">
        <f>AVERAGE(Z20:Z24)</f>
        <v>0.55000000000000004</v>
      </c>
      <c r="AC20" s="273" t="str">
        <f t="shared" si="1"/>
        <v>Leve</v>
      </c>
      <c r="AD20" s="273">
        <f>IF(Q20="Probabilidad",(($M$20-0)),IF(Q20="Impacto",($M$20-($M$20*T20))))</f>
        <v>0.2</v>
      </c>
      <c r="AE20" s="369" t="str">
        <f>IF(AF20&lt;=20%,"Leve",IF(AF20&lt;=40%,"Menor",IF(AF20&lt;=60%,"Moderado",IF(AF20&lt;=80%,"Mayor",IF(AF20&lt;=100%,"Catastrófico")))))</f>
        <v>Leve</v>
      </c>
      <c r="AF20" s="369">
        <f>AVERAGE(AD20:AD24)</f>
        <v>0.2</v>
      </c>
      <c r="AG20" s="366" t="str">
        <f>VLOOKUP(AA20&amp;AE20,Hoja1!$B$4:$C$28,2,0)</f>
        <v>Moderado</v>
      </c>
      <c r="AH20" s="359" t="s">
        <v>246</v>
      </c>
      <c r="AI20" s="359"/>
      <c r="AJ20" s="359"/>
      <c r="AK20" s="359"/>
      <c r="AL20" s="359"/>
      <c r="AM20" s="359"/>
      <c r="AN20" s="359"/>
    </row>
    <row r="21" spans="1:40" ht="60.75" customHeight="1">
      <c r="A21" s="359"/>
      <c r="B21" s="368"/>
      <c r="C21" s="359"/>
      <c r="D21" s="380"/>
      <c r="E21" s="359"/>
      <c r="F21" s="359"/>
      <c r="G21" s="359"/>
      <c r="H21" s="359"/>
      <c r="I21" s="378"/>
      <c r="J21" s="382"/>
      <c r="K21" s="359"/>
      <c r="L21" s="360"/>
      <c r="M21" s="360"/>
      <c r="N21" s="359"/>
      <c r="O21" s="270">
        <v>2</v>
      </c>
      <c r="P21" s="257" t="s">
        <v>266</v>
      </c>
      <c r="Q21" s="270" t="str">
        <f t="shared" si="0"/>
        <v>Probabilidad</v>
      </c>
      <c r="R21" s="270" t="s">
        <v>241</v>
      </c>
      <c r="S21" s="270" t="s">
        <v>242</v>
      </c>
      <c r="T21" s="273">
        <f>VLOOKUP(R21&amp;S21,Hoja1!$Q$4:$R$9,2,0)</f>
        <v>0.45</v>
      </c>
      <c r="U21" s="262" t="s">
        <v>243</v>
      </c>
      <c r="V21" s="270" t="s">
        <v>244</v>
      </c>
      <c r="W21" s="270" t="s">
        <v>245</v>
      </c>
      <c r="X21" s="273">
        <f t="shared" ref="X21:X24" si="7">IF(Q21="Probabilidad",($J$20*T21),IF(Q21="Impacto"," "))</f>
        <v>0.45</v>
      </c>
      <c r="Y21" s="273" t="str">
        <f>IF(Z21&lt;=20%,'Tabla probabilidad'!$B$5,IF(Z21&lt;=40%,'Tabla probabilidad'!$B$6,IF(Z21&lt;=60%,'Tabla probabilidad'!$B$7,IF(Z21&lt;=80%,'Tabla probabilidad'!$B$8,IF(Z21&lt;=100%,'Tabla probabilidad'!$B$9)))))</f>
        <v>Media</v>
      </c>
      <c r="Z21" s="273">
        <f t="shared" ref="Z21:Z24" si="8">IF(R21="Preventivo",($J$20-($J$20*T21)),IF(R21="Detectivo",($J$20-($J$20*T21)),IF(R21="Correctivo",($J$20))))</f>
        <v>0.55000000000000004</v>
      </c>
      <c r="AA21" s="370"/>
      <c r="AB21" s="370"/>
      <c r="AC21" s="273" t="str">
        <f t="shared" si="1"/>
        <v>Leve</v>
      </c>
      <c r="AD21" s="273">
        <f t="shared" ref="AD21:AD24" si="9">IF(Q21="Probabilidad",(($M$20-0)),IF(Q21="Impacto",($M$20-($M$20*T21))))</f>
        <v>0.2</v>
      </c>
      <c r="AE21" s="370"/>
      <c r="AF21" s="370"/>
      <c r="AG21" s="368"/>
      <c r="AH21" s="359"/>
      <c r="AI21" s="359"/>
      <c r="AJ21" s="359"/>
      <c r="AK21" s="359"/>
      <c r="AL21" s="359"/>
      <c r="AM21" s="359"/>
      <c r="AN21" s="359"/>
    </row>
    <row r="22" spans="1:40" ht="68.25" customHeight="1">
      <c r="A22" s="359"/>
      <c r="B22" s="368"/>
      <c r="C22" s="359"/>
      <c r="D22" s="380"/>
      <c r="E22" s="359"/>
      <c r="F22" s="359"/>
      <c r="G22" s="359"/>
      <c r="H22" s="359"/>
      <c r="I22" s="378"/>
      <c r="J22" s="382"/>
      <c r="K22" s="359"/>
      <c r="L22" s="360"/>
      <c r="M22" s="360"/>
      <c r="N22" s="359"/>
      <c r="O22" s="270">
        <v>3</v>
      </c>
      <c r="P22" s="257" t="s">
        <v>267</v>
      </c>
      <c r="Q22" s="270" t="str">
        <f t="shared" si="0"/>
        <v>Probabilidad</v>
      </c>
      <c r="R22" s="270" t="s">
        <v>241</v>
      </c>
      <c r="S22" s="270" t="s">
        <v>242</v>
      </c>
      <c r="T22" s="273">
        <f>VLOOKUP(R22&amp;S22,Hoja1!$Q$4:$R$9,2,0)</f>
        <v>0.45</v>
      </c>
      <c r="U22" s="262" t="s">
        <v>243</v>
      </c>
      <c r="V22" s="270" t="s">
        <v>244</v>
      </c>
      <c r="W22" s="270" t="s">
        <v>245</v>
      </c>
      <c r="X22" s="273">
        <f t="shared" si="7"/>
        <v>0.45</v>
      </c>
      <c r="Y22" s="273" t="str">
        <f>IF(Z22&lt;=20%,'Tabla probabilidad'!$B$5,IF(Z22&lt;=40%,'Tabla probabilidad'!$B$6,IF(Z22&lt;=60%,'Tabla probabilidad'!$B$7,IF(Z22&lt;=80%,'Tabla probabilidad'!$B$8,IF(Z22&lt;=100%,'Tabla probabilidad'!$B$9)))))</f>
        <v>Media</v>
      </c>
      <c r="Z22" s="273">
        <f t="shared" si="8"/>
        <v>0.55000000000000004</v>
      </c>
      <c r="AA22" s="370"/>
      <c r="AB22" s="370"/>
      <c r="AC22" s="273" t="str">
        <f t="shared" si="1"/>
        <v>Leve</v>
      </c>
      <c r="AD22" s="273">
        <f t="shared" si="9"/>
        <v>0.2</v>
      </c>
      <c r="AE22" s="370"/>
      <c r="AF22" s="370"/>
      <c r="AG22" s="368"/>
      <c r="AH22" s="359"/>
      <c r="AI22" s="359"/>
      <c r="AJ22" s="359"/>
      <c r="AK22" s="359"/>
      <c r="AL22" s="359"/>
      <c r="AM22" s="359"/>
      <c r="AN22" s="359"/>
    </row>
    <row r="23" spans="1:40" ht="5.25" hidden="1" customHeight="1">
      <c r="A23" s="359"/>
      <c r="B23" s="368"/>
      <c r="C23" s="359"/>
      <c r="D23" s="380"/>
      <c r="E23" s="359"/>
      <c r="F23" s="359"/>
      <c r="G23" s="359"/>
      <c r="H23" s="359"/>
      <c r="I23" s="378"/>
      <c r="J23" s="382"/>
      <c r="K23" s="359"/>
      <c r="L23" s="360"/>
      <c r="M23" s="360"/>
      <c r="N23" s="359"/>
      <c r="O23" s="270">
        <v>4</v>
      </c>
      <c r="P23" s="257"/>
      <c r="Q23" s="270" t="str">
        <f t="shared" si="0"/>
        <v>Probabilidad</v>
      </c>
      <c r="R23" s="270" t="s">
        <v>241</v>
      </c>
      <c r="S23" s="270" t="s">
        <v>242</v>
      </c>
      <c r="T23" s="273">
        <f>VLOOKUP(R23&amp;S23,Hoja1!$Q$4:$R$9,2,0)</f>
        <v>0.45</v>
      </c>
      <c r="U23" s="262" t="s">
        <v>243</v>
      </c>
      <c r="V23" s="270" t="s">
        <v>244</v>
      </c>
      <c r="W23" s="270" t="s">
        <v>245</v>
      </c>
      <c r="X23" s="273">
        <f t="shared" si="7"/>
        <v>0.45</v>
      </c>
      <c r="Y23" s="273" t="str">
        <f>IF(Z23&lt;=20%,'Tabla probabilidad'!$B$5,IF(Z23&lt;=40%,'Tabla probabilidad'!$B$6,IF(Z23&lt;=60%,'Tabla probabilidad'!$B$7,IF(Z23&lt;=80%,'Tabla probabilidad'!$B$8,IF(Z23&lt;=100%,'Tabla probabilidad'!$B$9)))))</f>
        <v>Media</v>
      </c>
      <c r="Z23" s="273">
        <f t="shared" si="8"/>
        <v>0.55000000000000004</v>
      </c>
      <c r="AA23" s="370"/>
      <c r="AB23" s="370"/>
      <c r="AC23" s="273" t="str">
        <f t="shared" si="1"/>
        <v>Leve</v>
      </c>
      <c r="AD23" s="273">
        <f t="shared" si="9"/>
        <v>0.2</v>
      </c>
      <c r="AE23" s="370"/>
      <c r="AF23" s="370"/>
      <c r="AG23" s="368"/>
      <c r="AH23" s="359"/>
      <c r="AI23" s="359"/>
      <c r="AJ23" s="359"/>
      <c r="AK23" s="359"/>
      <c r="AL23" s="359"/>
      <c r="AM23" s="359"/>
      <c r="AN23" s="359"/>
    </row>
    <row r="24" spans="1:40" ht="139.5" customHeight="1">
      <c r="A24" s="359"/>
      <c r="B24" s="367"/>
      <c r="C24" s="359"/>
      <c r="D24" s="381"/>
      <c r="E24" s="359"/>
      <c r="F24" s="359"/>
      <c r="G24" s="359"/>
      <c r="H24" s="359"/>
      <c r="I24" s="378"/>
      <c r="J24" s="382"/>
      <c r="K24" s="359"/>
      <c r="L24" s="360"/>
      <c r="M24" s="360"/>
      <c r="N24" s="359"/>
      <c r="O24" s="270">
        <v>5</v>
      </c>
      <c r="P24" s="260" t="s">
        <v>268</v>
      </c>
      <c r="Q24" s="270" t="str">
        <f t="shared" si="0"/>
        <v>Probabilidad</v>
      </c>
      <c r="R24" s="270" t="s">
        <v>241</v>
      </c>
      <c r="S24" s="270" t="s">
        <v>242</v>
      </c>
      <c r="T24" s="273">
        <f>VLOOKUP(R24&amp;S24,Hoja1!$Q$4:$R$9,2,0)</f>
        <v>0.45</v>
      </c>
      <c r="U24" s="262" t="s">
        <v>243</v>
      </c>
      <c r="V24" s="270" t="s">
        <v>244</v>
      </c>
      <c r="W24" s="270" t="s">
        <v>245</v>
      </c>
      <c r="X24" s="273">
        <f t="shared" si="7"/>
        <v>0.45</v>
      </c>
      <c r="Y24" s="273" t="str">
        <f>IF(Z24&lt;=20%,'Tabla probabilidad'!$B$5,IF(Z24&lt;=40%,'Tabla probabilidad'!$B$6,IF(Z24&lt;=60%,'Tabla probabilidad'!$B$7,IF(Z24&lt;=80%,'Tabla probabilidad'!$B$8,IF(Z24&lt;=100%,'Tabla probabilidad'!$B$9)))))</f>
        <v>Media</v>
      </c>
      <c r="Z24" s="273">
        <f t="shared" si="8"/>
        <v>0.55000000000000004</v>
      </c>
      <c r="AA24" s="371"/>
      <c r="AB24" s="371"/>
      <c r="AC24" s="273" t="str">
        <f t="shared" si="1"/>
        <v>Leve</v>
      </c>
      <c r="AD24" s="273">
        <f t="shared" si="9"/>
        <v>0.2</v>
      </c>
      <c r="AE24" s="371"/>
      <c r="AF24" s="371"/>
      <c r="AG24" s="367"/>
      <c r="AH24" s="359"/>
      <c r="AI24" s="359"/>
      <c r="AJ24" s="359"/>
      <c r="AK24" s="359"/>
      <c r="AL24" s="359"/>
      <c r="AM24" s="359"/>
      <c r="AN24" s="359"/>
    </row>
    <row r="25" spans="1:40" ht="50.1" customHeight="1">
      <c r="A25" s="366">
        <v>4</v>
      </c>
      <c r="B25" s="366" t="s">
        <v>269</v>
      </c>
      <c r="C25" s="359" t="s">
        <v>260</v>
      </c>
      <c r="D25" s="426" t="s">
        <v>270</v>
      </c>
      <c r="E25" s="366" t="s">
        <v>271</v>
      </c>
      <c r="F25" s="366" t="s">
        <v>272</v>
      </c>
      <c r="G25" s="359" t="s">
        <v>238</v>
      </c>
      <c r="H25" s="359">
        <v>72000</v>
      </c>
      <c r="I25" s="378" t="str">
        <f>IF(H25&lt;=2,'Tabla probabilidad'!$B$5,IF(H25&lt;=24,'Tabla probabilidad'!$B$6,IF(H25&lt;=500,'Tabla probabilidad'!$B$7,IF(H25&lt;=5000,'Tabla probabilidad'!$B$8,IF(H25&gt;5000,'Tabla probabilidad'!$B$9)))))</f>
        <v>Muy Alta</v>
      </c>
      <c r="J25" s="382">
        <f>IF(H25&lt;=2,'Tabla probabilidad'!$D$5,IF(H25&lt;=24,'Tabla probabilidad'!$D$6,IF(H25&lt;=500,'Tabla probabilidad'!$D$7,IF(H25&lt;=5000,'Tabla probabilidad'!$D$8,IF(H25&gt;5000,'Tabla probabilidad'!$D$9)))))</f>
        <v>1</v>
      </c>
      <c r="K25" s="359" t="s">
        <v>264</v>
      </c>
      <c r="L25" s="359"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359"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359" t="str">
        <f>VLOOKUP((I25&amp;L25),Hoja1!$B$4:$C$28,2,0)</f>
        <v xml:space="preserve">Alto </v>
      </c>
      <c r="O25" s="270">
        <v>1</v>
      </c>
      <c r="P25" s="257" t="s">
        <v>273</v>
      </c>
      <c r="Q25" s="270" t="str">
        <f t="shared" si="0"/>
        <v>Probabilidad</v>
      </c>
      <c r="R25" s="270" t="s">
        <v>241</v>
      </c>
      <c r="S25" s="270" t="s">
        <v>242</v>
      </c>
      <c r="T25" s="273">
        <f>VLOOKUP(R25&amp;S25,Hoja1!$Q$4:$R$9,2,0)</f>
        <v>0.45</v>
      </c>
      <c r="U25" s="262" t="s">
        <v>243</v>
      </c>
      <c r="V25" s="270" t="s">
        <v>244</v>
      </c>
      <c r="W25" s="270" t="s">
        <v>245</v>
      </c>
      <c r="X25" s="273">
        <f>IF(Q25="Probabilidad",($J$25*T25),IF(Q25="Impacto"," "))</f>
        <v>0.45</v>
      </c>
      <c r="Y25" s="273" t="str">
        <f>IF(Z25&lt;=20%,'Tabla probabilidad'!$B$5,IF(Z25&lt;=40%,'Tabla probabilidad'!$B$6,IF(Z25&lt;=60%,'Tabla probabilidad'!$B$7,IF(Z25&lt;=80%,'Tabla probabilidad'!$B$8,IF(Z25&lt;=100%,'Tabla probabilidad'!$B$9)))))</f>
        <v>Media</v>
      </c>
      <c r="Z25" s="273">
        <f>IF(R25="Preventivo",($J$25-($J$25*T25)),IF(R25="Detectivo",($J$25-($J$25*T25)),IF(R25="Correctivo",($J$25))))</f>
        <v>0.55000000000000004</v>
      </c>
      <c r="AA25" s="369" t="str">
        <f>IF(AB25&lt;=20%,'Tabla probabilidad'!$B$5,IF(AB25&lt;=40%,'Tabla probabilidad'!$B$6,IF(AB25&lt;=60%,'Tabla probabilidad'!$B$7,IF(AB25&lt;=80%,'Tabla probabilidad'!$B$8,IF(AB25&lt;=100%,'Tabla probabilidad'!$B$9)))))</f>
        <v>Media</v>
      </c>
      <c r="AB25" s="369">
        <f>AVERAGE(Z25:Z29)</f>
        <v>0.55000000000000004</v>
      </c>
      <c r="AC25" s="273" t="str">
        <f t="shared" si="1"/>
        <v>Leve</v>
      </c>
      <c r="AD25" s="273">
        <f>IF(Q25="Probabilidad",(($M$25-0)),IF(Q25="Impacto",($M$25-($M$25*T25))))</f>
        <v>0.2</v>
      </c>
      <c r="AE25" s="369" t="str">
        <f>IF(AF25&lt;=20%,"Leve",IF(AF25&lt;=40%,"Menor",IF(AF25&lt;=60%,"Moderado",IF(AF25&lt;=80%,"Mayor",IF(AF25&lt;=100%,"Catastrófico")))))</f>
        <v>Leve</v>
      </c>
      <c r="AF25" s="369">
        <f>AVERAGE(AD25:AD29)</f>
        <v>0.2</v>
      </c>
      <c r="AG25" s="366" t="str">
        <f>VLOOKUP(AA25&amp;AE25,Hoja1!$B$4:$C$28,2,0)</f>
        <v>Moderado</v>
      </c>
      <c r="AH25" s="359" t="s">
        <v>246</v>
      </c>
      <c r="AI25" s="359"/>
      <c r="AJ25" s="359"/>
      <c r="AK25" s="359"/>
      <c r="AL25" s="359"/>
      <c r="AM25" s="359"/>
      <c r="AN25" s="359"/>
    </row>
    <row r="26" spans="1:40" ht="62.25" customHeight="1">
      <c r="A26" s="368"/>
      <c r="B26" s="368"/>
      <c r="C26" s="359"/>
      <c r="D26" s="426"/>
      <c r="E26" s="368"/>
      <c r="F26" s="368"/>
      <c r="G26" s="359"/>
      <c r="H26" s="359"/>
      <c r="I26" s="378"/>
      <c r="J26" s="382"/>
      <c r="K26" s="359"/>
      <c r="L26" s="360"/>
      <c r="M26" s="360"/>
      <c r="N26" s="359"/>
      <c r="O26" s="270">
        <v>2</v>
      </c>
      <c r="P26" s="257" t="s">
        <v>247</v>
      </c>
      <c r="Q26" s="270" t="str">
        <f t="shared" si="0"/>
        <v>Probabilidad</v>
      </c>
      <c r="R26" s="270" t="s">
        <v>241</v>
      </c>
      <c r="S26" s="270" t="s">
        <v>242</v>
      </c>
      <c r="T26" s="273">
        <f>VLOOKUP(R26&amp;S26,Hoja1!$Q$4:$R$9,2,0)</f>
        <v>0.45</v>
      </c>
      <c r="U26" s="262" t="s">
        <v>243</v>
      </c>
      <c r="V26" s="270" t="s">
        <v>244</v>
      </c>
      <c r="W26" s="270" t="s">
        <v>245</v>
      </c>
      <c r="X26" s="273">
        <f t="shared" ref="X26:X29" si="10">IF(Q26="Probabilidad",($J$25*T26),IF(Q26="Impacto"," "))</f>
        <v>0.45</v>
      </c>
      <c r="Y26" s="273" t="str">
        <f>IF(Z26&lt;=20%,'Tabla probabilidad'!$B$5,IF(Z26&lt;=40%,'Tabla probabilidad'!$B$6,IF(Z26&lt;=60%,'Tabla probabilidad'!$B$7,IF(Z26&lt;=80%,'Tabla probabilidad'!$B$8,IF(Z26&lt;=100%,'Tabla probabilidad'!$B$9)))))</f>
        <v>Media</v>
      </c>
      <c r="Z26" s="273">
        <f t="shared" ref="Z26:Z29" si="11">IF(R26="Preventivo",($J$25-($J$25*T26)),IF(R26="Detectivo",($J$25-($J$25*T26)),IF(R26="Correctivo",($J$25))))</f>
        <v>0.55000000000000004</v>
      </c>
      <c r="AA26" s="370"/>
      <c r="AB26" s="370"/>
      <c r="AC26" s="273" t="str">
        <f t="shared" si="1"/>
        <v>Leve</v>
      </c>
      <c r="AD26" s="273">
        <f t="shared" ref="AD26:AD29" si="12">IF(Q26="Probabilidad",(($M$25-0)),IF(Q26="Impacto",($M$25-($M$25*T26))))</f>
        <v>0.2</v>
      </c>
      <c r="AE26" s="370"/>
      <c r="AF26" s="370"/>
      <c r="AG26" s="368"/>
      <c r="AH26" s="359"/>
      <c r="AI26" s="359"/>
      <c r="AJ26" s="359"/>
      <c r="AK26" s="359"/>
      <c r="AL26" s="359"/>
      <c r="AM26" s="359"/>
      <c r="AN26" s="359"/>
    </row>
    <row r="27" spans="1:40" ht="61.5" customHeight="1">
      <c r="A27" s="368"/>
      <c r="B27" s="368"/>
      <c r="C27" s="359"/>
      <c r="D27" s="426"/>
      <c r="E27" s="368"/>
      <c r="F27" s="368"/>
      <c r="G27" s="359"/>
      <c r="H27" s="359"/>
      <c r="I27" s="378"/>
      <c r="J27" s="382"/>
      <c r="K27" s="359"/>
      <c r="L27" s="360"/>
      <c r="M27" s="360"/>
      <c r="N27" s="359"/>
      <c r="O27" s="163">
        <v>3</v>
      </c>
      <c r="P27" s="242" t="s">
        <v>274</v>
      </c>
      <c r="Q27" s="270" t="str">
        <f t="shared" si="0"/>
        <v>Probabilidad</v>
      </c>
      <c r="R27" s="270" t="s">
        <v>241</v>
      </c>
      <c r="S27" s="270" t="s">
        <v>242</v>
      </c>
      <c r="T27" s="273">
        <f>VLOOKUP(R27&amp;S27,Hoja1!$Q$4:$R$9,2,0)</f>
        <v>0.45</v>
      </c>
      <c r="U27" s="262" t="s">
        <v>275</v>
      </c>
      <c r="V27" s="270" t="s">
        <v>244</v>
      </c>
      <c r="W27" s="270" t="s">
        <v>276</v>
      </c>
      <c r="X27" s="273">
        <f t="shared" si="10"/>
        <v>0.45</v>
      </c>
      <c r="Y27" s="273" t="str">
        <f>IF(Z27&lt;=20%,'Tabla probabilidad'!$B$5,IF(Z27&lt;=40%,'Tabla probabilidad'!$B$6,IF(Z27&lt;=60%,'Tabla probabilidad'!$B$7,IF(Z27&lt;=80%,'Tabla probabilidad'!$B$8,IF(Z27&lt;=100%,'Tabla probabilidad'!$B$9)))))</f>
        <v>Media</v>
      </c>
      <c r="Z27" s="273">
        <f t="shared" si="11"/>
        <v>0.55000000000000004</v>
      </c>
      <c r="AA27" s="370"/>
      <c r="AB27" s="370"/>
      <c r="AC27" s="273" t="str">
        <f t="shared" si="1"/>
        <v>Leve</v>
      </c>
      <c r="AD27" s="273">
        <f t="shared" si="12"/>
        <v>0.2</v>
      </c>
      <c r="AE27" s="370"/>
      <c r="AF27" s="370"/>
      <c r="AG27" s="368"/>
      <c r="AH27" s="359"/>
      <c r="AI27" s="359"/>
      <c r="AJ27" s="359"/>
      <c r="AK27" s="359"/>
      <c r="AL27" s="359"/>
      <c r="AM27" s="359"/>
      <c r="AN27" s="359"/>
    </row>
    <row r="28" spans="1:40" ht="73.5" customHeight="1">
      <c r="A28" s="368"/>
      <c r="B28" s="368"/>
      <c r="C28" s="359"/>
      <c r="D28" s="426"/>
      <c r="E28" s="368"/>
      <c r="F28" s="368"/>
      <c r="G28" s="359"/>
      <c r="H28" s="359"/>
      <c r="I28" s="378"/>
      <c r="J28" s="382"/>
      <c r="K28" s="359"/>
      <c r="L28" s="360"/>
      <c r="M28" s="360"/>
      <c r="N28" s="359"/>
      <c r="O28" s="270">
        <v>4</v>
      </c>
      <c r="P28" s="242" t="s">
        <v>277</v>
      </c>
      <c r="Q28" s="270" t="str">
        <f t="shared" si="0"/>
        <v>Probabilidad</v>
      </c>
      <c r="R28" s="270" t="s">
        <v>241</v>
      </c>
      <c r="S28" s="270" t="s">
        <v>242</v>
      </c>
      <c r="T28" s="273">
        <f>VLOOKUP(R28&amp;S28,Hoja1!$Q$4:$R$9,2,0)</f>
        <v>0.45</v>
      </c>
      <c r="U28" s="262" t="s">
        <v>243</v>
      </c>
      <c r="V28" s="270" t="s">
        <v>244</v>
      </c>
      <c r="W28" s="270" t="s">
        <v>245</v>
      </c>
      <c r="X28" s="273">
        <f t="shared" si="10"/>
        <v>0.45</v>
      </c>
      <c r="Y28" s="273" t="str">
        <f>IF(Z28&lt;=20%,'Tabla probabilidad'!$B$5,IF(Z28&lt;=40%,'Tabla probabilidad'!$B$6,IF(Z28&lt;=60%,'Tabla probabilidad'!$B$7,IF(Z28&lt;=80%,'Tabla probabilidad'!$B$8,IF(Z28&lt;=100%,'Tabla probabilidad'!$B$9)))))</f>
        <v>Media</v>
      </c>
      <c r="Z28" s="273">
        <f t="shared" si="11"/>
        <v>0.55000000000000004</v>
      </c>
      <c r="AA28" s="370"/>
      <c r="AB28" s="370"/>
      <c r="AC28" s="273" t="str">
        <f t="shared" si="1"/>
        <v>Leve</v>
      </c>
      <c r="AD28" s="273">
        <f t="shared" si="12"/>
        <v>0.2</v>
      </c>
      <c r="AE28" s="370"/>
      <c r="AF28" s="370"/>
      <c r="AG28" s="368"/>
      <c r="AH28" s="359"/>
      <c r="AI28" s="359"/>
      <c r="AJ28" s="359"/>
      <c r="AK28" s="359"/>
      <c r="AL28" s="359"/>
      <c r="AM28" s="359"/>
      <c r="AN28" s="359"/>
    </row>
    <row r="29" spans="1:40" ht="108" customHeight="1">
      <c r="A29" s="367"/>
      <c r="B29" s="367"/>
      <c r="C29" s="359"/>
      <c r="D29" s="426"/>
      <c r="E29" s="367"/>
      <c r="F29" s="367"/>
      <c r="G29" s="359"/>
      <c r="H29" s="359"/>
      <c r="I29" s="378"/>
      <c r="J29" s="382"/>
      <c r="K29" s="359"/>
      <c r="L29" s="360"/>
      <c r="M29" s="360"/>
      <c r="N29" s="359"/>
      <c r="O29" s="270">
        <v>5</v>
      </c>
      <c r="P29" s="242" t="s">
        <v>278</v>
      </c>
      <c r="Q29" s="270" t="str">
        <f t="shared" si="0"/>
        <v>Probabilidad</v>
      </c>
      <c r="R29" s="270" t="s">
        <v>241</v>
      </c>
      <c r="S29" s="270" t="s">
        <v>242</v>
      </c>
      <c r="T29" s="273">
        <f>VLOOKUP(R29&amp;S29,Hoja1!$Q$4:$R$9,2,0)</f>
        <v>0.45</v>
      </c>
      <c r="U29" s="262" t="s">
        <v>243</v>
      </c>
      <c r="V29" s="270" t="s">
        <v>244</v>
      </c>
      <c r="W29" s="270" t="s">
        <v>245</v>
      </c>
      <c r="X29" s="273">
        <f t="shared" si="10"/>
        <v>0.45</v>
      </c>
      <c r="Y29" s="273" t="str">
        <f>IF(Z29&lt;=20%,'Tabla probabilidad'!$B$5,IF(Z29&lt;=40%,'Tabla probabilidad'!$B$6,IF(Z29&lt;=60%,'Tabla probabilidad'!$B$7,IF(Z29&lt;=80%,'Tabla probabilidad'!$B$8,IF(Z29&lt;=100%,'Tabla probabilidad'!$B$9)))))</f>
        <v>Media</v>
      </c>
      <c r="Z29" s="273">
        <f t="shared" si="11"/>
        <v>0.55000000000000004</v>
      </c>
      <c r="AA29" s="371"/>
      <c r="AB29" s="371"/>
      <c r="AC29" s="273" t="str">
        <f t="shared" si="1"/>
        <v>Leve</v>
      </c>
      <c r="AD29" s="273">
        <f t="shared" si="12"/>
        <v>0.2</v>
      </c>
      <c r="AE29" s="371"/>
      <c r="AF29" s="371"/>
      <c r="AG29" s="367"/>
      <c r="AH29" s="359"/>
      <c r="AI29" s="359"/>
      <c r="AJ29" s="359"/>
      <c r="AK29" s="359"/>
      <c r="AL29" s="359"/>
      <c r="AM29" s="359"/>
      <c r="AN29" s="359"/>
    </row>
    <row r="30" spans="1:40" ht="98.25" customHeight="1">
      <c r="A30" s="366">
        <v>5</v>
      </c>
      <c r="B30" s="366" t="s">
        <v>279</v>
      </c>
      <c r="C30" s="359" t="s">
        <v>260</v>
      </c>
      <c r="D30" s="426" t="s">
        <v>280</v>
      </c>
      <c r="E30" s="366" t="s">
        <v>281</v>
      </c>
      <c r="F30" s="366" t="s">
        <v>282</v>
      </c>
      <c r="G30" s="359" t="s">
        <v>283</v>
      </c>
      <c r="H30" s="359">
        <v>7500</v>
      </c>
      <c r="I30" s="378" t="str">
        <f>IF(H30&lt;=2,'Tabla probabilidad'!$B$5,IF(H30&lt;=24,'Tabla probabilidad'!$B$6,IF(H30&lt;=500,'Tabla probabilidad'!$B$7,IF(H30&lt;=5000,'Tabla probabilidad'!$B$8,IF(H30&gt;5000,'Tabla probabilidad'!$B$9)))))</f>
        <v>Muy Alta</v>
      </c>
      <c r="J30" s="382">
        <f>IF(H30&lt;=2,'Tabla probabilidad'!$D$5,IF(H30&lt;=24,'Tabla probabilidad'!$D$6,IF(H30&lt;=500,'Tabla probabilidad'!$D$7,IF(H30&lt;=5000,'Tabla probabilidad'!$D$8,IF(H30&gt;5000,'Tabla probabilidad'!$D$9)))))</f>
        <v>1</v>
      </c>
      <c r="K30" s="359" t="s">
        <v>264</v>
      </c>
      <c r="L30" s="359"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359"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359" t="str">
        <f>VLOOKUP((I30&amp;L30),Hoja1!$B$4:$C$28,2,0)</f>
        <v xml:space="preserve">Alto </v>
      </c>
      <c r="O30" s="270">
        <v>1</v>
      </c>
      <c r="P30" s="255" t="s">
        <v>284</v>
      </c>
      <c r="Q30" s="270" t="str">
        <f t="shared" ref="Q30:Q34" si="13">IF(R30="Preventivo","Probabilidad",IF(R30="Detectivo","Probabilidad", IF(R30="Correctivo","Impacto")))</f>
        <v>Probabilidad</v>
      </c>
      <c r="R30" s="270" t="s">
        <v>241</v>
      </c>
      <c r="S30" s="270" t="s">
        <v>242</v>
      </c>
      <c r="T30" s="273">
        <f>VLOOKUP(R30&amp;S30,Hoja1!$Q$4:$R$9,2,0)</f>
        <v>0.45</v>
      </c>
      <c r="U30" s="262" t="s">
        <v>243</v>
      </c>
      <c r="V30" s="270" t="s">
        <v>244</v>
      </c>
      <c r="W30" s="270" t="s">
        <v>245</v>
      </c>
      <c r="X30" s="273">
        <f>IF(Q30="Probabilidad",($J$30*T30),IF(Q30="Impacto"," "))</f>
        <v>0.45</v>
      </c>
      <c r="Y30" s="273" t="str">
        <f>IF(Z30&lt;=20%,'Tabla probabilidad'!$B$5,IF(Z30&lt;=40%,'Tabla probabilidad'!$B$6,IF(Z30&lt;=60%,'Tabla probabilidad'!$B$7,IF(Z30&lt;=80%,'Tabla probabilidad'!$B$8,IF(Z30&lt;=100%,'Tabla probabilidad'!$B$9)))))</f>
        <v>Media</v>
      </c>
      <c r="Z30" s="273">
        <f>IF(R30="Preventivo",($J$30-($J$30*T30)),IF(R30="Detectivo",($J$30-($J$30*T30)),IF(R30="Correctivo",($J$30))))</f>
        <v>0.55000000000000004</v>
      </c>
      <c r="AA30" s="369" t="str">
        <f>IF(AB30&lt;=20%,'Tabla probabilidad'!$B$5,IF(AB30&lt;=40%,'Tabla probabilidad'!$B$6,IF(AB30&lt;=60%,'Tabla probabilidad'!$B$7,IF(AB30&lt;=80%,'Tabla probabilidad'!$B$8,IF(AB30&lt;=100%,'Tabla probabilidad'!$B$9)))))</f>
        <v>Media</v>
      </c>
      <c r="AB30" s="369">
        <f>AVERAGE(Z30:Z34)</f>
        <v>0.55000000000000004</v>
      </c>
      <c r="AC30" s="273" t="str">
        <f t="shared" ref="AC30:AC34" si="14">IF(AD30&lt;=20%,"Leve",IF(AD30&lt;=40%,"Menor",IF(AD30&lt;=60%,"Moderado",IF(AD30&lt;=80%,"Mayor",IF(AD30&lt;=100%,"Catastrófico")))))</f>
        <v>Leve</v>
      </c>
      <c r="AD30" s="273">
        <f>IF(Q30="Probabilidad",(($M$30-0)),IF(Q30="Impacto",($M$30-($M$30*T30))))</f>
        <v>0.2</v>
      </c>
      <c r="AE30" s="369" t="str">
        <f>IF(AF30&lt;=20%,"Leve",IF(AF30&lt;=40%,"Menor",IF(AF30&lt;=60%,"Moderado",IF(AF30&lt;=80%,"Mayor",IF(AF30&lt;=100%,"Catastrófico")))))</f>
        <v>Leve</v>
      </c>
      <c r="AF30" s="369">
        <f>AVERAGE(AD30:AD34)</f>
        <v>0.2</v>
      </c>
      <c r="AG30" s="366" t="str">
        <f>VLOOKUP(AA30&amp;AE30,Hoja1!$B$4:$C$28,2,0)</f>
        <v>Moderado</v>
      </c>
      <c r="AH30" s="359" t="s">
        <v>246</v>
      </c>
      <c r="AI30" s="359"/>
      <c r="AJ30" s="359"/>
      <c r="AK30" s="359"/>
      <c r="AL30" s="359"/>
      <c r="AM30" s="359"/>
      <c r="AN30" s="359"/>
    </row>
    <row r="31" spans="1:40" ht="91.5" customHeight="1">
      <c r="A31" s="368"/>
      <c r="B31" s="368"/>
      <c r="C31" s="359"/>
      <c r="D31" s="426"/>
      <c r="E31" s="368"/>
      <c r="F31" s="368"/>
      <c r="G31" s="359"/>
      <c r="H31" s="359"/>
      <c r="I31" s="378"/>
      <c r="J31" s="382"/>
      <c r="K31" s="359"/>
      <c r="L31" s="360"/>
      <c r="M31" s="360"/>
      <c r="N31" s="359"/>
      <c r="O31" s="270">
        <v>2</v>
      </c>
      <c r="P31" s="256" t="s">
        <v>285</v>
      </c>
      <c r="Q31" s="270" t="str">
        <f t="shared" si="13"/>
        <v>Probabilidad</v>
      </c>
      <c r="R31" s="270" t="s">
        <v>241</v>
      </c>
      <c r="S31" s="270" t="s">
        <v>242</v>
      </c>
      <c r="T31" s="273">
        <f>VLOOKUP(R31&amp;S31,Hoja1!$Q$4:$R$9,2,0)</f>
        <v>0.45</v>
      </c>
      <c r="U31" s="262" t="s">
        <v>243</v>
      </c>
      <c r="V31" s="270" t="s">
        <v>244</v>
      </c>
      <c r="W31" s="270" t="s">
        <v>245</v>
      </c>
      <c r="X31" s="273">
        <f t="shared" ref="X31:X34" si="15">IF(Q31="Probabilidad",($J$30*T31),IF(Q31="Impacto"," "))</f>
        <v>0.45</v>
      </c>
      <c r="Y31" s="273" t="str">
        <f>IF(Z31&lt;=20%,'Tabla probabilidad'!$B$5,IF(Z31&lt;=40%,'Tabla probabilidad'!$B$6,IF(Z31&lt;=60%,'Tabla probabilidad'!$B$7,IF(Z31&lt;=80%,'Tabla probabilidad'!$B$8,IF(Z31&lt;=100%,'Tabla probabilidad'!$B$9)))))</f>
        <v>Media</v>
      </c>
      <c r="Z31" s="273">
        <f t="shared" ref="Z31:Z34" si="16">IF(R31="Preventivo",($J$30-($J$30*T31)),IF(R31="Detectivo",($J$30-($J$30*T31)),IF(R31="Correctivo",($J$30))))</f>
        <v>0.55000000000000004</v>
      </c>
      <c r="AA31" s="370"/>
      <c r="AB31" s="370"/>
      <c r="AC31" s="273" t="str">
        <f t="shared" si="14"/>
        <v>Leve</v>
      </c>
      <c r="AD31" s="273">
        <f t="shared" ref="AD31:AD34" si="17">IF(Q31="Probabilidad",(($M$30-0)),IF(Q31="Impacto",($M$30-($M$30*T31))))</f>
        <v>0.2</v>
      </c>
      <c r="AE31" s="370"/>
      <c r="AF31" s="370"/>
      <c r="AG31" s="368"/>
      <c r="AH31" s="359"/>
      <c r="AI31" s="359"/>
      <c r="AJ31" s="359"/>
      <c r="AK31" s="359"/>
      <c r="AL31" s="359"/>
      <c r="AM31" s="359"/>
      <c r="AN31" s="359"/>
    </row>
    <row r="32" spans="1:40" ht="78" customHeight="1">
      <c r="A32" s="368"/>
      <c r="B32" s="368"/>
      <c r="C32" s="359"/>
      <c r="D32" s="426"/>
      <c r="E32" s="368"/>
      <c r="F32" s="368"/>
      <c r="G32" s="359"/>
      <c r="H32" s="359"/>
      <c r="I32" s="378"/>
      <c r="J32" s="382"/>
      <c r="K32" s="359"/>
      <c r="L32" s="360"/>
      <c r="M32" s="360"/>
      <c r="N32" s="359"/>
      <c r="O32" s="270">
        <v>3</v>
      </c>
      <c r="P32" s="257" t="s">
        <v>286</v>
      </c>
      <c r="Q32" s="270" t="str">
        <f t="shared" si="13"/>
        <v>Probabilidad</v>
      </c>
      <c r="R32" s="270" t="s">
        <v>241</v>
      </c>
      <c r="S32" s="270" t="s">
        <v>242</v>
      </c>
      <c r="T32" s="273">
        <f>VLOOKUP(R32&amp;S32,Hoja1!$Q$4:$R$9,2,0)</f>
        <v>0.45</v>
      </c>
      <c r="U32" s="262" t="s">
        <v>275</v>
      </c>
      <c r="V32" s="270" t="s">
        <v>244</v>
      </c>
      <c r="W32" s="270" t="s">
        <v>276</v>
      </c>
      <c r="X32" s="273">
        <f t="shared" si="15"/>
        <v>0.45</v>
      </c>
      <c r="Y32" s="273" t="str">
        <f>IF(Z32&lt;=20%,'Tabla probabilidad'!$B$5,IF(Z32&lt;=40%,'Tabla probabilidad'!$B$6,IF(Z32&lt;=60%,'Tabla probabilidad'!$B$7,IF(Z32&lt;=80%,'Tabla probabilidad'!$B$8,IF(Z32&lt;=100%,'Tabla probabilidad'!$B$9)))))</f>
        <v>Media</v>
      </c>
      <c r="Z32" s="273">
        <f t="shared" si="16"/>
        <v>0.55000000000000004</v>
      </c>
      <c r="AA32" s="370"/>
      <c r="AB32" s="370"/>
      <c r="AC32" s="273" t="str">
        <f t="shared" si="14"/>
        <v>Leve</v>
      </c>
      <c r="AD32" s="273">
        <f t="shared" si="17"/>
        <v>0.2</v>
      </c>
      <c r="AE32" s="370"/>
      <c r="AF32" s="370"/>
      <c r="AG32" s="368"/>
      <c r="AH32" s="359"/>
      <c r="AI32" s="359"/>
      <c r="AJ32" s="359"/>
      <c r="AK32" s="359"/>
      <c r="AL32" s="359"/>
      <c r="AM32" s="359"/>
      <c r="AN32" s="359"/>
    </row>
    <row r="33" spans="1:40" ht="113.25" customHeight="1">
      <c r="A33" s="368"/>
      <c r="B33" s="368"/>
      <c r="C33" s="359"/>
      <c r="D33" s="426"/>
      <c r="E33" s="368"/>
      <c r="F33" s="368"/>
      <c r="G33" s="359"/>
      <c r="H33" s="359"/>
      <c r="I33" s="378"/>
      <c r="J33" s="382"/>
      <c r="K33" s="359"/>
      <c r="L33" s="360"/>
      <c r="M33" s="360"/>
      <c r="N33" s="359"/>
      <c r="O33" s="270">
        <v>4</v>
      </c>
      <c r="P33" s="257" t="s">
        <v>287</v>
      </c>
      <c r="Q33" s="270" t="str">
        <f t="shared" si="13"/>
        <v>Probabilidad</v>
      </c>
      <c r="R33" s="270" t="s">
        <v>241</v>
      </c>
      <c r="S33" s="270" t="s">
        <v>242</v>
      </c>
      <c r="T33" s="273">
        <f>VLOOKUP(R33&amp;S33,Hoja1!$Q$4:$R$9,2,0)</f>
        <v>0.45</v>
      </c>
      <c r="U33" s="263" t="s">
        <v>243</v>
      </c>
      <c r="V33" s="270" t="s">
        <v>244</v>
      </c>
      <c r="W33" s="270" t="s">
        <v>245</v>
      </c>
      <c r="X33" s="273">
        <f t="shared" si="15"/>
        <v>0.45</v>
      </c>
      <c r="Y33" s="273" t="str">
        <f>IF(Z33&lt;=20%,'Tabla probabilidad'!$B$5,IF(Z33&lt;=40%,'Tabla probabilidad'!$B$6,IF(Z33&lt;=60%,'Tabla probabilidad'!$B$7,IF(Z33&lt;=80%,'Tabla probabilidad'!$B$8,IF(Z33&lt;=100%,'Tabla probabilidad'!$B$9)))))</f>
        <v>Media</v>
      </c>
      <c r="Z33" s="273">
        <f t="shared" si="16"/>
        <v>0.55000000000000004</v>
      </c>
      <c r="AA33" s="370"/>
      <c r="AB33" s="370"/>
      <c r="AC33" s="273" t="str">
        <f t="shared" si="14"/>
        <v>Leve</v>
      </c>
      <c r="AD33" s="273">
        <f t="shared" si="17"/>
        <v>0.2</v>
      </c>
      <c r="AE33" s="370"/>
      <c r="AF33" s="370"/>
      <c r="AG33" s="368"/>
      <c r="AH33" s="359"/>
      <c r="AI33" s="359"/>
      <c r="AJ33" s="359"/>
      <c r="AK33" s="359"/>
      <c r="AL33" s="359"/>
      <c r="AM33" s="359"/>
      <c r="AN33" s="359"/>
    </row>
    <row r="34" spans="1:40" ht="121.5" customHeight="1">
      <c r="A34" s="367"/>
      <c r="B34" s="367"/>
      <c r="C34" s="359"/>
      <c r="D34" s="383"/>
      <c r="E34" s="367"/>
      <c r="F34" s="367"/>
      <c r="G34" s="359"/>
      <c r="H34" s="359"/>
      <c r="I34" s="378"/>
      <c r="J34" s="382"/>
      <c r="K34" s="359"/>
      <c r="L34" s="360"/>
      <c r="M34" s="360"/>
      <c r="N34" s="359"/>
      <c r="O34" s="270">
        <v>5</v>
      </c>
      <c r="P34" s="255" t="s">
        <v>288</v>
      </c>
      <c r="Q34" s="270" t="str">
        <f t="shared" si="13"/>
        <v>Probabilidad</v>
      </c>
      <c r="R34" s="270" t="s">
        <v>241</v>
      </c>
      <c r="S34" s="270" t="s">
        <v>242</v>
      </c>
      <c r="T34" s="273">
        <f>VLOOKUP(R34&amp;S34,Hoja1!$Q$4:$R$9,2,0)</f>
        <v>0.45</v>
      </c>
      <c r="U34" s="262" t="s">
        <v>243</v>
      </c>
      <c r="V34" s="270" t="s">
        <v>244</v>
      </c>
      <c r="W34" s="270" t="s">
        <v>245</v>
      </c>
      <c r="X34" s="273">
        <f t="shared" si="15"/>
        <v>0.45</v>
      </c>
      <c r="Y34" s="273" t="str">
        <f>IF(Z34&lt;=20%,'Tabla probabilidad'!$B$5,IF(Z34&lt;=40%,'Tabla probabilidad'!$B$6,IF(Z34&lt;=60%,'Tabla probabilidad'!$B$7,IF(Z34&lt;=80%,'Tabla probabilidad'!$B$8,IF(Z34&lt;=100%,'Tabla probabilidad'!$B$9)))))</f>
        <v>Media</v>
      </c>
      <c r="Z34" s="273">
        <f t="shared" si="16"/>
        <v>0.55000000000000004</v>
      </c>
      <c r="AA34" s="371"/>
      <c r="AB34" s="371"/>
      <c r="AC34" s="273" t="str">
        <f t="shared" si="14"/>
        <v>Leve</v>
      </c>
      <c r="AD34" s="273">
        <f t="shared" si="17"/>
        <v>0.2</v>
      </c>
      <c r="AE34" s="371"/>
      <c r="AF34" s="371"/>
      <c r="AG34" s="367"/>
      <c r="AH34" s="359"/>
      <c r="AI34" s="359"/>
      <c r="AJ34" s="359"/>
      <c r="AK34" s="359"/>
      <c r="AL34" s="359"/>
      <c r="AM34" s="359"/>
      <c r="AN34" s="359"/>
    </row>
    <row r="35" spans="1:40" ht="98.25" customHeight="1">
      <c r="A35" s="366">
        <v>6</v>
      </c>
      <c r="B35" s="366" t="s">
        <v>289</v>
      </c>
      <c r="C35" s="359" t="s">
        <v>234</v>
      </c>
      <c r="D35" s="365" t="s">
        <v>290</v>
      </c>
      <c r="E35" s="366" t="s">
        <v>291</v>
      </c>
      <c r="F35" s="366" t="s">
        <v>292</v>
      </c>
      <c r="G35" s="359" t="s">
        <v>283</v>
      </c>
      <c r="H35" s="427">
        <v>75000</v>
      </c>
      <c r="I35" s="378" t="str">
        <f>IF(H35&lt;=2,'Tabla probabilidad'!$B$5,IF(H35&lt;=24,'Tabla probabilidad'!$B$6,IF(H35&lt;=500,'Tabla probabilidad'!$B$7,IF(H35&lt;=5000,'Tabla probabilidad'!$B$8,IF(H35&gt;5000,'Tabla probabilidad'!$B$9)))))</f>
        <v>Muy Alta</v>
      </c>
      <c r="J35" s="382">
        <f>IF(H35&lt;=2,'Tabla probabilidad'!$D$5,IF(H35&lt;=24,'Tabla probabilidad'!$D$6,IF(H35&lt;=500,'Tabla probabilidad'!$D$7,IF(H35&lt;=5000,'Tabla probabilidad'!$D$8,IF(H35&gt;5000,'Tabla probabilidad'!$D$9)))))</f>
        <v>1</v>
      </c>
      <c r="K35" s="359" t="s">
        <v>239</v>
      </c>
      <c r="L35" s="359"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Leve</v>
      </c>
      <c r="M35" s="359"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20%</v>
      </c>
      <c r="N35" s="359" t="str">
        <f>VLOOKUP((I35&amp;L35),Hoja1!$B$4:$C$28,2,0)</f>
        <v xml:space="preserve">Alto </v>
      </c>
      <c r="O35" s="270">
        <v>1</v>
      </c>
      <c r="P35" s="243" t="s">
        <v>293</v>
      </c>
      <c r="Q35" s="270" t="str">
        <f t="shared" ref="Q35:Q39" si="18">IF(R35="Preventivo","Probabilidad",IF(R35="Detectivo","Probabilidad", IF(R35="Correctivo","Impacto")))</f>
        <v>Probabilidad</v>
      </c>
      <c r="R35" s="270" t="s">
        <v>241</v>
      </c>
      <c r="S35" s="270" t="s">
        <v>242</v>
      </c>
      <c r="T35" s="273">
        <f>VLOOKUP(R35&amp;S35,Hoja1!$Q$4:$R$9,2,0)</f>
        <v>0.45</v>
      </c>
      <c r="U35" s="262" t="s">
        <v>243</v>
      </c>
      <c r="V35" s="270" t="s">
        <v>244</v>
      </c>
      <c r="W35" s="270" t="s">
        <v>245</v>
      </c>
      <c r="X35" s="273">
        <f>IF(Q35="Probabilidad",($J$30*T35),IF(Q35="Impacto"," "))</f>
        <v>0.45</v>
      </c>
      <c r="Y35" s="273" t="str">
        <f>IF(Z35&lt;=20%,'Tabla probabilidad'!$B$5,IF(Z35&lt;=40%,'Tabla probabilidad'!$B$6,IF(Z35&lt;=60%,'Tabla probabilidad'!$B$7,IF(Z35&lt;=80%,'Tabla probabilidad'!$B$8,IF(Z35&lt;=100%,'Tabla probabilidad'!$B$9)))))</f>
        <v>Media</v>
      </c>
      <c r="Z35" s="273">
        <f>IF(R35="Preventivo",($J$30-($J$30*T35)),IF(R35="Detectivo",($J$30-($J$30*T35)),IF(R35="Correctivo",($J$30))))</f>
        <v>0.55000000000000004</v>
      </c>
      <c r="AA35" s="369" t="str">
        <f>IF(AB35&lt;=20%,'Tabla probabilidad'!$B$5,IF(AB35&lt;=40%,'Tabla probabilidad'!$B$6,IF(AB35&lt;=60%,'Tabla probabilidad'!$B$7,IF(AB35&lt;=80%,'Tabla probabilidad'!$B$8,IF(AB35&lt;=100%,'Tabla probabilidad'!$B$9)))))</f>
        <v>Media</v>
      </c>
      <c r="AB35" s="369">
        <f>AVERAGE(Z35:Z39)</f>
        <v>0.55000000000000004</v>
      </c>
      <c r="AC35" s="273" t="str">
        <f t="shared" ref="AC35:AC39" si="19">IF(AD35&lt;=20%,"Leve",IF(AD35&lt;=40%,"Menor",IF(AD35&lt;=60%,"Moderado",IF(AD35&lt;=80%,"Mayor",IF(AD35&lt;=100%,"Catastrófico")))))</f>
        <v>Leve</v>
      </c>
      <c r="AD35" s="273">
        <f>IF(Q35="Probabilidad",(($M$30-0)),IF(Q35="Impacto",($M$30-($M$30*T35))))</f>
        <v>0.2</v>
      </c>
      <c r="AE35" s="369" t="str">
        <f>IF(AF35&lt;=20%,"Leve",IF(AF35&lt;=40%,"Menor",IF(AF35&lt;=60%,"Moderado",IF(AF35&lt;=80%,"Mayor",IF(AF35&lt;=100%,"Catastrófico")))))</f>
        <v>Leve</v>
      </c>
      <c r="AF35" s="369">
        <f>AVERAGE(AD35:AD39)</f>
        <v>0.2</v>
      </c>
      <c r="AG35" s="366" t="str">
        <f>VLOOKUP(AA35&amp;AE35,Hoja1!$B$4:$C$28,2,0)</f>
        <v>Moderado</v>
      </c>
      <c r="AH35" s="359" t="s">
        <v>246</v>
      </c>
      <c r="AI35" s="359"/>
      <c r="AJ35" s="359"/>
      <c r="AK35" s="359"/>
      <c r="AL35" s="359"/>
      <c r="AM35" s="359"/>
      <c r="AN35" s="359"/>
    </row>
    <row r="36" spans="1:40" ht="98.25" customHeight="1">
      <c r="A36" s="368"/>
      <c r="B36" s="368"/>
      <c r="C36" s="359"/>
      <c r="D36" s="426"/>
      <c r="E36" s="368"/>
      <c r="F36" s="368"/>
      <c r="G36" s="359"/>
      <c r="H36" s="427"/>
      <c r="I36" s="378"/>
      <c r="J36" s="382"/>
      <c r="K36" s="359"/>
      <c r="L36" s="360"/>
      <c r="M36" s="360"/>
      <c r="N36" s="359"/>
      <c r="O36" s="270">
        <v>2</v>
      </c>
      <c r="P36" s="243" t="s">
        <v>294</v>
      </c>
      <c r="Q36" s="270" t="str">
        <f t="shared" si="18"/>
        <v>Probabilidad</v>
      </c>
      <c r="R36" s="270" t="s">
        <v>241</v>
      </c>
      <c r="S36" s="270" t="s">
        <v>242</v>
      </c>
      <c r="T36" s="273">
        <f>VLOOKUP(R36&amp;S36,Hoja1!$Q$4:$R$9,2,0)</f>
        <v>0.45</v>
      </c>
      <c r="U36" s="262" t="s">
        <v>243</v>
      </c>
      <c r="V36" s="270" t="s">
        <v>244</v>
      </c>
      <c r="W36" s="270" t="s">
        <v>245</v>
      </c>
      <c r="X36" s="273">
        <f t="shared" ref="X36:X39" si="20">IF(Q36="Probabilidad",($J$30*T36),IF(Q36="Impacto"," "))</f>
        <v>0.45</v>
      </c>
      <c r="Y36" s="273" t="str">
        <f>IF(Z36&lt;=20%,'Tabla probabilidad'!$B$5,IF(Z36&lt;=40%,'Tabla probabilidad'!$B$6,IF(Z36&lt;=60%,'Tabla probabilidad'!$B$7,IF(Z36&lt;=80%,'Tabla probabilidad'!$B$8,IF(Z36&lt;=100%,'Tabla probabilidad'!$B$9)))))</f>
        <v>Media</v>
      </c>
      <c r="Z36" s="273">
        <f t="shared" ref="Z36:Z39" si="21">IF(R36="Preventivo",($J$30-($J$30*T36)),IF(R36="Detectivo",($J$30-($J$30*T36)),IF(R36="Correctivo",($J$30))))</f>
        <v>0.55000000000000004</v>
      </c>
      <c r="AA36" s="370"/>
      <c r="AB36" s="370"/>
      <c r="AC36" s="273" t="str">
        <f t="shared" si="19"/>
        <v>Leve</v>
      </c>
      <c r="AD36" s="273">
        <f t="shared" ref="AD36:AD39" si="22">IF(Q36="Probabilidad",(($M$30-0)),IF(Q36="Impacto",($M$30-($M$30*T36))))</f>
        <v>0.2</v>
      </c>
      <c r="AE36" s="370"/>
      <c r="AF36" s="370"/>
      <c r="AG36" s="368"/>
      <c r="AH36" s="359"/>
      <c r="AI36" s="359"/>
      <c r="AJ36" s="359"/>
      <c r="AK36" s="359"/>
      <c r="AL36" s="359"/>
      <c r="AM36" s="359"/>
      <c r="AN36" s="359"/>
    </row>
    <row r="37" spans="1:40" ht="78" customHeight="1">
      <c r="A37" s="368"/>
      <c r="B37" s="368"/>
      <c r="C37" s="359"/>
      <c r="D37" s="426"/>
      <c r="E37" s="368"/>
      <c r="F37" s="368"/>
      <c r="G37" s="359"/>
      <c r="H37" s="427"/>
      <c r="I37" s="378"/>
      <c r="J37" s="382"/>
      <c r="K37" s="359"/>
      <c r="L37" s="360"/>
      <c r="M37" s="360"/>
      <c r="N37" s="359"/>
      <c r="O37" s="270">
        <v>3</v>
      </c>
      <c r="P37" s="244" t="s">
        <v>295</v>
      </c>
      <c r="Q37" s="270" t="str">
        <f t="shared" si="18"/>
        <v>Probabilidad</v>
      </c>
      <c r="R37" s="270" t="s">
        <v>241</v>
      </c>
      <c r="S37" s="270" t="s">
        <v>242</v>
      </c>
      <c r="T37" s="273">
        <f>VLOOKUP(R37&amp;S37,Hoja1!$Q$4:$R$9,2,0)</f>
        <v>0.45</v>
      </c>
      <c r="U37" s="262" t="s">
        <v>243</v>
      </c>
      <c r="V37" s="270" t="s">
        <v>244</v>
      </c>
      <c r="W37" s="270" t="s">
        <v>276</v>
      </c>
      <c r="X37" s="273">
        <f t="shared" si="20"/>
        <v>0.45</v>
      </c>
      <c r="Y37" s="273" t="str">
        <f>IF(Z37&lt;=20%,'Tabla probabilidad'!$B$5,IF(Z37&lt;=40%,'Tabla probabilidad'!$B$6,IF(Z37&lt;=60%,'Tabla probabilidad'!$B$7,IF(Z37&lt;=80%,'Tabla probabilidad'!$B$8,IF(Z37&lt;=100%,'Tabla probabilidad'!$B$9)))))</f>
        <v>Media</v>
      </c>
      <c r="Z37" s="273">
        <f t="shared" si="21"/>
        <v>0.55000000000000004</v>
      </c>
      <c r="AA37" s="370"/>
      <c r="AB37" s="370"/>
      <c r="AC37" s="273" t="str">
        <f t="shared" si="19"/>
        <v>Leve</v>
      </c>
      <c r="AD37" s="273">
        <f t="shared" si="22"/>
        <v>0.2</v>
      </c>
      <c r="AE37" s="370"/>
      <c r="AF37" s="370"/>
      <c r="AG37" s="368"/>
      <c r="AH37" s="359"/>
      <c r="AI37" s="359"/>
      <c r="AJ37" s="359"/>
      <c r="AK37" s="359"/>
      <c r="AL37" s="359"/>
      <c r="AM37" s="359"/>
      <c r="AN37" s="359"/>
    </row>
    <row r="38" spans="1:40" ht="50.1" customHeight="1">
      <c r="A38" s="368"/>
      <c r="B38" s="368"/>
      <c r="C38" s="359"/>
      <c r="D38" s="426"/>
      <c r="E38" s="368"/>
      <c r="F38" s="368"/>
      <c r="G38" s="359"/>
      <c r="H38" s="427"/>
      <c r="I38" s="378"/>
      <c r="J38" s="382"/>
      <c r="K38" s="359"/>
      <c r="L38" s="360"/>
      <c r="M38" s="360"/>
      <c r="N38" s="359"/>
      <c r="O38" s="270"/>
      <c r="P38" s="245"/>
      <c r="Q38" s="270" t="str">
        <f t="shared" si="18"/>
        <v>Probabilidad</v>
      </c>
      <c r="R38" s="270" t="s">
        <v>241</v>
      </c>
      <c r="S38" s="270" t="s">
        <v>242</v>
      </c>
      <c r="T38" s="273">
        <f>VLOOKUP(R38&amp;S38,Hoja1!$Q$4:$R$9,2,0)</f>
        <v>0.45</v>
      </c>
      <c r="U38" s="262" t="s">
        <v>243</v>
      </c>
      <c r="V38" s="270" t="s">
        <v>244</v>
      </c>
      <c r="W38" s="270" t="s">
        <v>245</v>
      </c>
      <c r="X38" s="273">
        <f t="shared" si="20"/>
        <v>0.45</v>
      </c>
      <c r="Y38" s="273" t="str">
        <f>IF(Z38&lt;=20%,'Tabla probabilidad'!$B$5,IF(Z38&lt;=40%,'Tabla probabilidad'!$B$6,IF(Z38&lt;=60%,'Tabla probabilidad'!$B$7,IF(Z38&lt;=80%,'Tabla probabilidad'!$B$8,IF(Z38&lt;=100%,'Tabla probabilidad'!$B$9)))))</f>
        <v>Media</v>
      </c>
      <c r="Z38" s="273">
        <f t="shared" si="21"/>
        <v>0.55000000000000004</v>
      </c>
      <c r="AA38" s="370"/>
      <c r="AB38" s="370"/>
      <c r="AC38" s="273" t="str">
        <f t="shared" si="19"/>
        <v>Leve</v>
      </c>
      <c r="AD38" s="273">
        <f t="shared" si="22"/>
        <v>0.2</v>
      </c>
      <c r="AE38" s="370"/>
      <c r="AF38" s="370"/>
      <c r="AG38" s="368"/>
      <c r="AH38" s="359"/>
      <c r="AI38" s="359"/>
      <c r="AJ38" s="359"/>
      <c r="AK38" s="359"/>
      <c r="AL38" s="359"/>
      <c r="AM38" s="359"/>
      <c r="AN38" s="359"/>
    </row>
    <row r="39" spans="1:40" ht="51" customHeight="1" thickBot="1">
      <c r="A39" s="367"/>
      <c r="B39" s="367"/>
      <c r="C39" s="359"/>
      <c r="D39" s="426"/>
      <c r="E39" s="367"/>
      <c r="F39" s="367"/>
      <c r="G39" s="359"/>
      <c r="H39" s="427"/>
      <c r="I39" s="378"/>
      <c r="J39" s="382"/>
      <c r="K39" s="359"/>
      <c r="L39" s="360"/>
      <c r="M39" s="360"/>
      <c r="N39" s="359"/>
      <c r="O39" s="270"/>
      <c r="P39" s="239"/>
      <c r="Q39" s="270" t="str">
        <f t="shared" si="18"/>
        <v>Probabilidad</v>
      </c>
      <c r="R39" s="270" t="s">
        <v>241</v>
      </c>
      <c r="S39" s="270" t="s">
        <v>242</v>
      </c>
      <c r="T39" s="273">
        <f>VLOOKUP(R39&amp;S39,Hoja1!$Q$4:$R$9,2,0)</f>
        <v>0.45</v>
      </c>
      <c r="U39" s="262" t="s">
        <v>243</v>
      </c>
      <c r="V39" s="270" t="s">
        <v>244</v>
      </c>
      <c r="W39" s="270" t="s">
        <v>245</v>
      </c>
      <c r="X39" s="273">
        <f t="shared" si="20"/>
        <v>0.45</v>
      </c>
      <c r="Y39" s="273" t="str">
        <f>IF(Z39&lt;=20%,'Tabla probabilidad'!$B$5,IF(Z39&lt;=40%,'Tabla probabilidad'!$B$6,IF(Z39&lt;=60%,'Tabla probabilidad'!$B$7,IF(Z39&lt;=80%,'Tabla probabilidad'!$B$8,IF(Z39&lt;=100%,'Tabla probabilidad'!$B$9)))))</f>
        <v>Media</v>
      </c>
      <c r="Z39" s="273">
        <f t="shared" si="21"/>
        <v>0.55000000000000004</v>
      </c>
      <c r="AA39" s="371"/>
      <c r="AB39" s="371"/>
      <c r="AC39" s="273" t="str">
        <f t="shared" si="19"/>
        <v>Leve</v>
      </c>
      <c r="AD39" s="273">
        <f t="shared" si="22"/>
        <v>0.2</v>
      </c>
      <c r="AE39" s="371"/>
      <c r="AF39" s="371"/>
      <c r="AG39" s="367"/>
      <c r="AH39" s="359"/>
      <c r="AI39" s="359"/>
      <c r="AJ39" s="359"/>
      <c r="AK39" s="359"/>
      <c r="AL39" s="359"/>
      <c r="AM39" s="359"/>
      <c r="AN39" s="359"/>
    </row>
    <row r="40" spans="1:40" ht="66.75" customHeight="1" thickBot="1">
      <c r="A40" s="359">
        <v>7</v>
      </c>
      <c r="B40" s="366" t="s">
        <v>296</v>
      </c>
      <c r="C40" s="359" t="s">
        <v>234</v>
      </c>
      <c r="D40" s="379" t="s">
        <v>297</v>
      </c>
      <c r="E40" s="359" t="s">
        <v>298</v>
      </c>
      <c r="F40" s="359" t="s">
        <v>299</v>
      </c>
      <c r="G40" s="359" t="s">
        <v>238</v>
      </c>
      <c r="H40" s="359">
        <v>72000</v>
      </c>
      <c r="I40" s="378" t="str">
        <f>IF(H40&lt;=2,'Tabla probabilidad'!$B$5,IF(H40&lt;=24,'Tabla probabilidad'!$B$6,IF(H40&lt;=500,'Tabla probabilidad'!$B$7,IF(H40&lt;=5000,'Tabla probabilidad'!$B$8,IF(H40&gt;5000,'Tabla probabilidad'!$B$9)))))</f>
        <v>Muy Alta</v>
      </c>
      <c r="J40" s="382">
        <f>IF(H40&lt;=2,'Tabla probabilidad'!$D$5,IF(H40&lt;=24,'Tabla probabilidad'!$D$6,IF(H40&lt;=500,'Tabla probabilidad'!$D$7,IF(H40&lt;=5000,'Tabla probabilidad'!$D$8,IF(H40&gt;5000,'Tabla probabilidad'!$D$9)))))</f>
        <v>1</v>
      </c>
      <c r="K40" s="359" t="s">
        <v>239</v>
      </c>
      <c r="L40" s="359"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Leve</v>
      </c>
      <c r="M40" s="359"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20%</v>
      </c>
      <c r="N40" s="359" t="str">
        <f>VLOOKUP((I40&amp;L40),Hoja1!$B$4:$C$28,2,0)</f>
        <v xml:space="preserve">Alto </v>
      </c>
      <c r="O40" s="270">
        <v>1</v>
      </c>
      <c r="P40" s="246" t="s">
        <v>300</v>
      </c>
      <c r="Q40" s="270" t="str">
        <f t="shared" si="0"/>
        <v>Probabilidad</v>
      </c>
      <c r="R40" s="270" t="s">
        <v>241</v>
      </c>
      <c r="S40" s="270" t="s">
        <v>242</v>
      </c>
      <c r="T40" s="273">
        <f>VLOOKUP(R40&amp;S40,Hoja1!$Q$4:$R$9,2,0)</f>
        <v>0.45</v>
      </c>
      <c r="U40" s="262" t="s">
        <v>243</v>
      </c>
      <c r="V40" s="270" t="s">
        <v>244</v>
      </c>
      <c r="W40" s="270" t="s">
        <v>245</v>
      </c>
      <c r="X40" s="273">
        <f>IF(Q40="Probabilidad",($J$40*T40),IF(Q40="Impacto"," "))</f>
        <v>0.45</v>
      </c>
      <c r="Y40" s="273" t="str">
        <f>IF(Z40&lt;=20%,'Tabla probabilidad'!$B$5,IF(Z40&lt;=40%,'Tabla probabilidad'!$B$6,IF(Z40&lt;=60%,'Tabla probabilidad'!$B$7,IF(Z40&lt;=80%,'Tabla probabilidad'!$B$8,IF(Z40&lt;=100%,'Tabla probabilidad'!$B$9)))))</f>
        <v>Media</v>
      </c>
      <c r="Z40" s="273">
        <f>IF(R40="Preventivo",(J40-(J40*T40)),IF(R40="Detectivo",(J40-(J40*T40)),IF(R40="Correctivo",(J40))))</f>
        <v>0.55000000000000004</v>
      </c>
      <c r="AA40" s="369" t="str">
        <f>IF(AB40&lt;=20%,'Tabla probabilidad'!$B$5,IF(AB40&lt;=40%,'Tabla probabilidad'!$B$6,IF(AB40&lt;=60%,'Tabla probabilidad'!$B$7,IF(AB40&lt;=80%,'Tabla probabilidad'!$B$8,IF(AB40&lt;=100%,'Tabla probabilidad'!$B$9)))))</f>
        <v>Media</v>
      </c>
      <c r="AB40" s="369">
        <f>AVERAGE(Z40:Z44)</f>
        <v>0.55000000000000004</v>
      </c>
      <c r="AC40" s="273" t="str">
        <f t="shared" si="1"/>
        <v>Leve</v>
      </c>
      <c r="AD40" s="273">
        <f>IF(Q40="Probabilidad",(($M$40-0)),IF(Q40="Impacto",($M$40-($M$40*T40))))</f>
        <v>0.2</v>
      </c>
      <c r="AE40" s="369" t="str">
        <f>IF(AF40&lt;=20%,"Leve",IF(AF40&lt;=40%,"Menor",IF(AF40&lt;=60%,"Moderado",IF(AF40&lt;=80%,"Mayor",IF(AF40&lt;=100%,"Catastrófico")))))</f>
        <v>Leve</v>
      </c>
      <c r="AF40" s="369">
        <f>AVERAGE(AD40:AD44)</f>
        <v>0.2</v>
      </c>
      <c r="AG40" s="366" t="str">
        <f>VLOOKUP(AA40&amp;AE40,Hoja1!$B$4:$C$28,2,0)</f>
        <v>Moderado</v>
      </c>
      <c r="AH40" s="359" t="s">
        <v>246</v>
      </c>
      <c r="AI40" s="359"/>
      <c r="AJ40" s="359"/>
      <c r="AK40" s="359"/>
      <c r="AL40" s="359"/>
      <c r="AM40" s="359"/>
      <c r="AN40" s="359"/>
    </row>
    <row r="41" spans="1:40" ht="70.5" customHeight="1">
      <c r="A41" s="359"/>
      <c r="B41" s="368"/>
      <c r="C41" s="359"/>
      <c r="D41" s="380"/>
      <c r="E41" s="359"/>
      <c r="F41" s="359"/>
      <c r="G41" s="359"/>
      <c r="H41" s="359"/>
      <c r="I41" s="378"/>
      <c r="J41" s="382"/>
      <c r="K41" s="359"/>
      <c r="L41" s="360"/>
      <c r="M41" s="360"/>
      <c r="N41" s="359"/>
      <c r="O41" s="270">
        <v>2</v>
      </c>
      <c r="P41" s="248" t="s">
        <v>301</v>
      </c>
      <c r="Q41" s="270" t="str">
        <f t="shared" si="0"/>
        <v>Probabilidad</v>
      </c>
      <c r="R41" s="270" t="s">
        <v>241</v>
      </c>
      <c r="S41" s="270" t="s">
        <v>242</v>
      </c>
      <c r="T41" s="273">
        <f>VLOOKUP(R41&amp;S41,Hoja1!$Q$4:$R$9,2,0)</f>
        <v>0.45</v>
      </c>
      <c r="U41" s="262" t="s">
        <v>243</v>
      </c>
      <c r="V41" s="270" t="s">
        <v>244</v>
      </c>
      <c r="W41" s="270" t="s">
        <v>245</v>
      </c>
      <c r="X41" s="273">
        <f t="shared" ref="X41:X44" si="23">IF(Q41="Probabilidad",($J$40*T41),IF(Q41="Impacto"," "))</f>
        <v>0.45</v>
      </c>
      <c r="Y41" s="273" t="str">
        <f>IF(Z41&lt;=20%,'Tabla probabilidad'!$B$5,IF(Z41&lt;=40%,'Tabla probabilidad'!$B$6,IF(Z41&lt;=60%,'Tabla probabilidad'!$B$7,IF(Z41&lt;=80%,'Tabla probabilidad'!$B$8,IF(Z41&lt;=100%,'Tabla probabilidad'!$B$9)))))</f>
        <v>Media</v>
      </c>
      <c r="Z41" s="273">
        <f>IF(R41="Preventivo",(J40-(J40*T41)),IF(R41="Detectivo",(J40-(J40*T41)),IF(R41="Correctivo",(J40))))</f>
        <v>0.55000000000000004</v>
      </c>
      <c r="AA41" s="370"/>
      <c r="AB41" s="370"/>
      <c r="AC41" s="273" t="str">
        <f t="shared" si="1"/>
        <v>Leve</v>
      </c>
      <c r="AD41" s="273">
        <f t="shared" ref="AD41:AD44" si="24">IF(Q41="Probabilidad",(($M$40-0)),IF(Q41="Impacto",($M$40-($M$40*T41))))</f>
        <v>0.2</v>
      </c>
      <c r="AE41" s="370"/>
      <c r="AF41" s="370"/>
      <c r="AG41" s="368"/>
      <c r="AH41" s="359"/>
      <c r="AI41" s="359"/>
      <c r="AJ41" s="359"/>
      <c r="AK41" s="359"/>
      <c r="AL41" s="359"/>
      <c r="AM41" s="359"/>
      <c r="AN41" s="359"/>
    </row>
    <row r="42" spans="1:40" ht="76.5" customHeight="1">
      <c r="A42" s="359"/>
      <c r="B42" s="368"/>
      <c r="C42" s="359"/>
      <c r="D42" s="380"/>
      <c r="E42" s="359"/>
      <c r="F42" s="359"/>
      <c r="G42" s="359"/>
      <c r="H42" s="359"/>
      <c r="I42" s="378"/>
      <c r="J42" s="382"/>
      <c r="K42" s="359"/>
      <c r="L42" s="360"/>
      <c r="M42" s="360"/>
      <c r="N42" s="359"/>
      <c r="O42" s="270">
        <v>3</v>
      </c>
      <c r="P42" s="247" t="s">
        <v>302</v>
      </c>
      <c r="Q42" s="270" t="str">
        <f t="shared" si="0"/>
        <v>Probabilidad</v>
      </c>
      <c r="R42" s="270" t="s">
        <v>241</v>
      </c>
      <c r="S42" s="270" t="s">
        <v>242</v>
      </c>
      <c r="T42" s="273">
        <f>VLOOKUP(R42&amp;S42,Hoja1!$Q$4:$R$9,2,0)</f>
        <v>0.45</v>
      </c>
      <c r="U42" s="262" t="s">
        <v>243</v>
      </c>
      <c r="V42" s="270" t="s">
        <v>244</v>
      </c>
      <c r="W42" s="270" t="s">
        <v>245</v>
      </c>
      <c r="X42" s="273">
        <f t="shared" si="23"/>
        <v>0.45</v>
      </c>
      <c r="Y42" s="273" t="str">
        <f>IF(Z42&lt;=20%,'Tabla probabilidad'!$B$5,IF(Z42&lt;=40%,'Tabla probabilidad'!$B$6,IF(Z42&lt;=60%,'Tabla probabilidad'!$B$7,IF(Z42&lt;=80%,'Tabla probabilidad'!$B$8,IF(Z42&lt;=100%,'Tabla probabilidad'!$B$9)))))</f>
        <v>Media</v>
      </c>
      <c r="Z42" s="273">
        <f>IF(R42="Preventivo",(J40-(J40*T42)),IF(R42="Detectivo",(J40-(J40*T42)),IF(R42="Correctivo",(J40))))</f>
        <v>0.55000000000000004</v>
      </c>
      <c r="AA42" s="370"/>
      <c r="AB42" s="370"/>
      <c r="AC42" s="273" t="str">
        <f t="shared" si="1"/>
        <v>Leve</v>
      </c>
      <c r="AD42" s="273">
        <f t="shared" si="24"/>
        <v>0.2</v>
      </c>
      <c r="AE42" s="370"/>
      <c r="AF42" s="370"/>
      <c r="AG42" s="368"/>
      <c r="AH42" s="359"/>
      <c r="AI42" s="359"/>
      <c r="AJ42" s="359"/>
      <c r="AK42" s="359"/>
      <c r="AL42" s="359"/>
      <c r="AM42" s="359"/>
      <c r="AN42" s="359"/>
    </row>
    <row r="43" spans="1:40" ht="54" customHeight="1">
      <c r="A43" s="359"/>
      <c r="B43" s="368"/>
      <c r="C43" s="359"/>
      <c r="D43" s="380"/>
      <c r="E43" s="359"/>
      <c r="F43" s="359"/>
      <c r="G43" s="359"/>
      <c r="H43" s="359"/>
      <c r="I43" s="378"/>
      <c r="J43" s="382"/>
      <c r="K43" s="359"/>
      <c r="L43" s="360"/>
      <c r="M43" s="360"/>
      <c r="N43" s="359"/>
      <c r="O43" s="270">
        <v>4</v>
      </c>
      <c r="P43" s="249" t="s">
        <v>303</v>
      </c>
      <c r="Q43" s="270" t="str">
        <f t="shared" si="0"/>
        <v>Probabilidad</v>
      </c>
      <c r="R43" s="270" t="s">
        <v>241</v>
      </c>
      <c r="S43" s="270" t="s">
        <v>242</v>
      </c>
      <c r="T43" s="273">
        <f>VLOOKUP(R43&amp;S43,Hoja1!$Q$4:$R$9,2,0)</f>
        <v>0.45</v>
      </c>
      <c r="U43" s="262" t="s">
        <v>243</v>
      </c>
      <c r="V43" s="270" t="s">
        <v>244</v>
      </c>
      <c r="W43" s="270" t="s">
        <v>245</v>
      </c>
      <c r="X43" s="273">
        <f t="shared" si="23"/>
        <v>0.45</v>
      </c>
      <c r="Y43" s="273" t="str">
        <f>IF(Z43&lt;=20%,'Tabla probabilidad'!$B$5,IF(Z43&lt;=40%,'Tabla probabilidad'!$B$6,IF(Z43&lt;=60%,'Tabla probabilidad'!$B$7,IF(Z43&lt;=80%,'Tabla probabilidad'!$B$8,IF(Z43&lt;=100%,'Tabla probabilidad'!$B$9)))))</f>
        <v>Media</v>
      </c>
      <c r="Z43" s="273">
        <f>IF(R43="Preventivo",(J40-(J40*T43)),IF(R43="Detectivo",(J40-(J40*T43)),IF(R43="Correctivo",(J40))))</f>
        <v>0.55000000000000004</v>
      </c>
      <c r="AA43" s="370"/>
      <c r="AB43" s="370"/>
      <c r="AC43" s="273" t="str">
        <f t="shared" si="1"/>
        <v>Leve</v>
      </c>
      <c r="AD43" s="273">
        <f t="shared" si="24"/>
        <v>0.2</v>
      </c>
      <c r="AE43" s="370"/>
      <c r="AF43" s="370"/>
      <c r="AG43" s="368"/>
      <c r="AH43" s="359"/>
      <c r="AI43" s="359"/>
      <c r="AJ43" s="359"/>
      <c r="AK43" s="359"/>
      <c r="AL43" s="359"/>
      <c r="AM43" s="359"/>
      <c r="AN43" s="359"/>
    </row>
    <row r="44" spans="1:40" ht="138.75" customHeight="1">
      <c r="A44" s="359"/>
      <c r="B44" s="367"/>
      <c r="C44" s="359"/>
      <c r="D44" s="381"/>
      <c r="E44" s="359"/>
      <c r="F44" s="359"/>
      <c r="G44" s="359"/>
      <c r="H44" s="359"/>
      <c r="I44" s="378"/>
      <c r="J44" s="382"/>
      <c r="K44" s="359"/>
      <c r="L44" s="360"/>
      <c r="M44" s="360"/>
      <c r="N44" s="359"/>
      <c r="O44" s="270">
        <v>5</v>
      </c>
      <c r="P44" s="250" t="s">
        <v>304</v>
      </c>
      <c r="Q44" s="163" t="str">
        <f t="shared" si="0"/>
        <v>Probabilidad</v>
      </c>
      <c r="R44" s="163" t="s">
        <v>241</v>
      </c>
      <c r="S44" s="163" t="s">
        <v>242</v>
      </c>
      <c r="T44" s="164">
        <f>VLOOKUP(R44&amp;S44,Hoja1!$Q$4:$R$9,2,0)</f>
        <v>0.45</v>
      </c>
      <c r="U44" s="264" t="s">
        <v>243</v>
      </c>
      <c r="V44" s="163" t="s">
        <v>244</v>
      </c>
      <c r="W44" s="163" t="s">
        <v>245</v>
      </c>
      <c r="X44" s="273">
        <f t="shared" si="23"/>
        <v>0.45</v>
      </c>
      <c r="Y44" s="273" t="str">
        <f>IF(Z44&lt;=20%,'Tabla probabilidad'!$B$5,IF(Z44&lt;=40%,'Tabla probabilidad'!$B$6,IF(Z44&lt;=60%,'Tabla probabilidad'!$B$7,IF(Z44&lt;=80%,'Tabla probabilidad'!$B$8,IF(Z44&lt;=100%,'Tabla probabilidad'!$B$9)))))</f>
        <v>Media</v>
      </c>
      <c r="Z44" s="273">
        <f>IF(R44="Preventivo",(J40-(J40*T44)),IF(R44="Detectivo",(J40-(J40*T44)),IF(R44="Correctivo",(J40))))</f>
        <v>0.55000000000000004</v>
      </c>
      <c r="AA44" s="371"/>
      <c r="AB44" s="371"/>
      <c r="AC44" s="273" t="str">
        <f t="shared" si="1"/>
        <v>Leve</v>
      </c>
      <c r="AD44" s="273">
        <f t="shared" si="24"/>
        <v>0.2</v>
      </c>
      <c r="AE44" s="371"/>
      <c r="AF44" s="371"/>
      <c r="AG44" s="367"/>
      <c r="AH44" s="359"/>
      <c r="AI44" s="359"/>
      <c r="AJ44" s="359"/>
      <c r="AK44" s="359"/>
      <c r="AL44" s="359"/>
      <c r="AM44" s="359"/>
      <c r="AN44" s="359"/>
    </row>
    <row r="45" spans="1:40" ht="61.5" customHeight="1">
      <c r="A45" s="359">
        <v>8</v>
      </c>
      <c r="B45" s="366" t="s">
        <v>305</v>
      </c>
      <c r="C45" s="359" t="s">
        <v>306</v>
      </c>
      <c r="D45" s="383" t="s">
        <v>307</v>
      </c>
      <c r="E45" s="359" t="s">
        <v>308</v>
      </c>
      <c r="F45" s="359" t="s">
        <v>309</v>
      </c>
      <c r="G45" s="359" t="s">
        <v>310</v>
      </c>
      <c r="H45" s="359">
        <v>72000</v>
      </c>
      <c r="I45" s="378" t="str">
        <f>IF(H45&lt;=2,'Tabla probabilidad'!$B$5,IF(H45&lt;=24,'Tabla probabilidad'!$B$6,IF(H45&lt;=500,'Tabla probabilidad'!$B$7,IF(H45&lt;=5000,'Tabla probabilidad'!$B$8,IF(H45&gt;5000,'Tabla probabilidad'!$B$9)))))</f>
        <v>Muy Alta</v>
      </c>
      <c r="J45" s="382">
        <f>IF(H45&lt;=2,'Tabla probabilidad'!$D$5,IF(H45&lt;=24,'Tabla probabilidad'!$D$6,IF(H45&lt;=500,'Tabla probabilidad'!$D$7,IF(H45&lt;=5000,'Tabla probabilidad'!$D$8,IF(H45&gt;5000,'Tabla probabilidad'!$D$9)))))</f>
        <v>1</v>
      </c>
      <c r="K45" s="359" t="s">
        <v>311</v>
      </c>
      <c r="L45" s="359"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59"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59" t="str">
        <f>VLOOKUP((I45&amp;L45),Hoja1!$B$4:$C$28,2,0)</f>
        <v xml:space="preserve">Alto </v>
      </c>
      <c r="O45" s="270">
        <v>1</v>
      </c>
      <c r="P45" s="240" t="s">
        <v>312</v>
      </c>
      <c r="Q45" s="270" t="str">
        <f t="shared" si="0"/>
        <v>Probabilidad</v>
      </c>
      <c r="R45" s="270" t="s">
        <v>241</v>
      </c>
      <c r="S45" s="270" t="s">
        <v>242</v>
      </c>
      <c r="T45" s="273">
        <f>VLOOKUP(R45&amp;S45,Hoja1!$Q$4:$R$9,2,0)</f>
        <v>0.45</v>
      </c>
      <c r="U45" s="262" t="s">
        <v>275</v>
      </c>
      <c r="V45" s="270" t="s">
        <v>244</v>
      </c>
      <c r="W45" s="270" t="s">
        <v>245</v>
      </c>
      <c r="X45" s="273">
        <f>IF(Q45="Probabilidad",($J$45*T45),IF(Q45="Impacto"," "))</f>
        <v>0.45</v>
      </c>
      <c r="Y45" s="273" t="str">
        <f>IF(Z45&lt;=20%,'Tabla probabilidad'!$B$5,IF(Z45&lt;=40%,'Tabla probabilidad'!$B$6,IF(Z45&lt;=60%,'Tabla probabilidad'!$B$7,IF(Z45&lt;=80%,'Tabla probabilidad'!$B$8,IF(Z45&lt;=100%,'Tabla probabilidad'!$B$9)))))</f>
        <v>Media</v>
      </c>
      <c r="Z45" s="273">
        <f>IF(R45="Preventivo",(J45-(J45*T45)),IF(R45="Detectivo",(J45-(J45*T45)),IF(R45="Correctivo",(J45))))</f>
        <v>0.55000000000000004</v>
      </c>
      <c r="AA45" s="369" t="str">
        <f>IF(AB45&lt;=20%,'Tabla probabilidad'!$B$5,IF(AB45&lt;=40%,'Tabla probabilidad'!$B$6,IF(AB45&lt;=60%,'Tabla probabilidad'!$B$7,IF(AB45&lt;=80%,'Tabla probabilidad'!$B$8,IF(AB45&lt;=100%,'Tabla probabilidad'!$B$9)))))</f>
        <v>Media</v>
      </c>
      <c r="AB45" s="369">
        <f>AVERAGE(Z45:Z49)</f>
        <v>0.59000000000000008</v>
      </c>
      <c r="AC45" s="273" t="str">
        <f t="shared" si="1"/>
        <v>Mayor</v>
      </c>
      <c r="AD45" s="273">
        <f>IF(Q45="Probabilidad",(($M$45-0)),IF(Q45="Impacto",($M$45-($M$45*T45))))</f>
        <v>0.8</v>
      </c>
      <c r="AE45" s="369" t="str">
        <f>IF(AF45&lt;=20%,"Leve",IF(AF45&lt;=40%,"Menor",IF(AF45&lt;=60%,"Moderado",IF(AF45&lt;=80%,"Mayor",IF(AF45&lt;=100%,"Catastrófico")))))</f>
        <v>Mayor</v>
      </c>
      <c r="AF45" s="369">
        <f>AVERAGE(AD45:AD49)</f>
        <v>0.8</v>
      </c>
      <c r="AG45" s="366" t="str">
        <f>VLOOKUP(AA45&amp;AE45,Hoja1!$B$4:$C$28,2,0)</f>
        <v xml:space="preserve">Alto </v>
      </c>
      <c r="AH45" s="359" t="s">
        <v>313</v>
      </c>
      <c r="AI45" s="359"/>
      <c r="AJ45" s="359"/>
      <c r="AK45" s="359"/>
      <c r="AL45" s="359"/>
      <c r="AM45" s="359"/>
      <c r="AN45" s="359"/>
    </row>
    <row r="46" spans="1:40" ht="65.25" customHeight="1">
      <c r="A46" s="359"/>
      <c r="B46" s="368"/>
      <c r="C46" s="359"/>
      <c r="D46" s="364"/>
      <c r="E46" s="359"/>
      <c r="F46" s="359"/>
      <c r="G46" s="359"/>
      <c r="H46" s="359"/>
      <c r="I46" s="378"/>
      <c r="J46" s="382"/>
      <c r="K46" s="359"/>
      <c r="L46" s="360"/>
      <c r="M46" s="360"/>
      <c r="N46" s="359"/>
      <c r="O46" s="270">
        <v>2</v>
      </c>
      <c r="P46" s="258" t="s">
        <v>314</v>
      </c>
      <c r="Q46" s="270" t="str">
        <f t="shared" si="0"/>
        <v>Probabilidad</v>
      </c>
      <c r="R46" s="270" t="s">
        <v>241</v>
      </c>
      <c r="S46" s="270" t="s">
        <v>242</v>
      </c>
      <c r="T46" s="273">
        <f>VLOOKUP(R46&amp;S46,Hoja1!$Q$4:$R$9,2,0)</f>
        <v>0.45</v>
      </c>
      <c r="U46" s="262" t="s">
        <v>275</v>
      </c>
      <c r="V46" s="270" t="s">
        <v>244</v>
      </c>
      <c r="W46" s="270" t="s">
        <v>245</v>
      </c>
      <c r="X46" s="273">
        <f t="shared" ref="X46:X49" si="25">IF(Q46="Probabilidad",($J$45*T46),IF(Q46="Impacto"," "))</f>
        <v>0.45</v>
      </c>
      <c r="Y46" s="273" t="str">
        <f>IF(Z46&lt;=20%,'Tabla probabilidad'!$B$5,IF(Z46&lt;=40%,'Tabla probabilidad'!$B$6,IF(Z46&lt;=60%,'Tabla probabilidad'!$B$7,IF(Z46&lt;=80%,'Tabla probabilidad'!$B$8,IF(Z46&lt;=100%,'Tabla probabilidad'!$B$9)))))</f>
        <v>Media</v>
      </c>
      <c r="Z46" s="273">
        <f>IF(R46="Preventivo",(J45-(J45*T46)),IF(R46="Detectivo",(J45-(J45*T46)),IF(R46="Correctivo",(J45))))</f>
        <v>0.55000000000000004</v>
      </c>
      <c r="AA46" s="370"/>
      <c r="AB46" s="370"/>
      <c r="AC46" s="273" t="str">
        <f t="shared" si="1"/>
        <v>Mayor</v>
      </c>
      <c r="AD46" s="273">
        <f t="shared" ref="AD46:AD49" si="26">IF(Q46="Probabilidad",(($M$45-0)),IF(Q46="Impacto",($M$45-($M$45*T46))))</f>
        <v>0.8</v>
      </c>
      <c r="AE46" s="370"/>
      <c r="AF46" s="370"/>
      <c r="AG46" s="368"/>
      <c r="AH46" s="359"/>
      <c r="AI46" s="359"/>
      <c r="AJ46" s="359"/>
      <c r="AK46" s="359"/>
      <c r="AL46" s="359"/>
      <c r="AM46" s="359"/>
      <c r="AN46" s="359"/>
    </row>
    <row r="47" spans="1:40" ht="96.75" customHeight="1">
      <c r="A47" s="359"/>
      <c r="B47" s="368"/>
      <c r="C47" s="359"/>
      <c r="D47" s="364"/>
      <c r="E47" s="359"/>
      <c r="F47" s="359"/>
      <c r="G47" s="359"/>
      <c r="H47" s="359"/>
      <c r="I47" s="378"/>
      <c r="J47" s="382"/>
      <c r="K47" s="359"/>
      <c r="L47" s="360"/>
      <c r="M47" s="360"/>
      <c r="N47" s="359"/>
      <c r="O47" s="270">
        <v>3</v>
      </c>
      <c r="P47" s="258" t="s">
        <v>315</v>
      </c>
      <c r="Q47" s="270" t="str">
        <f t="shared" si="0"/>
        <v>Probabilidad</v>
      </c>
      <c r="R47" s="270" t="s">
        <v>241</v>
      </c>
      <c r="S47" s="270" t="s">
        <v>242</v>
      </c>
      <c r="T47" s="273">
        <f>VLOOKUP(R47&amp;S47,Hoja1!$Q$4:$R$9,2,0)</f>
        <v>0.45</v>
      </c>
      <c r="U47" s="262" t="s">
        <v>275</v>
      </c>
      <c r="V47" s="270" t="s">
        <v>244</v>
      </c>
      <c r="W47" s="270" t="s">
        <v>245</v>
      </c>
      <c r="X47" s="273">
        <f t="shared" si="25"/>
        <v>0.45</v>
      </c>
      <c r="Y47" s="273" t="str">
        <f>IF(Z47&lt;=20%,'Tabla probabilidad'!$B$5,IF(Z47&lt;=40%,'Tabla probabilidad'!$B$6,IF(Z47&lt;=60%,'Tabla probabilidad'!$B$7,IF(Z47&lt;=80%,'Tabla probabilidad'!$B$8,IF(Z47&lt;=100%,'Tabla probabilidad'!$B$9)))))</f>
        <v>Media</v>
      </c>
      <c r="Z47" s="273">
        <f>IF(R47="Preventivo",(J45-(J45*T47)),IF(R47="Detectivo",(J45-(J45*T47)),IF(R47="Correctivo",(J45))))</f>
        <v>0.55000000000000004</v>
      </c>
      <c r="AA47" s="370"/>
      <c r="AB47" s="370"/>
      <c r="AC47" s="273" t="str">
        <f t="shared" si="1"/>
        <v>Mayor</v>
      </c>
      <c r="AD47" s="273">
        <f t="shared" si="26"/>
        <v>0.8</v>
      </c>
      <c r="AE47" s="370"/>
      <c r="AF47" s="370"/>
      <c r="AG47" s="368"/>
      <c r="AH47" s="359"/>
      <c r="AI47" s="359"/>
      <c r="AJ47" s="359"/>
      <c r="AK47" s="359"/>
      <c r="AL47" s="359"/>
      <c r="AM47" s="359"/>
      <c r="AN47" s="359"/>
    </row>
    <row r="48" spans="1:40" ht="81.75" customHeight="1" thickBot="1">
      <c r="A48" s="359"/>
      <c r="B48" s="368"/>
      <c r="C48" s="359"/>
      <c r="D48" s="364"/>
      <c r="E48" s="359"/>
      <c r="F48" s="359"/>
      <c r="G48" s="359"/>
      <c r="H48" s="359"/>
      <c r="I48" s="378"/>
      <c r="J48" s="382"/>
      <c r="K48" s="359"/>
      <c r="L48" s="360"/>
      <c r="M48" s="360"/>
      <c r="N48" s="359"/>
      <c r="O48" s="270">
        <v>4</v>
      </c>
      <c r="P48" s="251" t="s">
        <v>316</v>
      </c>
      <c r="Q48" s="270" t="str">
        <f t="shared" si="0"/>
        <v>Probabilidad</v>
      </c>
      <c r="R48" s="270" t="s">
        <v>317</v>
      </c>
      <c r="S48" s="270" t="s">
        <v>242</v>
      </c>
      <c r="T48" s="273">
        <f>VLOOKUP(R48&amp;S48,Hoja1!$Q$4:$R$9,2,0)</f>
        <v>0.35</v>
      </c>
      <c r="U48" s="262" t="s">
        <v>243</v>
      </c>
      <c r="V48" s="270" t="s">
        <v>244</v>
      </c>
      <c r="W48" s="270" t="s">
        <v>245</v>
      </c>
      <c r="X48" s="273">
        <f t="shared" si="25"/>
        <v>0.35</v>
      </c>
      <c r="Y48" s="273" t="str">
        <f>IF(Z48&lt;=20%,'Tabla probabilidad'!$B$5,IF(Z48&lt;=40%,'Tabla probabilidad'!$B$6,IF(Z48&lt;=60%,'Tabla probabilidad'!$B$7,IF(Z48&lt;=80%,'Tabla probabilidad'!$B$8,IF(Z48&lt;=100%,'Tabla probabilidad'!$B$9)))))</f>
        <v>Alta</v>
      </c>
      <c r="Z48" s="273">
        <f>IF(R48="Preventivo",(J45-(J45*T48)),IF(R48="Detectivo",(J45-(J45*T48)),IF(R48="Correctivo",(J45))))</f>
        <v>0.65</v>
      </c>
      <c r="AA48" s="370"/>
      <c r="AB48" s="370"/>
      <c r="AC48" s="273" t="str">
        <f t="shared" si="1"/>
        <v>Mayor</v>
      </c>
      <c r="AD48" s="273">
        <f t="shared" si="26"/>
        <v>0.8</v>
      </c>
      <c r="AE48" s="370"/>
      <c r="AF48" s="370"/>
      <c r="AG48" s="368"/>
      <c r="AH48" s="359"/>
      <c r="AI48" s="359"/>
      <c r="AJ48" s="359"/>
      <c r="AK48" s="359"/>
      <c r="AL48" s="359"/>
      <c r="AM48" s="359"/>
      <c r="AN48" s="359"/>
    </row>
    <row r="49" spans="1:40" ht="74.25" customHeight="1" thickBot="1">
      <c r="A49" s="359"/>
      <c r="B49" s="367"/>
      <c r="C49" s="359"/>
      <c r="D49" s="365"/>
      <c r="E49" s="359"/>
      <c r="F49" s="359"/>
      <c r="G49" s="359"/>
      <c r="H49" s="359"/>
      <c r="I49" s="378"/>
      <c r="J49" s="382"/>
      <c r="K49" s="359"/>
      <c r="L49" s="360"/>
      <c r="M49" s="360"/>
      <c r="N49" s="359"/>
      <c r="O49" s="270">
        <v>5</v>
      </c>
      <c r="P49" s="251" t="s">
        <v>318</v>
      </c>
      <c r="Q49" s="270" t="str">
        <f t="shared" si="0"/>
        <v>Probabilidad</v>
      </c>
      <c r="R49" s="270" t="s">
        <v>317</v>
      </c>
      <c r="S49" s="270" t="s">
        <v>242</v>
      </c>
      <c r="T49" s="273">
        <f>VLOOKUP(R49&amp;S49,Hoja1!$Q$4:$R$9,2,0)</f>
        <v>0.35</v>
      </c>
      <c r="U49" s="262" t="s">
        <v>243</v>
      </c>
      <c r="V49" s="270" t="s">
        <v>244</v>
      </c>
      <c r="W49" s="270" t="s">
        <v>245</v>
      </c>
      <c r="X49" s="273">
        <f t="shared" si="25"/>
        <v>0.35</v>
      </c>
      <c r="Y49" s="273" t="str">
        <f>IF(Z49&lt;=20%,'Tabla probabilidad'!$B$5,IF(Z49&lt;=40%,'Tabla probabilidad'!$B$6,IF(Z49&lt;=60%,'Tabla probabilidad'!$B$7,IF(Z49&lt;=80%,'Tabla probabilidad'!$B$8,IF(Z49&lt;=100%,'Tabla probabilidad'!$B$9)))))</f>
        <v>Alta</v>
      </c>
      <c r="Z49" s="273">
        <f>IF(R49="Preventivo",(J45-(J45*T49)),IF(R49="Detectivo",(J45-(J45*T49)),IF(R49="Correctivo",(J45))))</f>
        <v>0.65</v>
      </c>
      <c r="AA49" s="371"/>
      <c r="AB49" s="371"/>
      <c r="AC49" s="273" t="str">
        <f t="shared" si="1"/>
        <v>Mayor</v>
      </c>
      <c r="AD49" s="273">
        <f t="shared" si="26"/>
        <v>0.8</v>
      </c>
      <c r="AE49" s="371"/>
      <c r="AF49" s="371"/>
      <c r="AG49" s="367"/>
      <c r="AH49" s="359"/>
      <c r="AI49" s="359"/>
      <c r="AJ49" s="359"/>
      <c r="AK49" s="359"/>
      <c r="AL49" s="359"/>
      <c r="AM49" s="359"/>
      <c r="AN49" s="359"/>
    </row>
    <row r="50" spans="1:40" ht="48" customHeight="1">
      <c r="A50" s="359">
        <v>9</v>
      </c>
      <c r="B50" s="366" t="s">
        <v>319</v>
      </c>
      <c r="C50" s="359" t="s">
        <v>234</v>
      </c>
      <c r="D50" s="383" t="s">
        <v>320</v>
      </c>
      <c r="E50" s="359" t="s">
        <v>321</v>
      </c>
      <c r="F50" s="359" t="s">
        <v>322</v>
      </c>
      <c r="G50" s="359" t="s">
        <v>238</v>
      </c>
      <c r="H50" s="359">
        <v>72000</v>
      </c>
      <c r="I50" s="378" t="str">
        <f>IF(H50&lt;=2,'Tabla probabilidad'!$B$5,IF(H50&lt;=24,'Tabla probabilidad'!$B$6,IF(H50&lt;=500,'Tabla probabilidad'!$B$7,IF(H50&lt;=5000,'Tabla probabilidad'!$B$8,IF(H50&gt;5000,'Tabla probabilidad'!$B$9)))))</f>
        <v>Muy Alta</v>
      </c>
      <c r="J50" s="382">
        <f>IF(H50&lt;=2,'Tabla probabilidad'!$D$5,IF(H50&lt;=24,'Tabla probabilidad'!$D$6,IF(H50&lt;=500,'Tabla probabilidad'!$D$7,IF(H50&lt;=5000,'Tabla probabilidad'!$D$8,IF(H50&gt;5000,'Tabla probabilidad'!$D$9)))))</f>
        <v>1</v>
      </c>
      <c r="K50" s="359" t="s">
        <v>323</v>
      </c>
      <c r="L50" s="359"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Mayor</v>
      </c>
      <c r="M50" s="359"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80%</v>
      </c>
      <c r="N50" s="359" t="str">
        <f>VLOOKUP((I50&amp;L50),Hoja1!$B$4:$C$28,2,0)</f>
        <v xml:space="preserve">Alto </v>
      </c>
      <c r="O50" s="270">
        <v>1</v>
      </c>
      <c r="P50" s="161" t="s">
        <v>324</v>
      </c>
      <c r="Q50" s="270" t="str">
        <f t="shared" si="0"/>
        <v>Probabilidad</v>
      </c>
      <c r="R50" s="270" t="s">
        <v>241</v>
      </c>
      <c r="S50" s="270" t="s">
        <v>242</v>
      </c>
      <c r="T50" s="273">
        <f>VLOOKUP(R50&amp;S50,Hoja1!$Q$4:$R$9,2,0)</f>
        <v>0.45</v>
      </c>
      <c r="U50" s="262" t="s">
        <v>243</v>
      </c>
      <c r="V50" s="270" t="s">
        <v>244</v>
      </c>
      <c r="W50" s="270" t="s">
        <v>245</v>
      </c>
      <c r="X50" s="273">
        <f>IF(Q50="Probabilidad",($J$50*T50),IF(Q50="Impacto"," "))</f>
        <v>0.45</v>
      </c>
      <c r="Y50" s="273" t="str">
        <f>IF(Z50&lt;=20%,'Tabla probabilidad'!$B$5,IF(Z50&lt;=40%,'Tabla probabilidad'!$B$6,IF(Z50&lt;=60%,'Tabla probabilidad'!$B$7,IF(Z50&lt;=80%,'Tabla probabilidad'!$B$8,IF(Z50&lt;=100%,'Tabla probabilidad'!$B$9)))))</f>
        <v>Media</v>
      </c>
      <c r="Z50" s="273">
        <f>IF(R50="Preventivo",(J50-(J50*T50)),IF(R50="Detectivo",(J50-(J50*T50)),IF(R50="Correctivo",(J50))))</f>
        <v>0.55000000000000004</v>
      </c>
      <c r="AA50" s="369" t="str">
        <f>IF(AB50&lt;=20%,'Tabla probabilidad'!$B$5,IF(AB50&lt;=40%,'Tabla probabilidad'!$B$6,IF(AB50&lt;=60%,'Tabla probabilidad'!$B$7,IF(AB50&lt;=80%,'Tabla probabilidad'!$B$8,IF(AB50&lt;=100%,'Tabla probabilidad'!$B$9)))))</f>
        <v>Media</v>
      </c>
      <c r="AB50" s="369">
        <f>AVERAGE(Z50:Z54)</f>
        <v>0.55000000000000004</v>
      </c>
      <c r="AC50" s="273" t="str">
        <f t="shared" si="1"/>
        <v>Mayor</v>
      </c>
      <c r="AD50" s="273">
        <f>IF(Q50="Probabilidad",(($M$50-0)),IF(Q50="Impacto",($M$50-($M$50*T50))))</f>
        <v>0.8</v>
      </c>
      <c r="AE50" s="369" t="str">
        <f>IF(AF50&lt;=20%,"Leve",IF(AF50&lt;=40%,"Menor",IF(AF50&lt;=60%,"Moderado",IF(AF50&lt;=80%,"Mayor",IF(AF50&lt;=100%,"Catastrófico")))))</f>
        <v>Mayor</v>
      </c>
      <c r="AF50" s="369">
        <f>AVERAGE(AD50:AD54)</f>
        <v>0.8</v>
      </c>
      <c r="AG50" s="366" t="str">
        <f>VLOOKUP(AA50&amp;AE50,Hoja1!$B$4:$C$28,2,0)</f>
        <v xml:space="preserve">Alto </v>
      </c>
      <c r="AH50" s="359" t="s">
        <v>246</v>
      </c>
      <c r="AI50" s="359"/>
      <c r="AJ50" s="359"/>
      <c r="AK50" s="359"/>
      <c r="AL50" s="359"/>
      <c r="AM50" s="359"/>
      <c r="AN50" s="359"/>
    </row>
    <row r="51" spans="1:40" ht="55.5" customHeight="1">
      <c r="A51" s="359"/>
      <c r="B51" s="368"/>
      <c r="C51" s="359"/>
      <c r="D51" s="364"/>
      <c r="E51" s="359"/>
      <c r="F51" s="359"/>
      <c r="G51" s="359"/>
      <c r="H51" s="359"/>
      <c r="I51" s="378"/>
      <c r="J51" s="382"/>
      <c r="K51" s="359"/>
      <c r="L51" s="360"/>
      <c r="M51" s="360"/>
      <c r="N51" s="359"/>
      <c r="O51" s="270">
        <v>2</v>
      </c>
      <c r="P51" s="161" t="s">
        <v>325</v>
      </c>
      <c r="Q51" s="270" t="str">
        <f t="shared" si="0"/>
        <v>Probabilidad</v>
      </c>
      <c r="R51" s="270" t="s">
        <v>241</v>
      </c>
      <c r="S51" s="270" t="s">
        <v>242</v>
      </c>
      <c r="T51" s="273">
        <f>VLOOKUP(R51&amp;S51,Hoja1!$Q$4:$R$9,2,0)</f>
        <v>0.45</v>
      </c>
      <c r="U51" s="262" t="s">
        <v>243</v>
      </c>
      <c r="V51" s="270" t="s">
        <v>244</v>
      </c>
      <c r="W51" s="270" t="s">
        <v>245</v>
      </c>
      <c r="X51" s="273">
        <f t="shared" ref="X51:X54" si="27">IF(Q51="Probabilidad",($J$50*T51),IF(Q51="Impacto"," "))</f>
        <v>0.45</v>
      </c>
      <c r="Y51" s="273" t="str">
        <f>IF(Z51&lt;=20%,'Tabla probabilidad'!$B$5,IF(Z51&lt;=40%,'Tabla probabilidad'!$B$6,IF(Z51&lt;=60%,'Tabla probabilidad'!$B$7,IF(Z51&lt;=80%,'Tabla probabilidad'!$B$8,IF(Z51&lt;=100%,'Tabla probabilidad'!$B$9)))))</f>
        <v>Media</v>
      </c>
      <c r="Z51" s="273">
        <f>IF(R51="Preventivo",(J50-(J50*T51)),IF(R51="Detectivo",(J50-(J50*T51)),IF(R51="Correctivo",(J50))))</f>
        <v>0.55000000000000004</v>
      </c>
      <c r="AA51" s="370"/>
      <c r="AB51" s="370"/>
      <c r="AC51" s="273" t="str">
        <f t="shared" si="1"/>
        <v>Mayor</v>
      </c>
      <c r="AD51" s="273">
        <f t="shared" ref="AD51:AD54" si="28">IF(Q51="Probabilidad",(($M$50-0)),IF(Q51="Impacto",($M$50-($M$50*T51))))</f>
        <v>0.8</v>
      </c>
      <c r="AE51" s="370"/>
      <c r="AF51" s="370"/>
      <c r="AG51" s="368"/>
      <c r="AH51" s="359"/>
      <c r="AI51" s="359"/>
      <c r="AJ51" s="359"/>
      <c r="AK51" s="359"/>
      <c r="AL51" s="359"/>
      <c r="AM51" s="359"/>
      <c r="AN51" s="359"/>
    </row>
    <row r="52" spans="1:40" ht="42" customHeight="1">
      <c r="A52" s="359"/>
      <c r="B52" s="368"/>
      <c r="C52" s="359"/>
      <c r="D52" s="364"/>
      <c r="E52" s="359"/>
      <c r="F52" s="359"/>
      <c r="G52" s="359"/>
      <c r="H52" s="359"/>
      <c r="I52" s="378"/>
      <c r="J52" s="382"/>
      <c r="K52" s="359"/>
      <c r="L52" s="360"/>
      <c r="M52" s="360"/>
      <c r="N52" s="359"/>
      <c r="O52" s="270">
        <v>3</v>
      </c>
      <c r="P52" s="161" t="s">
        <v>326</v>
      </c>
      <c r="Q52" s="270" t="str">
        <f t="shared" si="0"/>
        <v>Probabilidad</v>
      </c>
      <c r="R52" s="270" t="s">
        <v>241</v>
      </c>
      <c r="S52" s="270" t="s">
        <v>242</v>
      </c>
      <c r="T52" s="273">
        <f>VLOOKUP(R52&amp;S52,Hoja1!$Q$4:$R$9,2,0)</f>
        <v>0.45</v>
      </c>
      <c r="U52" s="262" t="s">
        <v>243</v>
      </c>
      <c r="V52" s="270" t="s">
        <v>244</v>
      </c>
      <c r="W52" s="270" t="s">
        <v>245</v>
      </c>
      <c r="X52" s="273">
        <f t="shared" si="27"/>
        <v>0.45</v>
      </c>
      <c r="Y52" s="273" t="str">
        <f>IF(Z52&lt;=20%,'Tabla probabilidad'!$B$5,IF(Z52&lt;=40%,'Tabla probabilidad'!$B$6,IF(Z52&lt;=60%,'Tabla probabilidad'!$B$7,IF(Z52&lt;=80%,'Tabla probabilidad'!$B$8,IF(Z52&lt;=100%,'Tabla probabilidad'!$B$9)))))</f>
        <v>Media</v>
      </c>
      <c r="Z52" s="273">
        <f>IF(R52="Preventivo",(J50-(J50*T52)),IF(R52="Detectivo",(J50-(J50*T52)),IF(R52="Correctivo",(J50))))</f>
        <v>0.55000000000000004</v>
      </c>
      <c r="AA52" s="370"/>
      <c r="AB52" s="370"/>
      <c r="AC52" s="273" t="str">
        <f t="shared" si="1"/>
        <v>Mayor</v>
      </c>
      <c r="AD52" s="273">
        <f t="shared" si="28"/>
        <v>0.8</v>
      </c>
      <c r="AE52" s="370"/>
      <c r="AF52" s="370"/>
      <c r="AG52" s="368"/>
      <c r="AH52" s="359"/>
      <c r="AI52" s="359"/>
      <c r="AJ52" s="359"/>
      <c r="AK52" s="359"/>
      <c r="AL52" s="359"/>
      <c r="AM52" s="359"/>
      <c r="AN52" s="359"/>
    </row>
    <row r="53" spans="1:40" ht="96.75" customHeight="1" thickBot="1">
      <c r="A53" s="359"/>
      <c r="B53" s="368"/>
      <c r="C53" s="359"/>
      <c r="D53" s="364"/>
      <c r="E53" s="359"/>
      <c r="F53" s="359"/>
      <c r="G53" s="359"/>
      <c r="H53" s="359"/>
      <c r="I53" s="378"/>
      <c r="J53" s="382"/>
      <c r="K53" s="359"/>
      <c r="L53" s="360"/>
      <c r="M53" s="360"/>
      <c r="N53" s="359"/>
      <c r="O53" s="270">
        <v>4</v>
      </c>
      <c r="P53" s="162" t="s">
        <v>327</v>
      </c>
      <c r="Q53" s="270" t="str">
        <f t="shared" si="0"/>
        <v>Probabilidad</v>
      </c>
      <c r="R53" s="270" t="s">
        <v>241</v>
      </c>
      <c r="S53" s="270" t="s">
        <v>242</v>
      </c>
      <c r="T53" s="273">
        <f>VLOOKUP(R53&amp;S53,Hoja1!$Q$4:$R$9,2,0)</f>
        <v>0.45</v>
      </c>
      <c r="U53" s="262" t="s">
        <v>243</v>
      </c>
      <c r="V53" s="270" t="s">
        <v>244</v>
      </c>
      <c r="W53" s="270" t="s">
        <v>245</v>
      </c>
      <c r="X53" s="273">
        <f t="shared" si="27"/>
        <v>0.45</v>
      </c>
      <c r="Y53" s="273" t="str">
        <f>IF(Z53&lt;=20%,'Tabla probabilidad'!$B$5,IF(Z53&lt;=40%,'Tabla probabilidad'!$B$6,IF(Z53&lt;=60%,'Tabla probabilidad'!$B$7,IF(Z53&lt;=80%,'Tabla probabilidad'!$B$8,IF(Z53&lt;=100%,'Tabla probabilidad'!$B$9)))))</f>
        <v>Media</v>
      </c>
      <c r="Z53" s="273">
        <f>IF(R53="Preventivo",(J50-(J50*T53)),IF(R53="Detectivo",(J50-(J50*T53)),IF(R53="Correctivo",(J50))))</f>
        <v>0.55000000000000004</v>
      </c>
      <c r="AA53" s="370"/>
      <c r="AB53" s="370"/>
      <c r="AC53" s="273" t="str">
        <f t="shared" si="1"/>
        <v>Mayor</v>
      </c>
      <c r="AD53" s="273">
        <f t="shared" si="28"/>
        <v>0.8</v>
      </c>
      <c r="AE53" s="370"/>
      <c r="AF53" s="370"/>
      <c r="AG53" s="368"/>
      <c r="AH53" s="359"/>
      <c r="AI53" s="359"/>
      <c r="AJ53" s="359"/>
      <c r="AK53" s="359"/>
      <c r="AL53" s="359"/>
      <c r="AM53" s="359"/>
      <c r="AN53" s="359"/>
    </row>
    <row r="54" spans="1:40" ht="104.25" customHeight="1">
      <c r="A54" s="366"/>
      <c r="B54" s="367"/>
      <c r="C54" s="359"/>
      <c r="D54" s="364"/>
      <c r="E54" s="366"/>
      <c r="F54" s="366"/>
      <c r="G54" s="366"/>
      <c r="H54" s="366"/>
      <c r="I54" s="428"/>
      <c r="J54" s="369"/>
      <c r="K54" s="359"/>
      <c r="L54" s="360"/>
      <c r="M54" s="360"/>
      <c r="N54" s="366"/>
      <c r="O54" s="269">
        <v>5</v>
      </c>
      <c r="P54" s="161" t="s">
        <v>328</v>
      </c>
      <c r="Q54" s="269" t="str">
        <f t="shared" si="0"/>
        <v>Probabilidad</v>
      </c>
      <c r="R54" s="269" t="s">
        <v>241</v>
      </c>
      <c r="S54" s="269" t="s">
        <v>242</v>
      </c>
      <c r="T54" s="271">
        <f>VLOOKUP(R54&amp;S54,Hoja1!$Q$4:$R$9,2,0)</f>
        <v>0.45</v>
      </c>
      <c r="U54" s="278" t="s">
        <v>243</v>
      </c>
      <c r="V54" s="269" t="s">
        <v>244</v>
      </c>
      <c r="W54" s="269" t="s">
        <v>245</v>
      </c>
      <c r="X54" s="271">
        <f t="shared" si="27"/>
        <v>0.45</v>
      </c>
      <c r="Y54" s="271" t="str">
        <f>IF(Z54&lt;=20%,'Tabla probabilidad'!$B$5,IF(Z54&lt;=40%,'Tabla probabilidad'!$B$6,IF(Z54&lt;=60%,'Tabla probabilidad'!$B$7,IF(Z54&lt;=80%,'Tabla probabilidad'!$B$8,IF(Z54&lt;=100%,'Tabla probabilidad'!$B$9)))))</f>
        <v>Media</v>
      </c>
      <c r="Z54" s="271">
        <f>IF(R54="Preventivo",(J50-(J50*T54)),IF(R54="Detectivo",(J50-(J50*T54)),IF(R54="Correctivo",(J50))))</f>
        <v>0.55000000000000004</v>
      </c>
      <c r="AA54" s="370"/>
      <c r="AB54" s="370"/>
      <c r="AC54" s="271" t="str">
        <f t="shared" si="1"/>
        <v>Mayor</v>
      </c>
      <c r="AD54" s="271">
        <f t="shared" si="28"/>
        <v>0.8</v>
      </c>
      <c r="AE54" s="370"/>
      <c r="AF54" s="370"/>
      <c r="AG54" s="368"/>
      <c r="AH54" s="359"/>
      <c r="AI54" s="359"/>
      <c r="AJ54" s="359"/>
      <c r="AK54" s="359"/>
      <c r="AL54" s="359"/>
      <c r="AM54" s="359"/>
      <c r="AN54" s="359"/>
    </row>
    <row r="55" spans="1:40" ht="123.75" customHeight="1">
      <c r="A55" s="359">
        <v>10</v>
      </c>
      <c r="B55" s="366" t="s">
        <v>329</v>
      </c>
      <c r="C55" s="359" t="s">
        <v>330</v>
      </c>
      <c r="D55" s="383" t="s">
        <v>331</v>
      </c>
      <c r="E55" s="359" t="s">
        <v>332</v>
      </c>
      <c r="F55" s="359" t="s">
        <v>333</v>
      </c>
      <c r="G55" s="359" t="s">
        <v>334</v>
      </c>
      <c r="H55" s="427">
        <v>72000</v>
      </c>
      <c r="I55" s="378" t="str">
        <f>IF(H55&lt;=2,'Tabla probabilidad'!$B$5,IF(H55&lt;=24,'Tabla probabilidad'!$B$6,IF(H55&lt;=500,'Tabla probabilidad'!$B$7,IF(H55&lt;=5000,'Tabla probabilidad'!$B$8,IF(H55&gt;5000,'Tabla probabilidad'!$B$9)))))</f>
        <v>Muy Alta</v>
      </c>
      <c r="J55" s="382">
        <f>IF(H55&lt;=2,'Tabla probabilidad'!$D$5,IF(H55&lt;=24,'Tabla probabilidad'!$D$6,IF(H55&lt;=500,'Tabla probabilidad'!$D$7,IF(H55&lt;=5000,'Tabla probabilidad'!$D$8,IF(H55&gt;5000,'Tabla probabilidad'!$D$9)))))</f>
        <v>1</v>
      </c>
      <c r="K55" s="359" t="s">
        <v>335</v>
      </c>
      <c r="L55" s="359"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Leve</v>
      </c>
      <c r="M55" s="359"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20%</v>
      </c>
      <c r="N55" s="359" t="str">
        <f>VLOOKUP((I55&amp;L55),Hoja1!$B$4:$C$28,2,0)</f>
        <v xml:space="preserve">Alto </v>
      </c>
      <c r="O55" s="270">
        <v>1</v>
      </c>
      <c r="P55" s="252" t="s">
        <v>336</v>
      </c>
      <c r="Q55" s="270" t="str">
        <f t="shared" ref="Q55:Q60" si="29">IF(R55="Preventivo","Probabilidad",IF(R55="Detectivo","Probabilidad", IF(R55="Correctivo","Impacto")))</f>
        <v>Probabilidad</v>
      </c>
      <c r="R55" s="270" t="s">
        <v>241</v>
      </c>
      <c r="S55" s="270" t="s">
        <v>242</v>
      </c>
      <c r="T55" s="273">
        <f>VLOOKUP(R55&amp;S55,Hoja1!$Q$4:$R$9,2,0)</f>
        <v>0.45</v>
      </c>
      <c r="U55" s="262" t="s">
        <v>275</v>
      </c>
      <c r="V55" s="270" t="s">
        <v>244</v>
      </c>
      <c r="W55" s="270" t="s">
        <v>245</v>
      </c>
      <c r="X55" s="273">
        <f>IF(Q55="Probabilidad",($J$55*T55),IF(Q55="Impacto"," "))</f>
        <v>0.45</v>
      </c>
      <c r="Y55" s="273" t="str">
        <f>IF(Z55&lt;=20%,'Tabla probabilidad'!$B$5,IF(Z55&lt;=40%,'Tabla probabilidad'!$B$6,IF(Z55&lt;=60%,'Tabla probabilidad'!$B$7,IF(Z55&lt;=80%,'Tabla probabilidad'!$B$8,IF(Z55&lt;=100%,'Tabla probabilidad'!$B$9)))))</f>
        <v>Media</v>
      </c>
      <c r="Z55" s="273">
        <f>IF(R55="Preventivo",(J55-(J55*T55)),IF(R55="Detectivo",(J55-(J55*T55)),IF(R55="Correctivo",(J55))))</f>
        <v>0.55000000000000004</v>
      </c>
      <c r="AA55" s="369" t="str">
        <f>IF(AB55&lt;=20%,'Tabla probabilidad'!$B$5,IF(AB55&lt;=40%,'Tabla probabilidad'!$B$6,IF(AB55&lt;=60%,'Tabla probabilidad'!$B$7,IF(AB55&lt;=80%,'Tabla probabilidad'!$B$8,IF(AB55&lt;=100%,'Tabla probabilidad'!$B$9)))))</f>
        <v>Media</v>
      </c>
      <c r="AB55" s="369">
        <f>AVERAGE(Z55:Z59)</f>
        <v>0.56999999999999995</v>
      </c>
      <c r="AC55" s="273" t="str">
        <f t="shared" ref="AC55:AC60" si="30">IF(AD55&lt;=20%,"Leve",IF(AD55&lt;=40%,"Menor",IF(AD55&lt;=60%,"Moderado",IF(AD55&lt;=80%,"Mayor",IF(AD55&lt;=100%,"Catastrófico")))))</f>
        <v>Leve</v>
      </c>
      <c r="AD55" s="273">
        <f>IF(Q55="Probabilidad",(($M$55-0)),IF(Q55="Impacto",($M$55-($M$55*T55))))</f>
        <v>0.2</v>
      </c>
      <c r="AE55" s="369" t="str">
        <f>IF(AF55&lt;=20%,"Leve",IF(AF55&lt;=40%,"Menor",IF(AF55&lt;=60%,"Moderado",IF(AF55&lt;=80%,"Mayor",IF(AF55&lt;=100%,"Catastrófico")))))</f>
        <v>Leve</v>
      </c>
      <c r="AF55" s="369">
        <f>AVERAGE(AD55:AD59)</f>
        <v>0.2</v>
      </c>
      <c r="AG55" s="366" t="str">
        <f>VLOOKUP(AA55&amp;AE55,Hoja1!$B$4:$C$28,2,0)</f>
        <v>Moderado</v>
      </c>
      <c r="AH55" s="359" t="s">
        <v>246</v>
      </c>
      <c r="AI55" s="359"/>
      <c r="AJ55" s="359"/>
      <c r="AK55" s="359"/>
      <c r="AL55" s="359"/>
      <c r="AM55" s="359"/>
      <c r="AN55" s="359"/>
    </row>
    <row r="56" spans="1:40" ht="82.5" customHeight="1">
      <c r="A56" s="359"/>
      <c r="B56" s="368"/>
      <c r="C56" s="359"/>
      <c r="D56" s="364"/>
      <c r="E56" s="359"/>
      <c r="F56" s="359"/>
      <c r="G56" s="359"/>
      <c r="H56" s="427"/>
      <c r="I56" s="378"/>
      <c r="J56" s="382"/>
      <c r="K56" s="359"/>
      <c r="L56" s="360"/>
      <c r="M56" s="360"/>
      <c r="N56" s="359"/>
      <c r="O56" s="270">
        <v>2</v>
      </c>
      <c r="P56" s="252" t="s">
        <v>337</v>
      </c>
      <c r="Q56" s="270" t="str">
        <f t="shared" si="29"/>
        <v>Probabilidad</v>
      </c>
      <c r="R56" s="270" t="s">
        <v>241</v>
      </c>
      <c r="S56" s="270" t="s">
        <v>242</v>
      </c>
      <c r="T56" s="273">
        <f>VLOOKUP(R56&amp;S56,Hoja1!$Q$4:$R$9,2,0)</f>
        <v>0.45</v>
      </c>
      <c r="U56" s="262" t="s">
        <v>275</v>
      </c>
      <c r="V56" s="270" t="s">
        <v>244</v>
      </c>
      <c r="W56" s="270" t="s">
        <v>245</v>
      </c>
      <c r="X56" s="273">
        <f t="shared" ref="X56:X60" si="31">IF(Q56="Probabilidad",($J$55*T56),IF(Q56="Impacto"," "))</f>
        <v>0.45</v>
      </c>
      <c r="Y56" s="273" t="str">
        <f>IF(Z56&lt;=20%,'Tabla probabilidad'!$B$5,IF(Z56&lt;=40%,'Tabla probabilidad'!$B$6,IF(Z56&lt;=60%,'Tabla probabilidad'!$B$7,IF(Z56&lt;=80%,'Tabla probabilidad'!$B$8,IF(Z56&lt;=100%,'Tabla probabilidad'!$B$9)))))</f>
        <v>Media</v>
      </c>
      <c r="Z56" s="273">
        <f>IF(R56="Preventivo",(J55-(J55*T56)),IF(R56="Detectivo",(J55-(J55*T56)),IF(R56="Correctivo",(J55))))</f>
        <v>0.55000000000000004</v>
      </c>
      <c r="AA56" s="370"/>
      <c r="AB56" s="370"/>
      <c r="AC56" s="273" t="str">
        <f t="shared" si="30"/>
        <v>Leve</v>
      </c>
      <c r="AD56" s="273">
        <f t="shared" ref="AD56:AD60" si="32">IF(Q56="Probabilidad",(($M$55-0)),IF(Q56="Impacto",($M$55-($M$55*T56))))</f>
        <v>0.2</v>
      </c>
      <c r="AE56" s="370"/>
      <c r="AF56" s="370"/>
      <c r="AG56" s="368"/>
      <c r="AH56" s="359"/>
      <c r="AI56" s="359"/>
      <c r="AJ56" s="359"/>
      <c r="AK56" s="359"/>
      <c r="AL56" s="359"/>
      <c r="AM56" s="359"/>
      <c r="AN56" s="359"/>
    </row>
    <row r="57" spans="1:40" ht="51" customHeight="1">
      <c r="A57" s="359"/>
      <c r="B57" s="368"/>
      <c r="C57" s="359"/>
      <c r="D57" s="364"/>
      <c r="E57" s="359"/>
      <c r="F57" s="359"/>
      <c r="G57" s="359"/>
      <c r="H57" s="427"/>
      <c r="I57" s="378"/>
      <c r="J57" s="382"/>
      <c r="K57" s="359"/>
      <c r="L57" s="360"/>
      <c r="M57" s="360"/>
      <c r="N57" s="359"/>
      <c r="O57" s="270">
        <v>3</v>
      </c>
      <c r="P57" s="252" t="s">
        <v>338</v>
      </c>
      <c r="Q57" s="270" t="str">
        <f t="shared" si="29"/>
        <v>Probabilidad</v>
      </c>
      <c r="R57" s="270" t="s">
        <v>317</v>
      </c>
      <c r="S57" s="270" t="s">
        <v>242</v>
      </c>
      <c r="T57" s="273">
        <f>VLOOKUP(R57&amp;S57,Hoja1!$Q$4:$R$9,2,0)</f>
        <v>0.35</v>
      </c>
      <c r="U57" s="262" t="s">
        <v>243</v>
      </c>
      <c r="V57" s="270" t="s">
        <v>244</v>
      </c>
      <c r="W57" s="270" t="s">
        <v>245</v>
      </c>
      <c r="X57" s="273">
        <f t="shared" si="31"/>
        <v>0.35</v>
      </c>
      <c r="Y57" s="273" t="str">
        <f>IF(Z57&lt;=20%,'Tabla probabilidad'!$B$5,IF(Z57&lt;=40%,'Tabla probabilidad'!$B$6,IF(Z57&lt;=60%,'Tabla probabilidad'!$B$7,IF(Z57&lt;=80%,'Tabla probabilidad'!$B$8,IF(Z57&lt;=100%,'Tabla probabilidad'!$B$9)))))</f>
        <v>Alta</v>
      </c>
      <c r="Z57" s="273">
        <f>IF(R57="Preventivo",(J55-(J55*T57)),IF(R57="Detectivo",(J55-(J55*T57)),IF(R57="Correctivo",(J55))))</f>
        <v>0.65</v>
      </c>
      <c r="AA57" s="370"/>
      <c r="AB57" s="370"/>
      <c r="AC57" s="273" t="str">
        <f t="shared" si="30"/>
        <v>Leve</v>
      </c>
      <c r="AD57" s="273">
        <f t="shared" si="32"/>
        <v>0.2</v>
      </c>
      <c r="AE57" s="370"/>
      <c r="AF57" s="370"/>
      <c r="AG57" s="368"/>
      <c r="AH57" s="359"/>
      <c r="AI57" s="359"/>
      <c r="AJ57" s="359"/>
      <c r="AK57" s="359"/>
      <c r="AL57" s="359"/>
      <c r="AM57" s="359"/>
      <c r="AN57" s="359"/>
    </row>
    <row r="58" spans="1:40" ht="123" customHeight="1">
      <c r="A58" s="359"/>
      <c r="B58" s="368"/>
      <c r="C58" s="359"/>
      <c r="D58" s="364"/>
      <c r="E58" s="359"/>
      <c r="F58" s="359"/>
      <c r="G58" s="359"/>
      <c r="H58" s="427"/>
      <c r="I58" s="378"/>
      <c r="J58" s="382"/>
      <c r="K58" s="359"/>
      <c r="L58" s="360"/>
      <c r="M58" s="360"/>
      <c r="N58" s="359"/>
      <c r="O58" s="270">
        <v>4</v>
      </c>
      <c r="P58" s="253" t="s">
        <v>339</v>
      </c>
      <c r="Q58" s="270" t="str">
        <f t="shared" si="29"/>
        <v>Probabilidad</v>
      </c>
      <c r="R58" s="270" t="s">
        <v>241</v>
      </c>
      <c r="S58" s="270" t="s">
        <v>242</v>
      </c>
      <c r="T58" s="273">
        <f>VLOOKUP(R58&amp;S58,Hoja1!$Q$4:$R$9,2,0)</f>
        <v>0.45</v>
      </c>
      <c r="U58" s="262" t="s">
        <v>243</v>
      </c>
      <c r="V58" s="270" t="s">
        <v>244</v>
      </c>
      <c r="W58" s="270" t="s">
        <v>245</v>
      </c>
      <c r="X58" s="273">
        <f t="shared" si="31"/>
        <v>0.45</v>
      </c>
      <c r="Y58" s="273" t="str">
        <f>IF(Z58&lt;=20%,'Tabla probabilidad'!$B$5,IF(Z58&lt;=40%,'Tabla probabilidad'!$B$6,IF(Z58&lt;=60%,'Tabla probabilidad'!$B$7,IF(Z58&lt;=80%,'Tabla probabilidad'!$B$8,IF(Z58&lt;=100%,'Tabla probabilidad'!$B$9)))))</f>
        <v>Media</v>
      </c>
      <c r="Z58" s="273">
        <f>IF(R58="Preventivo",(J55-(J55*T58)),IF(R58="Detectivo",(J55-(J55*T58)),IF(R58="Correctivo",(J55))))</f>
        <v>0.55000000000000004</v>
      </c>
      <c r="AA58" s="370"/>
      <c r="AB58" s="370"/>
      <c r="AC58" s="273" t="str">
        <f t="shared" si="30"/>
        <v>Leve</v>
      </c>
      <c r="AD58" s="273">
        <f t="shared" si="32"/>
        <v>0.2</v>
      </c>
      <c r="AE58" s="370"/>
      <c r="AF58" s="370"/>
      <c r="AG58" s="368"/>
      <c r="AH58" s="359"/>
      <c r="AI58" s="359"/>
      <c r="AJ58" s="359"/>
      <c r="AK58" s="359"/>
      <c r="AL58" s="359"/>
      <c r="AM58" s="359"/>
      <c r="AN58" s="359"/>
    </row>
    <row r="59" spans="1:40" ht="177.75" customHeight="1">
      <c r="A59" s="359"/>
      <c r="B59" s="367"/>
      <c r="C59" s="359"/>
      <c r="D59" s="365"/>
      <c r="E59" s="359"/>
      <c r="F59" s="359"/>
      <c r="G59" s="359"/>
      <c r="H59" s="427"/>
      <c r="I59" s="378"/>
      <c r="J59" s="382"/>
      <c r="K59" s="359"/>
      <c r="L59" s="360"/>
      <c r="M59" s="360"/>
      <c r="N59" s="359"/>
      <c r="O59" s="270">
        <v>5</v>
      </c>
      <c r="P59" s="254" t="s">
        <v>340</v>
      </c>
      <c r="Q59" s="270" t="str">
        <f t="shared" si="29"/>
        <v>Probabilidad</v>
      </c>
      <c r="R59" s="270" t="s">
        <v>241</v>
      </c>
      <c r="S59" s="270" t="s">
        <v>242</v>
      </c>
      <c r="T59" s="273">
        <f>VLOOKUP(R59&amp;S59,Hoja1!$Q$4:$R$9,2,0)</f>
        <v>0.45</v>
      </c>
      <c r="U59" s="262" t="s">
        <v>275</v>
      </c>
      <c r="V59" s="270" t="s">
        <v>244</v>
      </c>
      <c r="W59" s="270" t="s">
        <v>245</v>
      </c>
      <c r="X59" s="273">
        <f t="shared" si="31"/>
        <v>0.45</v>
      </c>
      <c r="Y59" s="273" t="str">
        <f>IF(Z59&lt;=20%,'Tabla probabilidad'!$B$5,IF(Z59&lt;=40%,'Tabla probabilidad'!$B$6,IF(Z59&lt;=60%,'Tabla probabilidad'!$B$7,IF(Z59&lt;=80%,'Tabla probabilidad'!$B$8,IF(Z59&lt;=100%,'Tabla probabilidad'!$B$9)))))</f>
        <v>Media</v>
      </c>
      <c r="Z59" s="273">
        <f>IF(R59="Preventivo",(J55-(J55*T59)),IF(R59="Detectivo",(J55-(J55*T59)),IF(R59="Correctivo",(J55))))</f>
        <v>0.55000000000000004</v>
      </c>
      <c r="AA59" s="371"/>
      <c r="AB59" s="371"/>
      <c r="AC59" s="273" t="str">
        <f t="shared" si="30"/>
        <v>Leve</v>
      </c>
      <c r="AD59" s="273">
        <f t="shared" si="32"/>
        <v>0.2</v>
      </c>
      <c r="AE59" s="371"/>
      <c r="AF59" s="371"/>
      <c r="AG59" s="367"/>
      <c r="AH59" s="359"/>
      <c r="AI59" s="359"/>
      <c r="AJ59" s="359"/>
      <c r="AK59" s="359"/>
      <c r="AL59" s="359"/>
      <c r="AM59" s="359"/>
      <c r="AN59" s="359"/>
    </row>
    <row r="60" spans="1:40" ht="74.25" customHeight="1">
      <c r="A60" s="375">
        <v>11</v>
      </c>
      <c r="B60" s="366" t="s">
        <v>341</v>
      </c>
      <c r="C60" s="359" t="s">
        <v>234</v>
      </c>
      <c r="D60" s="383" t="s">
        <v>342</v>
      </c>
      <c r="E60" s="359" t="s">
        <v>343</v>
      </c>
      <c r="F60" s="359" t="s">
        <v>344</v>
      </c>
      <c r="G60" s="359" t="s">
        <v>283</v>
      </c>
      <c r="H60" s="359">
        <v>10000</v>
      </c>
      <c r="I60" s="378" t="str">
        <f>IF(H60&lt;=2,'Tabla probabilidad'!$B$5,IF(H60&lt;=24,'Tabla probabilidad'!$B$6,IF(H60&lt;=500,'Tabla probabilidad'!$B$7,IF(H60&lt;=5000,'Tabla probabilidad'!$B$8,IF(H60&gt;5000,'Tabla probabilidad'!$B$9)))))</f>
        <v>Muy Alta</v>
      </c>
      <c r="J60" s="369">
        <f>IF(H60&lt;=2,'Tabla probabilidad'!$D$5,IF(H60&lt;=24,'Tabla probabilidad'!$D$6,IF(H60&lt;=500,'Tabla probabilidad'!$D$7,IF(H60&lt;=5000,'Tabla probabilidad'!$D$8,IF(H60&gt;5000,'Tabla probabilidad'!$D$9)))))</f>
        <v>1</v>
      </c>
      <c r="K60" s="359" t="s">
        <v>239</v>
      </c>
      <c r="L60" s="359" t="str">
        <f>IF(K60="El riesgo afecta la imagen de alguna área de la organización","Leve",IF(K60="El riesgo afecta la imagen de la entidad internamente, de conocimiento general, nivel interno, alta dirección, contratista y/o de provedores","Menor",IF(K60="El riesgo afecta la imagen de la entidad con algunos usuarios de relevancia frente al logro de los objetivos","Moderado",IF(K60="El riesgo afecta la imagen de de la entidad con efecto publicitario sostenido a nivel del sector justicia","Mayor",IF(K60="El riesgo afecta la imagen de la entidad a nivel nacional, con efecto publicitarios sostenible a nivel país","Catastrófico",IF(K60="Impacto que afecte la ejecución presupuestal en un valor ≥0,5%.","Leve",IF(K60="Impacto que afecte la ejecución presupuestal en un valor ≥1%.","Menor",IF(K60="Impacto que afecte la ejecución presupuestal en un valor ≥5%.","Moderado",IF(K60="Impacto que afecte la ejecución presupuestal en un valor ≥20%.","Mayor",IF(K60="Impacto que afecte la ejecución presupuestal en un valor ≥50%.","Catastrófico",IF(K60="Incumplimiento máximo del 5% de la meta planeada","Leve",IF(K60="Incumplimiento máximo del 15% de la meta planeada","Menor",IF(K60="Incumplimiento máximo del 20% de la meta planeada","Moderado",IF(K60="Incumplimiento máximo del 50% de la meta planeada","Mayor",IF(K60="Incumplimiento máximo del 80% de la meta planeada","Catastrófico",IF(K60="Cualquier afectación a la violacion de los derechos de los ciudadanos se considera con consecuencias altas","Mayor",IF(K60="Cualquier afectación a la violacion de los derechos de los ciudadanos se considera con consecuencias desastrosas","Catastrófico",IF(K60="Afecta la Prestación del Servicio de Administración de Justicia en 5%","Leve",IF(K60="Afecta la Prestación del Servicio de Administración de Justicia en 10%","Menor",IF(K60="Afecta la Prestación del Servicio de Administración de Justicia en 15%","Moderado",IF(K60="Afecta la Prestación del Servicio de Administración de Justicia en 20%","Mayor",IF(K60="Afecta la Prestación del Servicio de Administración de Justicia en más del 50%","Catastrófico",IF(K60="Cualquier acto indebido de los servidores judiciales genera altas consecuencias para la entidad","Mayor",IF(K60="Cualquier acto indebido de los servidores judiciales genera consecuencias desastrosas para la entidad","Catastrófico",IF(K60="Si el hecho llegara a presentarse, tendría consecuencias o efectos mínimos sobre la entidad","Leve",IF(K60="Si el hecho llegara a presentarse, tendría bajo impacto o efecto sobre la entidad","Menor",IF(K60="Si el hecho llegara a presentarse, tendría medianas consecuencias o efectos sobre la entidad","Moderado",IF(K60="Si el hecho llegara a presentarse, tendría altas consecuencias o efectos sobre la entidad","Mayor",IF(K60="Si el hecho llegara a presentarse, tendría desastrosas consecuencias o efectos sobre la entidad","Catastrófico")))))))))))))))))))))))))))))</f>
        <v>Leve</v>
      </c>
      <c r="M60" s="359" t="str">
        <f>IF(K60="El riesgo afecta la imagen de alguna área de la organización","20%",IF(K60="El riesgo afecta la imagen de la entidad internamente, de conocimiento general, nivel interno, alta dirección, contratista y/o de provedores","40%",IF(K60="El riesgo afecta la imagen de la entidad con algunos usuarios de relevancia frente al logro de los objetivos","60%",IF(K60="El riesgo afecta la imagen de de la entidad con efecto publicitario sostenido a nivel del sector justicia","80%",IF(K60="El riesgo afecta la imagen de la entidad a nivel nacional, con efecto publicitarios sostenible a nivel país","100%",IF(K60="Impacto que afecte la ejecución presupuestal en un valor ≥0,5%.","20%",IF(K60="Impacto que afecte la ejecución presupuestal en un valor ≥1%.","40%",IF(K60="Impacto que afecte la ejecución presupuestal en un valor ≥5%.","60%",IF(K60="Impacto que afecte la ejecución presupuestal en un valor ≥20%.","80%",IF(K60="Impacto que afecte la ejecución presupuestal en un valor ≥50%.","100%",IF(K60="Incumplimiento máximo del 5% de la meta planeada","20%",IF(K60="Incumplimiento máximo del 15% de la meta planeada","40%",IF(K60="Incumplimiento máximo del 20% de la meta planeada","60%",IF(K60="Incumplimiento máximo del 50% de la meta planeada","80%",IF(K60="Incumplimiento máximo del 80% de la meta planeada","100%",IF(K60="Cualquier afectación a la violacion de los derechos de los ciudadanos se considera con consecuencias altas","80%",IF(K60="Cualquier afectación a la violacion de los derechos de los ciudadanos se considera con consecuencias desastrosas","100%",IF(K60="Afecta la Prestación del Servicio de Administración de Justicia en 5%","20%",IF(K60="Afecta la Prestación del Servicio de Administración de Justicia en 10%","40%",IF(K60="Afecta la Prestación del Servicio de Administración de Justicia en 15%","60%",IF(K60="Afecta la Prestación del Servicio de Administración de Justicia en 20%","80%",IF(K60="Afecta la Prestación del Servicio de Administración de Justicia en más del 50%","100%",IF(K60="Cualquier acto indebido de los servidores judiciales genera altas consecuencias para la entidad","80%",IF(K60="Cualquier acto indebido de los servidores judiciales genera consecuencias desastrosas para la entidad","100%",IF(K60="Si el hecho llegara a presentarse, tendría consecuencias o efectos mínimos sobre la entidad","20%",IF(K60="Si el hecho llegara a presentarse, tendría bajo impacto o efecto sobre la entidad","40%",IF(K60="Si el hecho llegara a presentarse, tendría medianas consecuencias o efectos sobre la entidad","60%",IF(K60="Si el hecho llegara a presentarse, tendría altas consecuencias o efectos sobre la entidad","80%",IF(K60="Si el hecho llegara a presentarse, tendría desastrosas consecuencias o efectos sobre la entidad","100%")))))))))))))))))))))))))))))</f>
        <v>20%</v>
      </c>
      <c r="N60" s="359" t="str">
        <f>VLOOKUP((I60&amp;L60),Hoja1!$B$4:$C$28,2,0)</f>
        <v xml:space="preserve">Alto </v>
      </c>
      <c r="O60" s="270">
        <v>1</v>
      </c>
      <c r="P60" s="195" t="s">
        <v>345</v>
      </c>
      <c r="Q60" s="361" t="str">
        <f t="shared" si="29"/>
        <v>Probabilidad</v>
      </c>
      <c r="R60" s="366" t="s">
        <v>241</v>
      </c>
      <c r="S60" s="366" t="s">
        <v>242</v>
      </c>
      <c r="T60" s="369">
        <f>VLOOKUP(R60&amp;S60,Hoja1!$Q$4:$R$9,2,0)</f>
        <v>0.45</v>
      </c>
      <c r="U60" s="372" t="s">
        <v>243</v>
      </c>
      <c r="V60" s="366" t="s">
        <v>244</v>
      </c>
      <c r="W60" s="366" t="s">
        <v>245</v>
      </c>
      <c r="X60" s="369">
        <f t="shared" si="31"/>
        <v>0.45</v>
      </c>
      <c r="Y60" s="369" t="str">
        <f>IF(Z60&lt;=20%,'Tabla probabilidad'!$B$5,IF(Z60&lt;=40%,'Tabla probabilidad'!$B$6,IF(Z60&lt;=60%,'Tabla probabilidad'!$B$7,IF(Z60&lt;=80%,'Tabla probabilidad'!$B$8,IF(Z60&lt;=100%,'Tabla probabilidad'!$B$9)))))</f>
        <v>Media</v>
      </c>
      <c r="Z60" s="369">
        <f>IF(R60="Preventivo",(J60-(J60*T60)),IF(R60="Detectivo",(J60-(J60*T60)),IF(R60="Correctivo",(J60))))</f>
        <v>0.55000000000000004</v>
      </c>
      <c r="AA60" s="369" t="str">
        <f>IF(AB60&lt;=20%,'Tabla probabilidad'!$B$5,IF(AB60&lt;=40%,'Tabla probabilidad'!$B$6,IF(AB60&lt;=60%,'Tabla probabilidad'!$B$7,IF(AB60&lt;=80%,'Tabla probabilidad'!$B$8,IF(AB60&lt;=100%,'Tabla probabilidad'!$B$9)))))</f>
        <v>Media</v>
      </c>
      <c r="AB60" s="369">
        <f>AVERAGE(Z60:Z64)</f>
        <v>0.55000000000000004</v>
      </c>
      <c r="AC60" s="369" t="str">
        <f t="shared" si="30"/>
        <v>Leve</v>
      </c>
      <c r="AD60" s="369">
        <f t="shared" si="32"/>
        <v>0.2</v>
      </c>
      <c r="AE60" s="369" t="str">
        <f>IF(AF60&lt;=20%,"Leve",IF(AF60&lt;=40%,"Menor",IF(AF60&lt;=60%,"Moderado",IF(AF60&lt;=80%,"Mayor",IF(AF60&lt;=100%,"Catastrófico")))))</f>
        <v>Leve</v>
      </c>
      <c r="AF60" s="369">
        <f>AVERAGE(AD60:AD64)</f>
        <v>0.2</v>
      </c>
      <c r="AG60" s="366" t="str">
        <f>VLOOKUP(AA60&amp;AE60,Hoja1!$B$4:$C$28,2,0)</f>
        <v>Moderado</v>
      </c>
      <c r="AH60" s="359" t="s">
        <v>246</v>
      </c>
      <c r="AI60" s="359"/>
      <c r="AJ60" s="359"/>
      <c r="AK60" s="359"/>
      <c r="AL60" s="359"/>
      <c r="AM60" s="359"/>
      <c r="AN60" s="359"/>
    </row>
    <row r="61" spans="1:40" ht="87" customHeight="1">
      <c r="A61" s="376"/>
      <c r="B61" s="368"/>
      <c r="C61" s="359"/>
      <c r="D61" s="364"/>
      <c r="E61" s="359"/>
      <c r="F61" s="359"/>
      <c r="G61" s="359"/>
      <c r="H61" s="359"/>
      <c r="I61" s="378"/>
      <c r="J61" s="370"/>
      <c r="K61" s="359"/>
      <c r="L61" s="360"/>
      <c r="M61" s="360"/>
      <c r="N61" s="359"/>
      <c r="O61" s="270">
        <v>2</v>
      </c>
      <c r="P61" s="268" t="s">
        <v>346</v>
      </c>
      <c r="Q61" s="362"/>
      <c r="R61" s="368"/>
      <c r="S61" s="368"/>
      <c r="T61" s="370"/>
      <c r="U61" s="373"/>
      <c r="V61" s="368"/>
      <c r="W61" s="368"/>
      <c r="X61" s="370"/>
      <c r="Y61" s="370"/>
      <c r="Z61" s="370"/>
      <c r="AA61" s="370"/>
      <c r="AB61" s="370"/>
      <c r="AC61" s="370"/>
      <c r="AD61" s="370"/>
      <c r="AE61" s="370"/>
      <c r="AF61" s="370"/>
      <c r="AG61" s="368"/>
      <c r="AH61" s="359"/>
      <c r="AI61" s="359"/>
      <c r="AJ61" s="359"/>
      <c r="AK61" s="359"/>
      <c r="AL61" s="359"/>
      <c r="AM61" s="359"/>
      <c r="AN61" s="359"/>
    </row>
    <row r="62" spans="1:40" ht="45" customHeight="1">
      <c r="A62" s="376"/>
      <c r="B62" s="368"/>
      <c r="C62" s="359"/>
      <c r="D62" s="364"/>
      <c r="E62" s="359"/>
      <c r="F62" s="359"/>
      <c r="G62" s="359"/>
      <c r="H62" s="359"/>
      <c r="I62" s="378"/>
      <c r="J62" s="370"/>
      <c r="K62" s="359"/>
      <c r="L62" s="360"/>
      <c r="M62" s="360"/>
      <c r="N62" s="359"/>
      <c r="O62" s="270">
        <v>3</v>
      </c>
      <c r="P62" s="268" t="s">
        <v>347</v>
      </c>
      <c r="Q62" s="362"/>
      <c r="R62" s="368"/>
      <c r="S62" s="368"/>
      <c r="T62" s="370"/>
      <c r="U62" s="373"/>
      <c r="V62" s="368"/>
      <c r="W62" s="368"/>
      <c r="X62" s="370"/>
      <c r="Y62" s="370"/>
      <c r="Z62" s="370"/>
      <c r="AA62" s="370"/>
      <c r="AB62" s="370"/>
      <c r="AC62" s="370"/>
      <c r="AD62" s="370"/>
      <c r="AE62" s="370"/>
      <c r="AF62" s="370"/>
      <c r="AG62" s="368"/>
      <c r="AH62" s="359"/>
      <c r="AI62" s="359"/>
      <c r="AJ62" s="359"/>
      <c r="AK62" s="359"/>
      <c r="AL62" s="359"/>
      <c r="AM62" s="359"/>
      <c r="AN62" s="359"/>
    </row>
    <row r="63" spans="1:40" ht="60" customHeight="1">
      <c r="A63" s="376"/>
      <c r="B63" s="368"/>
      <c r="C63" s="359"/>
      <c r="D63" s="364"/>
      <c r="E63" s="359"/>
      <c r="F63" s="359"/>
      <c r="G63" s="359"/>
      <c r="H63" s="359"/>
      <c r="I63" s="378"/>
      <c r="J63" s="370"/>
      <c r="K63" s="359"/>
      <c r="L63" s="360"/>
      <c r="M63" s="360"/>
      <c r="N63" s="359"/>
      <c r="O63" s="366">
        <v>4</v>
      </c>
      <c r="P63" s="364" t="s">
        <v>348</v>
      </c>
      <c r="Q63" s="362"/>
      <c r="R63" s="368"/>
      <c r="S63" s="368"/>
      <c r="T63" s="370"/>
      <c r="U63" s="373"/>
      <c r="V63" s="368"/>
      <c r="W63" s="368"/>
      <c r="X63" s="370"/>
      <c r="Y63" s="370"/>
      <c r="Z63" s="370"/>
      <c r="AA63" s="370"/>
      <c r="AB63" s="370"/>
      <c r="AC63" s="370"/>
      <c r="AD63" s="370"/>
      <c r="AE63" s="370"/>
      <c r="AF63" s="370"/>
      <c r="AG63" s="368"/>
      <c r="AH63" s="359"/>
      <c r="AI63" s="359"/>
      <c r="AJ63" s="359"/>
      <c r="AK63" s="359"/>
      <c r="AL63" s="359"/>
      <c r="AM63" s="359"/>
      <c r="AN63" s="359"/>
    </row>
    <row r="64" spans="1:40" ht="25.5" customHeight="1">
      <c r="A64" s="377"/>
      <c r="B64" s="367"/>
      <c r="C64" s="359"/>
      <c r="D64" s="365"/>
      <c r="E64" s="359"/>
      <c r="F64" s="359"/>
      <c r="G64" s="359"/>
      <c r="H64" s="359"/>
      <c r="I64" s="378"/>
      <c r="J64" s="371"/>
      <c r="K64" s="359"/>
      <c r="L64" s="360"/>
      <c r="M64" s="360"/>
      <c r="N64" s="359"/>
      <c r="O64" s="367"/>
      <c r="P64" s="365"/>
      <c r="Q64" s="363"/>
      <c r="R64" s="367"/>
      <c r="S64" s="367"/>
      <c r="T64" s="371"/>
      <c r="U64" s="374"/>
      <c r="V64" s="367"/>
      <c r="W64" s="367"/>
      <c r="X64" s="371"/>
      <c r="Y64" s="371"/>
      <c r="Z64" s="371"/>
      <c r="AA64" s="371"/>
      <c r="AB64" s="371"/>
      <c r="AC64" s="371"/>
      <c r="AD64" s="371"/>
      <c r="AE64" s="371"/>
      <c r="AF64" s="371"/>
      <c r="AG64" s="367"/>
      <c r="AH64" s="359"/>
      <c r="AI64" s="359"/>
      <c r="AJ64" s="359"/>
      <c r="AK64" s="359"/>
      <c r="AL64" s="359"/>
      <c r="AM64" s="359"/>
      <c r="AN64" s="359"/>
    </row>
    <row r="65" spans="16:16">
      <c r="P65" s="196"/>
    </row>
  </sheetData>
  <mergeCells count="346">
    <mergeCell ref="D60:D64"/>
    <mergeCell ref="B20:B24"/>
    <mergeCell ref="K35:K39"/>
    <mergeCell ref="L35:L39"/>
    <mergeCell ref="M35:M39"/>
    <mergeCell ref="N35:N39"/>
    <mergeCell ref="AA35:AA39"/>
    <mergeCell ref="K30:K34"/>
    <mergeCell ref="L30:L34"/>
    <mergeCell ref="M30:M34"/>
    <mergeCell ref="N30:N34"/>
    <mergeCell ref="AA30:AA34"/>
    <mergeCell ref="K25:K29"/>
    <mergeCell ref="L25:L29"/>
    <mergeCell ref="M25:M29"/>
    <mergeCell ref="N25:N29"/>
    <mergeCell ref="AA25:AA29"/>
    <mergeCell ref="F20:F24"/>
    <mergeCell ref="K20:K24"/>
    <mergeCell ref="F60:F64"/>
    <mergeCell ref="E60:E64"/>
    <mergeCell ref="C60:C64"/>
    <mergeCell ref="B60:B64"/>
    <mergeCell ref="L60:L64"/>
    <mergeCell ref="AB35:AB39"/>
    <mergeCell ref="AE35:AE39"/>
    <mergeCell ref="AF35:AF39"/>
    <mergeCell ref="AG35:AG39"/>
    <mergeCell ref="A35:A39"/>
    <mergeCell ref="C35:C39"/>
    <mergeCell ref="D35:D39"/>
    <mergeCell ref="E35:E39"/>
    <mergeCell ref="F35:F39"/>
    <mergeCell ref="G35:G39"/>
    <mergeCell ref="H35:H39"/>
    <mergeCell ref="I35:I39"/>
    <mergeCell ref="J35:J39"/>
    <mergeCell ref="B35:B39"/>
    <mergeCell ref="AB30:AB34"/>
    <mergeCell ref="AE30:AE34"/>
    <mergeCell ref="AF30:AF34"/>
    <mergeCell ref="AG30:AG34"/>
    <mergeCell ref="A30:A34"/>
    <mergeCell ref="C30:C34"/>
    <mergeCell ref="D30:D34"/>
    <mergeCell ref="E30:E34"/>
    <mergeCell ref="F30:F34"/>
    <mergeCell ref="G30:G34"/>
    <mergeCell ref="H30:H34"/>
    <mergeCell ref="I30:I34"/>
    <mergeCell ref="J30:J34"/>
    <mergeCell ref="B30:B34"/>
    <mergeCell ref="AE25:AE29"/>
    <mergeCell ref="AG25:AG29"/>
    <mergeCell ref="AB25:AB29"/>
    <mergeCell ref="AF25:AF29"/>
    <mergeCell ref="A25:A29"/>
    <mergeCell ref="C25:C29"/>
    <mergeCell ref="D25:D29"/>
    <mergeCell ref="E25:E29"/>
    <mergeCell ref="F25:F29"/>
    <mergeCell ref="G25:G29"/>
    <mergeCell ref="H25:H29"/>
    <mergeCell ref="I25:I29"/>
    <mergeCell ref="J25:J29"/>
    <mergeCell ref="B25:B29"/>
    <mergeCell ref="AI50:AI54"/>
    <mergeCell ref="AJ50:AJ54"/>
    <mergeCell ref="AK50:AK54"/>
    <mergeCell ref="AL50:AL54"/>
    <mergeCell ref="AM50:AM54"/>
    <mergeCell ref="AN50:AN54"/>
    <mergeCell ref="AH45:AH49"/>
    <mergeCell ref="AI45:AI49"/>
    <mergeCell ref="AJ45:AJ49"/>
    <mergeCell ref="AK45:AK49"/>
    <mergeCell ref="AL45:AL49"/>
    <mergeCell ref="AM45:AM49"/>
    <mergeCell ref="AN45:AN49"/>
    <mergeCell ref="B50:B54"/>
    <mergeCell ref="B55:B59"/>
    <mergeCell ref="N50:N54"/>
    <mergeCell ref="AA50:AA54"/>
    <mergeCell ref="C55:C59"/>
    <mergeCell ref="D50:D54"/>
    <mergeCell ref="E50:E54"/>
    <mergeCell ref="F50:F54"/>
    <mergeCell ref="G50:G54"/>
    <mergeCell ref="H50:H54"/>
    <mergeCell ref="I50:I54"/>
    <mergeCell ref="J50:J54"/>
    <mergeCell ref="J55:J59"/>
    <mergeCell ref="K50:K54"/>
    <mergeCell ref="L50:L54"/>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25:AH29"/>
    <mergeCell ref="AI25:AI29"/>
    <mergeCell ref="AJ25:AJ29"/>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AN20:AN24"/>
    <mergeCell ref="AE20:AE24"/>
    <mergeCell ref="AF20:AF24"/>
    <mergeCell ref="AG20:AG24"/>
    <mergeCell ref="AH20:AH24"/>
    <mergeCell ref="AI20:AI24"/>
    <mergeCell ref="L20:L24"/>
    <mergeCell ref="M20:M24"/>
    <mergeCell ref="N20:N24"/>
    <mergeCell ref="AA20:AA24"/>
    <mergeCell ref="AB20:AB24"/>
    <mergeCell ref="AL55:AL59"/>
    <mergeCell ref="AG50:AG54"/>
    <mergeCell ref="A40:A44"/>
    <mergeCell ref="C40:C44"/>
    <mergeCell ref="D40:D44"/>
    <mergeCell ref="E40:E44"/>
    <mergeCell ref="F40:F44"/>
    <mergeCell ref="G40:G44"/>
    <mergeCell ref="H40:H44"/>
    <mergeCell ref="I40:I44"/>
    <mergeCell ref="J40:J44"/>
    <mergeCell ref="A50:A54"/>
    <mergeCell ref="AG45:AG49"/>
    <mergeCell ref="B45:B49"/>
    <mergeCell ref="N40:N44"/>
    <mergeCell ref="A55:A59"/>
    <mergeCell ref="D55:D59"/>
    <mergeCell ref="E55:E59"/>
    <mergeCell ref="F55:F59"/>
    <mergeCell ref="C50:C54"/>
    <mergeCell ref="G55:G59"/>
    <mergeCell ref="H55:H59"/>
    <mergeCell ref="I55:I59"/>
    <mergeCell ref="AH50:AH54"/>
    <mergeCell ref="AK25:AK29"/>
    <mergeCell ref="AL25:AL29"/>
    <mergeCell ref="AM25:AM29"/>
    <mergeCell ref="AN25:AN29"/>
    <mergeCell ref="AH30:AH34"/>
    <mergeCell ref="AI30:AI34"/>
    <mergeCell ref="AJ30:AJ34"/>
    <mergeCell ref="AK30:AK34"/>
    <mergeCell ref="AL30:AL34"/>
    <mergeCell ref="AM30:AM34"/>
    <mergeCell ref="AN30:AN34"/>
    <mergeCell ref="M50:M54"/>
    <mergeCell ref="H60:H64"/>
    <mergeCell ref="I60:I64"/>
    <mergeCell ref="J60:J64"/>
    <mergeCell ref="K60:K64"/>
    <mergeCell ref="AK35:AK39"/>
    <mergeCell ref="AL35:AL39"/>
    <mergeCell ref="AM35:AM39"/>
    <mergeCell ref="AN35:AN39"/>
    <mergeCell ref="AM55:AM59"/>
    <mergeCell ref="AN55:AN59"/>
    <mergeCell ref="K55:K59"/>
    <mergeCell ref="L55:L59"/>
    <mergeCell ref="M55:M59"/>
    <mergeCell ref="N55:N59"/>
    <mergeCell ref="AA55:AA59"/>
    <mergeCell ref="AB55:AB59"/>
    <mergeCell ref="AE55:AE59"/>
    <mergeCell ref="AF55:AF59"/>
    <mergeCell ref="AG55:AG59"/>
    <mergeCell ref="AH55:AH59"/>
    <mergeCell ref="AI55:AI59"/>
    <mergeCell ref="AJ55:AJ59"/>
    <mergeCell ref="AK55:AK59"/>
    <mergeCell ref="AH60:AH64"/>
    <mergeCell ref="AI60:AI64"/>
    <mergeCell ref="AJ60:AJ64"/>
    <mergeCell ref="AK60:AK64"/>
    <mergeCell ref="AL60:AL64"/>
    <mergeCell ref="A60:A64"/>
    <mergeCell ref="AH35:AH39"/>
    <mergeCell ref="AI35:AI39"/>
    <mergeCell ref="AJ35:AJ39"/>
    <mergeCell ref="K40:K44"/>
    <mergeCell ref="L40:L44"/>
    <mergeCell ref="M40:M44"/>
    <mergeCell ref="B40:B44"/>
    <mergeCell ref="AB50:AB54"/>
    <mergeCell ref="AE50:AE54"/>
    <mergeCell ref="AF50:AF54"/>
    <mergeCell ref="K45:K49"/>
    <mergeCell ref="L45:L49"/>
    <mergeCell ref="M45:M49"/>
    <mergeCell ref="N45:N49"/>
    <mergeCell ref="AA45:AA49"/>
    <mergeCell ref="AB45:AB49"/>
    <mergeCell ref="AE45:AE49"/>
    <mergeCell ref="AF45:AF49"/>
    <mergeCell ref="M60:M64"/>
    <mergeCell ref="N60:N64"/>
    <mergeCell ref="Q60:Q64"/>
    <mergeCell ref="G60:G64"/>
    <mergeCell ref="P63:P64"/>
    <mergeCell ref="O63:O64"/>
    <mergeCell ref="AM60:AM64"/>
    <mergeCell ref="AN60:AN64"/>
    <mergeCell ref="R60:R64"/>
    <mergeCell ref="S60:S64"/>
    <mergeCell ref="T60:T64"/>
    <mergeCell ref="U60:U64"/>
    <mergeCell ref="V60:V64"/>
    <mergeCell ref="W60:W64"/>
    <mergeCell ref="AA60:AA64"/>
    <mergeCell ref="AB60:AB64"/>
    <mergeCell ref="AE60:AE64"/>
    <mergeCell ref="X60:X64"/>
    <mergeCell ref="Z60:Z64"/>
    <mergeCell ref="Y60:Y64"/>
    <mergeCell ref="AC60:AC64"/>
    <mergeCell ref="AD60:AD64"/>
    <mergeCell ref="AF60:AF64"/>
    <mergeCell ref="AG60:AG64"/>
  </mergeCells>
  <conditionalFormatting sqref="I10">
    <cfRule type="containsText" dxfId="3320" priority="686" operator="containsText" text="Muy Baja">
      <formula>NOT(ISERROR(SEARCH("Muy Baja",I10)))</formula>
    </cfRule>
    <cfRule type="containsText" dxfId="3319" priority="687" operator="containsText" text="Baja">
      <formula>NOT(ISERROR(SEARCH("Baja",I10)))</formula>
    </cfRule>
    <cfRule type="containsText" dxfId="3318" priority="811" operator="containsText" text="Muy Alta">
      <formula>NOT(ISERROR(SEARCH("Muy Alta",I10)))</formula>
    </cfRule>
    <cfRule type="containsText" dxfId="3317" priority="812" operator="containsText" text="Alta">
      <formula>NOT(ISERROR(SEARCH("Alta",I10)))</formula>
    </cfRule>
    <cfRule type="containsText" dxfId="3316" priority="813" operator="containsText" text="Media">
      <formula>NOT(ISERROR(SEARCH("Media",I10)))</formula>
    </cfRule>
    <cfRule type="containsText" dxfId="3315" priority="814" operator="containsText" text="Media">
      <formula>NOT(ISERROR(SEARCH("Media",I10)))</formula>
    </cfRule>
    <cfRule type="containsText" dxfId="3314" priority="815" operator="containsText" text="Media">
      <formula>NOT(ISERROR(SEARCH("Media",I10)))</formula>
    </cfRule>
    <cfRule type="containsText" dxfId="3313" priority="818" operator="containsText" text="Muy Baja">
      <formula>NOT(ISERROR(SEARCH("Muy Baja",I10)))</formula>
    </cfRule>
    <cfRule type="containsText" dxfId="3312" priority="819" operator="containsText" text="Baja">
      <formula>NOT(ISERROR(SEARCH("Baja",I10)))</formula>
    </cfRule>
    <cfRule type="containsText" dxfId="3311" priority="820" operator="containsText" text="Muy Baja">
      <formula>NOT(ISERROR(SEARCH("Muy Baja",I10)))</formula>
    </cfRule>
    <cfRule type="containsText" dxfId="3310" priority="821" operator="containsText" text="Muy Baja">
      <formula>NOT(ISERROR(SEARCH("Muy Baja",I10)))</formula>
    </cfRule>
    <cfRule type="containsText" dxfId="3309" priority="822" operator="containsText" text="Muy Baja">
      <formula>NOT(ISERROR(SEARCH("Muy Baja",I10)))</formula>
    </cfRule>
    <cfRule type="containsText" dxfId="3308" priority="823" operator="containsText" text="Muy Baja'Tabla probabilidad'!">
      <formula>NOT(ISERROR(SEARCH("Muy Baja'Tabla probabilidad'!",I10)))</formula>
    </cfRule>
    <cfRule type="containsText" dxfId="3307" priority="824" operator="containsText" text="Muy bajo">
      <formula>NOT(ISERROR(SEARCH("Muy bajo",I10)))</formula>
    </cfRule>
    <cfRule type="containsText" dxfId="3306" priority="833" operator="containsText" text="Alta">
      <formula>NOT(ISERROR(SEARCH("Alta",I10)))</formula>
    </cfRule>
    <cfRule type="containsText" dxfId="3305" priority="834" operator="containsText" text="Media">
      <formula>NOT(ISERROR(SEARCH("Media",I10)))</formula>
    </cfRule>
    <cfRule type="containsText" dxfId="3304" priority="835" operator="containsText" text="Baja">
      <formula>NOT(ISERROR(SEARCH("Baja",I10)))</formula>
    </cfRule>
    <cfRule type="containsText" dxfId="3303" priority="836" operator="containsText" text="Muy baja">
      <formula>NOT(ISERROR(SEARCH("Muy baja",I10)))</formula>
    </cfRule>
    <cfRule type="cellIs" dxfId="3302" priority="839" operator="between">
      <formula>1</formula>
      <formula>2</formula>
    </cfRule>
    <cfRule type="cellIs" dxfId="3301" priority="840" operator="between">
      <formula>0</formula>
      <formula>2</formula>
    </cfRule>
  </conditionalFormatting>
  <conditionalFormatting sqref="I10">
    <cfRule type="containsText" dxfId="3300" priority="689" operator="containsText" text="Muy Alta">
      <formula>NOT(ISERROR(SEARCH("Muy Alta",I10)))</formula>
    </cfRule>
  </conditionalFormatting>
  <conditionalFormatting sqref="L10">
    <cfRule type="containsText" dxfId="3299" priority="680" operator="containsText" text="Catastrófico">
      <formula>NOT(ISERROR(SEARCH("Catastrófico",L10)))</formula>
    </cfRule>
    <cfRule type="containsText" dxfId="3298" priority="681" operator="containsText" text="Mayor">
      <formula>NOT(ISERROR(SEARCH("Mayor",L10)))</formula>
    </cfRule>
    <cfRule type="containsText" dxfId="3297" priority="682" operator="containsText" text="Alta">
      <formula>NOT(ISERROR(SEARCH("Alta",L10)))</formula>
    </cfRule>
    <cfRule type="containsText" dxfId="3296" priority="683" operator="containsText" text="Moderado">
      <formula>NOT(ISERROR(SEARCH("Moderado",L10)))</formula>
    </cfRule>
    <cfRule type="containsText" dxfId="3295" priority="684" operator="containsText" text="Menor">
      <formula>NOT(ISERROR(SEARCH("Menor",L10)))</formula>
    </cfRule>
    <cfRule type="containsText" dxfId="3294" priority="685" operator="containsText" text="Leve">
      <formula>NOT(ISERROR(SEARCH("Leve",L10)))</formula>
    </cfRule>
  </conditionalFormatting>
  <conditionalFormatting sqref="N10 N15 N20 N40 N45 N25">
    <cfRule type="containsText" dxfId="3293" priority="675" operator="containsText" text="Extremo">
      <formula>NOT(ISERROR(SEARCH("Extremo",N10)))</formula>
    </cfRule>
    <cfRule type="containsText" dxfId="3292" priority="676" operator="containsText" text="Alto">
      <formula>NOT(ISERROR(SEARCH("Alto",N10)))</formula>
    </cfRule>
    <cfRule type="containsText" dxfId="3291" priority="677" operator="containsText" text="Bajo">
      <formula>NOT(ISERROR(SEARCH("Bajo",N10)))</formula>
    </cfRule>
    <cfRule type="containsText" dxfId="3290" priority="678" operator="containsText" text="Moderado">
      <formula>NOT(ISERROR(SEARCH("Moderado",N10)))</formula>
    </cfRule>
    <cfRule type="containsText" dxfId="3289" priority="679" operator="containsText" text="Extremo">
      <formula>NOT(ISERROR(SEARCH("Extremo",N10)))</formula>
    </cfRule>
  </conditionalFormatting>
  <conditionalFormatting sqref="M10">
    <cfRule type="containsText" dxfId="3288" priority="669" operator="containsText" text="Catastrófico">
      <formula>NOT(ISERROR(SEARCH("Catastrófico",M10)))</formula>
    </cfRule>
    <cfRule type="containsText" dxfId="3287" priority="670" operator="containsText" text="Mayor">
      <formula>NOT(ISERROR(SEARCH("Mayor",M10)))</formula>
    </cfRule>
    <cfRule type="containsText" dxfId="3286" priority="671" operator="containsText" text="Alta">
      <formula>NOT(ISERROR(SEARCH("Alta",M10)))</formula>
    </cfRule>
    <cfRule type="containsText" dxfId="3285" priority="672" operator="containsText" text="Moderado">
      <formula>NOT(ISERROR(SEARCH("Moderado",M10)))</formula>
    </cfRule>
    <cfRule type="containsText" dxfId="3284" priority="673" operator="containsText" text="Menor">
      <formula>NOT(ISERROR(SEARCH("Menor",M10)))</formula>
    </cfRule>
    <cfRule type="containsText" dxfId="3283" priority="674" operator="containsText" text="Leve">
      <formula>NOT(ISERROR(SEARCH("Leve",M10)))</formula>
    </cfRule>
  </conditionalFormatting>
  <conditionalFormatting sqref="Y10:Y14">
    <cfRule type="containsText" dxfId="3282" priority="603" operator="containsText" text="Muy Alta">
      <formula>NOT(ISERROR(SEARCH("Muy Alta",Y10)))</formula>
    </cfRule>
    <cfRule type="containsText" dxfId="3281" priority="604" operator="containsText" text="Alta">
      <formula>NOT(ISERROR(SEARCH("Alta",Y10)))</formula>
    </cfRule>
    <cfRule type="containsText" dxfId="3280" priority="605" operator="containsText" text="Media">
      <formula>NOT(ISERROR(SEARCH("Media",Y10)))</formula>
    </cfRule>
    <cfRule type="containsText" dxfId="3279" priority="606" operator="containsText" text="Muy Baja">
      <formula>NOT(ISERROR(SEARCH("Muy Baja",Y10)))</formula>
    </cfRule>
    <cfRule type="containsText" dxfId="3278" priority="607" operator="containsText" text="Baja">
      <formula>NOT(ISERROR(SEARCH("Baja",Y10)))</formula>
    </cfRule>
    <cfRule type="containsText" dxfId="3277" priority="608" operator="containsText" text="Muy Baja">
      <formula>NOT(ISERROR(SEARCH("Muy Baja",Y10)))</formula>
    </cfRule>
  </conditionalFormatting>
  <conditionalFormatting sqref="AC10:AC14">
    <cfRule type="containsText" dxfId="3276" priority="598" operator="containsText" text="Catastrófico">
      <formula>NOT(ISERROR(SEARCH("Catastrófico",AC10)))</formula>
    </cfRule>
    <cfRule type="containsText" dxfId="3275" priority="599" operator="containsText" text="Mayor">
      <formula>NOT(ISERROR(SEARCH("Mayor",AC10)))</formula>
    </cfRule>
    <cfRule type="containsText" dxfId="3274" priority="600" operator="containsText" text="Moderado">
      <formula>NOT(ISERROR(SEARCH("Moderado",AC10)))</formula>
    </cfRule>
    <cfRule type="containsText" dxfId="3273" priority="601" operator="containsText" text="Menor">
      <formula>NOT(ISERROR(SEARCH("Menor",AC10)))</formula>
    </cfRule>
    <cfRule type="containsText" dxfId="3272" priority="602" operator="containsText" text="Leve">
      <formula>NOT(ISERROR(SEARCH("Leve",AC10)))</formula>
    </cfRule>
  </conditionalFormatting>
  <conditionalFormatting sqref="AG10">
    <cfRule type="containsText" dxfId="3271" priority="589" operator="containsText" text="Extremo">
      <formula>NOT(ISERROR(SEARCH("Extremo",AG10)))</formula>
    </cfRule>
    <cfRule type="containsText" dxfId="3270" priority="590" operator="containsText" text="Alto">
      <formula>NOT(ISERROR(SEARCH("Alto",AG10)))</formula>
    </cfRule>
    <cfRule type="containsText" dxfId="3269" priority="591" operator="containsText" text="Moderado">
      <formula>NOT(ISERROR(SEARCH("Moderado",AG10)))</formula>
    </cfRule>
    <cfRule type="containsText" dxfId="3268" priority="592" operator="containsText" text="Menor">
      <formula>NOT(ISERROR(SEARCH("Menor",AG10)))</formula>
    </cfRule>
    <cfRule type="containsText" dxfId="3267" priority="593" operator="containsText" text="Bajo">
      <formula>NOT(ISERROR(SEARCH("Bajo",AG10)))</formula>
    </cfRule>
    <cfRule type="containsText" dxfId="3266" priority="594" operator="containsText" text="Moderado">
      <formula>NOT(ISERROR(SEARCH("Moderado",AG10)))</formula>
    </cfRule>
    <cfRule type="containsText" dxfId="3265" priority="595" operator="containsText" text="Extremo">
      <formula>NOT(ISERROR(SEARCH("Extremo",AG10)))</formula>
    </cfRule>
    <cfRule type="containsText" dxfId="3264" priority="596" operator="containsText" text="Baja">
      <formula>NOT(ISERROR(SEARCH("Baja",AG10)))</formula>
    </cfRule>
    <cfRule type="containsText" dxfId="3263" priority="597" operator="containsText" text="Alto">
      <formula>NOT(ISERROR(SEARCH("Alto",AG10)))</formula>
    </cfRule>
  </conditionalFormatting>
  <conditionalFormatting sqref="AA10:AA14">
    <cfRule type="containsText" dxfId="3262" priority="578" operator="containsText" text="Muy Alta">
      <formula>NOT(ISERROR(SEARCH("Muy Alta",AA10)))</formula>
    </cfRule>
    <cfRule type="containsText" dxfId="3261" priority="579" operator="containsText" text="Alta">
      <formula>NOT(ISERROR(SEARCH("Alta",AA10)))</formula>
    </cfRule>
    <cfRule type="containsText" dxfId="3260" priority="580" operator="containsText" text="Media">
      <formula>NOT(ISERROR(SEARCH("Media",AA10)))</formula>
    </cfRule>
    <cfRule type="containsText" dxfId="3259" priority="581" operator="containsText" text="Baja">
      <formula>NOT(ISERROR(SEARCH("Baja",AA10)))</formula>
    </cfRule>
    <cfRule type="containsText" dxfId="3258" priority="582" operator="containsText" text="Muy Baja">
      <formula>NOT(ISERROR(SEARCH("Muy Baja",AA10)))</formula>
    </cfRule>
  </conditionalFormatting>
  <conditionalFormatting sqref="AE10:AE14">
    <cfRule type="containsText" dxfId="3257" priority="573" operator="containsText" text="Catastrófico">
      <formula>NOT(ISERROR(SEARCH("Catastrófico",AE10)))</formula>
    </cfRule>
    <cfRule type="containsText" dxfId="3256" priority="574" operator="containsText" text="Moderado">
      <formula>NOT(ISERROR(SEARCH("Moderado",AE10)))</formula>
    </cfRule>
    <cfRule type="containsText" dxfId="3255" priority="575" operator="containsText" text="Menor">
      <formula>NOT(ISERROR(SEARCH("Menor",AE10)))</formula>
    </cfRule>
    <cfRule type="containsText" dxfId="3254" priority="576" operator="containsText" text="Leve">
      <formula>NOT(ISERROR(SEARCH("Leve",AE10)))</formula>
    </cfRule>
    <cfRule type="containsText" dxfId="3253" priority="577" operator="containsText" text="Mayor">
      <formula>NOT(ISERROR(SEARCH("Mayor",AE10)))</formula>
    </cfRule>
  </conditionalFormatting>
  <conditionalFormatting sqref="I15 I20 I40 I45 I25">
    <cfRule type="containsText" dxfId="3252" priority="550" operator="containsText" text="Muy Baja">
      <formula>NOT(ISERROR(SEARCH("Muy Baja",I15)))</formula>
    </cfRule>
    <cfRule type="containsText" dxfId="3251" priority="551" operator="containsText" text="Baja">
      <formula>NOT(ISERROR(SEARCH("Baja",I15)))</formula>
    </cfRule>
    <cfRule type="containsText" dxfId="3250" priority="553" operator="containsText" text="Muy Alta">
      <formula>NOT(ISERROR(SEARCH("Muy Alta",I15)))</formula>
    </cfRule>
    <cfRule type="containsText" dxfId="3249" priority="554" operator="containsText" text="Alta">
      <formula>NOT(ISERROR(SEARCH("Alta",I15)))</formula>
    </cfRule>
    <cfRule type="containsText" dxfId="3248" priority="555" operator="containsText" text="Media">
      <formula>NOT(ISERROR(SEARCH("Media",I15)))</formula>
    </cfRule>
    <cfRule type="containsText" dxfId="3247" priority="556" operator="containsText" text="Media">
      <formula>NOT(ISERROR(SEARCH("Media",I15)))</formula>
    </cfRule>
    <cfRule type="containsText" dxfId="3246" priority="557" operator="containsText" text="Media">
      <formula>NOT(ISERROR(SEARCH("Media",I15)))</formula>
    </cfRule>
    <cfRule type="containsText" dxfId="3245" priority="558" operator="containsText" text="Muy Baja">
      <formula>NOT(ISERROR(SEARCH("Muy Baja",I15)))</formula>
    </cfRule>
    <cfRule type="containsText" dxfId="3244" priority="559" operator="containsText" text="Baja">
      <formula>NOT(ISERROR(SEARCH("Baja",I15)))</formula>
    </cfRule>
    <cfRule type="containsText" dxfId="3243" priority="560" operator="containsText" text="Muy Baja">
      <formula>NOT(ISERROR(SEARCH("Muy Baja",I15)))</formula>
    </cfRule>
    <cfRule type="containsText" dxfId="3242" priority="561" operator="containsText" text="Muy Baja">
      <formula>NOT(ISERROR(SEARCH("Muy Baja",I15)))</formula>
    </cfRule>
    <cfRule type="containsText" dxfId="3241" priority="562" operator="containsText" text="Muy Baja">
      <formula>NOT(ISERROR(SEARCH("Muy Baja",I15)))</formula>
    </cfRule>
    <cfRule type="containsText" dxfId="3240" priority="563" operator="containsText" text="Muy Baja'Tabla probabilidad'!">
      <formula>NOT(ISERROR(SEARCH("Muy Baja'Tabla probabilidad'!",I15)))</formula>
    </cfRule>
    <cfRule type="containsText" dxfId="3239" priority="564" operator="containsText" text="Muy bajo">
      <formula>NOT(ISERROR(SEARCH("Muy bajo",I15)))</formula>
    </cfRule>
    <cfRule type="containsText" dxfId="3238" priority="565" operator="containsText" text="Alta">
      <formula>NOT(ISERROR(SEARCH("Alta",I15)))</formula>
    </cfRule>
    <cfRule type="containsText" dxfId="3237" priority="566" operator="containsText" text="Media">
      <formula>NOT(ISERROR(SEARCH("Media",I15)))</formula>
    </cfRule>
    <cfRule type="containsText" dxfId="3236" priority="567" operator="containsText" text="Baja">
      <formula>NOT(ISERROR(SEARCH("Baja",I15)))</formula>
    </cfRule>
    <cfRule type="containsText" dxfId="3235" priority="568" operator="containsText" text="Muy baja">
      <formula>NOT(ISERROR(SEARCH("Muy baja",I15)))</formula>
    </cfRule>
    <cfRule type="cellIs" dxfId="3234" priority="571" operator="between">
      <formula>1</formula>
      <formula>2</formula>
    </cfRule>
    <cfRule type="cellIs" dxfId="3233" priority="572" operator="between">
      <formula>0</formula>
      <formula>2</formula>
    </cfRule>
  </conditionalFormatting>
  <conditionalFormatting sqref="I15 I20 I40 I45 I25">
    <cfRule type="containsText" dxfId="3232" priority="552" operator="containsText" text="Muy Alta">
      <formula>NOT(ISERROR(SEARCH("Muy Alta",I15)))</formula>
    </cfRule>
  </conditionalFormatting>
  <conditionalFormatting sqref="Y15:Y19">
    <cfRule type="containsText" dxfId="3231" priority="544" operator="containsText" text="Muy Alta">
      <formula>NOT(ISERROR(SEARCH("Muy Alta",Y15)))</formula>
    </cfRule>
    <cfRule type="containsText" dxfId="3230" priority="545" operator="containsText" text="Alta">
      <formula>NOT(ISERROR(SEARCH("Alta",Y15)))</formula>
    </cfRule>
    <cfRule type="containsText" dxfId="3229" priority="546" operator="containsText" text="Media">
      <formula>NOT(ISERROR(SEARCH("Media",Y15)))</formula>
    </cfRule>
    <cfRule type="containsText" dxfId="3228" priority="547" operator="containsText" text="Muy Baja">
      <formula>NOT(ISERROR(SEARCH("Muy Baja",Y15)))</formula>
    </cfRule>
    <cfRule type="containsText" dxfId="3227" priority="548" operator="containsText" text="Baja">
      <formula>NOT(ISERROR(SEARCH("Baja",Y15)))</formula>
    </cfRule>
    <cfRule type="containsText" dxfId="3226" priority="549" operator="containsText" text="Muy Baja">
      <formula>NOT(ISERROR(SEARCH("Muy Baja",Y15)))</formula>
    </cfRule>
  </conditionalFormatting>
  <conditionalFormatting sqref="AC15:AC19">
    <cfRule type="containsText" dxfId="3225" priority="539" operator="containsText" text="Catastrófico">
      <formula>NOT(ISERROR(SEARCH("Catastrófico",AC15)))</formula>
    </cfRule>
    <cfRule type="containsText" dxfId="3224" priority="540" operator="containsText" text="Mayor">
      <formula>NOT(ISERROR(SEARCH("Mayor",AC15)))</formula>
    </cfRule>
    <cfRule type="containsText" dxfId="3223" priority="541" operator="containsText" text="Moderado">
      <formula>NOT(ISERROR(SEARCH("Moderado",AC15)))</formula>
    </cfRule>
    <cfRule type="containsText" dxfId="3222" priority="542" operator="containsText" text="Menor">
      <formula>NOT(ISERROR(SEARCH("Menor",AC15)))</formula>
    </cfRule>
    <cfRule type="containsText" dxfId="3221" priority="543" operator="containsText" text="Leve">
      <formula>NOT(ISERROR(SEARCH("Leve",AC15)))</formula>
    </cfRule>
  </conditionalFormatting>
  <conditionalFormatting sqref="AG15">
    <cfRule type="containsText" dxfId="3220" priority="530" operator="containsText" text="Extremo">
      <formula>NOT(ISERROR(SEARCH("Extremo",AG15)))</formula>
    </cfRule>
    <cfRule type="containsText" dxfId="3219" priority="531" operator="containsText" text="Alto">
      <formula>NOT(ISERROR(SEARCH("Alto",AG15)))</formula>
    </cfRule>
    <cfRule type="containsText" dxfId="3218" priority="532" operator="containsText" text="Moderado">
      <formula>NOT(ISERROR(SEARCH("Moderado",AG15)))</formula>
    </cfRule>
    <cfRule type="containsText" dxfId="3217" priority="533" operator="containsText" text="Menor">
      <formula>NOT(ISERROR(SEARCH("Menor",AG15)))</formula>
    </cfRule>
    <cfRule type="containsText" dxfId="3216" priority="534" operator="containsText" text="Bajo">
      <formula>NOT(ISERROR(SEARCH("Bajo",AG15)))</formula>
    </cfRule>
    <cfRule type="containsText" dxfId="3215" priority="535" operator="containsText" text="Moderado">
      <formula>NOT(ISERROR(SEARCH("Moderado",AG15)))</formula>
    </cfRule>
    <cfRule type="containsText" dxfId="3214" priority="536" operator="containsText" text="Extremo">
      <formula>NOT(ISERROR(SEARCH("Extremo",AG15)))</formula>
    </cfRule>
    <cfRule type="containsText" dxfId="3213" priority="537" operator="containsText" text="Baja">
      <formula>NOT(ISERROR(SEARCH("Baja",AG15)))</formula>
    </cfRule>
    <cfRule type="containsText" dxfId="3212" priority="538" operator="containsText" text="Alto">
      <formula>NOT(ISERROR(SEARCH("Alto",AG15)))</formula>
    </cfRule>
  </conditionalFormatting>
  <conditionalFormatting sqref="AA15:AA19">
    <cfRule type="containsText" dxfId="3211" priority="525" operator="containsText" text="Muy Alta">
      <formula>NOT(ISERROR(SEARCH("Muy Alta",AA15)))</formula>
    </cfRule>
    <cfRule type="containsText" dxfId="3210" priority="526" operator="containsText" text="Alta">
      <formula>NOT(ISERROR(SEARCH("Alta",AA15)))</formula>
    </cfRule>
    <cfRule type="containsText" dxfId="3209" priority="527" operator="containsText" text="Media">
      <formula>NOT(ISERROR(SEARCH("Media",AA15)))</formula>
    </cfRule>
    <cfRule type="containsText" dxfId="3208" priority="528" operator="containsText" text="Baja">
      <formula>NOT(ISERROR(SEARCH("Baja",AA15)))</formula>
    </cfRule>
    <cfRule type="containsText" dxfId="3207" priority="529" operator="containsText" text="Muy Baja">
      <formula>NOT(ISERROR(SEARCH("Muy Baja",AA15)))</formula>
    </cfRule>
  </conditionalFormatting>
  <conditionalFormatting sqref="AE15:AE19">
    <cfRule type="containsText" dxfId="3206" priority="520" operator="containsText" text="Catastrófico">
      <formula>NOT(ISERROR(SEARCH("Catastrófico",AE15)))</formula>
    </cfRule>
    <cfRule type="containsText" dxfId="3205" priority="521" operator="containsText" text="Moderado">
      <formula>NOT(ISERROR(SEARCH("Moderado",AE15)))</formula>
    </cfRule>
    <cfRule type="containsText" dxfId="3204" priority="522" operator="containsText" text="Menor">
      <formula>NOT(ISERROR(SEARCH("Menor",AE15)))</formula>
    </cfRule>
    <cfRule type="containsText" dxfId="3203" priority="523" operator="containsText" text="Leve">
      <formula>NOT(ISERROR(SEARCH("Leve",AE15)))</formula>
    </cfRule>
    <cfRule type="containsText" dxfId="3202" priority="524" operator="containsText" text="Mayor">
      <formula>NOT(ISERROR(SEARCH("Mayor",AE15)))</formula>
    </cfRule>
  </conditionalFormatting>
  <conditionalFormatting sqref="Y20:Y29">
    <cfRule type="containsText" dxfId="3201" priority="514" operator="containsText" text="Muy Alta">
      <formula>NOT(ISERROR(SEARCH("Muy Alta",Y20)))</formula>
    </cfRule>
    <cfRule type="containsText" dxfId="3200" priority="515" operator="containsText" text="Alta">
      <formula>NOT(ISERROR(SEARCH("Alta",Y20)))</formula>
    </cfRule>
    <cfRule type="containsText" dxfId="3199" priority="516" operator="containsText" text="Media">
      <formula>NOT(ISERROR(SEARCH("Media",Y20)))</formula>
    </cfRule>
    <cfRule type="containsText" dxfId="3198" priority="517" operator="containsText" text="Muy Baja">
      <formula>NOT(ISERROR(SEARCH("Muy Baja",Y20)))</formula>
    </cfRule>
    <cfRule type="containsText" dxfId="3197" priority="518" operator="containsText" text="Baja">
      <formula>NOT(ISERROR(SEARCH("Baja",Y20)))</formula>
    </cfRule>
    <cfRule type="containsText" dxfId="3196" priority="519" operator="containsText" text="Muy Baja">
      <formula>NOT(ISERROR(SEARCH("Muy Baja",Y20)))</formula>
    </cfRule>
  </conditionalFormatting>
  <conditionalFormatting sqref="AC20:AC29">
    <cfRule type="containsText" dxfId="3195" priority="509" operator="containsText" text="Catastrófico">
      <formula>NOT(ISERROR(SEARCH("Catastrófico",AC20)))</formula>
    </cfRule>
    <cfRule type="containsText" dxfId="3194" priority="510" operator="containsText" text="Mayor">
      <formula>NOT(ISERROR(SEARCH("Mayor",AC20)))</formula>
    </cfRule>
    <cfRule type="containsText" dxfId="3193" priority="511" operator="containsText" text="Moderado">
      <formula>NOT(ISERROR(SEARCH("Moderado",AC20)))</formula>
    </cfRule>
    <cfRule type="containsText" dxfId="3192" priority="512" operator="containsText" text="Menor">
      <formula>NOT(ISERROR(SEARCH("Menor",AC20)))</formula>
    </cfRule>
    <cfRule type="containsText" dxfId="3191" priority="513" operator="containsText" text="Leve">
      <formula>NOT(ISERROR(SEARCH("Leve",AC20)))</formula>
    </cfRule>
  </conditionalFormatting>
  <conditionalFormatting sqref="AG20 AG25">
    <cfRule type="containsText" dxfId="3190" priority="500" operator="containsText" text="Extremo">
      <formula>NOT(ISERROR(SEARCH("Extremo",AG20)))</formula>
    </cfRule>
    <cfRule type="containsText" dxfId="3189" priority="501" operator="containsText" text="Alto">
      <formula>NOT(ISERROR(SEARCH("Alto",AG20)))</formula>
    </cfRule>
    <cfRule type="containsText" dxfId="3188" priority="502" operator="containsText" text="Moderado">
      <formula>NOT(ISERROR(SEARCH("Moderado",AG20)))</formula>
    </cfRule>
    <cfRule type="containsText" dxfId="3187" priority="503" operator="containsText" text="Menor">
      <formula>NOT(ISERROR(SEARCH("Menor",AG20)))</formula>
    </cfRule>
    <cfRule type="containsText" dxfId="3186" priority="504" operator="containsText" text="Bajo">
      <formula>NOT(ISERROR(SEARCH("Bajo",AG20)))</formula>
    </cfRule>
    <cfRule type="containsText" dxfId="3185" priority="505" operator="containsText" text="Moderado">
      <formula>NOT(ISERROR(SEARCH("Moderado",AG20)))</formula>
    </cfRule>
    <cfRule type="containsText" dxfId="3184" priority="506" operator="containsText" text="Extremo">
      <formula>NOT(ISERROR(SEARCH("Extremo",AG20)))</formula>
    </cfRule>
    <cfRule type="containsText" dxfId="3183" priority="507" operator="containsText" text="Baja">
      <formula>NOT(ISERROR(SEARCH("Baja",AG20)))</formula>
    </cfRule>
    <cfRule type="containsText" dxfId="3182" priority="508" operator="containsText" text="Alto">
      <formula>NOT(ISERROR(SEARCH("Alto",AG20)))</formula>
    </cfRule>
  </conditionalFormatting>
  <conditionalFormatting sqref="AA20:AA29">
    <cfRule type="containsText" dxfId="3181" priority="495" operator="containsText" text="Muy Alta">
      <formula>NOT(ISERROR(SEARCH("Muy Alta",AA20)))</formula>
    </cfRule>
    <cfRule type="containsText" dxfId="3180" priority="496" operator="containsText" text="Alta">
      <formula>NOT(ISERROR(SEARCH("Alta",AA20)))</formula>
    </cfRule>
    <cfRule type="containsText" dxfId="3179" priority="497" operator="containsText" text="Media">
      <formula>NOT(ISERROR(SEARCH("Media",AA20)))</formula>
    </cfRule>
    <cfRule type="containsText" dxfId="3178" priority="498" operator="containsText" text="Baja">
      <formula>NOT(ISERROR(SEARCH("Baja",AA20)))</formula>
    </cfRule>
    <cfRule type="containsText" dxfId="3177" priority="499" operator="containsText" text="Muy Baja">
      <formula>NOT(ISERROR(SEARCH("Muy Baja",AA20)))</formula>
    </cfRule>
  </conditionalFormatting>
  <conditionalFormatting sqref="AE20:AE29">
    <cfRule type="containsText" dxfId="3176" priority="490" operator="containsText" text="Catastrófico">
      <formula>NOT(ISERROR(SEARCH("Catastrófico",AE20)))</formula>
    </cfRule>
    <cfRule type="containsText" dxfId="3175" priority="491" operator="containsText" text="Moderado">
      <formula>NOT(ISERROR(SEARCH("Moderado",AE20)))</formula>
    </cfRule>
    <cfRule type="containsText" dxfId="3174" priority="492" operator="containsText" text="Menor">
      <formula>NOT(ISERROR(SEARCH("Menor",AE20)))</formula>
    </cfRule>
    <cfRule type="containsText" dxfId="3173" priority="493" operator="containsText" text="Leve">
      <formula>NOT(ISERROR(SEARCH("Leve",AE20)))</formula>
    </cfRule>
    <cfRule type="containsText" dxfId="3172" priority="494" operator="containsText" text="Mayor">
      <formula>NOT(ISERROR(SEARCH("Mayor",AE20)))</formula>
    </cfRule>
  </conditionalFormatting>
  <conditionalFormatting sqref="Y40:Y44">
    <cfRule type="containsText" dxfId="3171" priority="484" operator="containsText" text="Muy Alta">
      <formula>NOT(ISERROR(SEARCH("Muy Alta",Y40)))</formula>
    </cfRule>
    <cfRule type="containsText" dxfId="3170" priority="485" operator="containsText" text="Alta">
      <formula>NOT(ISERROR(SEARCH("Alta",Y40)))</formula>
    </cfRule>
    <cfRule type="containsText" dxfId="3169" priority="486" operator="containsText" text="Media">
      <formula>NOT(ISERROR(SEARCH("Media",Y40)))</formula>
    </cfRule>
    <cfRule type="containsText" dxfId="3168" priority="487" operator="containsText" text="Muy Baja">
      <formula>NOT(ISERROR(SEARCH("Muy Baja",Y40)))</formula>
    </cfRule>
    <cfRule type="containsText" dxfId="3167" priority="488" operator="containsText" text="Baja">
      <formula>NOT(ISERROR(SEARCH("Baja",Y40)))</formula>
    </cfRule>
    <cfRule type="containsText" dxfId="3166" priority="489" operator="containsText" text="Muy Baja">
      <formula>NOT(ISERROR(SEARCH("Muy Baja",Y40)))</formula>
    </cfRule>
  </conditionalFormatting>
  <conditionalFormatting sqref="AC40:AC44">
    <cfRule type="containsText" dxfId="3165" priority="479" operator="containsText" text="Catastrófico">
      <formula>NOT(ISERROR(SEARCH("Catastrófico",AC40)))</formula>
    </cfRule>
    <cfRule type="containsText" dxfId="3164" priority="480" operator="containsText" text="Mayor">
      <formula>NOT(ISERROR(SEARCH("Mayor",AC40)))</formula>
    </cfRule>
    <cfRule type="containsText" dxfId="3163" priority="481" operator="containsText" text="Moderado">
      <formula>NOT(ISERROR(SEARCH("Moderado",AC40)))</formula>
    </cfRule>
    <cfRule type="containsText" dxfId="3162" priority="482" operator="containsText" text="Menor">
      <formula>NOT(ISERROR(SEARCH("Menor",AC40)))</formula>
    </cfRule>
    <cfRule type="containsText" dxfId="3161" priority="483" operator="containsText" text="Leve">
      <formula>NOT(ISERROR(SEARCH("Leve",AC40)))</formula>
    </cfRule>
  </conditionalFormatting>
  <conditionalFormatting sqref="AG40">
    <cfRule type="containsText" dxfId="3160" priority="470" operator="containsText" text="Extremo">
      <formula>NOT(ISERROR(SEARCH("Extremo",AG40)))</formula>
    </cfRule>
    <cfRule type="containsText" dxfId="3159" priority="471" operator="containsText" text="Alto">
      <formula>NOT(ISERROR(SEARCH("Alto",AG40)))</formula>
    </cfRule>
    <cfRule type="containsText" dxfId="3158" priority="472" operator="containsText" text="Moderado">
      <formula>NOT(ISERROR(SEARCH("Moderado",AG40)))</formula>
    </cfRule>
    <cfRule type="containsText" dxfId="3157" priority="473" operator="containsText" text="Menor">
      <formula>NOT(ISERROR(SEARCH("Menor",AG40)))</formula>
    </cfRule>
    <cfRule type="containsText" dxfId="3156" priority="474" operator="containsText" text="Bajo">
      <formula>NOT(ISERROR(SEARCH("Bajo",AG40)))</formula>
    </cfRule>
    <cfRule type="containsText" dxfId="3155" priority="475" operator="containsText" text="Moderado">
      <formula>NOT(ISERROR(SEARCH("Moderado",AG40)))</formula>
    </cfRule>
    <cfRule type="containsText" dxfId="3154" priority="476" operator="containsText" text="Extremo">
      <formula>NOT(ISERROR(SEARCH("Extremo",AG40)))</formula>
    </cfRule>
    <cfRule type="containsText" dxfId="3153" priority="477" operator="containsText" text="Baja">
      <formula>NOT(ISERROR(SEARCH("Baja",AG40)))</formula>
    </cfRule>
    <cfRule type="containsText" dxfId="3152" priority="478" operator="containsText" text="Alto">
      <formula>NOT(ISERROR(SEARCH("Alto",AG40)))</formula>
    </cfRule>
  </conditionalFormatting>
  <conditionalFormatting sqref="AA40:AA44">
    <cfRule type="containsText" dxfId="3151" priority="465" operator="containsText" text="Muy Alta">
      <formula>NOT(ISERROR(SEARCH("Muy Alta",AA40)))</formula>
    </cfRule>
    <cfRule type="containsText" dxfId="3150" priority="466" operator="containsText" text="Alta">
      <formula>NOT(ISERROR(SEARCH("Alta",AA40)))</formula>
    </cfRule>
    <cfRule type="containsText" dxfId="3149" priority="467" operator="containsText" text="Media">
      <formula>NOT(ISERROR(SEARCH("Media",AA40)))</formula>
    </cfRule>
    <cfRule type="containsText" dxfId="3148" priority="468" operator="containsText" text="Baja">
      <formula>NOT(ISERROR(SEARCH("Baja",AA40)))</formula>
    </cfRule>
    <cfRule type="containsText" dxfId="3147" priority="469" operator="containsText" text="Muy Baja">
      <formula>NOT(ISERROR(SEARCH("Muy Baja",AA40)))</formula>
    </cfRule>
  </conditionalFormatting>
  <conditionalFormatting sqref="AE40:AE44">
    <cfRule type="containsText" dxfId="3146" priority="460" operator="containsText" text="Catastrófico">
      <formula>NOT(ISERROR(SEARCH("Catastrófico",AE40)))</formula>
    </cfRule>
    <cfRule type="containsText" dxfId="3145" priority="461" operator="containsText" text="Moderado">
      <formula>NOT(ISERROR(SEARCH("Moderado",AE40)))</formula>
    </cfRule>
    <cfRule type="containsText" dxfId="3144" priority="462" operator="containsText" text="Menor">
      <formula>NOT(ISERROR(SEARCH("Menor",AE40)))</formula>
    </cfRule>
    <cfRule type="containsText" dxfId="3143" priority="463" operator="containsText" text="Leve">
      <formula>NOT(ISERROR(SEARCH("Leve",AE40)))</formula>
    </cfRule>
    <cfRule type="containsText" dxfId="3142" priority="464" operator="containsText" text="Mayor">
      <formula>NOT(ISERROR(SEARCH("Mayor",AE40)))</formula>
    </cfRule>
  </conditionalFormatting>
  <conditionalFormatting sqref="Y45:Y49">
    <cfRule type="containsText" dxfId="3141" priority="454" operator="containsText" text="Muy Alta">
      <formula>NOT(ISERROR(SEARCH("Muy Alta",Y45)))</formula>
    </cfRule>
    <cfRule type="containsText" dxfId="3140" priority="455" operator="containsText" text="Alta">
      <formula>NOT(ISERROR(SEARCH("Alta",Y45)))</formula>
    </cfRule>
    <cfRule type="containsText" dxfId="3139" priority="456" operator="containsText" text="Media">
      <formula>NOT(ISERROR(SEARCH("Media",Y45)))</formula>
    </cfRule>
    <cfRule type="containsText" dxfId="3138" priority="457" operator="containsText" text="Muy Baja">
      <formula>NOT(ISERROR(SEARCH("Muy Baja",Y45)))</formula>
    </cfRule>
    <cfRule type="containsText" dxfId="3137" priority="458" operator="containsText" text="Baja">
      <formula>NOT(ISERROR(SEARCH("Baja",Y45)))</formula>
    </cfRule>
    <cfRule type="containsText" dxfId="3136" priority="459" operator="containsText" text="Muy Baja">
      <formula>NOT(ISERROR(SEARCH("Muy Baja",Y45)))</formula>
    </cfRule>
  </conditionalFormatting>
  <conditionalFormatting sqref="AC45:AC49">
    <cfRule type="containsText" dxfId="3135" priority="449" operator="containsText" text="Catastrófico">
      <formula>NOT(ISERROR(SEARCH("Catastrófico",AC45)))</formula>
    </cfRule>
    <cfRule type="containsText" dxfId="3134" priority="450" operator="containsText" text="Mayor">
      <formula>NOT(ISERROR(SEARCH("Mayor",AC45)))</formula>
    </cfRule>
    <cfRule type="containsText" dxfId="3133" priority="451" operator="containsText" text="Moderado">
      <formula>NOT(ISERROR(SEARCH("Moderado",AC45)))</formula>
    </cfRule>
    <cfRule type="containsText" dxfId="3132" priority="452" operator="containsText" text="Menor">
      <formula>NOT(ISERROR(SEARCH("Menor",AC45)))</formula>
    </cfRule>
    <cfRule type="containsText" dxfId="3131" priority="453" operator="containsText" text="Leve">
      <formula>NOT(ISERROR(SEARCH("Leve",AC45)))</formula>
    </cfRule>
  </conditionalFormatting>
  <conditionalFormatting sqref="AG45">
    <cfRule type="containsText" dxfId="3130" priority="440" operator="containsText" text="Extremo">
      <formula>NOT(ISERROR(SEARCH("Extremo",AG45)))</formula>
    </cfRule>
    <cfRule type="containsText" dxfId="3129" priority="441" operator="containsText" text="Alto">
      <formula>NOT(ISERROR(SEARCH("Alto",AG45)))</formula>
    </cfRule>
    <cfRule type="containsText" dxfId="3128" priority="442" operator="containsText" text="Moderado">
      <formula>NOT(ISERROR(SEARCH("Moderado",AG45)))</formula>
    </cfRule>
    <cfRule type="containsText" dxfId="3127" priority="443" operator="containsText" text="Menor">
      <formula>NOT(ISERROR(SEARCH("Menor",AG45)))</formula>
    </cfRule>
    <cfRule type="containsText" dxfId="3126" priority="444" operator="containsText" text="Bajo">
      <formula>NOT(ISERROR(SEARCH("Bajo",AG45)))</formula>
    </cfRule>
    <cfRule type="containsText" dxfId="3125" priority="445" operator="containsText" text="Moderado">
      <formula>NOT(ISERROR(SEARCH("Moderado",AG45)))</formula>
    </cfRule>
    <cfRule type="containsText" dxfId="3124" priority="446" operator="containsText" text="Extremo">
      <formula>NOT(ISERROR(SEARCH("Extremo",AG45)))</formula>
    </cfRule>
    <cfRule type="containsText" dxfId="3123" priority="447" operator="containsText" text="Baja">
      <formula>NOT(ISERROR(SEARCH("Baja",AG45)))</formula>
    </cfRule>
    <cfRule type="containsText" dxfId="3122" priority="448" operator="containsText" text="Alto">
      <formula>NOT(ISERROR(SEARCH("Alto",AG45)))</formula>
    </cfRule>
  </conditionalFormatting>
  <conditionalFormatting sqref="AA45:AA49">
    <cfRule type="containsText" dxfId="3121" priority="435" operator="containsText" text="Muy Alta">
      <formula>NOT(ISERROR(SEARCH("Muy Alta",AA45)))</formula>
    </cfRule>
    <cfRule type="containsText" dxfId="3120" priority="436" operator="containsText" text="Alta">
      <formula>NOT(ISERROR(SEARCH("Alta",AA45)))</formula>
    </cfRule>
    <cfRule type="containsText" dxfId="3119" priority="437" operator="containsText" text="Media">
      <formula>NOT(ISERROR(SEARCH("Media",AA45)))</formula>
    </cfRule>
    <cfRule type="containsText" dxfId="3118" priority="438" operator="containsText" text="Baja">
      <formula>NOT(ISERROR(SEARCH("Baja",AA45)))</formula>
    </cfRule>
    <cfRule type="containsText" dxfId="3117" priority="439" operator="containsText" text="Muy Baja">
      <formula>NOT(ISERROR(SEARCH("Muy Baja",AA45)))</formula>
    </cfRule>
  </conditionalFormatting>
  <conditionalFormatting sqref="AE45:AE49">
    <cfRule type="containsText" dxfId="3116" priority="430" operator="containsText" text="Catastrófico">
      <formula>NOT(ISERROR(SEARCH("Catastrófico",AE45)))</formula>
    </cfRule>
    <cfRule type="containsText" dxfId="3115" priority="431" operator="containsText" text="Moderado">
      <formula>NOT(ISERROR(SEARCH("Moderado",AE45)))</formula>
    </cfRule>
    <cfRule type="containsText" dxfId="3114" priority="432" operator="containsText" text="Menor">
      <formula>NOT(ISERROR(SEARCH("Menor",AE45)))</formula>
    </cfRule>
    <cfRule type="containsText" dxfId="3113" priority="433" operator="containsText" text="Leve">
      <formula>NOT(ISERROR(SEARCH("Leve",AE45)))</formula>
    </cfRule>
    <cfRule type="containsText" dxfId="3112" priority="434" operator="containsText" text="Mayor">
      <formula>NOT(ISERROR(SEARCH("Mayor",AE45)))</formula>
    </cfRule>
  </conditionalFormatting>
  <conditionalFormatting sqref="N50 N55 N60">
    <cfRule type="containsText" dxfId="3111" priority="419" operator="containsText" text="Extremo">
      <formula>NOT(ISERROR(SEARCH("Extremo",N50)))</formula>
    </cfRule>
    <cfRule type="containsText" dxfId="3110" priority="420" operator="containsText" text="Alto">
      <formula>NOT(ISERROR(SEARCH("Alto",N50)))</formula>
    </cfRule>
    <cfRule type="containsText" dxfId="3109" priority="421" operator="containsText" text="Bajo">
      <formula>NOT(ISERROR(SEARCH("Bajo",N50)))</formula>
    </cfRule>
    <cfRule type="containsText" dxfId="3108" priority="422" operator="containsText" text="Moderado">
      <formula>NOT(ISERROR(SEARCH("Moderado",N50)))</formula>
    </cfRule>
    <cfRule type="containsText" dxfId="3107" priority="423" operator="containsText" text="Extremo">
      <formula>NOT(ISERROR(SEARCH("Extremo",N50)))</formula>
    </cfRule>
  </conditionalFormatting>
  <conditionalFormatting sqref="I50 I55 I60">
    <cfRule type="containsText" dxfId="3106" priority="390" operator="containsText" text="Muy Baja">
      <formula>NOT(ISERROR(SEARCH("Muy Baja",I50)))</formula>
    </cfRule>
    <cfRule type="containsText" dxfId="3105" priority="391" operator="containsText" text="Baja">
      <formula>NOT(ISERROR(SEARCH("Baja",I50)))</formula>
    </cfRule>
    <cfRule type="containsText" dxfId="3104" priority="393" operator="containsText" text="Muy Alta">
      <formula>NOT(ISERROR(SEARCH("Muy Alta",I50)))</formula>
    </cfRule>
    <cfRule type="containsText" dxfId="3103" priority="394" operator="containsText" text="Alta">
      <formula>NOT(ISERROR(SEARCH("Alta",I50)))</formula>
    </cfRule>
    <cfRule type="containsText" dxfId="3102" priority="395" operator="containsText" text="Media">
      <formula>NOT(ISERROR(SEARCH("Media",I50)))</formula>
    </cfRule>
    <cfRule type="containsText" dxfId="3101" priority="396" operator="containsText" text="Media">
      <formula>NOT(ISERROR(SEARCH("Media",I50)))</formula>
    </cfRule>
    <cfRule type="containsText" dxfId="3100" priority="397" operator="containsText" text="Media">
      <formula>NOT(ISERROR(SEARCH("Media",I50)))</formula>
    </cfRule>
    <cfRule type="containsText" dxfId="3099" priority="398" operator="containsText" text="Muy Baja">
      <formula>NOT(ISERROR(SEARCH("Muy Baja",I50)))</formula>
    </cfRule>
    <cfRule type="containsText" dxfId="3098" priority="399" operator="containsText" text="Baja">
      <formula>NOT(ISERROR(SEARCH("Baja",I50)))</formula>
    </cfRule>
    <cfRule type="containsText" dxfId="3097" priority="400" operator="containsText" text="Muy Baja">
      <formula>NOT(ISERROR(SEARCH("Muy Baja",I50)))</formula>
    </cfRule>
    <cfRule type="containsText" dxfId="3096" priority="401" operator="containsText" text="Muy Baja">
      <formula>NOT(ISERROR(SEARCH("Muy Baja",I50)))</formula>
    </cfRule>
    <cfRule type="containsText" dxfId="3095" priority="402" operator="containsText" text="Muy Baja">
      <formula>NOT(ISERROR(SEARCH("Muy Baja",I50)))</formula>
    </cfRule>
    <cfRule type="containsText" dxfId="3094" priority="403" operator="containsText" text="Muy Baja'Tabla probabilidad'!">
      <formula>NOT(ISERROR(SEARCH("Muy Baja'Tabla probabilidad'!",I50)))</formula>
    </cfRule>
    <cfRule type="containsText" dxfId="3093" priority="404" operator="containsText" text="Muy bajo">
      <formula>NOT(ISERROR(SEARCH("Muy bajo",I50)))</formula>
    </cfRule>
    <cfRule type="containsText" dxfId="3092" priority="405" operator="containsText" text="Alta">
      <formula>NOT(ISERROR(SEARCH("Alta",I50)))</formula>
    </cfRule>
    <cfRule type="containsText" dxfId="3091" priority="406" operator="containsText" text="Media">
      <formula>NOT(ISERROR(SEARCH("Media",I50)))</formula>
    </cfRule>
    <cfRule type="containsText" dxfId="3090" priority="407" operator="containsText" text="Baja">
      <formula>NOT(ISERROR(SEARCH("Baja",I50)))</formula>
    </cfRule>
    <cfRule type="containsText" dxfId="3089" priority="408" operator="containsText" text="Muy baja">
      <formula>NOT(ISERROR(SEARCH("Muy baja",I50)))</formula>
    </cfRule>
    <cfRule type="cellIs" dxfId="3088" priority="411" operator="between">
      <formula>1</formula>
      <formula>2</formula>
    </cfRule>
    <cfRule type="cellIs" dxfId="3087" priority="412" operator="between">
      <formula>0</formula>
      <formula>2</formula>
    </cfRule>
  </conditionalFormatting>
  <conditionalFormatting sqref="I50 I55 I60">
    <cfRule type="containsText" dxfId="3086" priority="392" operator="containsText" text="Muy Alta">
      <formula>NOT(ISERROR(SEARCH("Muy Alta",I50)))</formula>
    </cfRule>
  </conditionalFormatting>
  <conditionalFormatting sqref="Y50:Y54">
    <cfRule type="containsText" dxfId="3085" priority="384" operator="containsText" text="Muy Alta">
      <formula>NOT(ISERROR(SEARCH("Muy Alta",Y50)))</formula>
    </cfRule>
    <cfRule type="containsText" dxfId="3084" priority="385" operator="containsText" text="Alta">
      <formula>NOT(ISERROR(SEARCH("Alta",Y50)))</formula>
    </cfRule>
    <cfRule type="containsText" dxfId="3083" priority="386" operator="containsText" text="Media">
      <formula>NOT(ISERROR(SEARCH("Media",Y50)))</formula>
    </cfRule>
    <cfRule type="containsText" dxfId="3082" priority="387" operator="containsText" text="Muy Baja">
      <formula>NOT(ISERROR(SEARCH("Muy Baja",Y50)))</formula>
    </cfRule>
    <cfRule type="containsText" dxfId="3081" priority="388" operator="containsText" text="Baja">
      <formula>NOT(ISERROR(SEARCH("Baja",Y50)))</formula>
    </cfRule>
    <cfRule type="containsText" dxfId="3080" priority="389" operator="containsText" text="Muy Baja">
      <formula>NOT(ISERROR(SEARCH("Muy Baja",Y50)))</formula>
    </cfRule>
  </conditionalFormatting>
  <conditionalFormatting sqref="AC50:AC54">
    <cfRule type="containsText" dxfId="3079" priority="379" operator="containsText" text="Catastrófico">
      <formula>NOT(ISERROR(SEARCH("Catastrófico",AC50)))</formula>
    </cfRule>
    <cfRule type="containsText" dxfId="3078" priority="380" operator="containsText" text="Mayor">
      <formula>NOT(ISERROR(SEARCH("Mayor",AC50)))</formula>
    </cfRule>
    <cfRule type="containsText" dxfId="3077" priority="381" operator="containsText" text="Moderado">
      <formula>NOT(ISERROR(SEARCH("Moderado",AC50)))</formula>
    </cfRule>
    <cfRule type="containsText" dxfId="3076" priority="382" operator="containsText" text="Menor">
      <formula>NOT(ISERROR(SEARCH("Menor",AC50)))</formula>
    </cfRule>
    <cfRule type="containsText" dxfId="3075" priority="383" operator="containsText" text="Leve">
      <formula>NOT(ISERROR(SEARCH("Leve",AC50)))</formula>
    </cfRule>
  </conditionalFormatting>
  <conditionalFormatting sqref="AG50">
    <cfRule type="containsText" dxfId="3074" priority="370" operator="containsText" text="Extremo">
      <formula>NOT(ISERROR(SEARCH("Extremo",AG50)))</formula>
    </cfRule>
    <cfRule type="containsText" dxfId="3073" priority="371" operator="containsText" text="Alto">
      <formula>NOT(ISERROR(SEARCH("Alto",AG50)))</formula>
    </cfRule>
    <cfRule type="containsText" dxfId="3072" priority="372" operator="containsText" text="Moderado">
      <formula>NOT(ISERROR(SEARCH("Moderado",AG50)))</formula>
    </cfRule>
    <cfRule type="containsText" dxfId="3071" priority="373" operator="containsText" text="Menor">
      <formula>NOT(ISERROR(SEARCH("Menor",AG50)))</formula>
    </cfRule>
    <cfRule type="containsText" dxfId="3070" priority="374" operator="containsText" text="Bajo">
      <formula>NOT(ISERROR(SEARCH("Bajo",AG50)))</formula>
    </cfRule>
    <cfRule type="containsText" dxfId="3069" priority="375" operator="containsText" text="Moderado">
      <formula>NOT(ISERROR(SEARCH("Moderado",AG50)))</formula>
    </cfRule>
    <cfRule type="containsText" dxfId="3068" priority="376" operator="containsText" text="Extremo">
      <formula>NOT(ISERROR(SEARCH("Extremo",AG50)))</formula>
    </cfRule>
    <cfRule type="containsText" dxfId="3067" priority="377" operator="containsText" text="Baja">
      <formula>NOT(ISERROR(SEARCH("Baja",AG50)))</formula>
    </cfRule>
    <cfRule type="containsText" dxfId="3066" priority="378" operator="containsText" text="Alto">
      <formula>NOT(ISERROR(SEARCH("Alto",AG50)))</formula>
    </cfRule>
  </conditionalFormatting>
  <conditionalFormatting sqref="AA50:AA54">
    <cfRule type="containsText" dxfId="3065" priority="365" operator="containsText" text="Muy Alta">
      <formula>NOT(ISERROR(SEARCH("Muy Alta",AA50)))</formula>
    </cfRule>
    <cfRule type="containsText" dxfId="3064" priority="366" operator="containsText" text="Alta">
      <formula>NOT(ISERROR(SEARCH("Alta",AA50)))</formula>
    </cfRule>
    <cfRule type="containsText" dxfId="3063" priority="367" operator="containsText" text="Media">
      <formula>NOT(ISERROR(SEARCH("Media",AA50)))</formula>
    </cfRule>
    <cfRule type="containsText" dxfId="3062" priority="368" operator="containsText" text="Baja">
      <formula>NOT(ISERROR(SEARCH("Baja",AA50)))</formula>
    </cfRule>
    <cfRule type="containsText" dxfId="3061" priority="369" operator="containsText" text="Muy Baja">
      <formula>NOT(ISERROR(SEARCH("Muy Baja",AA50)))</formula>
    </cfRule>
  </conditionalFormatting>
  <conditionalFormatting sqref="AE50:AE54">
    <cfRule type="containsText" dxfId="3060" priority="360" operator="containsText" text="Catastrófico">
      <formula>NOT(ISERROR(SEARCH("Catastrófico",AE50)))</formula>
    </cfRule>
    <cfRule type="containsText" dxfId="3059" priority="361" operator="containsText" text="Moderado">
      <formula>NOT(ISERROR(SEARCH("Moderado",AE50)))</formula>
    </cfRule>
    <cfRule type="containsText" dxfId="3058" priority="362" operator="containsText" text="Menor">
      <formula>NOT(ISERROR(SEARCH("Menor",AE50)))</formula>
    </cfRule>
    <cfRule type="containsText" dxfId="3057" priority="363" operator="containsText" text="Leve">
      <formula>NOT(ISERROR(SEARCH("Leve",AE50)))</formula>
    </cfRule>
    <cfRule type="containsText" dxfId="3056" priority="364" operator="containsText" text="Mayor">
      <formula>NOT(ISERROR(SEARCH("Mayor",AE50)))</formula>
    </cfRule>
  </conditionalFormatting>
  <conditionalFormatting sqref="Y55:Y60">
    <cfRule type="containsText" dxfId="3055" priority="294" operator="containsText" text="Muy Alta">
      <formula>NOT(ISERROR(SEARCH("Muy Alta",Y55)))</formula>
    </cfRule>
    <cfRule type="containsText" dxfId="3054" priority="295" operator="containsText" text="Alta">
      <formula>NOT(ISERROR(SEARCH("Alta",Y55)))</formula>
    </cfRule>
    <cfRule type="containsText" dxfId="3053" priority="296" operator="containsText" text="Media">
      <formula>NOT(ISERROR(SEARCH("Media",Y55)))</formula>
    </cfRule>
    <cfRule type="containsText" dxfId="3052" priority="297" operator="containsText" text="Muy Baja">
      <formula>NOT(ISERROR(SEARCH("Muy Baja",Y55)))</formula>
    </cfRule>
    <cfRule type="containsText" dxfId="3051" priority="298" operator="containsText" text="Baja">
      <formula>NOT(ISERROR(SEARCH("Baja",Y55)))</formula>
    </cfRule>
    <cfRule type="containsText" dxfId="3050" priority="299" operator="containsText" text="Muy Baja">
      <formula>NOT(ISERROR(SEARCH("Muy Baja",Y55)))</formula>
    </cfRule>
  </conditionalFormatting>
  <conditionalFormatting sqref="AC55:AC60">
    <cfRule type="containsText" dxfId="3049" priority="289" operator="containsText" text="Catastrófico">
      <formula>NOT(ISERROR(SEARCH("Catastrófico",AC55)))</formula>
    </cfRule>
    <cfRule type="containsText" dxfId="3048" priority="290" operator="containsText" text="Mayor">
      <formula>NOT(ISERROR(SEARCH("Mayor",AC55)))</formula>
    </cfRule>
    <cfRule type="containsText" dxfId="3047" priority="291" operator="containsText" text="Moderado">
      <formula>NOT(ISERROR(SEARCH("Moderado",AC55)))</formula>
    </cfRule>
    <cfRule type="containsText" dxfId="3046" priority="292" operator="containsText" text="Menor">
      <formula>NOT(ISERROR(SEARCH("Menor",AC55)))</formula>
    </cfRule>
    <cfRule type="containsText" dxfId="3045" priority="293" operator="containsText" text="Leve">
      <formula>NOT(ISERROR(SEARCH("Leve",AC55)))</formula>
    </cfRule>
  </conditionalFormatting>
  <conditionalFormatting sqref="AG55 AG60">
    <cfRule type="containsText" dxfId="3044" priority="280" operator="containsText" text="Extremo">
      <formula>NOT(ISERROR(SEARCH("Extremo",AG55)))</formula>
    </cfRule>
    <cfRule type="containsText" dxfId="3043" priority="281" operator="containsText" text="Alto">
      <formula>NOT(ISERROR(SEARCH("Alto",AG55)))</formula>
    </cfRule>
    <cfRule type="containsText" dxfId="3042" priority="282" operator="containsText" text="Moderado">
      <formula>NOT(ISERROR(SEARCH("Moderado",AG55)))</formula>
    </cfRule>
    <cfRule type="containsText" dxfId="3041" priority="283" operator="containsText" text="Menor">
      <formula>NOT(ISERROR(SEARCH("Menor",AG55)))</formula>
    </cfRule>
    <cfRule type="containsText" dxfId="3040" priority="284" operator="containsText" text="Bajo">
      <formula>NOT(ISERROR(SEARCH("Bajo",AG55)))</formula>
    </cfRule>
    <cfRule type="containsText" dxfId="3039" priority="285" operator="containsText" text="Moderado">
      <formula>NOT(ISERROR(SEARCH("Moderado",AG55)))</formula>
    </cfRule>
    <cfRule type="containsText" dxfId="3038" priority="286" operator="containsText" text="Extremo">
      <formula>NOT(ISERROR(SEARCH("Extremo",AG55)))</formula>
    </cfRule>
    <cfRule type="containsText" dxfId="3037" priority="287" operator="containsText" text="Baja">
      <formula>NOT(ISERROR(SEARCH("Baja",AG55)))</formula>
    </cfRule>
    <cfRule type="containsText" dxfId="3036" priority="288" operator="containsText" text="Alto">
      <formula>NOT(ISERROR(SEARCH("Alto",AG55)))</formula>
    </cfRule>
  </conditionalFormatting>
  <conditionalFormatting sqref="AA55:AA64">
    <cfRule type="containsText" dxfId="3035" priority="275" operator="containsText" text="Muy Alta">
      <formula>NOT(ISERROR(SEARCH("Muy Alta",AA55)))</formula>
    </cfRule>
    <cfRule type="containsText" dxfId="3034" priority="276" operator="containsText" text="Alta">
      <formula>NOT(ISERROR(SEARCH("Alta",AA55)))</formula>
    </cfRule>
    <cfRule type="containsText" dxfId="3033" priority="277" operator="containsText" text="Media">
      <formula>NOT(ISERROR(SEARCH("Media",AA55)))</formula>
    </cfRule>
    <cfRule type="containsText" dxfId="3032" priority="278" operator="containsText" text="Baja">
      <formula>NOT(ISERROR(SEARCH("Baja",AA55)))</formula>
    </cfRule>
    <cfRule type="containsText" dxfId="3031" priority="279" operator="containsText" text="Muy Baja">
      <formula>NOT(ISERROR(SEARCH("Muy Baja",AA55)))</formula>
    </cfRule>
  </conditionalFormatting>
  <conditionalFormatting sqref="AE55:AE64">
    <cfRule type="containsText" dxfId="3030" priority="270" operator="containsText" text="Catastrófico">
      <formula>NOT(ISERROR(SEARCH("Catastrófico",AE55)))</formula>
    </cfRule>
    <cfRule type="containsText" dxfId="3029" priority="271" operator="containsText" text="Moderado">
      <formula>NOT(ISERROR(SEARCH("Moderado",AE55)))</formula>
    </cfRule>
    <cfRule type="containsText" dxfId="3028" priority="272" operator="containsText" text="Menor">
      <formula>NOT(ISERROR(SEARCH("Menor",AE55)))</formula>
    </cfRule>
    <cfRule type="containsText" dxfId="3027" priority="273" operator="containsText" text="Leve">
      <formula>NOT(ISERROR(SEARCH("Leve",AE55)))</formula>
    </cfRule>
    <cfRule type="containsText" dxfId="3026" priority="274" operator="containsText" text="Mayor">
      <formula>NOT(ISERROR(SEARCH("Mayor",AE55)))</formula>
    </cfRule>
  </conditionalFormatting>
  <conditionalFormatting sqref="N30">
    <cfRule type="containsText" dxfId="3025" priority="265" operator="containsText" text="Extremo">
      <formula>NOT(ISERROR(SEARCH("Extremo",N30)))</formula>
    </cfRule>
    <cfRule type="containsText" dxfId="3024" priority="266" operator="containsText" text="Alto">
      <formula>NOT(ISERROR(SEARCH("Alto",N30)))</formula>
    </cfRule>
    <cfRule type="containsText" dxfId="3023" priority="267" operator="containsText" text="Bajo">
      <formula>NOT(ISERROR(SEARCH("Bajo",N30)))</formula>
    </cfRule>
    <cfRule type="containsText" dxfId="3022" priority="268" operator="containsText" text="Moderado">
      <formula>NOT(ISERROR(SEARCH("Moderado",N30)))</formula>
    </cfRule>
    <cfRule type="containsText" dxfId="3021" priority="269" operator="containsText" text="Extremo">
      <formula>NOT(ISERROR(SEARCH("Extremo",N30)))</formula>
    </cfRule>
  </conditionalFormatting>
  <conditionalFormatting sqref="I30">
    <cfRule type="containsText" dxfId="3020" priority="242" operator="containsText" text="Muy Baja">
      <formula>NOT(ISERROR(SEARCH("Muy Baja",I30)))</formula>
    </cfRule>
    <cfRule type="containsText" dxfId="3019" priority="243" operator="containsText" text="Baja">
      <formula>NOT(ISERROR(SEARCH("Baja",I30)))</formula>
    </cfRule>
    <cfRule type="containsText" dxfId="3018" priority="245" operator="containsText" text="Muy Alta">
      <formula>NOT(ISERROR(SEARCH("Muy Alta",I30)))</formula>
    </cfRule>
    <cfRule type="containsText" dxfId="3017" priority="246" operator="containsText" text="Alta">
      <formula>NOT(ISERROR(SEARCH("Alta",I30)))</formula>
    </cfRule>
    <cfRule type="containsText" dxfId="3016" priority="247" operator="containsText" text="Media">
      <formula>NOT(ISERROR(SEARCH("Media",I30)))</formula>
    </cfRule>
    <cfRule type="containsText" dxfId="3015" priority="248" operator="containsText" text="Media">
      <formula>NOT(ISERROR(SEARCH("Media",I30)))</formula>
    </cfRule>
    <cfRule type="containsText" dxfId="3014" priority="249" operator="containsText" text="Media">
      <formula>NOT(ISERROR(SEARCH("Media",I30)))</formula>
    </cfRule>
    <cfRule type="containsText" dxfId="3013" priority="250" operator="containsText" text="Muy Baja">
      <formula>NOT(ISERROR(SEARCH("Muy Baja",I30)))</formula>
    </cfRule>
    <cfRule type="containsText" dxfId="3012" priority="251" operator="containsText" text="Baja">
      <formula>NOT(ISERROR(SEARCH("Baja",I30)))</formula>
    </cfRule>
    <cfRule type="containsText" dxfId="3011" priority="252" operator="containsText" text="Muy Baja">
      <formula>NOT(ISERROR(SEARCH("Muy Baja",I30)))</formula>
    </cfRule>
    <cfRule type="containsText" dxfId="3010" priority="253" operator="containsText" text="Muy Baja">
      <formula>NOT(ISERROR(SEARCH("Muy Baja",I30)))</formula>
    </cfRule>
    <cfRule type="containsText" dxfId="3009" priority="254" operator="containsText" text="Muy Baja">
      <formula>NOT(ISERROR(SEARCH("Muy Baja",I30)))</formula>
    </cfRule>
    <cfRule type="containsText" dxfId="3008" priority="255" operator="containsText" text="Muy Baja'Tabla probabilidad'!">
      <formula>NOT(ISERROR(SEARCH("Muy Baja'Tabla probabilidad'!",I30)))</formula>
    </cfRule>
    <cfRule type="containsText" dxfId="3007" priority="256" operator="containsText" text="Muy bajo">
      <formula>NOT(ISERROR(SEARCH("Muy bajo",I30)))</formula>
    </cfRule>
    <cfRule type="containsText" dxfId="3006" priority="257" operator="containsText" text="Alta">
      <formula>NOT(ISERROR(SEARCH("Alta",I30)))</formula>
    </cfRule>
    <cfRule type="containsText" dxfId="3005" priority="258" operator="containsText" text="Media">
      <formula>NOT(ISERROR(SEARCH("Media",I30)))</formula>
    </cfRule>
    <cfRule type="containsText" dxfId="3004" priority="259" operator="containsText" text="Baja">
      <formula>NOT(ISERROR(SEARCH("Baja",I30)))</formula>
    </cfRule>
    <cfRule type="containsText" dxfId="3003" priority="260" operator="containsText" text="Muy baja">
      <formula>NOT(ISERROR(SEARCH("Muy baja",I30)))</formula>
    </cfRule>
    <cfRule type="cellIs" dxfId="3002" priority="263" operator="between">
      <formula>1</formula>
      <formula>2</formula>
    </cfRule>
    <cfRule type="cellIs" dxfId="3001" priority="264" operator="between">
      <formula>0</formula>
      <formula>2</formula>
    </cfRule>
  </conditionalFormatting>
  <conditionalFormatting sqref="I30">
    <cfRule type="containsText" dxfId="3000" priority="244" operator="containsText" text="Muy Alta">
      <formula>NOT(ISERROR(SEARCH("Muy Alta",I30)))</formula>
    </cfRule>
  </conditionalFormatting>
  <conditionalFormatting sqref="Y30:Y34">
    <cfRule type="containsText" dxfId="2999" priority="236" operator="containsText" text="Muy Alta">
      <formula>NOT(ISERROR(SEARCH("Muy Alta",Y30)))</formula>
    </cfRule>
    <cfRule type="containsText" dxfId="2998" priority="237" operator="containsText" text="Alta">
      <formula>NOT(ISERROR(SEARCH("Alta",Y30)))</formula>
    </cfRule>
    <cfRule type="containsText" dxfId="2997" priority="238" operator="containsText" text="Media">
      <formula>NOT(ISERROR(SEARCH("Media",Y30)))</formula>
    </cfRule>
    <cfRule type="containsText" dxfId="2996" priority="239" operator="containsText" text="Muy Baja">
      <formula>NOT(ISERROR(SEARCH("Muy Baja",Y30)))</formula>
    </cfRule>
    <cfRule type="containsText" dxfId="2995" priority="240" operator="containsText" text="Baja">
      <formula>NOT(ISERROR(SEARCH("Baja",Y30)))</formula>
    </cfRule>
    <cfRule type="containsText" dxfId="2994" priority="241" operator="containsText" text="Muy Baja">
      <formula>NOT(ISERROR(SEARCH("Muy Baja",Y30)))</formula>
    </cfRule>
  </conditionalFormatting>
  <conditionalFormatting sqref="AC30:AC34">
    <cfRule type="containsText" dxfId="2993" priority="231" operator="containsText" text="Catastrófico">
      <formula>NOT(ISERROR(SEARCH("Catastrófico",AC30)))</formula>
    </cfRule>
    <cfRule type="containsText" dxfId="2992" priority="232" operator="containsText" text="Mayor">
      <formula>NOT(ISERROR(SEARCH("Mayor",AC30)))</formula>
    </cfRule>
    <cfRule type="containsText" dxfId="2991" priority="233" operator="containsText" text="Moderado">
      <formula>NOT(ISERROR(SEARCH("Moderado",AC30)))</formula>
    </cfRule>
    <cfRule type="containsText" dxfId="2990" priority="234" operator="containsText" text="Menor">
      <formula>NOT(ISERROR(SEARCH("Menor",AC30)))</formula>
    </cfRule>
    <cfRule type="containsText" dxfId="2989" priority="235" operator="containsText" text="Leve">
      <formula>NOT(ISERROR(SEARCH("Leve",AC30)))</formula>
    </cfRule>
  </conditionalFormatting>
  <conditionalFormatting sqref="AG30">
    <cfRule type="containsText" dxfId="2988" priority="222" operator="containsText" text="Extremo">
      <formula>NOT(ISERROR(SEARCH("Extremo",AG30)))</formula>
    </cfRule>
    <cfRule type="containsText" dxfId="2987" priority="223" operator="containsText" text="Alto">
      <formula>NOT(ISERROR(SEARCH("Alto",AG30)))</formula>
    </cfRule>
    <cfRule type="containsText" dxfId="2986" priority="224" operator="containsText" text="Moderado">
      <formula>NOT(ISERROR(SEARCH("Moderado",AG30)))</formula>
    </cfRule>
    <cfRule type="containsText" dxfId="2985" priority="225" operator="containsText" text="Menor">
      <formula>NOT(ISERROR(SEARCH("Menor",AG30)))</formula>
    </cfRule>
    <cfRule type="containsText" dxfId="2984" priority="226" operator="containsText" text="Bajo">
      <formula>NOT(ISERROR(SEARCH("Bajo",AG30)))</formula>
    </cfRule>
    <cfRule type="containsText" dxfId="2983" priority="227" operator="containsText" text="Moderado">
      <formula>NOT(ISERROR(SEARCH("Moderado",AG30)))</formula>
    </cfRule>
    <cfRule type="containsText" dxfId="2982" priority="228" operator="containsText" text="Extremo">
      <formula>NOT(ISERROR(SEARCH("Extremo",AG30)))</formula>
    </cfRule>
    <cfRule type="containsText" dxfId="2981" priority="229" operator="containsText" text="Baja">
      <formula>NOT(ISERROR(SEARCH("Baja",AG30)))</formula>
    </cfRule>
    <cfRule type="containsText" dxfId="2980" priority="230" operator="containsText" text="Alto">
      <formula>NOT(ISERROR(SEARCH("Alto",AG30)))</formula>
    </cfRule>
  </conditionalFormatting>
  <conditionalFormatting sqref="AA30:AA34">
    <cfRule type="containsText" dxfId="2979" priority="217" operator="containsText" text="Muy Alta">
      <formula>NOT(ISERROR(SEARCH("Muy Alta",AA30)))</formula>
    </cfRule>
    <cfRule type="containsText" dxfId="2978" priority="218" operator="containsText" text="Alta">
      <formula>NOT(ISERROR(SEARCH("Alta",AA30)))</formula>
    </cfRule>
    <cfRule type="containsText" dxfId="2977" priority="219" operator="containsText" text="Media">
      <formula>NOT(ISERROR(SEARCH("Media",AA30)))</formula>
    </cfRule>
    <cfRule type="containsText" dxfId="2976" priority="220" operator="containsText" text="Baja">
      <formula>NOT(ISERROR(SEARCH("Baja",AA30)))</formula>
    </cfRule>
    <cfRule type="containsText" dxfId="2975" priority="221" operator="containsText" text="Muy Baja">
      <formula>NOT(ISERROR(SEARCH("Muy Baja",AA30)))</formula>
    </cfRule>
  </conditionalFormatting>
  <conditionalFormatting sqref="AE30:AE34">
    <cfRule type="containsText" dxfId="2974" priority="212" operator="containsText" text="Catastrófico">
      <formula>NOT(ISERROR(SEARCH("Catastrófico",AE30)))</formula>
    </cfRule>
    <cfRule type="containsText" dxfId="2973" priority="213" operator="containsText" text="Moderado">
      <formula>NOT(ISERROR(SEARCH("Moderado",AE30)))</formula>
    </cfRule>
    <cfRule type="containsText" dxfId="2972" priority="214" operator="containsText" text="Menor">
      <formula>NOT(ISERROR(SEARCH("Menor",AE30)))</formula>
    </cfRule>
    <cfRule type="containsText" dxfId="2971" priority="215" operator="containsText" text="Leve">
      <formula>NOT(ISERROR(SEARCH("Leve",AE30)))</formula>
    </cfRule>
    <cfRule type="containsText" dxfId="2970" priority="216" operator="containsText" text="Mayor">
      <formula>NOT(ISERROR(SEARCH("Mayor",AE30)))</formula>
    </cfRule>
  </conditionalFormatting>
  <conditionalFormatting sqref="N35">
    <cfRule type="containsText" dxfId="2969" priority="195" operator="containsText" text="Extremo">
      <formula>NOT(ISERROR(SEARCH("Extremo",N35)))</formula>
    </cfRule>
    <cfRule type="containsText" dxfId="2968" priority="196" operator="containsText" text="Alto">
      <formula>NOT(ISERROR(SEARCH("Alto",N35)))</formula>
    </cfRule>
    <cfRule type="containsText" dxfId="2967" priority="197" operator="containsText" text="Bajo">
      <formula>NOT(ISERROR(SEARCH("Bajo",N35)))</formula>
    </cfRule>
    <cfRule type="containsText" dxfId="2966" priority="198" operator="containsText" text="Moderado">
      <formula>NOT(ISERROR(SEARCH("Moderado",N35)))</formula>
    </cfRule>
    <cfRule type="containsText" dxfId="2965" priority="199" operator="containsText" text="Extremo">
      <formula>NOT(ISERROR(SEARCH("Extremo",N35)))</formula>
    </cfRule>
  </conditionalFormatting>
  <conditionalFormatting sqref="I35">
    <cfRule type="containsText" dxfId="2964" priority="172" operator="containsText" text="Muy Baja">
      <formula>NOT(ISERROR(SEARCH("Muy Baja",I35)))</formula>
    </cfRule>
    <cfRule type="containsText" dxfId="2963" priority="173" operator="containsText" text="Baja">
      <formula>NOT(ISERROR(SEARCH("Baja",I35)))</formula>
    </cfRule>
    <cfRule type="containsText" dxfId="2962" priority="175" operator="containsText" text="Muy Alta">
      <formula>NOT(ISERROR(SEARCH("Muy Alta",I35)))</formula>
    </cfRule>
    <cfRule type="containsText" dxfId="2961" priority="176" operator="containsText" text="Alta">
      <formula>NOT(ISERROR(SEARCH("Alta",I35)))</formula>
    </cfRule>
    <cfRule type="containsText" dxfId="2960" priority="177" operator="containsText" text="Media">
      <formula>NOT(ISERROR(SEARCH("Media",I35)))</formula>
    </cfRule>
    <cfRule type="containsText" dxfId="2959" priority="178" operator="containsText" text="Media">
      <formula>NOT(ISERROR(SEARCH("Media",I35)))</formula>
    </cfRule>
    <cfRule type="containsText" dxfId="2958" priority="179" operator="containsText" text="Media">
      <formula>NOT(ISERROR(SEARCH("Media",I35)))</formula>
    </cfRule>
    <cfRule type="containsText" dxfId="2957" priority="180" operator="containsText" text="Muy Baja">
      <formula>NOT(ISERROR(SEARCH("Muy Baja",I35)))</formula>
    </cfRule>
    <cfRule type="containsText" dxfId="2956" priority="181" operator="containsText" text="Baja">
      <formula>NOT(ISERROR(SEARCH("Baja",I35)))</formula>
    </cfRule>
    <cfRule type="containsText" dxfId="2955" priority="182" operator="containsText" text="Muy Baja">
      <formula>NOT(ISERROR(SEARCH("Muy Baja",I35)))</formula>
    </cfRule>
    <cfRule type="containsText" dxfId="2954" priority="183" operator="containsText" text="Muy Baja">
      <formula>NOT(ISERROR(SEARCH("Muy Baja",I35)))</formula>
    </cfRule>
    <cfRule type="containsText" dxfId="2953" priority="184" operator="containsText" text="Muy Baja">
      <formula>NOT(ISERROR(SEARCH("Muy Baja",I35)))</formula>
    </cfRule>
    <cfRule type="containsText" dxfId="2952" priority="185" operator="containsText" text="Muy Baja'Tabla probabilidad'!">
      <formula>NOT(ISERROR(SEARCH("Muy Baja'Tabla probabilidad'!",I35)))</formula>
    </cfRule>
    <cfRule type="containsText" dxfId="2951" priority="186" operator="containsText" text="Muy bajo">
      <formula>NOT(ISERROR(SEARCH("Muy bajo",I35)))</formula>
    </cfRule>
    <cfRule type="containsText" dxfId="2950" priority="187" operator="containsText" text="Alta">
      <formula>NOT(ISERROR(SEARCH("Alta",I35)))</formula>
    </cfRule>
    <cfRule type="containsText" dxfId="2949" priority="188" operator="containsText" text="Media">
      <formula>NOT(ISERROR(SEARCH("Media",I35)))</formula>
    </cfRule>
    <cfRule type="containsText" dxfId="2948" priority="189" operator="containsText" text="Baja">
      <formula>NOT(ISERROR(SEARCH("Baja",I35)))</formula>
    </cfRule>
    <cfRule type="containsText" dxfId="2947" priority="190" operator="containsText" text="Muy baja">
      <formula>NOT(ISERROR(SEARCH("Muy baja",I35)))</formula>
    </cfRule>
    <cfRule type="cellIs" dxfId="2946" priority="193" operator="between">
      <formula>1</formula>
      <formula>2</formula>
    </cfRule>
    <cfRule type="cellIs" dxfId="2945" priority="194" operator="between">
      <formula>0</formula>
      <formula>2</formula>
    </cfRule>
  </conditionalFormatting>
  <conditionalFormatting sqref="I35">
    <cfRule type="containsText" dxfId="2944" priority="174" operator="containsText" text="Muy Alta">
      <formula>NOT(ISERROR(SEARCH("Muy Alta",I35)))</formula>
    </cfRule>
  </conditionalFormatting>
  <conditionalFormatting sqref="Y35:Y39">
    <cfRule type="containsText" dxfId="2943" priority="166" operator="containsText" text="Muy Alta">
      <formula>NOT(ISERROR(SEARCH("Muy Alta",Y35)))</formula>
    </cfRule>
    <cfRule type="containsText" dxfId="2942" priority="167" operator="containsText" text="Alta">
      <formula>NOT(ISERROR(SEARCH("Alta",Y35)))</formula>
    </cfRule>
    <cfRule type="containsText" dxfId="2941" priority="168" operator="containsText" text="Media">
      <formula>NOT(ISERROR(SEARCH("Media",Y35)))</formula>
    </cfRule>
    <cfRule type="containsText" dxfId="2940" priority="169" operator="containsText" text="Muy Baja">
      <formula>NOT(ISERROR(SEARCH("Muy Baja",Y35)))</formula>
    </cfRule>
    <cfRule type="containsText" dxfId="2939" priority="170" operator="containsText" text="Baja">
      <formula>NOT(ISERROR(SEARCH("Baja",Y35)))</formula>
    </cfRule>
    <cfRule type="containsText" dxfId="2938" priority="171" operator="containsText" text="Muy Baja">
      <formula>NOT(ISERROR(SEARCH("Muy Baja",Y35)))</formula>
    </cfRule>
  </conditionalFormatting>
  <conditionalFormatting sqref="AC35:AC39">
    <cfRule type="containsText" dxfId="2937" priority="161" operator="containsText" text="Catastrófico">
      <formula>NOT(ISERROR(SEARCH("Catastrófico",AC35)))</formula>
    </cfRule>
    <cfRule type="containsText" dxfId="2936" priority="162" operator="containsText" text="Mayor">
      <formula>NOT(ISERROR(SEARCH("Mayor",AC35)))</formula>
    </cfRule>
    <cfRule type="containsText" dxfId="2935" priority="163" operator="containsText" text="Moderado">
      <formula>NOT(ISERROR(SEARCH("Moderado",AC35)))</formula>
    </cfRule>
    <cfRule type="containsText" dxfId="2934" priority="164" operator="containsText" text="Menor">
      <formula>NOT(ISERROR(SEARCH("Menor",AC35)))</formula>
    </cfRule>
    <cfRule type="containsText" dxfId="2933" priority="165" operator="containsText" text="Leve">
      <formula>NOT(ISERROR(SEARCH("Leve",AC35)))</formula>
    </cfRule>
  </conditionalFormatting>
  <conditionalFormatting sqref="AG35">
    <cfRule type="containsText" dxfId="2932" priority="152" operator="containsText" text="Extremo">
      <formula>NOT(ISERROR(SEARCH("Extremo",AG35)))</formula>
    </cfRule>
    <cfRule type="containsText" dxfId="2931" priority="153" operator="containsText" text="Alto">
      <formula>NOT(ISERROR(SEARCH("Alto",AG35)))</formula>
    </cfRule>
    <cfRule type="containsText" dxfId="2930" priority="154" operator="containsText" text="Moderado">
      <formula>NOT(ISERROR(SEARCH("Moderado",AG35)))</formula>
    </cfRule>
    <cfRule type="containsText" dxfId="2929" priority="155" operator="containsText" text="Menor">
      <formula>NOT(ISERROR(SEARCH("Menor",AG35)))</formula>
    </cfRule>
    <cfRule type="containsText" dxfId="2928" priority="156" operator="containsText" text="Bajo">
      <formula>NOT(ISERROR(SEARCH("Bajo",AG35)))</formula>
    </cfRule>
    <cfRule type="containsText" dxfId="2927" priority="157" operator="containsText" text="Moderado">
      <formula>NOT(ISERROR(SEARCH("Moderado",AG35)))</formula>
    </cfRule>
    <cfRule type="containsText" dxfId="2926" priority="158" operator="containsText" text="Extremo">
      <formula>NOT(ISERROR(SEARCH("Extremo",AG35)))</formula>
    </cfRule>
    <cfRule type="containsText" dxfId="2925" priority="159" operator="containsText" text="Baja">
      <formula>NOT(ISERROR(SEARCH("Baja",AG35)))</formula>
    </cfRule>
    <cfRule type="containsText" dxfId="2924" priority="160" operator="containsText" text="Alto">
      <formula>NOT(ISERROR(SEARCH("Alto",AG35)))</formula>
    </cfRule>
  </conditionalFormatting>
  <conditionalFormatting sqref="AA35:AA39">
    <cfRule type="containsText" dxfId="2923" priority="147" operator="containsText" text="Muy Alta">
      <formula>NOT(ISERROR(SEARCH("Muy Alta",AA35)))</formula>
    </cfRule>
    <cfRule type="containsText" dxfId="2922" priority="148" operator="containsText" text="Alta">
      <formula>NOT(ISERROR(SEARCH("Alta",AA35)))</formula>
    </cfRule>
    <cfRule type="containsText" dxfId="2921" priority="149" operator="containsText" text="Media">
      <formula>NOT(ISERROR(SEARCH("Media",AA35)))</formula>
    </cfRule>
    <cfRule type="containsText" dxfId="2920" priority="150" operator="containsText" text="Baja">
      <formula>NOT(ISERROR(SEARCH("Baja",AA35)))</formula>
    </cfRule>
    <cfRule type="containsText" dxfId="2919" priority="151" operator="containsText" text="Muy Baja">
      <formula>NOT(ISERROR(SEARCH("Muy Baja",AA35)))</formula>
    </cfRule>
  </conditionalFormatting>
  <conditionalFormatting sqref="AE35:AE39">
    <cfRule type="containsText" dxfId="2918" priority="142" operator="containsText" text="Catastrófico">
      <formula>NOT(ISERROR(SEARCH("Catastrófico",AE35)))</formula>
    </cfRule>
    <cfRule type="containsText" dxfId="2917" priority="143" operator="containsText" text="Moderado">
      <formula>NOT(ISERROR(SEARCH("Moderado",AE35)))</formula>
    </cfRule>
    <cfRule type="containsText" dxfId="2916" priority="144" operator="containsText" text="Menor">
      <formula>NOT(ISERROR(SEARCH("Menor",AE35)))</formula>
    </cfRule>
    <cfRule type="containsText" dxfId="2915" priority="145" operator="containsText" text="Leve">
      <formula>NOT(ISERROR(SEARCH("Leve",AE35)))</formula>
    </cfRule>
    <cfRule type="containsText" dxfId="2914" priority="146" operator="containsText" text="Mayor">
      <formula>NOT(ISERROR(SEARCH("Mayor",AE35)))</formula>
    </cfRule>
  </conditionalFormatting>
  <conditionalFormatting sqref="L15">
    <cfRule type="containsText" dxfId="2913" priority="124" operator="containsText" text="Catastrófico">
      <formula>NOT(ISERROR(SEARCH("Catastrófico",L15)))</formula>
    </cfRule>
    <cfRule type="containsText" dxfId="2912" priority="125" operator="containsText" text="Mayor">
      <formula>NOT(ISERROR(SEARCH("Mayor",L15)))</formula>
    </cfRule>
    <cfRule type="containsText" dxfId="2911" priority="126" operator="containsText" text="Alta">
      <formula>NOT(ISERROR(SEARCH("Alta",L15)))</formula>
    </cfRule>
    <cfRule type="containsText" dxfId="2910" priority="127" operator="containsText" text="Moderado">
      <formula>NOT(ISERROR(SEARCH("Moderado",L15)))</formula>
    </cfRule>
    <cfRule type="containsText" dxfId="2909" priority="128" operator="containsText" text="Menor">
      <formula>NOT(ISERROR(SEARCH("Menor",L15)))</formula>
    </cfRule>
    <cfRule type="containsText" dxfId="2908" priority="129" operator="containsText" text="Leve">
      <formula>NOT(ISERROR(SEARCH("Leve",L15)))</formula>
    </cfRule>
  </conditionalFormatting>
  <conditionalFormatting sqref="M15">
    <cfRule type="containsText" dxfId="2907" priority="118" operator="containsText" text="Catastrófico">
      <formula>NOT(ISERROR(SEARCH("Catastrófico",M15)))</formula>
    </cfRule>
    <cfRule type="containsText" dxfId="2906" priority="119" operator="containsText" text="Mayor">
      <formula>NOT(ISERROR(SEARCH("Mayor",M15)))</formula>
    </cfRule>
    <cfRule type="containsText" dxfId="2905" priority="120" operator="containsText" text="Alta">
      <formula>NOT(ISERROR(SEARCH("Alta",M15)))</formula>
    </cfRule>
    <cfRule type="containsText" dxfId="2904" priority="121" operator="containsText" text="Moderado">
      <formula>NOT(ISERROR(SEARCH("Moderado",M15)))</formula>
    </cfRule>
    <cfRule type="containsText" dxfId="2903" priority="122" operator="containsText" text="Menor">
      <formula>NOT(ISERROR(SEARCH("Menor",M15)))</formula>
    </cfRule>
    <cfRule type="containsText" dxfId="2902" priority="123" operator="containsText" text="Leve">
      <formula>NOT(ISERROR(SEARCH("Leve",M15)))</formula>
    </cfRule>
  </conditionalFormatting>
  <conditionalFormatting sqref="L20">
    <cfRule type="containsText" dxfId="2901" priority="112" operator="containsText" text="Catastrófico">
      <formula>NOT(ISERROR(SEARCH("Catastrófico",L20)))</formula>
    </cfRule>
    <cfRule type="containsText" dxfId="2900" priority="113" operator="containsText" text="Mayor">
      <formula>NOT(ISERROR(SEARCH("Mayor",L20)))</formula>
    </cfRule>
    <cfRule type="containsText" dxfId="2899" priority="114" operator="containsText" text="Alta">
      <formula>NOT(ISERROR(SEARCH("Alta",L20)))</formula>
    </cfRule>
    <cfRule type="containsText" dxfId="2898" priority="115" operator="containsText" text="Moderado">
      <formula>NOT(ISERROR(SEARCH("Moderado",L20)))</formula>
    </cfRule>
    <cfRule type="containsText" dxfId="2897" priority="116" operator="containsText" text="Menor">
      <formula>NOT(ISERROR(SEARCH("Menor",L20)))</formula>
    </cfRule>
    <cfRule type="containsText" dxfId="2896" priority="117" operator="containsText" text="Leve">
      <formula>NOT(ISERROR(SEARCH("Leve",L20)))</formula>
    </cfRule>
  </conditionalFormatting>
  <conditionalFormatting sqref="M20">
    <cfRule type="containsText" dxfId="2895" priority="106" operator="containsText" text="Catastrófico">
      <formula>NOT(ISERROR(SEARCH("Catastrófico",M20)))</formula>
    </cfRule>
    <cfRule type="containsText" dxfId="2894" priority="107" operator="containsText" text="Mayor">
      <formula>NOT(ISERROR(SEARCH("Mayor",M20)))</formula>
    </cfRule>
    <cfRule type="containsText" dxfId="2893" priority="108" operator="containsText" text="Alta">
      <formula>NOT(ISERROR(SEARCH("Alta",M20)))</formula>
    </cfRule>
    <cfRule type="containsText" dxfId="2892" priority="109" operator="containsText" text="Moderado">
      <formula>NOT(ISERROR(SEARCH("Moderado",M20)))</formula>
    </cfRule>
    <cfRule type="containsText" dxfId="2891" priority="110" operator="containsText" text="Menor">
      <formula>NOT(ISERROR(SEARCH("Menor",M20)))</formula>
    </cfRule>
    <cfRule type="containsText" dxfId="2890" priority="111" operator="containsText" text="Leve">
      <formula>NOT(ISERROR(SEARCH("Leve",M20)))</formula>
    </cfRule>
  </conditionalFormatting>
  <conditionalFormatting sqref="L25">
    <cfRule type="containsText" dxfId="2889" priority="100" operator="containsText" text="Catastrófico">
      <formula>NOT(ISERROR(SEARCH("Catastrófico",L25)))</formula>
    </cfRule>
    <cfRule type="containsText" dxfId="2888" priority="101" operator="containsText" text="Mayor">
      <formula>NOT(ISERROR(SEARCH("Mayor",L25)))</formula>
    </cfRule>
    <cfRule type="containsText" dxfId="2887" priority="102" operator="containsText" text="Alta">
      <formula>NOT(ISERROR(SEARCH("Alta",L25)))</formula>
    </cfRule>
    <cfRule type="containsText" dxfId="2886" priority="103" operator="containsText" text="Moderado">
      <formula>NOT(ISERROR(SEARCH("Moderado",L25)))</formula>
    </cfRule>
    <cfRule type="containsText" dxfId="2885" priority="104" operator="containsText" text="Menor">
      <formula>NOT(ISERROR(SEARCH("Menor",L25)))</formula>
    </cfRule>
    <cfRule type="containsText" dxfId="2884" priority="105" operator="containsText" text="Leve">
      <formula>NOT(ISERROR(SEARCH("Leve",L25)))</formula>
    </cfRule>
  </conditionalFormatting>
  <conditionalFormatting sqref="M25">
    <cfRule type="containsText" dxfId="2883" priority="94" operator="containsText" text="Catastrófico">
      <formula>NOT(ISERROR(SEARCH("Catastrófico",M25)))</formula>
    </cfRule>
    <cfRule type="containsText" dxfId="2882" priority="95" operator="containsText" text="Mayor">
      <formula>NOT(ISERROR(SEARCH("Mayor",M25)))</formula>
    </cfRule>
    <cfRule type="containsText" dxfId="2881" priority="96" operator="containsText" text="Alta">
      <formula>NOT(ISERROR(SEARCH("Alta",M25)))</formula>
    </cfRule>
    <cfRule type="containsText" dxfId="2880" priority="97" operator="containsText" text="Moderado">
      <formula>NOT(ISERROR(SEARCH("Moderado",M25)))</formula>
    </cfRule>
    <cfRule type="containsText" dxfId="2879" priority="98" operator="containsText" text="Menor">
      <formula>NOT(ISERROR(SEARCH("Menor",M25)))</formula>
    </cfRule>
    <cfRule type="containsText" dxfId="2878" priority="99" operator="containsText" text="Leve">
      <formula>NOT(ISERROR(SEARCH("Leve",M25)))</formula>
    </cfRule>
  </conditionalFormatting>
  <conditionalFormatting sqref="L30">
    <cfRule type="containsText" dxfId="2877" priority="88" operator="containsText" text="Catastrófico">
      <formula>NOT(ISERROR(SEARCH("Catastrófico",L30)))</formula>
    </cfRule>
    <cfRule type="containsText" dxfId="2876" priority="89" operator="containsText" text="Mayor">
      <formula>NOT(ISERROR(SEARCH("Mayor",L30)))</formula>
    </cfRule>
    <cfRule type="containsText" dxfId="2875" priority="90" operator="containsText" text="Alta">
      <formula>NOT(ISERROR(SEARCH("Alta",L30)))</formula>
    </cfRule>
    <cfRule type="containsText" dxfId="2874" priority="91" operator="containsText" text="Moderado">
      <formula>NOT(ISERROR(SEARCH("Moderado",L30)))</formula>
    </cfRule>
    <cfRule type="containsText" dxfId="2873" priority="92" operator="containsText" text="Menor">
      <formula>NOT(ISERROR(SEARCH("Menor",L30)))</formula>
    </cfRule>
    <cfRule type="containsText" dxfId="2872" priority="93" operator="containsText" text="Leve">
      <formula>NOT(ISERROR(SEARCH("Leve",L30)))</formula>
    </cfRule>
  </conditionalFormatting>
  <conditionalFormatting sqref="M30">
    <cfRule type="containsText" dxfId="2871" priority="82" operator="containsText" text="Catastrófico">
      <formula>NOT(ISERROR(SEARCH("Catastrófico",M30)))</formula>
    </cfRule>
    <cfRule type="containsText" dxfId="2870" priority="83" operator="containsText" text="Mayor">
      <formula>NOT(ISERROR(SEARCH("Mayor",M30)))</formula>
    </cfRule>
    <cfRule type="containsText" dxfId="2869" priority="84" operator="containsText" text="Alta">
      <formula>NOT(ISERROR(SEARCH("Alta",M30)))</formula>
    </cfRule>
    <cfRule type="containsText" dxfId="2868" priority="85" operator="containsText" text="Moderado">
      <formula>NOT(ISERROR(SEARCH("Moderado",M30)))</formula>
    </cfRule>
    <cfRule type="containsText" dxfId="2867" priority="86" operator="containsText" text="Menor">
      <formula>NOT(ISERROR(SEARCH("Menor",M30)))</formula>
    </cfRule>
    <cfRule type="containsText" dxfId="2866" priority="87" operator="containsText" text="Leve">
      <formula>NOT(ISERROR(SEARCH("Leve",M30)))</formula>
    </cfRule>
  </conditionalFormatting>
  <conditionalFormatting sqref="L35">
    <cfRule type="containsText" dxfId="2865" priority="76" operator="containsText" text="Catastrófico">
      <formula>NOT(ISERROR(SEARCH("Catastrófico",L35)))</formula>
    </cfRule>
    <cfRule type="containsText" dxfId="2864" priority="77" operator="containsText" text="Mayor">
      <formula>NOT(ISERROR(SEARCH("Mayor",L35)))</formula>
    </cfRule>
    <cfRule type="containsText" dxfId="2863" priority="78" operator="containsText" text="Alta">
      <formula>NOT(ISERROR(SEARCH("Alta",L35)))</formula>
    </cfRule>
    <cfRule type="containsText" dxfId="2862" priority="79" operator="containsText" text="Moderado">
      <formula>NOT(ISERROR(SEARCH("Moderado",L35)))</formula>
    </cfRule>
    <cfRule type="containsText" dxfId="2861" priority="80" operator="containsText" text="Menor">
      <formula>NOT(ISERROR(SEARCH("Menor",L35)))</formula>
    </cfRule>
    <cfRule type="containsText" dxfId="2860" priority="81" operator="containsText" text="Leve">
      <formula>NOT(ISERROR(SEARCH("Leve",L35)))</formula>
    </cfRule>
  </conditionalFormatting>
  <conditionalFormatting sqref="M35">
    <cfRule type="containsText" dxfId="2859" priority="70" operator="containsText" text="Catastrófico">
      <formula>NOT(ISERROR(SEARCH("Catastrófico",M35)))</formula>
    </cfRule>
    <cfRule type="containsText" dxfId="2858" priority="71" operator="containsText" text="Mayor">
      <formula>NOT(ISERROR(SEARCH("Mayor",M35)))</formula>
    </cfRule>
    <cfRule type="containsText" dxfId="2857" priority="72" operator="containsText" text="Alta">
      <formula>NOT(ISERROR(SEARCH("Alta",M35)))</formula>
    </cfRule>
    <cfRule type="containsText" dxfId="2856" priority="73" operator="containsText" text="Moderado">
      <formula>NOT(ISERROR(SEARCH("Moderado",M35)))</formula>
    </cfRule>
    <cfRule type="containsText" dxfId="2855" priority="74" operator="containsText" text="Menor">
      <formula>NOT(ISERROR(SEARCH("Menor",M35)))</formula>
    </cfRule>
    <cfRule type="containsText" dxfId="2854" priority="75" operator="containsText" text="Leve">
      <formula>NOT(ISERROR(SEARCH("Leve",M35)))</formula>
    </cfRule>
  </conditionalFormatting>
  <conditionalFormatting sqref="L40">
    <cfRule type="containsText" dxfId="2853" priority="64" operator="containsText" text="Catastrófico">
      <formula>NOT(ISERROR(SEARCH("Catastrófico",L40)))</formula>
    </cfRule>
    <cfRule type="containsText" dxfId="2852" priority="65" operator="containsText" text="Mayor">
      <formula>NOT(ISERROR(SEARCH("Mayor",L40)))</formula>
    </cfRule>
    <cfRule type="containsText" dxfId="2851" priority="66" operator="containsText" text="Alta">
      <formula>NOT(ISERROR(SEARCH("Alta",L40)))</formula>
    </cfRule>
    <cfRule type="containsText" dxfId="2850" priority="67" operator="containsText" text="Moderado">
      <formula>NOT(ISERROR(SEARCH("Moderado",L40)))</formula>
    </cfRule>
    <cfRule type="containsText" dxfId="2849" priority="68" operator="containsText" text="Menor">
      <formula>NOT(ISERROR(SEARCH("Menor",L40)))</formula>
    </cfRule>
    <cfRule type="containsText" dxfId="2848" priority="69" operator="containsText" text="Leve">
      <formula>NOT(ISERROR(SEARCH("Leve",L40)))</formula>
    </cfRule>
  </conditionalFormatting>
  <conditionalFormatting sqref="M40">
    <cfRule type="containsText" dxfId="2847" priority="58" operator="containsText" text="Catastrófico">
      <formula>NOT(ISERROR(SEARCH("Catastrófico",M40)))</formula>
    </cfRule>
    <cfRule type="containsText" dxfId="2846" priority="59" operator="containsText" text="Mayor">
      <formula>NOT(ISERROR(SEARCH("Mayor",M40)))</formula>
    </cfRule>
    <cfRule type="containsText" dxfId="2845" priority="60" operator="containsText" text="Alta">
      <formula>NOT(ISERROR(SEARCH("Alta",M40)))</formula>
    </cfRule>
    <cfRule type="containsText" dxfId="2844" priority="61" operator="containsText" text="Moderado">
      <formula>NOT(ISERROR(SEARCH("Moderado",M40)))</formula>
    </cfRule>
    <cfRule type="containsText" dxfId="2843" priority="62" operator="containsText" text="Menor">
      <formula>NOT(ISERROR(SEARCH("Menor",M40)))</formula>
    </cfRule>
    <cfRule type="containsText" dxfId="2842" priority="63" operator="containsText" text="Leve">
      <formula>NOT(ISERROR(SEARCH("Leve",M40)))</formula>
    </cfRule>
  </conditionalFormatting>
  <conditionalFormatting sqref="L45">
    <cfRule type="containsText" dxfId="2841" priority="52" operator="containsText" text="Catastrófico">
      <formula>NOT(ISERROR(SEARCH("Catastrófico",L45)))</formula>
    </cfRule>
    <cfRule type="containsText" dxfId="2840" priority="53" operator="containsText" text="Mayor">
      <formula>NOT(ISERROR(SEARCH("Mayor",L45)))</formula>
    </cfRule>
    <cfRule type="containsText" dxfId="2839" priority="54" operator="containsText" text="Alta">
      <formula>NOT(ISERROR(SEARCH("Alta",L45)))</formula>
    </cfRule>
    <cfRule type="containsText" dxfId="2838" priority="55" operator="containsText" text="Moderado">
      <formula>NOT(ISERROR(SEARCH("Moderado",L45)))</formula>
    </cfRule>
    <cfRule type="containsText" dxfId="2837" priority="56" operator="containsText" text="Menor">
      <formula>NOT(ISERROR(SEARCH("Menor",L45)))</formula>
    </cfRule>
    <cfRule type="containsText" dxfId="2836" priority="57" operator="containsText" text="Leve">
      <formula>NOT(ISERROR(SEARCH("Leve",L45)))</formula>
    </cfRule>
  </conditionalFormatting>
  <conditionalFormatting sqref="M45">
    <cfRule type="containsText" dxfId="2835" priority="46" operator="containsText" text="Catastrófico">
      <formula>NOT(ISERROR(SEARCH("Catastrófico",M45)))</formula>
    </cfRule>
    <cfRule type="containsText" dxfId="2834" priority="47" operator="containsText" text="Mayor">
      <formula>NOT(ISERROR(SEARCH("Mayor",M45)))</formula>
    </cfRule>
    <cfRule type="containsText" dxfId="2833" priority="48" operator="containsText" text="Alta">
      <formula>NOT(ISERROR(SEARCH("Alta",M45)))</formula>
    </cfRule>
    <cfRule type="containsText" dxfId="2832" priority="49" operator="containsText" text="Moderado">
      <formula>NOT(ISERROR(SEARCH("Moderado",M45)))</formula>
    </cfRule>
    <cfRule type="containsText" dxfId="2831" priority="50" operator="containsText" text="Menor">
      <formula>NOT(ISERROR(SEARCH("Menor",M45)))</formula>
    </cfRule>
    <cfRule type="containsText" dxfId="2830" priority="51" operator="containsText" text="Leve">
      <formula>NOT(ISERROR(SEARCH("Leve",M45)))</formula>
    </cfRule>
  </conditionalFormatting>
  <conditionalFormatting sqref="L50">
    <cfRule type="containsText" dxfId="2829" priority="40" operator="containsText" text="Catastrófico">
      <formula>NOT(ISERROR(SEARCH("Catastrófico",L50)))</formula>
    </cfRule>
    <cfRule type="containsText" dxfId="2828" priority="41" operator="containsText" text="Mayor">
      <formula>NOT(ISERROR(SEARCH("Mayor",L50)))</formula>
    </cfRule>
    <cfRule type="containsText" dxfId="2827" priority="42" operator="containsText" text="Alta">
      <formula>NOT(ISERROR(SEARCH("Alta",L50)))</formula>
    </cfRule>
    <cfRule type="containsText" dxfId="2826" priority="43" operator="containsText" text="Moderado">
      <formula>NOT(ISERROR(SEARCH("Moderado",L50)))</formula>
    </cfRule>
    <cfRule type="containsText" dxfId="2825" priority="44" operator="containsText" text="Menor">
      <formula>NOT(ISERROR(SEARCH("Menor",L50)))</formula>
    </cfRule>
    <cfRule type="containsText" dxfId="2824" priority="45" operator="containsText" text="Leve">
      <formula>NOT(ISERROR(SEARCH("Leve",L50)))</formula>
    </cfRule>
  </conditionalFormatting>
  <conditionalFormatting sqref="M50">
    <cfRule type="containsText" dxfId="2823" priority="34" operator="containsText" text="Catastrófico">
      <formula>NOT(ISERROR(SEARCH("Catastrófico",M50)))</formula>
    </cfRule>
    <cfRule type="containsText" dxfId="2822" priority="35" operator="containsText" text="Mayor">
      <formula>NOT(ISERROR(SEARCH("Mayor",M50)))</formula>
    </cfRule>
    <cfRule type="containsText" dxfId="2821" priority="36" operator="containsText" text="Alta">
      <formula>NOT(ISERROR(SEARCH("Alta",M50)))</formula>
    </cfRule>
    <cfRule type="containsText" dxfId="2820" priority="37" operator="containsText" text="Moderado">
      <formula>NOT(ISERROR(SEARCH("Moderado",M50)))</formula>
    </cfRule>
    <cfRule type="containsText" dxfId="2819" priority="38" operator="containsText" text="Menor">
      <formula>NOT(ISERROR(SEARCH("Menor",M50)))</formula>
    </cfRule>
    <cfRule type="containsText" dxfId="2818" priority="39" operator="containsText" text="Leve">
      <formula>NOT(ISERROR(SEARCH("Leve",M50)))</formula>
    </cfRule>
  </conditionalFormatting>
  <conditionalFormatting sqref="L55 L60">
    <cfRule type="containsText" dxfId="2817" priority="28" operator="containsText" text="Catastrófico">
      <formula>NOT(ISERROR(SEARCH("Catastrófico",L55)))</formula>
    </cfRule>
    <cfRule type="containsText" dxfId="2816" priority="29" operator="containsText" text="Mayor">
      <formula>NOT(ISERROR(SEARCH("Mayor",L55)))</formula>
    </cfRule>
    <cfRule type="containsText" dxfId="2815" priority="30" operator="containsText" text="Alta">
      <formula>NOT(ISERROR(SEARCH("Alta",L55)))</formula>
    </cfRule>
    <cfRule type="containsText" dxfId="2814" priority="31" operator="containsText" text="Moderado">
      <formula>NOT(ISERROR(SEARCH("Moderado",L55)))</formula>
    </cfRule>
    <cfRule type="containsText" dxfId="2813" priority="32" operator="containsText" text="Menor">
      <formula>NOT(ISERROR(SEARCH("Menor",L55)))</formula>
    </cfRule>
    <cfRule type="containsText" dxfId="2812" priority="33" operator="containsText" text="Leve">
      <formula>NOT(ISERROR(SEARCH("Leve",L55)))</formula>
    </cfRule>
  </conditionalFormatting>
  <conditionalFormatting sqref="M55 M60">
    <cfRule type="containsText" dxfId="2811" priority="22" operator="containsText" text="Catastrófico">
      <formula>NOT(ISERROR(SEARCH("Catastrófico",M55)))</formula>
    </cfRule>
    <cfRule type="containsText" dxfId="2810" priority="23" operator="containsText" text="Mayor">
      <formula>NOT(ISERROR(SEARCH("Mayor",M55)))</formula>
    </cfRule>
    <cfRule type="containsText" dxfId="2809" priority="24" operator="containsText" text="Alta">
      <formula>NOT(ISERROR(SEARCH("Alta",M55)))</formula>
    </cfRule>
    <cfRule type="containsText" dxfId="2808" priority="25" operator="containsText" text="Moderado">
      <formula>NOT(ISERROR(SEARCH("Moderado",M55)))</formula>
    </cfRule>
    <cfRule type="containsText" dxfId="2807" priority="26" operator="containsText" text="Menor">
      <formula>NOT(ISERROR(SEARCH("Menor",M55)))</formula>
    </cfRule>
    <cfRule type="containsText" dxfId="2806" priority="27" operator="containsText" text="Leve">
      <formula>NOT(ISERROR(SEARCH("Leve",M55)))</formula>
    </cfRule>
  </conditionalFormatting>
  <dataValidations count="1">
    <dataValidation allowBlank="1" showInputMessage="1" showErrorMessage="1" prompt="Enunciar cuál es el control" sqref="P41"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37" operator="containsText" id="{85F911A9-FF11-4B11-A4CC-F406EAB53E70}">
            <xm:f>NOT(ISERROR(SEARCH('Tabla probabilidad'!$B$5,I10)))</xm:f>
            <xm:f>'Tabla probabilidad'!$B$5</xm:f>
            <x14:dxf>
              <font>
                <color rgb="FF006100"/>
              </font>
              <fill>
                <patternFill>
                  <bgColor rgb="FFC6EFCE"/>
                </patternFill>
              </fill>
            </x14:dxf>
          </x14:cfRule>
          <x14:cfRule type="containsText" priority="838"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69" operator="containsText" id="{130BBF8F-6F36-4C1F-BB40-DA538C9DA4BA}">
            <xm:f>NOT(ISERROR(SEARCH('Tabla probabilidad'!$B$5,I15)))</xm:f>
            <xm:f>'Tabla probabilidad'!$B$5</xm:f>
            <x14:dxf>
              <font>
                <color rgb="FF006100"/>
              </font>
              <fill>
                <patternFill>
                  <bgColor rgb="FFC6EFCE"/>
                </patternFill>
              </fill>
            </x14:dxf>
          </x14:cfRule>
          <x14:cfRule type="containsText" priority="570"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409" operator="containsText" id="{DF7D542B-1BF1-4317-8F9F-9E217298398A}">
            <xm:f>NOT(ISERROR(SEARCH('Tabla probabilidad'!$B$5,I50)))</xm:f>
            <xm:f>'Tabla probabilidad'!$B$5</xm:f>
            <x14:dxf>
              <font>
                <color rgb="FF006100"/>
              </font>
              <fill>
                <patternFill>
                  <bgColor rgb="FFC6EFCE"/>
                </patternFill>
              </fill>
            </x14:dxf>
          </x14:cfRule>
          <x14:cfRule type="containsText" priority="410" operator="containsText" id="{588CF624-76F0-4DA9-B250-68F531E8679C}">
            <xm:f>NOT(ISERROR(SEARCH('Tabla probabilidad'!$B$5,I50)))</xm:f>
            <xm:f>'Tabla probabilidad'!$B$5</xm:f>
            <x14:dxf>
              <font>
                <color rgb="FF9C0006"/>
              </font>
              <fill>
                <patternFill>
                  <bgColor rgb="FFFFC7CE"/>
                </patternFill>
              </fill>
            </x14:dxf>
          </x14:cfRule>
          <xm:sqref>I50 I55 I60</xm:sqref>
        </x14:conditionalFormatting>
        <x14:conditionalFormatting xmlns:xm="http://schemas.microsoft.com/office/excel/2006/main">
          <x14:cfRule type="containsText" priority="261" operator="containsText" id="{D15E9E7A-1ACF-42DD-A6D0-2985EF17902B}">
            <xm:f>NOT(ISERROR(SEARCH('Tabla probabilidad'!$B$5,I30)))</xm:f>
            <xm:f>'Tabla probabilidad'!$B$5</xm:f>
            <x14:dxf>
              <font>
                <color rgb="FF006100"/>
              </font>
              <fill>
                <patternFill>
                  <bgColor rgb="FFC6EFCE"/>
                </patternFill>
              </fill>
            </x14:dxf>
          </x14:cfRule>
          <x14:cfRule type="containsText" priority="262"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91" operator="containsText" id="{C099A4FD-1A81-40C7-BF7F-C3C45E35EAC3}">
            <xm:f>NOT(ISERROR(SEARCH('Tabla probabilidad'!$B$5,I35)))</xm:f>
            <xm:f>'Tabla probabilidad'!$B$5</xm:f>
            <x14:dxf>
              <font>
                <color rgb="FF006100"/>
              </font>
              <fill>
                <patternFill>
                  <bgColor rgb="FFC6EFCE"/>
                </patternFill>
              </fill>
            </x14:dxf>
          </x14:cfRule>
          <x14:cfRule type="containsText" priority="192"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1000000}">
          <x14:formula1>
            <xm:f>LISTA!$C$3:$C$9</xm:f>
          </x14:formula1>
          <xm:sqref>G10 G15 G20 G40 G45 G50 G35 G25 G30</xm:sqref>
        </x14:dataValidation>
        <x14:dataValidation type="list" allowBlank="1" showInputMessage="1" showErrorMessage="1" xr:uid="{00000000-0002-0000-0400-000002000000}">
          <x14:formula1>
            <xm:f>LISTA!$J$3:$J$4</xm:f>
          </x14:formula1>
          <xm:sqref>AN10 AN45 AN15 AN35 AN40 AN20 AN25 AN30 AN50 AN55 AN60</xm:sqref>
        </x14:dataValidation>
        <x14:dataValidation type="list" allowBlank="1" showInputMessage="1" showErrorMessage="1" xr:uid="{00000000-0002-0000-0400-000003000000}">
          <x14:formula1>
            <xm:f>LISTA!$K$3:$K$6</xm:f>
          </x14:formula1>
          <xm:sqref>AH10 AH45 AH15 AH35 AH40 AH20 AH25 AH30 AH50 AH55 AH60</xm:sqref>
        </x14:dataValidation>
        <x14:dataValidation type="list" allowBlank="1" showInputMessage="1" showErrorMessage="1" xr:uid="{00000000-0002-0000-0400-000004000000}">
          <x14:formula1>
            <xm:f>LISTA!$C$3:$C$10</xm:f>
          </x14:formula1>
          <xm:sqref>G55:G64</xm:sqref>
        </x14:dataValidation>
        <x14:dataValidation type="list" allowBlank="1" showInputMessage="1" showErrorMessage="1" xr:uid="{00000000-0002-0000-0400-000005000000}">
          <x14:formula1>
            <xm:f>LISTA!$B$3:$B$9</xm:f>
          </x14:formula1>
          <xm:sqref>C10:C64</xm:sqref>
        </x14:dataValidation>
        <x14:dataValidation type="list" allowBlank="1" showInputMessage="1" showErrorMessage="1" xr:uid="{00000000-0002-0000-0400-000006000000}">
          <x14:formula1>
            <xm:f>LISTA!$E$3:$E$5</xm:f>
          </x14:formula1>
          <xm:sqref>R10:R60</xm:sqref>
        </x14:dataValidation>
        <x14:dataValidation type="list" allowBlank="1" showInputMessage="1" showErrorMessage="1" xr:uid="{00000000-0002-0000-0400-000007000000}">
          <x14:formula1>
            <xm:f>LISTA!$F$3:$F$4</xm:f>
          </x14:formula1>
          <xm:sqref>S10:S60</xm:sqref>
        </x14:dataValidation>
        <x14:dataValidation type="list" allowBlank="1" showInputMessage="1" showErrorMessage="1" xr:uid="{00000000-0002-0000-0400-000008000000}">
          <x14:formula1>
            <xm:f>LISTA!$G$3:$G$4</xm:f>
          </x14:formula1>
          <xm:sqref>U10:U60</xm:sqref>
        </x14:dataValidation>
        <x14:dataValidation type="list" allowBlank="1" showInputMessage="1" showErrorMessage="1" xr:uid="{00000000-0002-0000-0400-000009000000}">
          <x14:formula1>
            <xm:f>LISTA!$H$3:$H$4</xm:f>
          </x14:formula1>
          <xm:sqref>V10:V60</xm:sqref>
        </x14:dataValidation>
        <x14:dataValidation type="list" allowBlank="1" showInputMessage="1" showErrorMessage="1" xr:uid="{00000000-0002-0000-0400-00000A000000}">
          <x14:formula1>
            <xm:f>LISTA!$I$3:$I$4</xm:f>
          </x14:formula1>
          <xm:sqref>W10:W60</xm:sqref>
        </x14:dataValidation>
        <x14:dataValidation type="list" allowBlank="1" showInputMessage="1" showErrorMessage="1" xr:uid="{00000000-0002-0000-0400-00000B000000}">
          <x14:formula1>
            <xm:f>LISTA!$D$3:$D$31</xm:f>
          </x14:formula1>
          <xm:sqref>K10:K64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B6" zoomScale="69" zoomScaleNormal="69" workbookViewId="0">
      <selection activeCell="D7" sqref="D7"/>
    </sheetView>
  </sheetViews>
  <sheetFormatPr defaultColWidth="11.42578125" defaultRowHeight="15"/>
  <cols>
    <col min="1" max="1" width="27.42578125" style="6" customWidth="1"/>
    <col min="2" max="2" width="39.7109375" style="6" customWidth="1"/>
    <col min="3" max="3" width="70.5703125" style="6" customWidth="1"/>
    <col min="4" max="4" width="46.5703125" style="6" customWidth="1"/>
    <col min="5" max="5" width="40.42578125" style="6" customWidth="1"/>
    <col min="6" max="6" width="41.28515625" style="6" customWidth="1"/>
    <col min="7" max="7" width="47.7109375" style="6" customWidth="1"/>
    <col min="8" max="8" width="47.42578125" style="6" customWidth="1"/>
    <col min="9" max="9" width="32.42578125" style="6" customWidth="1"/>
    <col min="10" max="16384" width="11.42578125" style="6"/>
  </cols>
  <sheetData>
    <row r="3" spans="1:9">
      <c r="A3" s="429" t="s">
        <v>159</v>
      </c>
      <c r="B3" s="429"/>
      <c r="C3" s="429"/>
      <c r="D3" s="429"/>
      <c r="E3" s="429"/>
      <c r="F3" s="429"/>
      <c r="G3" s="429"/>
      <c r="H3" s="429"/>
    </row>
    <row r="4" spans="1:9">
      <c r="A4" s="429"/>
      <c r="B4" s="429"/>
      <c r="C4" s="429"/>
      <c r="D4" s="429"/>
      <c r="E4" s="429"/>
      <c r="F4" s="429"/>
      <c r="G4" s="429"/>
      <c r="H4" s="429"/>
    </row>
    <row r="5" spans="1:9" ht="34.5" thickBot="1">
      <c r="A5" s="18"/>
      <c r="B5" s="18"/>
      <c r="C5" s="18"/>
      <c r="D5" s="18"/>
      <c r="E5" s="18"/>
      <c r="F5" s="18"/>
      <c r="G5" s="18"/>
      <c r="H5" s="18"/>
    </row>
    <row r="6" spans="1:9" ht="70.5" customHeight="1" thickBot="1">
      <c r="A6" s="430" t="s">
        <v>159</v>
      </c>
      <c r="B6" s="79" t="s">
        <v>349</v>
      </c>
      <c r="C6" s="80" t="s">
        <v>350</v>
      </c>
      <c r="D6" s="80" t="s">
        <v>351</v>
      </c>
      <c r="E6" s="80" t="s">
        <v>352</v>
      </c>
      <c r="F6" s="80" t="s">
        <v>353</v>
      </c>
      <c r="G6" s="157" t="s">
        <v>354</v>
      </c>
      <c r="H6" s="158" t="s">
        <v>355</v>
      </c>
      <c r="I6" s="79" t="s">
        <v>356</v>
      </c>
    </row>
    <row r="7" spans="1:9" ht="265.5" customHeight="1" thickBot="1">
      <c r="A7" s="431"/>
      <c r="B7" s="19" t="s">
        <v>357</v>
      </c>
      <c r="C7" s="19" t="s">
        <v>358</v>
      </c>
      <c r="D7" s="19" t="s">
        <v>359</v>
      </c>
      <c r="E7" s="19" t="s">
        <v>360</v>
      </c>
      <c r="F7" s="19" t="s">
        <v>361</v>
      </c>
      <c r="G7" s="20" t="s">
        <v>362</v>
      </c>
      <c r="H7" s="159" t="s">
        <v>363</v>
      </c>
      <c r="I7" s="165" t="s">
        <v>364</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9" sqref="C9"/>
    </sheetView>
  </sheetViews>
  <sheetFormatPr defaultColWidth="11.42578125" defaultRowHeight="15"/>
  <cols>
    <col min="2" max="2" width="24.140625" customWidth="1"/>
    <col min="3" max="3" width="75.7109375" customWidth="1"/>
    <col min="4" max="4" width="29.85546875" customWidth="1"/>
    <col min="32" max="137" width="11.42578125" style="124"/>
  </cols>
  <sheetData>
    <row r="1" spans="1:31" s="124" customFormat="1"/>
    <row r="2" spans="1:31" ht="23.25">
      <c r="A2" s="6"/>
      <c r="B2" s="432" t="s">
        <v>365</v>
      </c>
      <c r="C2" s="432"/>
      <c r="D2" s="432"/>
      <c r="E2" s="6"/>
      <c r="F2" s="6"/>
      <c r="G2" s="6"/>
      <c r="H2" s="6"/>
      <c r="I2" s="6"/>
      <c r="J2" s="6"/>
      <c r="K2" s="6"/>
      <c r="L2" s="6"/>
      <c r="M2" s="6"/>
      <c r="N2" s="6"/>
      <c r="O2" s="6"/>
      <c r="P2" s="6"/>
      <c r="Q2" s="6"/>
      <c r="R2" s="6"/>
      <c r="S2" s="6"/>
      <c r="T2" s="6"/>
      <c r="U2" s="6"/>
      <c r="V2" s="6"/>
      <c r="W2" s="6"/>
      <c r="X2" s="6"/>
      <c r="Y2" s="6"/>
      <c r="Z2" s="6"/>
      <c r="AA2" s="6"/>
      <c r="AB2" s="6"/>
      <c r="AC2" s="6"/>
      <c r="AD2" s="6"/>
      <c r="AE2" s="6"/>
    </row>
    <row r="3" spans="1:31">
      <c r="A3" s="6"/>
      <c r="B3" s="113"/>
      <c r="C3" s="113"/>
      <c r="D3" s="113"/>
      <c r="E3" s="6"/>
      <c r="F3" s="6"/>
      <c r="G3" s="6"/>
      <c r="H3" s="6"/>
      <c r="I3" s="6"/>
      <c r="J3" s="6"/>
      <c r="K3" s="6"/>
      <c r="L3" s="6"/>
      <c r="M3" s="6"/>
      <c r="N3" s="6"/>
      <c r="O3" s="6"/>
      <c r="P3" s="6"/>
      <c r="Q3" s="6"/>
      <c r="R3" s="6"/>
      <c r="S3" s="6"/>
      <c r="T3" s="6"/>
      <c r="U3" s="6"/>
      <c r="V3" s="6"/>
      <c r="W3" s="6"/>
      <c r="X3" s="6"/>
      <c r="Y3" s="6"/>
      <c r="Z3" s="6"/>
      <c r="AA3" s="6"/>
      <c r="AB3" s="6"/>
      <c r="AC3" s="6"/>
      <c r="AD3" s="6"/>
      <c r="AE3" s="6"/>
    </row>
    <row r="4" spans="1:31" ht="23.25">
      <c r="A4" s="6"/>
      <c r="B4" s="21"/>
      <c r="C4" s="126" t="s">
        <v>366</v>
      </c>
      <c r="D4" s="126" t="s">
        <v>367</v>
      </c>
      <c r="E4" s="6"/>
      <c r="F4" s="6"/>
      <c r="G4" s="6"/>
      <c r="H4" s="6"/>
      <c r="I4" s="6"/>
      <c r="J4" s="6"/>
      <c r="K4" s="6"/>
      <c r="L4" s="6"/>
      <c r="M4" s="6"/>
      <c r="N4" s="6"/>
      <c r="O4" s="6"/>
      <c r="P4" s="6"/>
      <c r="Q4" s="6"/>
      <c r="R4" s="6"/>
      <c r="S4" s="6"/>
      <c r="T4" s="6"/>
      <c r="U4" s="6"/>
      <c r="V4" s="6"/>
      <c r="W4" s="6"/>
      <c r="X4" s="6"/>
      <c r="Y4" s="6"/>
      <c r="Z4" s="6"/>
      <c r="AA4" s="6"/>
      <c r="AB4" s="6"/>
      <c r="AC4" s="6"/>
      <c r="AD4" s="6"/>
      <c r="AE4" s="6"/>
    </row>
    <row r="5" spans="1:31" ht="46.5">
      <c r="A5" s="6"/>
      <c r="B5" s="127" t="s">
        <v>368</v>
      </c>
      <c r="C5" s="128" t="s">
        <v>369</v>
      </c>
      <c r="D5" s="129">
        <v>0.2</v>
      </c>
      <c r="E5" s="6"/>
      <c r="F5" s="6"/>
      <c r="G5" s="6"/>
      <c r="H5" s="6"/>
      <c r="I5" s="6"/>
      <c r="J5" s="6"/>
      <c r="K5" s="6"/>
      <c r="L5" s="6"/>
      <c r="M5" s="6"/>
      <c r="N5" s="6"/>
      <c r="O5" s="6"/>
      <c r="P5" s="6"/>
      <c r="Q5" s="6"/>
      <c r="R5" s="6"/>
      <c r="S5" s="6"/>
      <c r="T5" s="6"/>
      <c r="U5" s="6"/>
      <c r="V5" s="6"/>
      <c r="W5" s="6"/>
      <c r="X5" s="6"/>
      <c r="Y5" s="6"/>
      <c r="Z5" s="6"/>
      <c r="AA5" s="6"/>
      <c r="AB5" s="6"/>
      <c r="AC5" s="6"/>
      <c r="AD5" s="6"/>
      <c r="AE5" s="6"/>
    </row>
    <row r="6" spans="1:31" ht="46.5">
      <c r="A6" s="6"/>
      <c r="B6" s="130" t="s">
        <v>370</v>
      </c>
      <c r="C6" s="131" t="s">
        <v>371</v>
      </c>
      <c r="D6" s="132">
        <v>0.4</v>
      </c>
      <c r="E6" s="6"/>
      <c r="F6" s="6"/>
      <c r="G6" s="6"/>
      <c r="H6" s="6"/>
      <c r="I6" s="6"/>
      <c r="J6" s="6"/>
      <c r="K6" s="6"/>
      <c r="L6" s="6"/>
      <c r="M6" s="6"/>
      <c r="N6" s="6"/>
      <c r="O6" s="6"/>
      <c r="P6" s="6"/>
      <c r="Q6" s="6"/>
      <c r="R6" s="6"/>
      <c r="S6" s="6"/>
      <c r="T6" s="6"/>
      <c r="U6" s="6"/>
      <c r="V6" s="6"/>
      <c r="W6" s="6"/>
      <c r="X6" s="6"/>
      <c r="Y6" s="6"/>
      <c r="Z6" s="6"/>
      <c r="AA6" s="6"/>
      <c r="AB6" s="6"/>
      <c r="AC6" s="6"/>
      <c r="AD6" s="6"/>
      <c r="AE6" s="6"/>
    </row>
    <row r="7" spans="1:31" ht="46.5">
      <c r="A7" s="6"/>
      <c r="B7" s="133" t="s">
        <v>372</v>
      </c>
      <c r="C7" s="131" t="s">
        <v>373</v>
      </c>
      <c r="D7" s="132">
        <v>0.6</v>
      </c>
      <c r="E7" s="6"/>
      <c r="F7" s="6"/>
      <c r="G7" s="6"/>
      <c r="H7" s="6"/>
      <c r="I7" s="6"/>
      <c r="J7" s="6"/>
      <c r="K7" s="6"/>
      <c r="L7" s="6"/>
      <c r="M7" s="6"/>
      <c r="N7" s="6"/>
      <c r="O7" s="6"/>
      <c r="P7" s="6"/>
      <c r="Q7" s="6"/>
      <c r="R7" s="6"/>
      <c r="S7" s="6"/>
      <c r="T7" s="6"/>
      <c r="U7" s="6"/>
      <c r="V7" s="6"/>
      <c r="W7" s="6"/>
      <c r="X7" s="6"/>
      <c r="Y7" s="6"/>
      <c r="Z7" s="6"/>
      <c r="AA7" s="6"/>
      <c r="AB7" s="6"/>
      <c r="AC7" s="6"/>
      <c r="AD7" s="6"/>
      <c r="AE7" s="6"/>
    </row>
    <row r="8" spans="1:31" ht="69.75">
      <c r="A8" s="6"/>
      <c r="B8" s="134" t="s">
        <v>374</v>
      </c>
      <c r="C8" s="131" t="s">
        <v>375</v>
      </c>
      <c r="D8" s="132">
        <v>0.8</v>
      </c>
      <c r="E8" s="6"/>
      <c r="F8" s="6"/>
      <c r="G8" s="6"/>
      <c r="H8" s="6"/>
      <c r="I8" s="6"/>
      <c r="J8" s="6"/>
      <c r="K8" s="6"/>
      <c r="L8" s="6"/>
      <c r="M8" s="6"/>
      <c r="N8" s="6"/>
      <c r="O8" s="6"/>
      <c r="P8" s="6"/>
      <c r="Q8" s="6"/>
      <c r="R8" s="6"/>
      <c r="S8" s="6"/>
      <c r="T8" s="6"/>
      <c r="U8" s="6"/>
      <c r="V8" s="6"/>
      <c r="W8" s="6"/>
      <c r="X8" s="6"/>
      <c r="Y8" s="6"/>
      <c r="Z8" s="6"/>
      <c r="AA8" s="6"/>
      <c r="AB8" s="6"/>
      <c r="AC8" s="6"/>
      <c r="AD8" s="6"/>
      <c r="AE8" s="6"/>
    </row>
    <row r="9" spans="1:31" ht="46.5">
      <c r="A9" s="6"/>
      <c r="B9" s="135" t="s">
        <v>376</v>
      </c>
      <c r="C9" s="131" t="s">
        <v>377</v>
      </c>
      <c r="D9" s="132">
        <v>1</v>
      </c>
      <c r="E9" s="6"/>
      <c r="F9" s="6"/>
      <c r="G9" s="6"/>
      <c r="H9" s="6"/>
      <c r="I9" s="6"/>
      <c r="J9" s="6"/>
      <c r="K9" s="6"/>
      <c r="L9" s="6"/>
      <c r="M9" s="6"/>
      <c r="N9" s="6"/>
      <c r="O9" s="6"/>
      <c r="P9" s="6"/>
      <c r="Q9" s="6"/>
      <c r="R9" s="6"/>
      <c r="S9" s="6"/>
      <c r="T9" s="6"/>
      <c r="U9" s="6"/>
      <c r="V9" s="6"/>
      <c r="W9" s="6"/>
      <c r="X9" s="6"/>
      <c r="Y9" s="6"/>
      <c r="Z9" s="6"/>
      <c r="AA9" s="6"/>
      <c r="AB9" s="6"/>
      <c r="AC9" s="6"/>
      <c r="AD9" s="6"/>
      <c r="AE9" s="6"/>
    </row>
    <row r="10" spans="1:31">
      <c r="A10" s="6"/>
      <c r="B10" s="22"/>
      <c r="C10" s="22"/>
      <c r="D10" s="22"/>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16.5">
      <c r="A11" s="6"/>
      <c r="B11" s="23"/>
      <c r="C11" s="2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c r="A12" s="6"/>
      <c r="B12" s="22"/>
      <c r="C12" s="22"/>
      <c r="D12" s="22"/>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c r="A13" s="6"/>
      <c r="B13" s="22"/>
      <c r="C13" s="22"/>
      <c r="D13" s="22"/>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c r="A14" s="6"/>
      <c r="B14" s="22"/>
      <c r="C14" s="22"/>
      <c r="D14" s="22"/>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c r="A15" s="6"/>
      <c r="B15" s="22"/>
      <c r="C15" s="22"/>
      <c r="D15" s="22"/>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c r="A16" s="6"/>
      <c r="B16" s="22"/>
      <c r="C16" s="22"/>
      <c r="D16" s="22"/>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c r="A17" s="6"/>
      <c r="B17" s="22"/>
      <c r="C17" s="22"/>
      <c r="D17" s="22"/>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c r="A18" s="6"/>
      <c r="B18" s="22"/>
      <c r="C18" s="22"/>
      <c r="D18" s="22"/>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c r="A19" s="6"/>
      <c r="B19" s="22"/>
      <c r="C19" s="22"/>
      <c r="D19" s="22"/>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s="124" customFormat="1"/>
    <row r="35" spans="1:31" s="124" customFormat="1"/>
    <row r="36" spans="1:31" s="124" customFormat="1"/>
    <row r="37" spans="1:31" s="124" customFormat="1"/>
    <row r="38" spans="1:31" s="124" customFormat="1"/>
    <row r="39" spans="1:31" s="124" customFormat="1"/>
    <row r="40" spans="1:31" s="124" customFormat="1"/>
    <row r="41" spans="1:31" s="124" customFormat="1"/>
    <row r="42" spans="1:31" s="124" customFormat="1"/>
    <row r="43" spans="1:31" s="124" customFormat="1"/>
    <row r="44" spans="1:31" s="124" customFormat="1"/>
    <row r="45" spans="1:31" s="124" customFormat="1"/>
    <row r="46" spans="1:31" s="124" customFormat="1"/>
    <row r="47" spans="1:31" s="124" customFormat="1"/>
    <row r="48" spans="1:31" s="124" customFormat="1"/>
    <row r="49" s="124" customFormat="1"/>
    <row r="50" s="124" customFormat="1"/>
    <row r="51" s="124" customFormat="1"/>
    <row r="52" s="124" customFormat="1"/>
    <row r="53" s="124" customFormat="1"/>
    <row r="54" s="124" customFormat="1"/>
    <row r="55" s="124" customFormat="1"/>
    <row r="56" s="124" customFormat="1"/>
    <row r="57" s="124" customFormat="1"/>
    <row r="58" s="124" customFormat="1"/>
    <row r="59" s="124" customFormat="1"/>
    <row r="60" s="124" customFormat="1"/>
    <row r="61" s="124" customFormat="1"/>
    <row r="62" s="124" customFormat="1"/>
    <row r="63" s="124" customFormat="1"/>
    <row r="64" s="124" customFormat="1"/>
    <row r="65" s="124" customFormat="1"/>
    <row r="66" s="124" customFormat="1"/>
    <row r="67" s="124" customFormat="1"/>
    <row r="68" s="124" customFormat="1"/>
    <row r="69" s="124" customFormat="1"/>
    <row r="70" s="124" customFormat="1"/>
    <row r="71" s="124" customFormat="1"/>
    <row r="72" s="124" customFormat="1"/>
    <row r="73" s="124" customFormat="1"/>
    <row r="74" s="124" customFormat="1"/>
    <row r="75" s="124" customFormat="1"/>
    <row r="76" s="124" customFormat="1"/>
    <row r="77" s="124" customFormat="1"/>
    <row r="78" s="124" customFormat="1"/>
    <row r="79" s="124" customFormat="1"/>
    <row r="80" s="124" customFormat="1"/>
    <row r="81" s="124" customFormat="1"/>
    <row r="82" s="124" customFormat="1"/>
    <row r="83" s="124" customFormat="1"/>
    <row r="84" s="124" customFormat="1"/>
    <row r="85" s="124" customFormat="1"/>
    <row r="86" s="124" customFormat="1"/>
    <row r="87" s="124" customFormat="1"/>
    <row r="88" s="124" customFormat="1"/>
    <row r="89" s="124" customFormat="1"/>
    <row r="90" s="124" customFormat="1"/>
    <row r="91" s="124" customFormat="1"/>
    <row r="92" s="124" customFormat="1"/>
    <row r="93" s="124" customFormat="1"/>
    <row r="94" s="124" customFormat="1"/>
    <row r="95" s="124" customFormat="1"/>
    <row r="96" s="124" customFormat="1"/>
    <row r="97" s="124" customFormat="1"/>
    <row r="98" s="124" customFormat="1"/>
    <row r="99" s="124" customFormat="1"/>
    <row r="100" s="124" customFormat="1"/>
    <row r="101" s="124" customFormat="1"/>
    <row r="102" s="124" customFormat="1"/>
    <row r="103" s="124" customFormat="1"/>
    <row r="104" s="124" customFormat="1"/>
    <row r="105" s="124" customFormat="1"/>
    <row r="106" s="124" customFormat="1"/>
    <row r="107" s="124" customFormat="1"/>
    <row r="108" s="124" customFormat="1"/>
    <row r="109" s="124" customFormat="1"/>
    <row r="110" s="124" customFormat="1"/>
    <row r="111" s="124" customFormat="1"/>
    <row r="112" s="124" customFormat="1"/>
    <row r="113" s="124" customFormat="1"/>
    <row r="114" s="124" customFormat="1"/>
    <row r="115" s="124" customFormat="1"/>
    <row r="116" s="124" customFormat="1"/>
    <row r="117" s="124" customFormat="1"/>
    <row r="118" s="124" customFormat="1"/>
    <row r="119" s="124" customFormat="1"/>
    <row r="120" s="124" customFormat="1"/>
    <row r="121" s="124" customFormat="1"/>
    <row r="122" s="124" customFormat="1"/>
    <row r="123" s="124" customFormat="1"/>
    <row r="124" s="124" customFormat="1"/>
    <row r="125" s="124" customFormat="1"/>
    <row r="126" s="124" customFormat="1"/>
    <row r="127" s="124" customFormat="1"/>
    <row r="128" s="124" customFormat="1"/>
    <row r="129" s="124" customFormat="1"/>
    <row r="130" s="124" customFormat="1"/>
    <row r="131" s="124" customFormat="1"/>
    <row r="132" s="124" customFormat="1"/>
    <row r="133" s="124" customFormat="1"/>
    <row r="134" s="124" customFormat="1"/>
    <row r="135" s="124" customFormat="1"/>
    <row r="136" s="124" customFormat="1"/>
    <row r="137" s="124" customFormat="1"/>
    <row r="138" s="124" customFormat="1"/>
    <row r="139" s="124" customFormat="1"/>
    <row r="140" s="124" customFormat="1"/>
    <row r="141" s="124" customFormat="1"/>
    <row r="142" s="124" customFormat="1"/>
    <row r="143" s="124" customFormat="1"/>
    <row r="144" s="124" customFormat="1"/>
    <row r="145" s="124" customFormat="1"/>
    <row r="146" s="124" customFormat="1"/>
    <row r="147" s="124" customFormat="1"/>
    <row r="148" s="124" customFormat="1"/>
    <row r="149" s="124" customFormat="1"/>
    <row r="150" s="124" customFormat="1"/>
    <row r="151" s="124" customFormat="1"/>
    <row r="152" s="124" customFormat="1"/>
    <row r="153" s="124" customFormat="1"/>
    <row r="154" s="124" customFormat="1"/>
    <row r="155" s="124" customFormat="1"/>
    <row r="156" s="124" customFormat="1"/>
    <row r="157" s="124" customFormat="1"/>
    <row r="158" s="124" customFormat="1"/>
    <row r="159" s="124" customFormat="1"/>
    <row r="160" s="124" customFormat="1"/>
    <row r="161" s="124" customFormat="1"/>
    <row r="162" s="124" customFormat="1"/>
    <row r="163" s="124" customFormat="1"/>
    <row r="164" s="124" customFormat="1"/>
    <row r="165" s="124" customFormat="1"/>
    <row r="166" s="124" customFormat="1"/>
    <row r="167" s="124" customFormat="1"/>
    <row r="168" s="124" customFormat="1"/>
    <row r="169" s="124" customFormat="1"/>
    <row r="170" s="124" customFormat="1"/>
    <row r="171" s="124" customFormat="1"/>
    <row r="172" s="124" customFormat="1"/>
    <row r="173" s="124" customFormat="1"/>
    <row r="174" s="124" customFormat="1"/>
    <row r="175" s="124" customFormat="1"/>
    <row r="176" s="124" customFormat="1"/>
    <row r="177" s="124" customFormat="1"/>
    <row r="178" s="124" customFormat="1"/>
    <row r="179" s="124" customFormat="1"/>
    <row r="180" s="124" customFormat="1"/>
    <row r="181" s="124" customFormat="1"/>
    <row r="182" s="124" customFormat="1"/>
    <row r="183" s="124" customFormat="1"/>
    <row r="184" s="124" customFormat="1"/>
    <row r="185" s="124" customFormat="1"/>
    <row r="186" s="124" customFormat="1"/>
    <row r="187" s="124" customFormat="1"/>
    <row r="188" s="124" customFormat="1"/>
    <row r="189" s="124" customFormat="1"/>
    <row r="190" s="124" customFormat="1"/>
    <row r="191" s="124" customFormat="1"/>
    <row r="192" s="124" customFormat="1"/>
    <row r="193" s="124" customFormat="1"/>
    <row r="194" s="124" customFormat="1"/>
    <row r="195" s="124" customFormat="1"/>
    <row r="196" s="124" customFormat="1"/>
    <row r="197" s="124" customFormat="1"/>
    <row r="198" s="124" customFormat="1"/>
    <row r="199" s="124" customFormat="1"/>
    <row r="200" s="124" customFormat="1"/>
    <row r="201" s="124" customFormat="1"/>
    <row r="202" s="124" customFormat="1"/>
    <row r="203" s="124" customFormat="1"/>
    <row r="204" s="124" customFormat="1"/>
    <row r="205" s="124" customFormat="1"/>
    <row r="206" s="124" customFormat="1"/>
    <row r="207" s="124" customFormat="1"/>
    <row r="208" s="124" customFormat="1"/>
    <row r="209" s="124" customFormat="1"/>
    <row r="210" s="124" customFormat="1"/>
    <row r="211" s="124" customFormat="1"/>
    <row r="212" s="124" customFormat="1"/>
    <row r="213" s="124" customFormat="1"/>
    <row r="214" s="124" customFormat="1"/>
    <row r="215" s="124" customFormat="1"/>
    <row r="216" s="124" customFormat="1"/>
    <row r="217" s="124" customFormat="1"/>
    <row r="218" s="124" customFormat="1"/>
    <row r="219" s="124" customFormat="1"/>
    <row r="220" s="124" customFormat="1"/>
    <row r="221" s="124" customFormat="1"/>
    <row r="222" s="124" customFormat="1"/>
    <row r="223" s="124" customFormat="1"/>
    <row r="224" s="124" customFormat="1"/>
    <row r="225" s="124" customFormat="1"/>
    <row r="226" s="124" customFormat="1"/>
    <row r="227" s="124" customFormat="1"/>
    <row r="228" s="124" customFormat="1"/>
    <row r="229" s="124" customFormat="1"/>
    <row r="230" s="124" customFormat="1"/>
    <row r="231" s="124" customFormat="1"/>
    <row r="232" s="124" customFormat="1"/>
    <row r="233" s="124" customFormat="1"/>
    <row r="234" s="124" customFormat="1"/>
    <row r="235" s="124" customFormat="1"/>
    <row r="236" s="124" customFormat="1"/>
    <row r="237" s="124" customFormat="1"/>
    <row r="238" s="124" customFormat="1"/>
    <row r="239" s="124" customFormat="1"/>
    <row r="240" s="124" customFormat="1"/>
    <row r="241" s="124" customFormat="1"/>
    <row r="242" s="124" customFormat="1"/>
    <row r="243" s="124" customFormat="1"/>
    <row r="244" s="124" customFormat="1"/>
    <row r="245" s="124" customFormat="1"/>
    <row r="246" s="124" customFormat="1"/>
    <row r="247" s="124" customFormat="1"/>
    <row r="248" s="124" customFormat="1"/>
    <row r="249" s="124" customFormat="1"/>
    <row r="250" s="124" customFormat="1"/>
    <row r="251" s="124" customFormat="1"/>
    <row r="252" s="124" customFormat="1"/>
    <row r="253" s="124" customFormat="1"/>
    <row r="254" s="124" customFormat="1"/>
    <row r="255" s="124" customFormat="1"/>
    <row r="256" s="124" customFormat="1"/>
    <row r="257" s="124" customFormat="1"/>
    <row r="258" s="124" customFormat="1"/>
    <row r="259" s="124" customFormat="1"/>
    <row r="260" s="124" customFormat="1"/>
    <row r="261" s="124" customFormat="1"/>
    <row r="262" s="124" customFormat="1"/>
    <row r="263" s="124" customFormat="1"/>
    <row r="264" s="124" customFormat="1"/>
    <row r="265" s="124" customFormat="1"/>
    <row r="266" s="124" customFormat="1"/>
    <row r="267" s="124" customFormat="1"/>
    <row r="268" s="124" customFormat="1"/>
    <row r="269" s="124" customFormat="1"/>
    <row r="270" s="124" customFormat="1"/>
    <row r="271" s="124" customFormat="1"/>
    <row r="272" s="124" customFormat="1"/>
    <row r="273" s="124" customFormat="1"/>
    <row r="274" s="124" customFormat="1"/>
    <row r="275" s="124" customFormat="1"/>
    <row r="276" s="124" customFormat="1"/>
    <row r="277" s="124" customFormat="1"/>
    <row r="278" s="124" customFormat="1"/>
    <row r="279" s="124" customFormat="1"/>
    <row r="280" s="124" customFormat="1"/>
    <row r="281" s="124" customFormat="1"/>
    <row r="282" s="124" customFormat="1"/>
    <row r="283" s="124" customFormat="1"/>
    <row r="284" s="124" customFormat="1"/>
    <row r="285" s="124" customFormat="1"/>
    <row r="286" s="124" customFormat="1"/>
    <row r="287" s="124" customFormat="1"/>
    <row r="288" s="124" customFormat="1"/>
    <row r="289" s="124" customFormat="1"/>
    <row r="290" s="124" customFormat="1"/>
    <row r="291" s="124" customFormat="1"/>
    <row r="292" s="124" customFormat="1"/>
    <row r="293" s="124" customFormat="1"/>
    <row r="294" s="124" customFormat="1"/>
    <row r="295" s="124" customFormat="1"/>
    <row r="296" s="124" customFormat="1"/>
    <row r="297" s="124" customFormat="1"/>
    <row r="298" s="124" customFormat="1"/>
    <row r="299" s="124" customFormat="1"/>
    <row r="300" s="124" customFormat="1"/>
    <row r="301" s="124" customFormat="1"/>
    <row r="302" s="124" customFormat="1"/>
    <row r="303" s="124" customFormat="1"/>
    <row r="304" s="124" customFormat="1"/>
    <row r="305" s="124" customFormat="1"/>
    <row r="306" s="124" customFormat="1"/>
    <row r="307" s="124" customFormat="1"/>
    <row r="308" s="124" customFormat="1"/>
    <row r="309" s="124" customFormat="1"/>
    <row r="310" s="124" customFormat="1"/>
    <row r="311" s="124" customFormat="1"/>
    <row r="312" s="124" customFormat="1"/>
    <row r="313" s="124" customFormat="1"/>
    <row r="314" s="124" customFormat="1"/>
    <row r="315" s="124" customFormat="1"/>
    <row r="316" s="124" customFormat="1"/>
    <row r="317" s="124" customFormat="1"/>
    <row r="318" s="124" customFormat="1"/>
    <row r="319" s="124" customFormat="1"/>
    <row r="320" s="124" customFormat="1"/>
    <row r="321" s="124" customFormat="1"/>
    <row r="322" s="124" customFormat="1"/>
    <row r="323" s="124" customFormat="1"/>
    <row r="324" s="124" customFormat="1"/>
    <row r="325" s="124" customFormat="1"/>
    <row r="326" s="124" customFormat="1"/>
    <row r="327" s="124" customFormat="1"/>
    <row r="328" s="124" customFormat="1"/>
    <row r="329" s="124" customFormat="1"/>
    <row r="330" s="124" customFormat="1"/>
    <row r="331" s="124" customFormat="1"/>
    <row r="332" s="124" customFormat="1"/>
    <row r="333" s="124" customFormat="1"/>
    <row r="334" s="124" customFormat="1"/>
    <row r="335" s="124" customFormat="1"/>
    <row r="336" s="124" customFormat="1"/>
    <row r="337" s="124" customFormat="1"/>
    <row r="338" s="124" customFormat="1"/>
    <row r="339" s="124" customFormat="1"/>
    <row r="340" s="124" customFormat="1"/>
    <row r="341" s="124" customFormat="1"/>
    <row r="342" s="124" customFormat="1"/>
    <row r="343" s="124" customFormat="1"/>
    <row r="344" s="124" customFormat="1"/>
    <row r="345" s="124" customFormat="1"/>
    <row r="346" s="124" customFormat="1"/>
    <row r="347" s="124" customFormat="1"/>
    <row r="348" s="124" customFormat="1"/>
    <row r="349" s="124" customFormat="1"/>
    <row r="350" s="124" customFormat="1"/>
    <row r="351" s="124" customFormat="1"/>
    <row r="352" s="124" customFormat="1"/>
    <row r="353" s="124" customFormat="1"/>
    <row r="354" s="124" customFormat="1"/>
    <row r="355" s="124" customFormat="1"/>
    <row r="356" s="124" customFormat="1"/>
    <row r="357" s="124" customFormat="1"/>
    <row r="358" s="124" customFormat="1"/>
    <row r="359" s="124" customFormat="1"/>
    <row r="360" s="124" customFormat="1"/>
    <row r="361" s="124" customFormat="1"/>
    <row r="362" s="124" customFormat="1"/>
    <row r="363" s="124" customFormat="1"/>
    <row r="364" s="124" customFormat="1"/>
    <row r="365" s="124" customFormat="1"/>
    <row r="366" s="124" customFormat="1"/>
    <row r="367" s="124" customFormat="1"/>
    <row r="368" s="124" customFormat="1"/>
    <row r="369" s="124" customFormat="1"/>
    <row r="370" s="124" customFormat="1"/>
    <row r="371" s="124" customFormat="1"/>
    <row r="372" s="124" customFormat="1"/>
    <row r="373" s="124" customFormat="1"/>
    <row r="374" s="124" customFormat="1"/>
    <row r="375" s="124" customFormat="1"/>
    <row r="376" s="124" customFormat="1"/>
    <row r="377" s="124" customFormat="1"/>
    <row r="378" s="124" customFormat="1"/>
    <row r="379" s="124" customFormat="1"/>
    <row r="380" s="124" customFormat="1"/>
    <row r="381" s="124" customFormat="1"/>
    <row r="382" s="124" customFormat="1"/>
    <row r="383" s="124" customFormat="1"/>
    <row r="384" s="124" customFormat="1"/>
    <row r="385" s="124" customFormat="1"/>
    <row r="386" s="124" customFormat="1"/>
    <row r="387" s="124" customFormat="1"/>
    <row r="388" s="124" customFormat="1"/>
    <row r="389" s="124" customFormat="1"/>
    <row r="390" s="124" customFormat="1"/>
    <row r="391" s="124" customFormat="1"/>
    <row r="392" s="124" customFormat="1"/>
    <row r="393" s="124" customFormat="1"/>
    <row r="394" s="124" customFormat="1"/>
    <row r="395" s="124" customFormat="1"/>
    <row r="396" s="124" customFormat="1"/>
    <row r="397" s="124" customFormat="1"/>
    <row r="398" s="124" customFormat="1"/>
    <row r="399" s="124" customFormat="1"/>
    <row r="400" s="124" customFormat="1"/>
    <row r="401" s="124" customFormat="1"/>
    <row r="402" s="124" customFormat="1"/>
    <row r="403" s="124" customFormat="1"/>
    <row r="404" s="124" customFormat="1"/>
    <row r="405" s="124" customFormat="1"/>
    <row r="406" s="124" customFormat="1"/>
    <row r="407" s="124" customFormat="1"/>
    <row r="408" s="124" customFormat="1"/>
    <row r="409" s="124" customFormat="1"/>
    <row r="410" s="124" customFormat="1"/>
    <row r="411" s="124" customFormat="1"/>
    <row r="412" s="124" customFormat="1"/>
    <row r="413" s="124" customFormat="1"/>
    <row r="414" s="124" customFormat="1"/>
    <row r="415" s="124" customFormat="1"/>
    <row r="416" s="124" customFormat="1"/>
    <row r="417" s="124" customFormat="1"/>
    <row r="418" s="124" customFormat="1"/>
    <row r="419" s="124" customFormat="1"/>
    <row r="420" s="124" customFormat="1"/>
    <row r="421" s="124" customFormat="1"/>
    <row r="422" s="124" customFormat="1"/>
    <row r="423" s="124" customFormat="1"/>
    <row r="424" s="124" customFormat="1"/>
    <row r="425" s="124" customFormat="1"/>
    <row r="426" s="124" customFormat="1"/>
    <row r="427" s="124" customFormat="1"/>
    <row r="428" s="124" customFormat="1"/>
    <row r="429" s="124" customFormat="1"/>
    <row r="430" s="124" customFormat="1"/>
    <row r="431" s="124" customFormat="1"/>
    <row r="432" s="124" customFormat="1"/>
    <row r="433" s="124" customFormat="1"/>
    <row r="434" s="124" customFormat="1"/>
    <row r="435" s="124" customFormat="1"/>
    <row r="436" s="124" customFormat="1"/>
    <row r="437" s="124" customFormat="1"/>
    <row r="438" s="124" customFormat="1"/>
    <row r="439" s="124" customFormat="1"/>
    <row r="440" s="124" customFormat="1"/>
    <row r="441" s="124" customFormat="1"/>
    <row r="442" s="124" customFormat="1"/>
    <row r="443" s="124" customFormat="1"/>
    <row r="444" s="124" customFormat="1"/>
    <row r="445" s="124" customFormat="1"/>
    <row r="446" s="124" customFormat="1"/>
    <row r="447" s="124" customFormat="1"/>
    <row r="448" s="124" customFormat="1"/>
    <row r="449" s="124" customFormat="1"/>
    <row r="450" s="124" customFormat="1"/>
    <row r="451" s="124" customFormat="1"/>
    <row r="452" s="124" customFormat="1"/>
    <row r="453" s="124" customFormat="1"/>
    <row r="454" s="124" customFormat="1"/>
    <row r="455" s="124" customFormat="1"/>
    <row r="456" s="124" customFormat="1"/>
    <row r="457" s="124" customFormat="1"/>
    <row r="458" s="124" customFormat="1"/>
    <row r="459" s="124" customFormat="1"/>
    <row r="460" s="124" customFormat="1"/>
    <row r="461" s="124" customFormat="1"/>
    <row r="462" s="124" customFormat="1"/>
    <row r="463" s="124" customFormat="1"/>
    <row r="464" s="124" customFormat="1"/>
    <row r="465" s="124" customFormat="1"/>
    <row r="466" s="124" customFormat="1"/>
    <row r="467" s="124" customFormat="1"/>
    <row r="468" s="124" customFormat="1"/>
    <row r="469" s="124" customFormat="1"/>
    <row r="470" s="124" customFormat="1"/>
    <row r="471" s="124" customFormat="1"/>
    <row r="472" s="124" customFormat="1"/>
    <row r="473" s="124" customFormat="1"/>
    <row r="474" s="124" customFormat="1"/>
    <row r="475" s="124" customFormat="1"/>
    <row r="476" s="124" customFormat="1"/>
    <row r="477" s="124" customFormat="1"/>
    <row r="478" s="124" customFormat="1"/>
    <row r="479" s="124" customFormat="1"/>
    <row r="480" s="124" customFormat="1"/>
    <row r="481" s="124" customFormat="1"/>
    <row r="482" s="124" customFormat="1"/>
    <row r="483" s="124" customFormat="1"/>
    <row r="484" s="124" customFormat="1"/>
    <row r="485" s="124" customFormat="1"/>
    <row r="486" s="124" customFormat="1"/>
    <row r="487" s="124" customFormat="1"/>
    <row r="488" s="124" customFormat="1"/>
    <row r="489" s="124" customFormat="1"/>
    <row r="490" s="124" customFormat="1"/>
    <row r="491" s="124" customFormat="1"/>
    <row r="492" s="124" customFormat="1"/>
    <row r="493" s="124" customFormat="1"/>
    <row r="494" s="124" customFormat="1"/>
    <row r="495" s="124" customFormat="1"/>
    <row r="496" s="124" customFormat="1"/>
    <row r="497" s="124" customFormat="1"/>
    <row r="498" s="124" customFormat="1"/>
    <row r="499" s="124" customFormat="1"/>
    <row r="500" s="124" customFormat="1"/>
    <row r="501" s="124" customFormat="1"/>
    <row r="502" s="124" customFormat="1"/>
    <row r="503" s="124" customFormat="1"/>
    <row r="504" s="124" customFormat="1"/>
    <row r="505" s="124" customFormat="1"/>
    <row r="506" s="124" customFormat="1"/>
    <row r="507" s="124" customFormat="1"/>
    <row r="508" s="124" customFormat="1"/>
    <row r="509" s="124" customFormat="1"/>
    <row r="510" s="124" customFormat="1"/>
    <row r="511" s="124" customFormat="1"/>
    <row r="512" s="124" customFormat="1"/>
    <row r="513" s="124" customFormat="1"/>
    <row r="514" s="124" customFormat="1"/>
    <row r="515" s="124" customFormat="1"/>
    <row r="516" s="124" customFormat="1"/>
    <row r="517" s="124" customFormat="1"/>
    <row r="518" s="124" customFormat="1"/>
    <row r="519" s="124" customFormat="1"/>
    <row r="520" s="124" customFormat="1"/>
    <row r="521" s="124" customFormat="1"/>
    <row r="522" s="124" customFormat="1"/>
    <row r="523" s="124" customFormat="1"/>
    <row r="524" s="124" customFormat="1"/>
    <row r="525" s="124" customFormat="1"/>
    <row r="526" s="124" customFormat="1"/>
    <row r="527" s="124" customFormat="1"/>
    <row r="528" s="124" customFormat="1"/>
    <row r="529" s="124" customFormat="1"/>
    <row r="530" s="124" customFormat="1"/>
    <row r="531" s="124" customFormat="1"/>
    <row r="532" s="124" customFormat="1"/>
    <row r="533" s="124" customFormat="1"/>
    <row r="534" s="124" customFormat="1"/>
    <row r="535" s="124" customFormat="1"/>
    <row r="536" s="124" customFormat="1"/>
    <row r="537" s="124" customFormat="1"/>
    <row r="538" s="124" customFormat="1"/>
    <row r="539" s="124" customFormat="1"/>
    <row r="540" s="124" customFormat="1"/>
    <row r="541" s="124" customFormat="1"/>
    <row r="542" s="124" customFormat="1"/>
    <row r="543" s="124" customFormat="1"/>
    <row r="544" s="124" customFormat="1"/>
    <row r="545" s="124" customFormat="1"/>
    <row r="546" s="124" customFormat="1"/>
    <row r="547" s="124" customFormat="1"/>
    <row r="548" s="124" customFormat="1"/>
    <row r="549" s="124" customFormat="1"/>
    <row r="550" s="124" customFormat="1"/>
    <row r="551" s="124" customFormat="1"/>
    <row r="552" s="124" customFormat="1"/>
    <row r="553" s="124" customFormat="1"/>
    <row r="554" s="124" customFormat="1"/>
    <row r="555" s="124" customFormat="1"/>
    <row r="556" s="124" customFormat="1"/>
    <row r="557" s="124" customFormat="1"/>
    <row r="558" s="124" customFormat="1"/>
    <row r="559" s="124" customFormat="1"/>
    <row r="560" s="124" customFormat="1"/>
    <row r="561" s="124" customFormat="1"/>
    <row r="562" s="124" customFormat="1"/>
    <row r="563" s="124" customFormat="1"/>
    <row r="564" s="124" customFormat="1"/>
    <row r="565" s="124" customFormat="1"/>
    <row r="566" s="124" customFormat="1"/>
    <row r="567" s="124" customFormat="1"/>
    <row r="568" s="124" customFormat="1"/>
    <row r="569" s="124" customFormat="1"/>
    <row r="570" s="124" customFormat="1"/>
    <row r="571" s="124" customFormat="1"/>
    <row r="572" s="124" customFormat="1"/>
    <row r="573" s="124" customFormat="1"/>
    <row r="574" s="124" customFormat="1"/>
    <row r="575" s="124" customFormat="1"/>
    <row r="576" s="124" customFormat="1"/>
    <row r="577" s="124" customFormat="1"/>
    <row r="578" s="124" customFormat="1"/>
    <row r="579" s="124" customFormat="1"/>
    <row r="580" s="124" customFormat="1"/>
    <row r="581" s="124" customFormat="1"/>
    <row r="582" s="124" customFormat="1"/>
    <row r="583" s="124" customFormat="1"/>
    <row r="584" s="124" customFormat="1"/>
    <row r="585" s="124" customFormat="1"/>
    <row r="586" s="124" customFormat="1"/>
    <row r="587" s="124" customFormat="1"/>
    <row r="588" s="124" customFormat="1"/>
    <row r="589" s="124" customFormat="1"/>
    <row r="590" s="124" customFormat="1"/>
    <row r="591" s="124" customFormat="1"/>
    <row r="592" s="124" customFormat="1"/>
    <row r="593" s="124" customFormat="1"/>
    <row r="594" s="124" customFormat="1"/>
    <row r="595" s="124" customFormat="1"/>
    <row r="596" s="124" customFormat="1"/>
    <row r="597" s="124" customFormat="1"/>
    <row r="598" s="124" customFormat="1"/>
    <row r="599" s="124" customFormat="1"/>
    <row r="600" s="124" customFormat="1"/>
    <row r="601" s="124" customFormat="1"/>
    <row r="602" s="124" customFormat="1"/>
    <row r="603" s="124" customFormat="1"/>
    <row r="604" s="124" customFormat="1"/>
    <row r="605" s="124" customFormat="1"/>
    <row r="606" s="124" customFormat="1"/>
    <row r="607" s="124" customFormat="1"/>
    <row r="608" s="124" customFormat="1"/>
    <row r="609" s="124" customFormat="1"/>
    <row r="610" s="124" customFormat="1"/>
    <row r="611" s="124" customFormat="1"/>
    <row r="612" s="124" customFormat="1"/>
    <row r="613" s="124" customFormat="1"/>
    <row r="614" s="124" customFormat="1"/>
    <row r="615" s="124" customFormat="1"/>
    <row r="616" s="124" customFormat="1"/>
    <row r="617" s="124" customFormat="1"/>
    <row r="618" s="124" customFormat="1"/>
    <row r="619" s="124" customFormat="1"/>
    <row r="620" s="124" customFormat="1"/>
    <row r="621" s="124" customFormat="1"/>
    <row r="622" s="124" customFormat="1"/>
    <row r="623" s="124" customFormat="1"/>
    <row r="624" s="124" customFormat="1"/>
    <row r="625" s="124" customFormat="1"/>
    <row r="626" s="124" customFormat="1"/>
    <row r="627" s="124" customFormat="1"/>
    <row r="628" s="124" customFormat="1"/>
    <row r="629" s="124" customFormat="1"/>
    <row r="630" s="124" customFormat="1"/>
    <row r="631" s="124" customFormat="1"/>
    <row r="632" s="124" customFormat="1"/>
    <row r="633" s="124" customFormat="1"/>
    <row r="634" s="124" customFormat="1"/>
    <row r="635" s="124" customFormat="1"/>
    <row r="636" s="124" customFormat="1"/>
    <row r="637" s="124" customFormat="1"/>
    <row r="638" s="124" customFormat="1"/>
    <row r="639" s="124" customFormat="1"/>
    <row r="640" s="124" customFormat="1"/>
    <row r="641" s="124" customFormat="1"/>
    <row r="642" s="124" customFormat="1"/>
    <row r="643" s="124" customFormat="1"/>
    <row r="644" s="124" customFormat="1"/>
    <row r="645" s="124" customFormat="1"/>
    <row r="646" s="124" customFormat="1"/>
    <row r="647" s="124" customFormat="1"/>
    <row r="648" s="124" customFormat="1"/>
    <row r="649" s="124" customFormat="1"/>
    <row r="650" s="124" customFormat="1"/>
    <row r="651" s="124" customFormat="1"/>
    <row r="652" s="124" customFormat="1"/>
    <row r="653" s="124" customFormat="1"/>
    <row r="654" s="124" customFormat="1"/>
    <row r="655" s="124" customFormat="1"/>
    <row r="656" s="124" customFormat="1"/>
    <row r="657" s="124" customFormat="1"/>
    <row r="658" s="124" customFormat="1"/>
    <row r="659" s="124" customFormat="1"/>
    <row r="660" s="124" customFormat="1"/>
    <row r="661" s="124" customFormat="1"/>
    <row r="662" s="124" customFormat="1"/>
    <row r="663" s="124" customFormat="1"/>
    <row r="664" s="124" customFormat="1"/>
    <row r="665" s="124" customFormat="1"/>
    <row r="666" s="124" customFormat="1"/>
    <row r="667" s="124" customFormat="1"/>
    <row r="668" s="124" customFormat="1"/>
    <row r="669" s="124" customFormat="1"/>
    <row r="670" s="124" customFormat="1"/>
    <row r="671" s="124" customFormat="1"/>
    <row r="672" s="124" customFormat="1"/>
    <row r="673" s="124" customFormat="1"/>
    <row r="674" s="124" customFormat="1"/>
    <row r="675" s="124" customFormat="1"/>
    <row r="676" s="124" customFormat="1"/>
    <row r="677" s="124" customFormat="1"/>
    <row r="678" s="124" customFormat="1"/>
    <row r="679" s="124" customFormat="1"/>
    <row r="680" s="124" customFormat="1"/>
    <row r="681" s="124" customFormat="1"/>
    <row r="682" s="124" customFormat="1"/>
    <row r="683" s="124" customFormat="1"/>
    <row r="684" s="124" customFormat="1"/>
    <row r="685" s="124" customFormat="1"/>
    <row r="686" s="124" customFormat="1"/>
    <row r="687" s="124" customFormat="1"/>
    <row r="688" s="124" customFormat="1"/>
    <row r="689" s="124" customFormat="1"/>
    <row r="690" s="124" customFormat="1"/>
    <row r="691" s="124" customFormat="1"/>
    <row r="692" s="124" customFormat="1"/>
    <row r="693" s="124" customFormat="1"/>
    <row r="694" s="124" customFormat="1"/>
    <row r="695" s="124" customFormat="1"/>
    <row r="696" s="124" customFormat="1"/>
    <row r="697" s="124" customFormat="1"/>
    <row r="698" s="124" customFormat="1"/>
    <row r="699" s="124" customFormat="1"/>
    <row r="700" s="124" customFormat="1"/>
    <row r="701" s="124" customFormat="1"/>
    <row r="702" s="124" customFormat="1"/>
    <row r="703" s="124" customFormat="1"/>
    <row r="704" s="124" customFormat="1"/>
    <row r="705" s="124" customFormat="1"/>
    <row r="706" s="124" customFormat="1"/>
    <row r="707" s="124" customFormat="1"/>
    <row r="708" s="124" customFormat="1"/>
    <row r="709" s="124" customFormat="1"/>
    <row r="710" s="124" customFormat="1"/>
    <row r="711" s="124" customFormat="1"/>
    <row r="712" s="124" customFormat="1"/>
    <row r="713" s="124" customFormat="1"/>
    <row r="714" s="124" customFormat="1"/>
    <row r="715" s="124" customFormat="1"/>
    <row r="716" s="124" customFormat="1"/>
    <row r="717" s="124" customFormat="1"/>
    <row r="718" s="124" customFormat="1"/>
    <row r="719" s="124" customFormat="1"/>
    <row r="720" s="124" customFormat="1"/>
    <row r="721" s="124" customFormat="1"/>
    <row r="722" s="124" customFormat="1"/>
    <row r="723" s="124" customFormat="1"/>
    <row r="724" s="124" customFormat="1"/>
    <row r="725" s="124" customFormat="1"/>
    <row r="726" s="124" customFormat="1"/>
    <row r="727" s="124" customFormat="1"/>
    <row r="728" s="124" customFormat="1"/>
    <row r="729" s="124" customFormat="1"/>
    <row r="730" s="124" customFormat="1"/>
    <row r="731" s="124" customFormat="1"/>
    <row r="732" s="124" customFormat="1"/>
    <row r="733" s="124" customFormat="1"/>
    <row r="734" s="124" customFormat="1"/>
    <row r="735" s="124"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37" zoomScale="67" zoomScaleNormal="67" workbookViewId="0">
      <selection activeCell="D39" sqref="D39"/>
    </sheetView>
  </sheetViews>
  <sheetFormatPr defaultColWidth="11.42578125" defaultRowHeight="15"/>
  <cols>
    <col min="2" max="2" width="40.42578125" customWidth="1"/>
    <col min="3" max="3" width="74.85546875" hidden="1" customWidth="1"/>
    <col min="4" max="4" width="147.85546875" customWidth="1"/>
    <col min="5" max="5" width="26.140625" style="136" customWidth="1"/>
    <col min="11" max="258" width="11.42578125" style="6"/>
  </cols>
  <sheetData>
    <row r="1" spans="1:10" s="6" customFormat="1">
      <c r="E1" s="141"/>
    </row>
    <row r="2" spans="1:10" ht="33.75">
      <c r="A2" s="6"/>
      <c r="B2" s="433" t="s">
        <v>378</v>
      </c>
      <c r="C2" s="433"/>
      <c r="D2" s="433"/>
      <c r="E2" s="433"/>
      <c r="F2" s="6"/>
      <c r="G2" s="6"/>
      <c r="H2" s="6"/>
      <c r="I2" s="6"/>
      <c r="J2" s="6"/>
    </row>
    <row r="3" spans="1:10">
      <c r="A3" s="6"/>
      <c r="B3" s="113"/>
      <c r="C3" s="113"/>
      <c r="D3" s="113"/>
      <c r="E3" s="141"/>
      <c r="F3" s="6"/>
      <c r="G3" s="6"/>
      <c r="H3" s="6"/>
      <c r="I3" s="6"/>
      <c r="J3" s="6"/>
    </row>
    <row r="4" spans="1:10" ht="60">
      <c r="A4" s="6"/>
      <c r="B4" s="24"/>
      <c r="C4" s="114" t="s">
        <v>379</v>
      </c>
      <c r="D4" s="114" t="s">
        <v>380</v>
      </c>
      <c r="E4" s="141"/>
      <c r="F4" s="6"/>
      <c r="G4" s="6"/>
      <c r="H4" s="6"/>
      <c r="I4" s="6"/>
      <c r="J4" s="6"/>
    </row>
    <row r="5" spans="1:10" ht="76.5" customHeight="1">
      <c r="A5" s="25" t="s">
        <v>381</v>
      </c>
      <c r="B5" s="115" t="s">
        <v>382</v>
      </c>
      <c r="C5" s="116" t="s">
        <v>383</v>
      </c>
      <c r="D5" s="117" t="s">
        <v>384</v>
      </c>
      <c r="E5" s="142">
        <v>0.2</v>
      </c>
      <c r="F5" s="6"/>
      <c r="G5" s="6"/>
      <c r="H5" s="6"/>
      <c r="I5" s="6"/>
      <c r="J5" s="6"/>
    </row>
    <row r="6" spans="1:10" ht="99">
      <c r="A6" s="25" t="s">
        <v>385</v>
      </c>
      <c r="B6" s="118" t="s">
        <v>385</v>
      </c>
      <c r="C6" s="119" t="s">
        <v>386</v>
      </c>
      <c r="D6" s="120" t="s">
        <v>387</v>
      </c>
      <c r="E6" s="142">
        <v>0.4</v>
      </c>
      <c r="F6" s="6"/>
      <c r="G6" s="6"/>
      <c r="H6" s="6"/>
      <c r="I6" s="6"/>
      <c r="J6" s="6"/>
    </row>
    <row r="7" spans="1:10" ht="66">
      <c r="A7" s="25" t="s">
        <v>388</v>
      </c>
      <c r="B7" s="121" t="s">
        <v>389</v>
      </c>
      <c r="C7" s="119" t="s">
        <v>390</v>
      </c>
      <c r="D7" s="120" t="s">
        <v>391</v>
      </c>
      <c r="E7" s="142">
        <v>0.6</v>
      </c>
      <c r="F7" s="6"/>
      <c r="G7" s="6"/>
      <c r="H7" s="6"/>
      <c r="I7" s="6"/>
      <c r="J7" s="6"/>
    </row>
    <row r="8" spans="1:10" ht="66">
      <c r="A8" s="25" t="s">
        <v>392</v>
      </c>
      <c r="B8" s="122" t="s">
        <v>393</v>
      </c>
      <c r="C8" s="119" t="s">
        <v>394</v>
      </c>
      <c r="D8" s="120" t="s">
        <v>395</v>
      </c>
      <c r="E8" s="142">
        <v>0.8</v>
      </c>
      <c r="F8" s="6"/>
      <c r="G8" s="6"/>
      <c r="H8" s="6"/>
      <c r="I8" s="6"/>
      <c r="J8" s="6"/>
    </row>
    <row r="9" spans="1:10" ht="66">
      <c r="A9" s="25" t="s">
        <v>396</v>
      </c>
      <c r="B9" s="123" t="s">
        <v>397</v>
      </c>
      <c r="C9" s="119" t="s">
        <v>398</v>
      </c>
      <c r="D9" s="120" t="s">
        <v>399</v>
      </c>
      <c r="E9" s="142">
        <v>1</v>
      </c>
      <c r="F9" s="6"/>
      <c r="G9" s="6"/>
      <c r="H9" s="6"/>
      <c r="I9" s="6"/>
      <c r="J9" s="6"/>
    </row>
    <row r="10" spans="1:10" ht="20.25">
      <c r="A10" s="25"/>
      <c r="B10" s="25"/>
      <c r="C10" s="26"/>
      <c r="D10" s="26"/>
      <c r="E10" s="141"/>
      <c r="F10" s="6"/>
      <c r="G10" s="6"/>
      <c r="H10" s="6"/>
      <c r="I10" s="6"/>
      <c r="J10" s="6"/>
    </row>
    <row r="11" spans="1:10" ht="60">
      <c r="A11" s="25"/>
      <c r="B11" s="24"/>
      <c r="C11" s="114" t="s">
        <v>379</v>
      </c>
      <c r="D11" s="114" t="s">
        <v>400</v>
      </c>
      <c r="E11" s="141"/>
      <c r="F11" s="6"/>
      <c r="G11" s="6"/>
      <c r="H11" s="6"/>
      <c r="I11" s="6"/>
      <c r="J11" s="6"/>
    </row>
    <row r="12" spans="1:10" ht="79.5" customHeight="1">
      <c r="A12" s="25"/>
      <c r="B12" s="115" t="s">
        <v>382</v>
      </c>
      <c r="C12" s="116" t="s">
        <v>383</v>
      </c>
      <c r="D12" s="147" t="s">
        <v>401</v>
      </c>
      <c r="E12" s="142">
        <v>0.2</v>
      </c>
      <c r="F12" s="6"/>
      <c r="G12" s="6"/>
      <c r="H12" s="6"/>
      <c r="I12" s="6"/>
      <c r="J12" s="6"/>
    </row>
    <row r="13" spans="1:10" ht="33">
      <c r="A13" s="25"/>
      <c r="B13" s="118" t="s">
        <v>385</v>
      </c>
      <c r="C13" s="119" t="s">
        <v>386</v>
      </c>
      <c r="D13" s="147" t="s">
        <v>402</v>
      </c>
      <c r="E13" s="142">
        <v>0.4</v>
      </c>
      <c r="F13" s="6"/>
      <c r="G13" s="6"/>
      <c r="H13" s="6"/>
      <c r="I13" s="6"/>
      <c r="J13" s="6"/>
    </row>
    <row r="14" spans="1:10" ht="33">
      <c r="A14" s="25"/>
      <c r="B14" s="121" t="s">
        <v>389</v>
      </c>
      <c r="C14" s="119" t="s">
        <v>390</v>
      </c>
      <c r="D14" s="147" t="s">
        <v>403</v>
      </c>
      <c r="E14" s="142">
        <v>0.6</v>
      </c>
      <c r="F14" s="6"/>
      <c r="G14" s="6"/>
      <c r="H14" s="6"/>
      <c r="I14" s="6"/>
      <c r="J14" s="6"/>
    </row>
    <row r="15" spans="1:10" ht="33">
      <c r="A15" s="25"/>
      <c r="B15" s="122" t="s">
        <v>393</v>
      </c>
      <c r="C15" s="119" t="s">
        <v>394</v>
      </c>
      <c r="D15" s="147" t="s">
        <v>404</v>
      </c>
      <c r="E15" s="142">
        <v>0.8</v>
      </c>
      <c r="F15" s="6"/>
      <c r="G15" s="6"/>
      <c r="H15" s="6"/>
      <c r="I15" s="6"/>
      <c r="J15" s="6"/>
    </row>
    <row r="16" spans="1:10" ht="46.5" customHeight="1">
      <c r="A16" s="25"/>
      <c r="B16" s="123" t="s">
        <v>397</v>
      </c>
      <c r="C16" s="119" t="s">
        <v>398</v>
      </c>
      <c r="D16" s="147" t="s">
        <v>405</v>
      </c>
      <c r="E16" s="142">
        <v>1</v>
      </c>
      <c r="F16" s="6"/>
      <c r="G16" s="6"/>
      <c r="H16" s="6"/>
      <c r="I16" s="6"/>
      <c r="J16" s="6"/>
    </row>
    <row r="17" spans="1:10" ht="20.25">
      <c r="A17" s="25"/>
      <c r="B17" s="25"/>
      <c r="C17" s="26"/>
      <c r="D17" s="26"/>
      <c r="E17" s="141"/>
      <c r="F17" s="6"/>
      <c r="G17" s="6"/>
      <c r="H17" s="6"/>
      <c r="I17" s="6"/>
      <c r="J17" s="6"/>
    </row>
    <row r="18" spans="1:10" ht="16.5">
      <c r="A18" s="25"/>
      <c r="B18" s="27"/>
      <c r="C18" s="27"/>
      <c r="D18" s="27"/>
      <c r="E18" s="141"/>
      <c r="F18" s="6"/>
      <c r="G18" s="6"/>
      <c r="H18" s="6"/>
      <c r="I18" s="6"/>
      <c r="J18" s="6"/>
    </row>
    <row r="19" spans="1:10" ht="60">
      <c r="A19" s="25"/>
      <c r="B19" s="24"/>
      <c r="C19" s="114" t="s">
        <v>379</v>
      </c>
      <c r="D19" s="114" t="s">
        <v>260</v>
      </c>
      <c r="E19" s="141"/>
      <c r="F19" s="6"/>
      <c r="G19" s="6"/>
      <c r="H19" s="6"/>
      <c r="I19" s="6"/>
      <c r="J19" s="6"/>
    </row>
    <row r="20" spans="1:10" ht="57.75" customHeight="1">
      <c r="A20" s="25"/>
      <c r="B20" s="115" t="s">
        <v>382</v>
      </c>
      <c r="C20" s="116" t="s">
        <v>383</v>
      </c>
      <c r="D20" s="147" t="s">
        <v>264</v>
      </c>
      <c r="E20" s="142">
        <v>0.2</v>
      </c>
      <c r="F20" s="6"/>
      <c r="G20" s="6"/>
      <c r="H20" s="6"/>
      <c r="I20" s="6"/>
      <c r="J20" s="6"/>
    </row>
    <row r="21" spans="1:10" ht="54" customHeight="1">
      <c r="A21" s="25"/>
      <c r="B21" s="118" t="s">
        <v>385</v>
      </c>
      <c r="C21" s="119" t="s">
        <v>386</v>
      </c>
      <c r="D21" s="147" t="s">
        <v>406</v>
      </c>
      <c r="E21" s="142">
        <v>0.4</v>
      </c>
      <c r="F21" s="6"/>
      <c r="G21" s="6"/>
      <c r="H21" s="6"/>
      <c r="I21" s="6"/>
      <c r="J21" s="6"/>
    </row>
    <row r="22" spans="1:10" ht="64.5" customHeight="1">
      <c r="A22" s="25"/>
      <c r="B22" s="121" t="s">
        <v>389</v>
      </c>
      <c r="C22" s="119" t="s">
        <v>390</v>
      </c>
      <c r="D22" s="147" t="s">
        <v>407</v>
      </c>
      <c r="E22" s="142">
        <v>0.6</v>
      </c>
      <c r="F22" s="6"/>
      <c r="G22" s="6"/>
      <c r="H22" s="6"/>
      <c r="I22" s="6"/>
      <c r="J22" s="6"/>
    </row>
    <row r="23" spans="1:10" ht="51.75" customHeight="1">
      <c r="A23" s="25"/>
      <c r="B23" s="122" t="s">
        <v>393</v>
      </c>
      <c r="C23" s="119" t="s">
        <v>394</v>
      </c>
      <c r="D23" s="147" t="s">
        <v>408</v>
      </c>
      <c r="E23" s="142">
        <v>0.8</v>
      </c>
      <c r="F23" s="6"/>
      <c r="G23" s="6"/>
      <c r="H23" s="6"/>
      <c r="I23" s="6"/>
      <c r="J23" s="6"/>
    </row>
    <row r="24" spans="1:10" ht="51.75" customHeight="1">
      <c r="A24" s="25"/>
      <c r="B24" s="123" t="s">
        <v>397</v>
      </c>
      <c r="C24" s="119" t="s">
        <v>398</v>
      </c>
      <c r="D24" s="147" t="s">
        <v>409</v>
      </c>
      <c r="E24" s="142">
        <v>1</v>
      </c>
      <c r="F24" s="6"/>
      <c r="G24" s="6"/>
      <c r="H24" s="6"/>
      <c r="I24" s="6"/>
      <c r="J24" s="6"/>
    </row>
    <row r="25" spans="1:10" ht="16.5">
      <c r="A25" s="25"/>
      <c r="B25" s="27"/>
      <c r="C25" s="27"/>
      <c r="D25" s="27"/>
      <c r="E25" s="141"/>
      <c r="F25" s="6"/>
      <c r="G25" s="6"/>
      <c r="H25" s="6"/>
      <c r="I25" s="6"/>
      <c r="J25" s="6"/>
    </row>
    <row r="26" spans="1:10" ht="16.5">
      <c r="A26" s="25"/>
      <c r="B26" s="27"/>
      <c r="C26" s="27"/>
      <c r="D26" s="27"/>
      <c r="E26" s="141"/>
      <c r="F26" s="6"/>
      <c r="G26" s="6"/>
      <c r="H26" s="6"/>
      <c r="I26" s="6"/>
      <c r="J26" s="6"/>
    </row>
    <row r="27" spans="1:10" ht="16.5">
      <c r="A27" s="25"/>
      <c r="B27" s="27"/>
      <c r="C27" s="27"/>
      <c r="D27" s="27"/>
      <c r="E27" s="141"/>
      <c r="F27" s="6"/>
      <c r="G27" s="6"/>
      <c r="H27" s="6"/>
      <c r="I27" s="6"/>
      <c r="J27" s="6"/>
    </row>
    <row r="28" spans="1:10" ht="16.5">
      <c r="A28" s="25"/>
      <c r="B28" s="27"/>
      <c r="C28" s="27"/>
      <c r="D28" s="27"/>
      <c r="E28" s="141"/>
      <c r="F28" s="6"/>
      <c r="G28" s="6"/>
      <c r="H28" s="6"/>
      <c r="I28" s="6"/>
      <c r="J28" s="6"/>
    </row>
    <row r="29" spans="1:10" ht="60">
      <c r="A29" s="25"/>
      <c r="B29" s="24"/>
      <c r="C29" s="114" t="s">
        <v>379</v>
      </c>
      <c r="D29" s="114" t="s">
        <v>410</v>
      </c>
      <c r="E29" s="141"/>
      <c r="F29" s="6"/>
      <c r="G29" s="6"/>
      <c r="H29" s="6"/>
      <c r="I29" s="6"/>
      <c r="J29" s="6"/>
    </row>
    <row r="30" spans="1:10" ht="75.75" customHeight="1">
      <c r="A30" s="25"/>
      <c r="B30" s="115" t="s">
        <v>382</v>
      </c>
      <c r="C30" s="116" t="s">
        <v>383</v>
      </c>
      <c r="D30" s="147" t="s">
        <v>239</v>
      </c>
      <c r="E30" s="142">
        <v>0.2</v>
      </c>
      <c r="F30" s="6"/>
      <c r="G30" s="6"/>
      <c r="H30" s="6"/>
      <c r="I30" s="6"/>
      <c r="J30" s="6"/>
    </row>
    <row r="31" spans="1:10" ht="65.25" customHeight="1">
      <c r="A31" s="25"/>
      <c r="B31" s="118" t="s">
        <v>385</v>
      </c>
      <c r="C31" s="119" t="s">
        <v>386</v>
      </c>
      <c r="D31" s="147" t="s">
        <v>411</v>
      </c>
      <c r="E31" s="142">
        <v>0.4</v>
      </c>
      <c r="F31" s="6"/>
      <c r="G31" s="6"/>
      <c r="H31" s="6"/>
      <c r="I31" s="6"/>
      <c r="J31" s="6"/>
    </row>
    <row r="32" spans="1:10" ht="57" customHeight="1">
      <c r="A32" s="25"/>
      <c r="B32" s="121" t="s">
        <v>389</v>
      </c>
      <c r="C32" s="119" t="s">
        <v>390</v>
      </c>
      <c r="D32" s="147" t="s">
        <v>412</v>
      </c>
      <c r="E32" s="142">
        <v>0.6</v>
      </c>
      <c r="F32" s="6"/>
      <c r="G32" s="6"/>
      <c r="H32" s="6"/>
      <c r="I32" s="6"/>
      <c r="J32" s="6"/>
    </row>
    <row r="33" spans="1:10" ht="66.75" customHeight="1">
      <c r="A33" s="25"/>
      <c r="B33" s="122" t="s">
        <v>393</v>
      </c>
      <c r="C33" s="119" t="s">
        <v>394</v>
      </c>
      <c r="D33" s="147" t="s">
        <v>413</v>
      </c>
      <c r="E33" s="142">
        <v>0.8</v>
      </c>
      <c r="F33" s="6"/>
      <c r="G33" s="6"/>
      <c r="H33" s="6"/>
      <c r="I33" s="6"/>
      <c r="J33" s="6"/>
    </row>
    <row r="34" spans="1:10" ht="79.5" customHeight="1">
      <c r="A34" s="25"/>
      <c r="B34" s="123" t="s">
        <v>397</v>
      </c>
      <c r="C34" s="119" t="s">
        <v>398</v>
      </c>
      <c r="D34" s="147" t="s">
        <v>414</v>
      </c>
      <c r="E34" s="142">
        <v>1</v>
      </c>
      <c r="F34" s="6"/>
      <c r="G34" s="6"/>
      <c r="H34" s="6"/>
      <c r="I34" s="6"/>
      <c r="J34" s="6"/>
    </row>
    <row r="35" spans="1:10">
      <c r="A35" s="25"/>
      <c r="B35" s="25"/>
      <c r="C35" s="25" t="s">
        <v>415</v>
      </c>
      <c r="D35" s="25" t="s">
        <v>416</v>
      </c>
      <c r="E35" s="141"/>
      <c r="F35" s="6"/>
      <c r="G35" s="6"/>
      <c r="H35" s="6"/>
      <c r="I35" s="6"/>
      <c r="J35" s="6"/>
    </row>
    <row r="36" spans="1:10">
      <c r="A36" s="25"/>
      <c r="B36" s="25"/>
      <c r="C36" s="25"/>
      <c r="D36" s="25"/>
      <c r="E36" s="141"/>
      <c r="F36" s="6"/>
      <c r="G36" s="6"/>
      <c r="H36" s="6"/>
      <c r="I36" s="6"/>
      <c r="J36" s="6"/>
    </row>
    <row r="37" spans="1:10">
      <c r="A37" s="25"/>
      <c r="B37" s="25"/>
      <c r="C37" s="25"/>
      <c r="D37" s="25"/>
      <c r="E37" s="141"/>
      <c r="F37" s="6"/>
      <c r="G37" s="6"/>
      <c r="H37" s="6"/>
      <c r="I37" s="6"/>
      <c r="J37" s="6"/>
    </row>
    <row r="38" spans="1:10" ht="60">
      <c r="A38" s="25"/>
      <c r="B38" s="24"/>
      <c r="C38" s="114" t="s">
        <v>379</v>
      </c>
      <c r="D38" s="114" t="s">
        <v>330</v>
      </c>
      <c r="E38" s="141"/>
      <c r="F38" s="6"/>
      <c r="G38" s="6"/>
      <c r="H38" s="6"/>
      <c r="I38" s="6"/>
      <c r="J38" s="6"/>
    </row>
    <row r="39" spans="1:10" ht="99">
      <c r="A39" s="25"/>
      <c r="B39" s="115" t="s">
        <v>382</v>
      </c>
      <c r="C39" s="116" t="s">
        <v>383</v>
      </c>
      <c r="D39" s="148" t="s">
        <v>417</v>
      </c>
      <c r="E39" s="142">
        <v>0.2</v>
      </c>
      <c r="F39" s="6"/>
      <c r="G39" s="6"/>
      <c r="H39" s="6"/>
      <c r="I39" s="6"/>
      <c r="J39" s="6"/>
    </row>
    <row r="40" spans="1:10" ht="99">
      <c r="A40" s="25"/>
      <c r="B40" s="118" t="s">
        <v>385</v>
      </c>
      <c r="C40" s="119" t="s">
        <v>386</v>
      </c>
      <c r="D40" s="148" t="s">
        <v>418</v>
      </c>
      <c r="E40" s="142">
        <v>0.4</v>
      </c>
      <c r="F40" s="6"/>
      <c r="G40" s="6"/>
      <c r="H40" s="6"/>
      <c r="I40" s="6"/>
      <c r="J40" s="6"/>
    </row>
    <row r="41" spans="1:10" ht="99">
      <c r="A41" s="25"/>
      <c r="B41" s="121" t="s">
        <v>389</v>
      </c>
      <c r="C41" s="119" t="s">
        <v>390</v>
      </c>
      <c r="D41" s="148" t="s">
        <v>419</v>
      </c>
      <c r="E41" s="142">
        <v>0.6</v>
      </c>
      <c r="F41" s="6"/>
      <c r="G41" s="6"/>
      <c r="H41" s="6"/>
      <c r="I41" s="6"/>
      <c r="J41" s="6"/>
    </row>
    <row r="42" spans="1:10" ht="99">
      <c r="A42" s="25"/>
      <c r="B42" s="122" t="s">
        <v>393</v>
      </c>
      <c r="C42" s="119" t="s">
        <v>394</v>
      </c>
      <c r="D42" s="148" t="s">
        <v>420</v>
      </c>
      <c r="E42" s="142">
        <v>0.8</v>
      </c>
      <c r="F42" s="6"/>
      <c r="G42" s="6"/>
      <c r="H42" s="6"/>
      <c r="I42" s="6"/>
      <c r="J42" s="6"/>
    </row>
    <row r="43" spans="1:10" ht="99">
      <c r="A43" s="25"/>
      <c r="B43" s="123" t="s">
        <v>397</v>
      </c>
      <c r="C43" s="119" t="s">
        <v>398</v>
      </c>
      <c r="D43" s="148" t="s">
        <v>421</v>
      </c>
      <c r="E43" s="142">
        <v>1</v>
      </c>
      <c r="F43" s="6"/>
      <c r="G43" s="6"/>
      <c r="H43" s="6"/>
      <c r="I43" s="6"/>
      <c r="J43" s="6"/>
    </row>
    <row r="44" spans="1:10">
      <c r="A44" s="25"/>
      <c r="B44" s="25"/>
      <c r="C44" s="25"/>
      <c r="D44" s="25"/>
      <c r="E44" s="141"/>
      <c r="F44" s="6"/>
      <c r="G44" s="6"/>
      <c r="H44" s="6"/>
      <c r="I44" s="6"/>
      <c r="J44" s="6"/>
    </row>
    <row r="45" spans="1:10" ht="56.25" customHeight="1">
      <c r="A45" s="25"/>
      <c r="B45" s="25"/>
      <c r="C45" s="25"/>
      <c r="D45" s="114" t="s">
        <v>422</v>
      </c>
      <c r="E45" s="141"/>
      <c r="F45" s="6"/>
      <c r="G45" s="6"/>
      <c r="H45" s="6"/>
      <c r="I45" s="6"/>
      <c r="J45" s="6"/>
    </row>
    <row r="46" spans="1:10" ht="94.5" customHeight="1">
      <c r="A46" s="25"/>
      <c r="B46" s="122" t="s">
        <v>393</v>
      </c>
      <c r="C46" s="25"/>
      <c r="D46" s="120" t="s">
        <v>423</v>
      </c>
      <c r="E46" s="142">
        <v>0.8</v>
      </c>
      <c r="F46" s="6"/>
      <c r="G46" s="6"/>
      <c r="H46" s="6"/>
      <c r="I46" s="6"/>
      <c r="J46" s="6"/>
    </row>
    <row r="47" spans="1:10" ht="105.75" customHeight="1">
      <c r="A47" s="25"/>
      <c r="B47" s="123" t="s">
        <v>397</v>
      </c>
      <c r="C47" s="26"/>
      <c r="D47" s="120" t="s">
        <v>424</v>
      </c>
      <c r="E47" s="142">
        <v>1</v>
      </c>
      <c r="F47" s="6"/>
      <c r="G47" s="6"/>
      <c r="H47" s="6"/>
      <c r="I47" s="6"/>
      <c r="J47" s="6"/>
    </row>
    <row r="48" spans="1:10">
      <c r="A48" s="25"/>
      <c r="B48" s="22"/>
      <c r="C48" s="22"/>
      <c r="D48" s="22"/>
      <c r="E48" s="141"/>
      <c r="F48" s="6"/>
      <c r="G48" s="6"/>
      <c r="H48" s="6"/>
      <c r="I48" s="6"/>
      <c r="J48" s="6"/>
    </row>
    <row r="49" spans="1:10">
      <c r="A49" s="25"/>
      <c r="B49" s="22"/>
      <c r="C49" s="22"/>
      <c r="D49" s="22"/>
      <c r="E49" s="141"/>
      <c r="F49" s="6"/>
      <c r="G49" s="6"/>
      <c r="H49" s="6"/>
      <c r="I49" s="6"/>
      <c r="J49" s="6"/>
    </row>
    <row r="50" spans="1:10" ht="20.25">
      <c r="A50" s="25"/>
      <c r="B50" s="25"/>
      <c r="C50" s="26"/>
      <c r="D50" s="26"/>
      <c r="E50" s="141"/>
      <c r="F50" s="6"/>
      <c r="G50" s="6"/>
      <c r="H50" s="6"/>
      <c r="I50" s="6"/>
      <c r="J50" s="6"/>
    </row>
    <row r="51" spans="1:10" ht="46.5" customHeight="1">
      <c r="A51" s="25"/>
      <c r="B51" s="25"/>
      <c r="C51" s="25"/>
      <c r="D51" s="114" t="s">
        <v>306</v>
      </c>
      <c r="E51" s="141"/>
      <c r="F51" s="6"/>
      <c r="G51" s="6"/>
      <c r="H51" s="6"/>
      <c r="I51" s="6"/>
      <c r="J51" s="6"/>
    </row>
    <row r="52" spans="1:10" ht="90" customHeight="1">
      <c r="A52" s="25"/>
      <c r="B52" s="122" t="s">
        <v>393</v>
      </c>
      <c r="C52" s="25"/>
      <c r="D52" s="120" t="s">
        <v>311</v>
      </c>
      <c r="E52" s="142">
        <v>0.8</v>
      </c>
      <c r="F52" s="6"/>
      <c r="G52" s="6"/>
      <c r="H52" s="6"/>
      <c r="I52" s="6"/>
      <c r="J52" s="6"/>
    </row>
    <row r="53" spans="1:10" ht="66">
      <c r="A53" s="25"/>
      <c r="B53" s="123" t="s">
        <v>397</v>
      </c>
      <c r="C53" s="26"/>
      <c r="D53" s="120" t="s">
        <v>425</v>
      </c>
      <c r="E53" s="142">
        <v>1</v>
      </c>
      <c r="F53" s="6"/>
      <c r="G53" s="6"/>
      <c r="H53" s="6"/>
      <c r="I53" s="6"/>
      <c r="J53" s="6"/>
    </row>
    <row r="54" spans="1:10" ht="20.25">
      <c r="A54" s="25"/>
      <c r="B54" s="25"/>
      <c r="C54" s="26"/>
      <c r="D54" s="26"/>
      <c r="E54" s="141"/>
      <c r="F54" s="6"/>
      <c r="G54" s="6"/>
      <c r="H54" s="6"/>
      <c r="I54" s="6"/>
      <c r="J54" s="6"/>
    </row>
    <row r="55" spans="1:10" ht="20.25">
      <c r="A55" s="25"/>
      <c r="B55" s="25"/>
      <c r="C55" s="26"/>
      <c r="D55" s="26"/>
      <c r="E55" s="141"/>
      <c r="F55" s="6"/>
      <c r="G55" s="6"/>
      <c r="H55" s="6"/>
      <c r="I55" s="6"/>
      <c r="J55" s="6"/>
    </row>
    <row r="56" spans="1:10" ht="20.25">
      <c r="A56" s="25"/>
      <c r="B56" s="25"/>
      <c r="C56" s="26"/>
      <c r="D56" s="26"/>
      <c r="E56" s="141"/>
      <c r="F56" s="6"/>
      <c r="G56" s="6"/>
      <c r="H56" s="6"/>
      <c r="I56" s="6"/>
      <c r="J56" s="6"/>
    </row>
    <row r="57" spans="1:10" ht="20.25">
      <c r="A57" s="25"/>
      <c r="B57" s="25"/>
      <c r="C57" s="26"/>
      <c r="D57" s="26"/>
      <c r="E57" s="141"/>
      <c r="F57" s="6"/>
      <c r="G57" s="6"/>
      <c r="H57" s="6"/>
      <c r="I57" s="6"/>
      <c r="J57" s="6"/>
    </row>
    <row r="58" spans="1:10" ht="20.25">
      <c r="A58" s="25"/>
      <c r="B58" s="25"/>
      <c r="C58" s="26"/>
      <c r="D58" s="26"/>
      <c r="E58" s="141"/>
      <c r="F58" s="6"/>
      <c r="G58" s="6"/>
      <c r="H58" s="6"/>
      <c r="I58" s="6"/>
      <c r="J58" s="6"/>
    </row>
    <row r="59" spans="1:10" ht="20.25">
      <c r="A59" s="25"/>
      <c r="B59" s="25"/>
      <c r="C59" s="26"/>
      <c r="D59" s="26"/>
      <c r="E59" s="141"/>
      <c r="F59" s="6"/>
      <c r="G59" s="6"/>
      <c r="H59" s="6"/>
      <c r="I59" s="6"/>
      <c r="J59" s="6"/>
    </row>
    <row r="60" spans="1:10" ht="20.25">
      <c r="A60" s="25"/>
      <c r="B60" s="25"/>
      <c r="C60" s="26"/>
      <c r="D60" s="26"/>
      <c r="E60" s="141"/>
      <c r="F60" s="6"/>
      <c r="G60" s="6"/>
      <c r="H60" s="6"/>
      <c r="I60" s="6"/>
      <c r="J60" s="6"/>
    </row>
    <row r="61" spans="1:10" ht="20.25">
      <c r="A61" s="25"/>
      <c r="B61" s="25"/>
      <c r="C61" s="26"/>
      <c r="D61" s="26"/>
      <c r="E61" s="141"/>
      <c r="F61" s="6"/>
      <c r="G61" s="6"/>
      <c r="H61" s="6"/>
      <c r="I61" s="6"/>
      <c r="J61" s="6"/>
    </row>
    <row r="62" spans="1:10" ht="20.25">
      <c r="A62" s="25"/>
      <c r="B62" s="25"/>
      <c r="C62" s="26"/>
      <c r="D62" s="26"/>
      <c r="E62" s="141"/>
      <c r="F62" s="6"/>
      <c r="G62" s="6"/>
      <c r="H62" s="6"/>
      <c r="I62" s="6"/>
      <c r="J62" s="6"/>
    </row>
    <row r="63" spans="1:10" ht="20.25">
      <c r="A63" s="25"/>
      <c r="B63" s="25"/>
      <c r="C63" s="26"/>
      <c r="D63" s="26"/>
      <c r="E63" s="141"/>
      <c r="F63" s="6"/>
      <c r="G63" s="6"/>
      <c r="H63" s="6"/>
      <c r="I63" s="6"/>
      <c r="J63" s="6"/>
    </row>
    <row r="64" spans="1:10" ht="20.25">
      <c r="A64" s="25"/>
      <c r="B64" s="25"/>
      <c r="C64" s="26"/>
      <c r="D64" s="26"/>
      <c r="E64" s="141"/>
      <c r="F64" s="6"/>
      <c r="G64" s="6"/>
      <c r="H64" s="6"/>
      <c r="I64" s="6"/>
      <c r="J64" s="6"/>
    </row>
    <row r="65" spans="1:10" ht="20.25">
      <c r="A65" s="25"/>
      <c r="B65" s="25"/>
      <c r="C65" s="26"/>
      <c r="D65" s="26"/>
      <c r="E65" s="141"/>
      <c r="F65" s="6"/>
      <c r="G65" s="6"/>
      <c r="H65" s="6"/>
      <c r="I65" s="6"/>
      <c r="J65" s="6"/>
    </row>
    <row r="66" spans="1:10" ht="20.25">
      <c r="A66" s="25"/>
      <c r="B66" s="25"/>
      <c r="C66" s="26"/>
      <c r="D66" s="26"/>
      <c r="E66" s="141"/>
      <c r="F66" s="6"/>
      <c r="G66" s="6"/>
      <c r="H66" s="6"/>
      <c r="I66" s="6"/>
      <c r="J66" s="6"/>
    </row>
    <row r="67" spans="1:10" ht="20.25">
      <c r="A67" s="25"/>
      <c r="B67" s="25"/>
      <c r="C67" s="26"/>
      <c r="D67" s="26"/>
      <c r="E67" s="141"/>
      <c r="F67" s="6"/>
      <c r="G67" s="6"/>
      <c r="H67" s="6"/>
      <c r="I67" s="6"/>
      <c r="J67" s="6"/>
    </row>
    <row r="68" spans="1:10" ht="20.25">
      <c r="A68" s="25"/>
      <c r="B68" s="25"/>
      <c r="C68" s="26"/>
      <c r="D68" s="26"/>
      <c r="E68" s="141"/>
      <c r="F68" s="6"/>
      <c r="G68" s="6"/>
      <c r="H68" s="6"/>
      <c r="I68" s="6"/>
      <c r="J68" s="6"/>
    </row>
    <row r="69" spans="1:10" ht="20.25">
      <c r="A69" s="25"/>
      <c r="B69" s="25"/>
      <c r="C69" s="26"/>
      <c r="D69" s="26"/>
      <c r="E69" s="141"/>
      <c r="F69" s="6"/>
      <c r="G69" s="6"/>
      <c r="H69" s="6"/>
      <c r="I69" s="6"/>
      <c r="J69" s="6"/>
    </row>
    <row r="70" spans="1:10" ht="20.25">
      <c r="A70" s="25"/>
      <c r="B70" s="25"/>
      <c r="C70" s="26"/>
      <c r="D70" s="26"/>
      <c r="E70" s="141"/>
      <c r="F70" s="6"/>
      <c r="G70" s="6"/>
      <c r="H70" s="6"/>
      <c r="I70" s="6"/>
      <c r="J70" s="6"/>
    </row>
    <row r="71" spans="1:10" ht="20.25">
      <c r="A71" s="25"/>
      <c r="B71" s="25"/>
      <c r="C71" s="26"/>
      <c r="D71" s="26"/>
      <c r="E71" s="141"/>
      <c r="F71" s="6"/>
      <c r="G71" s="6"/>
      <c r="H71" s="6"/>
      <c r="I71" s="6"/>
      <c r="J71" s="6"/>
    </row>
    <row r="72" spans="1:10" ht="20.25">
      <c r="A72" s="25"/>
      <c r="B72" s="25"/>
      <c r="C72" s="26"/>
      <c r="D72" s="26"/>
      <c r="E72" s="141"/>
      <c r="F72" s="6"/>
      <c r="G72" s="6"/>
      <c r="H72" s="6"/>
      <c r="I72" s="6"/>
      <c r="J72" s="6"/>
    </row>
    <row r="73" spans="1:10" ht="20.25">
      <c r="A73" s="25"/>
      <c r="B73" s="25"/>
      <c r="C73" s="26"/>
      <c r="D73" s="26"/>
      <c r="E73" s="141"/>
      <c r="F73" s="6"/>
      <c r="G73" s="6"/>
      <c r="H73" s="6"/>
      <c r="I73" s="6"/>
      <c r="J73" s="6"/>
    </row>
    <row r="74" spans="1:10" ht="20.25">
      <c r="A74" s="25"/>
      <c r="B74" s="25"/>
      <c r="C74" s="26"/>
      <c r="D74" s="26"/>
      <c r="E74" s="141"/>
      <c r="F74" s="6"/>
      <c r="G74" s="6"/>
      <c r="H74" s="6"/>
      <c r="I74" s="6"/>
      <c r="J74" s="6"/>
    </row>
    <row r="75" spans="1:10" ht="20.25">
      <c r="A75" s="25"/>
      <c r="B75" s="25"/>
      <c r="C75" s="26"/>
      <c r="D75" s="26"/>
      <c r="E75" s="141"/>
      <c r="F75" s="6"/>
      <c r="G75" s="6"/>
      <c r="H75" s="6"/>
      <c r="I75" s="6"/>
      <c r="J75" s="6"/>
    </row>
    <row r="76" spans="1:10" ht="20.25">
      <c r="A76" s="25"/>
      <c r="B76" s="25"/>
      <c r="C76" s="26"/>
      <c r="D76" s="26"/>
      <c r="E76" s="141"/>
      <c r="F76" s="6"/>
      <c r="G76" s="6"/>
      <c r="H76" s="6"/>
      <c r="I76" s="6"/>
      <c r="J76" s="6"/>
    </row>
    <row r="77" spans="1:10" ht="20.25">
      <c r="A77" s="25"/>
      <c r="B77" s="25"/>
      <c r="C77" s="26"/>
      <c r="D77" s="26"/>
      <c r="E77" s="141"/>
      <c r="F77" s="6"/>
      <c r="G77" s="6"/>
      <c r="H77" s="6"/>
      <c r="I77" s="6"/>
      <c r="J77" s="6"/>
    </row>
    <row r="78" spans="1:10" ht="20.25">
      <c r="A78" s="25"/>
      <c r="B78" s="25"/>
      <c r="C78" s="26"/>
      <c r="D78" s="26"/>
      <c r="E78" s="141"/>
      <c r="F78" s="6"/>
      <c r="G78" s="6"/>
      <c r="H78" s="6"/>
      <c r="I78" s="6"/>
      <c r="J78" s="6"/>
    </row>
    <row r="79" spans="1:10" ht="20.25">
      <c r="A79" s="25"/>
      <c r="B79" s="25"/>
      <c r="C79" s="26"/>
      <c r="D79" s="26"/>
      <c r="E79" s="141"/>
      <c r="F79" s="6"/>
      <c r="G79" s="6"/>
      <c r="H79" s="6"/>
      <c r="I79" s="6"/>
      <c r="J79" s="6"/>
    </row>
    <row r="80" spans="1:10" s="6" customFormat="1" ht="20.25">
      <c r="A80" s="25"/>
      <c r="B80" s="25"/>
      <c r="C80" s="26"/>
      <c r="D80" s="26"/>
      <c r="E80" s="141"/>
    </row>
    <row r="81" spans="1:5" s="6" customFormat="1" ht="20.25">
      <c r="A81" s="25"/>
      <c r="B81" s="25"/>
      <c r="C81" s="26"/>
      <c r="D81" s="26"/>
      <c r="E81" s="141"/>
    </row>
    <row r="82" spans="1:5" s="6" customFormat="1" ht="20.25">
      <c r="A82" s="25"/>
      <c r="B82" s="25"/>
      <c r="C82" s="26"/>
      <c r="D82" s="26"/>
      <c r="E82" s="141"/>
    </row>
    <row r="83" spans="1:5" s="6" customFormat="1" ht="20.25">
      <c r="A83" s="25"/>
      <c r="B83" s="25"/>
      <c r="C83" s="26"/>
      <c r="D83" s="26"/>
      <c r="E83" s="141"/>
    </row>
    <row r="84" spans="1:5" s="6" customFormat="1" ht="20.25">
      <c r="A84" s="25"/>
      <c r="B84" s="25"/>
      <c r="C84" s="26"/>
      <c r="D84" s="26"/>
      <c r="E84" s="141"/>
    </row>
    <row r="85" spans="1:5" s="6" customFormat="1" ht="20.25">
      <c r="A85" s="25"/>
      <c r="B85" s="25"/>
      <c r="C85" s="26"/>
      <c r="D85" s="26"/>
      <c r="E85" s="141"/>
    </row>
    <row r="86" spans="1:5" s="6" customFormat="1" ht="20.25">
      <c r="A86" s="25"/>
      <c r="B86" s="25"/>
      <c r="C86" s="26"/>
      <c r="D86" s="26"/>
      <c r="E86" s="141"/>
    </row>
    <row r="87" spans="1:5" s="6" customFormat="1" ht="20.25">
      <c r="A87" s="25"/>
      <c r="B87" s="25"/>
      <c r="C87" s="26"/>
      <c r="D87" s="26"/>
      <c r="E87" s="141"/>
    </row>
    <row r="88" spans="1:5" s="6" customFormat="1" ht="20.25">
      <c r="A88" s="25"/>
      <c r="B88" s="25"/>
      <c r="C88" s="26"/>
      <c r="D88" s="26"/>
      <c r="E88" s="141"/>
    </row>
    <row r="89" spans="1:5" s="6" customFormat="1" ht="20.25">
      <c r="A89" s="25"/>
      <c r="B89" s="25"/>
      <c r="C89" s="26"/>
      <c r="D89" s="26"/>
      <c r="E89" s="141"/>
    </row>
    <row r="90" spans="1:5" s="6" customFormat="1" ht="20.25">
      <c r="A90" s="25"/>
      <c r="B90" s="25"/>
      <c r="C90" s="26"/>
      <c r="D90" s="26"/>
      <c r="E90" s="141"/>
    </row>
    <row r="91" spans="1:5" s="6" customFormat="1" ht="20.25">
      <c r="A91" s="25"/>
      <c r="B91" s="25"/>
      <c r="C91" s="26"/>
      <c r="D91" s="26"/>
      <c r="E91" s="141"/>
    </row>
    <row r="92" spans="1:5" s="6" customFormat="1" ht="20.25">
      <c r="A92" s="25"/>
      <c r="B92" s="25"/>
      <c r="C92" s="26"/>
      <c r="D92" s="26"/>
      <c r="E92" s="141"/>
    </row>
    <row r="93" spans="1:5" s="6" customFormat="1" ht="20.25">
      <c r="A93" s="25"/>
      <c r="B93" s="25"/>
      <c r="C93" s="26"/>
      <c r="D93" s="26"/>
      <c r="E93" s="141"/>
    </row>
    <row r="94" spans="1:5" s="6" customFormat="1" ht="20.25">
      <c r="A94" s="25"/>
      <c r="B94" s="25"/>
      <c r="C94" s="26"/>
      <c r="D94" s="26"/>
      <c r="E94" s="141"/>
    </row>
    <row r="95" spans="1:5" s="6" customFormat="1" ht="20.25">
      <c r="A95" s="25"/>
      <c r="B95" s="25"/>
      <c r="C95" s="26"/>
      <c r="D95" s="26"/>
      <c r="E95" s="141"/>
    </row>
    <row r="96" spans="1:5" s="6" customFormat="1" ht="20.25">
      <c r="A96" s="25"/>
      <c r="B96" s="25"/>
      <c r="C96" s="26"/>
      <c r="D96" s="26"/>
      <c r="E96" s="141"/>
    </row>
    <row r="97" spans="1:5" s="6" customFormat="1" ht="20.25">
      <c r="A97" s="25"/>
      <c r="B97" s="25"/>
      <c r="C97" s="26"/>
      <c r="D97" s="26"/>
      <c r="E97" s="141"/>
    </row>
    <row r="98" spans="1:5" s="6" customFormat="1" ht="20.25">
      <c r="A98" s="25"/>
      <c r="B98" s="25"/>
      <c r="C98" s="26"/>
      <c r="D98" s="26"/>
      <c r="E98" s="141"/>
    </row>
    <row r="99" spans="1:5" s="6" customFormat="1" ht="20.25">
      <c r="A99" s="25"/>
      <c r="B99" s="25"/>
      <c r="C99" s="26"/>
      <c r="D99" s="26"/>
      <c r="E99" s="141"/>
    </row>
    <row r="100" spans="1:5" s="6" customFormat="1" ht="20.25">
      <c r="A100" s="25"/>
      <c r="B100" s="25"/>
      <c r="C100" s="26"/>
      <c r="D100" s="26"/>
      <c r="E100" s="141"/>
    </row>
    <row r="101" spans="1:5" s="6" customFormat="1" ht="20.25">
      <c r="A101" s="25"/>
      <c r="B101" s="25"/>
      <c r="C101" s="26"/>
      <c r="D101" s="26"/>
      <c r="E101" s="141"/>
    </row>
    <row r="102" spans="1:5" s="6" customFormat="1" ht="20.25">
      <c r="A102" s="25"/>
      <c r="B102" s="25"/>
      <c r="C102" s="26"/>
      <c r="D102" s="26"/>
      <c r="E102" s="141"/>
    </row>
    <row r="103" spans="1:5" s="6" customFormat="1" ht="20.25">
      <c r="A103" s="25"/>
      <c r="B103" s="25"/>
      <c r="C103" s="26"/>
      <c r="D103" s="26"/>
      <c r="E103" s="141"/>
    </row>
    <row r="104" spans="1:5" s="6" customFormat="1" ht="20.25">
      <c r="A104" s="25"/>
      <c r="B104" s="25"/>
      <c r="C104" s="26"/>
      <c r="D104" s="26"/>
      <c r="E104" s="141"/>
    </row>
    <row r="105" spans="1:5" s="6" customFormat="1" ht="20.25">
      <c r="A105" s="25"/>
      <c r="B105" s="25"/>
      <c r="C105" s="26"/>
      <c r="D105" s="26"/>
      <c r="E105" s="141"/>
    </row>
    <row r="106" spans="1:5" s="6" customFormat="1" ht="20.25">
      <c r="A106" s="25"/>
      <c r="B106" s="25"/>
      <c r="C106" s="26"/>
      <c r="D106" s="26"/>
      <c r="E106" s="141"/>
    </row>
    <row r="107" spans="1:5" s="6" customFormat="1" ht="20.25">
      <c r="A107" s="25"/>
      <c r="B107" s="25"/>
      <c r="C107" s="26"/>
      <c r="D107" s="26"/>
      <c r="E107" s="141"/>
    </row>
    <row r="108" spans="1:5" s="6" customFormat="1" ht="20.25">
      <c r="A108" s="25"/>
      <c r="B108" s="25"/>
      <c r="C108" s="26"/>
      <c r="D108" s="26"/>
      <c r="E108" s="141"/>
    </row>
    <row r="109" spans="1:5" s="6" customFormat="1" ht="20.25">
      <c r="A109" s="25"/>
      <c r="B109" s="25"/>
      <c r="C109" s="26"/>
      <c r="D109" s="26"/>
      <c r="E109" s="141"/>
    </row>
    <row r="110" spans="1:5" s="6" customFormat="1" ht="20.25">
      <c r="A110" s="25"/>
      <c r="B110" s="25"/>
      <c r="C110" s="26"/>
      <c r="D110" s="26"/>
      <c r="E110" s="141"/>
    </row>
    <row r="111" spans="1:5" s="6" customFormat="1" ht="20.25">
      <c r="A111" s="25"/>
      <c r="B111" s="25"/>
      <c r="C111" s="26"/>
      <c r="D111" s="26"/>
      <c r="E111" s="141"/>
    </row>
    <row r="112" spans="1:5" s="6" customFormat="1" ht="20.25">
      <c r="A112" s="25"/>
      <c r="B112" s="25"/>
      <c r="C112" s="26"/>
      <c r="D112" s="26"/>
      <c r="E112" s="141"/>
    </row>
    <row r="113" spans="1:5" s="6" customFormat="1" ht="20.25">
      <c r="A113" s="25"/>
      <c r="B113" s="25"/>
      <c r="C113" s="26"/>
      <c r="D113" s="26"/>
      <c r="E113" s="141"/>
    </row>
    <row r="114" spans="1:5" s="6" customFormat="1" ht="20.25">
      <c r="A114" s="25"/>
      <c r="B114" s="25"/>
      <c r="C114" s="26"/>
      <c r="D114" s="26"/>
      <c r="E114" s="141"/>
    </row>
    <row r="115" spans="1:5" s="6" customFormat="1" ht="20.25">
      <c r="A115" s="25"/>
      <c r="B115" s="25"/>
      <c r="C115" s="26"/>
      <c r="D115" s="26"/>
      <c r="E115" s="141"/>
    </row>
    <row r="116" spans="1:5" s="6" customFormat="1" ht="20.25">
      <c r="A116" s="25"/>
      <c r="B116" s="25"/>
      <c r="C116" s="26"/>
      <c r="D116" s="26"/>
      <c r="E116" s="141"/>
    </row>
    <row r="117" spans="1:5" s="6" customFormat="1" ht="20.25">
      <c r="A117" s="25"/>
      <c r="B117" s="25"/>
      <c r="C117" s="26"/>
      <c r="D117" s="26"/>
      <c r="E117" s="141"/>
    </row>
    <row r="118" spans="1:5" s="6" customFormat="1" ht="20.25">
      <c r="A118" s="25"/>
      <c r="B118" s="25"/>
      <c r="C118" s="26"/>
      <c r="D118" s="26"/>
      <c r="E118" s="141"/>
    </row>
    <row r="119" spans="1:5" s="6" customFormat="1" ht="20.25">
      <c r="A119" s="25"/>
      <c r="B119" s="25"/>
      <c r="C119" s="26"/>
      <c r="D119" s="26"/>
      <c r="E119" s="141"/>
    </row>
    <row r="120" spans="1:5" s="6" customFormat="1" ht="20.25">
      <c r="A120" s="25"/>
      <c r="B120" s="25"/>
      <c r="C120" s="26"/>
      <c r="D120" s="26"/>
      <c r="E120" s="141"/>
    </row>
    <row r="121" spans="1:5" s="6" customFormat="1" ht="20.25">
      <c r="A121" s="25"/>
      <c r="B121" s="25"/>
      <c r="C121" s="26"/>
      <c r="D121" s="26"/>
      <c r="E121" s="141"/>
    </row>
    <row r="122" spans="1:5" s="6" customFormat="1" ht="20.25">
      <c r="A122" s="25"/>
      <c r="B122" s="25"/>
      <c r="C122" s="26"/>
      <c r="D122" s="26"/>
      <c r="E122" s="141"/>
    </row>
    <row r="123" spans="1:5" s="6" customFormat="1" ht="20.25">
      <c r="A123" s="25"/>
      <c r="B123" s="25"/>
      <c r="C123" s="26"/>
      <c r="D123" s="26"/>
      <c r="E123" s="141"/>
    </row>
    <row r="124" spans="1:5" s="6" customFormat="1" ht="20.25">
      <c r="A124" s="25"/>
      <c r="B124" s="25"/>
      <c r="C124" s="26"/>
      <c r="D124" s="26"/>
      <c r="E124" s="141"/>
    </row>
    <row r="125" spans="1:5" s="6" customFormat="1" ht="20.25">
      <c r="A125" s="25"/>
      <c r="B125" s="25"/>
      <c r="C125" s="26"/>
      <c r="D125" s="26"/>
      <c r="E125" s="141"/>
    </row>
    <row r="126" spans="1:5" s="6" customFormat="1" ht="20.25">
      <c r="A126" s="25"/>
      <c r="B126" s="25"/>
      <c r="C126" s="26"/>
      <c r="D126" s="26"/>
      <c r="E126" s="141"/>
    </row>
    <row r="127" spans="1:5" s="6" customFormat="1" ht="20.25">
      <c r="A127" s="25"/>
      <c r="B127" s="25"/>
      <c r="C127" s="26"/>
      <c r="D127" s="26"/>
      <c r="E127" s="141"/>
    </row>
    <row r="128" spans="1:5" s="6" customFormat="1" ht="20.25">
      <c r="A128" s="25"/>
      <c r="B128" s="25"/>
      <c r="C128" s="26"/>
      <c r="D128" s="26"/>
      <c r="E128" s="141"/>
    </row>
    <row r="129" spans="1:5" s="6" customFormat="1" ht="20.25">
      <c r="A129" s="25"/>
      <c r="B129" s="25"/>
      <c r="C129" s="26"/>
      <c r="D129" s="26"/>
      <c r="E129" s="141"/>
    </row>
    <row r="130" spans="1:5" s="6" customFormat="1" ht="20.25">
      <c r="A130" s="25"/>
      <c r="B130" s="25"/>
      <c r="C130" s="26"/>
      <c r="D130" s="26"/>
      <c r="E130" s="141"/>
    </row>
    <row r="131" spans="1:5" s="6" customFormat="1" ht="20.25">
      <c r="A131" s="25"/>
      <c r="B131" s="25"/>
      <c r="C131" s="26"/>
      <c r="D131" s="26"/>
      <c r="E131" s="141"/>
    </row>
    <row r="132" spans="1:5" s="6" customFormat="1" ht="20.25">
      <c r="A132" s="25"/>
      <c r="B132" s="25"/>
      <c r="C132" s="26"/>
      <c r="D132" s="26"/>
      <c r="E132" s="141"/>
    </row>
    <row r="133" spans="1:5" s="6" customFormat="1" ht="20.25">
      <c r="A133" s="25"/>
      <c r="B133" s="25"/>
      <c r="C133" s="26"/>
      <c r="D133" s="26"/>
      <c r="E133" s="141"/>
    </row>
    <row r="134" spans="1:5" s="6" customFormat="1" ht="20.25">
      <c r="A134" s="25"/>
      <c r="B134" s="25"/>
      <c r="C134" s="26"/>
      <c r="D134" s="26"/>
      <c r="E134" s="141"/>
    </row>
    <row r="135" spans="1:5" s="6" customFormat="1" ht="20.25">
      <c r="A135" s="25"/>
      <c r="B135" s="25"/>
      <c r="C135" s="26"/>
      <c r="D135" s="26"/>
      <c r="E135" s="141"/>
    </row>
    <row r="136" spans="1:5" s="6" customFormat="1" ht="20.25">
      <c r="A136" s="25"/>
      <c r="B136" s="25"/>
      <c r="C136" s="26"/>
      <c r="D136" s="26"/>
      <c r="E136" s="141"/>
    </row>
    <row r="137" spans="1:5" s="6" customFormat="1" ht="20.25">
      <c r="A137" s="25"/>
      <c r="B137" s="25"/>
      <c r="C137" s="26"/>
      <c r="D137" s="26"/>
      <c r="E137" s="141"/>
    </row>
    <row r="138" spans="1:5" s="6" customFormat="1" ht="20.25">
      <c r="A138" s="25"/>
      <c r="B138" s="25"/>
      <c r="C138" s="26"/>
      <c r="D138" s="26"/>
      <c r="E138" s="141"/>
    </row>
    <row r="139" spans="1:5" s="6" customFormat="1" ht="20.25">
      <c r="A139" s="25"/>
      <c r="B139" s="25"/>
      <c r="C139" s="26"/>
      <c r="D139" s="26"/>
      <c r="E139" s="141"/>
    </row>
    <row r="140" spans="1:5" s="6" customFormat="1" ht="20.25">
      <c r="A140" s="25"/>
      <c r="B140" s="25"/>
      <c r="C140" s="26"/>
      <c r="D140" s="26"/>
      <c r="E140" s="141"/>
    </row>
    <row r="141" spans="1:5" s="6" customFormat="1" ht="20.25">
      <c r="A141" s="25"/>
      <c r="B141" s="25"/>
      <c r="C141" s="26"/>
      <c r="D141" s="26"/>
      <c r="E141" s="141"/>
    </row>
    <row r="142" spans="1:5" s="6" customFormat="1" ht="20.25">
      <c r="A142" s="25"/>
      <c r="B142" s="25"/>
      <c r="C142" s="26"/>
      <c r="D142" s="26"/>
      <c r="E142" s="141"/>
    </row>
    <row r="143" spans="1:5" s="6" customFormat="1" ht="20.25">
      <c r="A143" s="25"/>
      <c r="B143" s="25"/>
      <c r="C143" s="26"/>
      <c r="D143" s="26"/>
      <c r="E143" s="141"/>
    </row>
    <row r="144" spans="1:5" s="6" customFormat="1" ht="20.25">
      <c r="A144" s="25"/>
      <c r="B144" s="25"/>
      <c r="C144" s="26"/>
      <c r="D144" s="26"/>
      <c r="E144" s="141"/>
    </row>
    <row r="145" spans="1:5" s="6" customFormat="1" ht="20.25">
      <c r="A145" s="25"/>
      <c r="B145" s="25"/>
      <c r="C145" s="26"/>
      <c r="D145" s="26"/>
      <c r="E145" s="141"/>
    </row>
    <row r="146" spans="1:5" s="6" customFormat="1" ht="20.25">
      <c r="A146" s="25"/>
      <c r="B146" s="25"/>
      <c r="C146" s="26"/>
      <c r="D146" s="26"/>
      <c r="E146" s="141"/>
    </row>
    <row r="147" spans="1:5" s="6" customFormat="1" ht="20.25">
      <c r="A147" s="25"/>
      <c r="B147" s="25"/>
      <c r="C147" s="26"/>
      <c r="D147" s="26"/>
      <c r="E147" s="141"/>
    </row>
    <row r="148" spans="1:5" s="6" customFormat="1" ht="20.25">
      <c r="A148" s="25"/>
      <c r="B148" s="25"/>
      <c r="C148" s="26"/>
      <c r="D148" s="26"/>
      <c r="E148" s="141"/>
    </row>
    <row r="149" spans="1:5" s="6" customFormat="1" ht="20.25">
      <c r="A149" s="25"/>
      <c r="B149" s="25"/>
      <c r="C149" s="26"/>
      <c r="D149" s="26"/>
      <c r="E149" s="141"/>
    </row>
    <row r="150" spans="1:5" s="6" customFormat="1" ht="20.25">
      <c r="A150" s="25"/>
      <c r="B150" s="25"/>
      <c r="C150" s="26"/>
      <c r="D150" s="26"/>
      <c r="E150" s="141"/>
    </row>
    <row r="151" spans="1:5" s="6" customFormat="1" ht="20.25">
      <c r="A151" s="25"/>
      <c r="B151" s="25"/>
      <c r="C151" s="26"/>
      <c r="D151" s="26"/>
      <c r="E151" s="141"/>
    </row>
    <row r="152" spans="1:5" s="6" customFormat="1" ht="20.25">
      <c r="A152" s="25"/>
      <c r="B152" s="25"/>
      <c r="C152" s="26"/>
      <c r="D152" s="26"/>
      <c r="E152" s="141"/>
    </row>
    <row r="153" spans="1:5" s="6" customFormat="1" ht="20.25">
      <c r="A153" s="25"/>
      <c r="B153" s="25"/>
      <c r="C153" s="26"/>
      <c r="D153" s="26"/>
      <c r="E153" s="141"/>
    </row>
    <row r="154" spans="1:5" s="6" customFormat="1" ht="20.25">
      <c r="A154" s="25"/>
      <c r="B154" s="25"/>
      <c r="C154" s="26"/>
      <c r="D154" s="26"/>
      <c r="E154" s="141"/>
    </row>
    <row r="155" spans="1:5" s="6" customFormat="1" ht="20.25">
      <c r="A155" s="25"/>
      <c r="B155" s="25"/>
      <c r="C155" s="26"/>
      <c r="D155" s="26"/>
      <c r="E155" s="141"/>
    </row>
    <row r="156" spans="1:5" s="6" customFormat="1" ht="20.25">
      <c r="A156" s="25"/>
      <c r="B156" s="25"/>
      <c r="C156" s="26"/>
      <c r="D156" s="26"/>
      <c r="E156" s="141"/>
    </row>
    <row r="157" spans="1:5" s="6" customFormat="1" ht="20.25">
      <c r="A157" s="25"/>
      <c r="B157" s="25"/>
      <c r="C157" s="26"/>
      <c r="D157" s="26"/>
      <c r="E157" s="141"/>
    </row>
    <row r="158" spans="1:5" s="6" customFormat="1" ht="20.25">
      <c r="A158" s="25"/>
      <c r="B158" s="25"/>
      <c r="C158" s="26"/>
      <c r="D158" s="26"/>
      <c r="E158" s="141"/>
    </row>
    <row r="159" spans="1:5" s="6" customFormat="1" ht="20.25">
      <c r="A159" s="25"/>
      <c r="B159" s="25"/>
      <c r="C159" s="26"/>
      <c r="D159" s="26"/>
      <c r="E159" s="141"/>
    </row>
    <row r="160" spans="1:5" s="6" customFormat="1" ht="20.25">
      <c r="A160" s="25"/>
      <c r="B160" s="25"/>
      <c r="C160" s="26"/>
      <c r="D160" s="26"/>
      <c r="E160" s="141"/>
    </row>
    <row r="161" spans="1:5" s="6" customFormat="1" ht="20.25">
      <c r="A161" s="25"/>
      <c r="B161" s="25"/>
      <c r="C161" s="26"/>
      <c r="D161" s="26"/>
      <c r="E161" s="141"/>
    </row>
    <row r="162" spans="1:5" s="6" customFormat="1" ht="20.25">
      <c r="A162" s="25"/>
      <c r="B162" s="25"/>
      <c r="C162" s="26"/>
      <c r="D162" s="26"/>
      <c r="E162" s="141"/>
    </row>
    <row r="163" spans="1:5" s="6" customFormat="1" ht="20.25">
      <c r="A163" s="25"/>
      <c r="B163" s="25"/>
      <c r="C163" s="26"/>
      <c r="D163" s="26"/>
      <c r="E163" s="141"/>
    </row>
    <row r="164" spans="1:5" s="6" customFormat="1" ht="20.25">
      <c r="A164" s="25"/>
      <c r="B164" s="25"/>
      <c r="C164" s="26"/>
      <c r="D164" s="26"/>
      <c r="E164" s="141"/>
    </row>
    <row r="165" spans="1:5" s="6" customFormat="1" ht="20.25">
      <c r="A165" s="25"/>
      <c r="B165" s="25"/>
      <c r="C165" s="26"/>
      <c r="D165" s="26"/>
      <c r="E165" s="141"/>
    </row>
    <row r="166" spans="1:5" s="6" customFormat="1" ht="20.25">
      <c r="A166" s="25"/>
      <c r="B166" s="25"/>
      <c r="C166" s="26"/>
      <c r="D166" s="26"/>
      <c r="E166" s="141"/>
    </row>
    <row r="167" spans="1:5" s="6" customFormat="1" ht="20.25">
      <c r="A167" s="25"/>
      <c r="B167" s="25"/>
      <c r="C167" s="26"/>
      <c r="D167" s="26"/>
      <c r="E167" s="141"/>
    </row>
    <row r="168" spans="1:5" s="6" customFormat="1" ht="20.25">
      <c r="A168" s="25"/>
      <c r="B168" s="25"/>
      <c r="C168" s="26"/>
      <c r="D168" s="26"/>
      <c r="E168" s="141"/>
    </row>
    <row r="169" spans="1:5" s="6" customFormat="1" ht="20.25">
      <c r="A169" s="25"/>
      <c r="B169" s="25"/>
      <c r="C169" s="26"/>
      <c r="D169" s="26"/>
      <c r="E169" s="141"/>
    </row>
    <row r="170" spans="1:5" s="6" customFormat="1" ht="20.25">
      <c r="A170" s="25"/>
      <c r="B170" s="25"/>
      <c r="C170" s="26"/>
      <c r="D170" s="26"/>
      <c r="E170" s="141"/>
    </row>
    <row r="171" spans="1:5" s="6" customFormat="1" ht="20.25">
      <c r="A171" s="25"/>
      <c r="B171" s="25"/>
      <c r="C171" s="26"/>
      <c r="D171" s="26"/>
      <c r="E171" s="141"/>
    </row>
    <row r="172" spans="1:5" s="6" customFormat="1" ht="20.25">
      <c r="A172" s="25"/>
      <c r="B172" s="25"/>
      <c r="C172" s="26"/>
      <c r="D172" s="26"/>
      <c r="E172" s="141"/>
    </row>
    <row r="173" spans="1:5" s="6" customFormat="1" ht="20.25">
      <c r="A173" s="25"/>
      <c r="B173" s="25"/>
      <c r="C173" s="26"/>
      <c r="D173" s="26"/>
      <c r="E173" s="141"/>
    </row>
    <row r="174" spans="1:5" s="6" customFormat="1" ht="20.25">
      <c r="A174" s="25"/>
      <c r="B174" s="25"/>
      <c r="C174" s="26"/>
      <c r="D174" s="26"/>
      <c r="E174" s="141"/>
    </row>
    <row r="175" spans="1:5" s="6" customFormat="1" ht="20.25">
      <c r="A175" s="25"/>
      <c r="B175" s="25"/>
      <c r="C175" s="26"/>
      <c r="D175" s="26"/>
      <c r="E175" s="141"/>
    </row>
    <row r="176" spans="1:5" s="6" customFormat="1" ht="20.25">
      <c r="A176" s="25"/>
      <c r="B176" s="25"/>
      <c r="C176" s="26"/>
      <c r="D176" s="26"/>
      <c r="E176" s="141"/>
    </row>
    <row r="177" spans="1:5" s="6" customFormat="1" ht="20.25">
      <c r="A177" s="25"/>
      <c r="B177" s="25"/>
      <c r="C177" s="26"/>
      <c r="D177" s="26"/>
      <c r="E177" s="141"/>
    </row>
    <row r="178" spans="1:5" s="6" customFormat="1" ht="20.25">
      <c r="A178" s="25"/>
      <c r="B178" s="25"/>
      <c r="C178" s="26"/>
      <c r="D178" s="26"/>
      <c r="E178" s="141"/>
    </row>
    <row r="179" spans="1:5" s="6" customFormat="1" ht="20.25">
      <c r="A179" s="25"/>
      <c r="B179" s="25"/>
      <c r="C179" s="26"/>
      <c r="D179" s="26"/>
      <c r="E179" s="141"/>
    </row>
    <row r="180" spans="1:5" s="6" customFormat="1" ht="20.25">
      <c r="A180" s="25"/>
      <c r="B180" s="25"/>
      <c r="C180" s="26"/>
      <c r="D180" s="26"/>
      <c r="E180" s="141"/>
    </row>
    <row r="181" spans="1:5" s="6" customFormat="1" ht="20.25">
      <c r="A181" s="25"/>
      <c r="B181" s="25"/>
      <c r="C181" s="26"/>
      <c r="D181" s="26"/>
      <c r="E181" s="141"/>
    </row>
    <row r="182" spans="1:5" s="6" customFormat="1" ht="20.25">
      <c r="A182" s="25"/>
      <c r="B182" s="25"/>
      <c r="C182" s="26"/>
      <c r="D182" s="26"/>
      <c r="E182" s="141"/>
    </row>
    <row r="183" spans="1:5" s="6" customFormat="1" ht="20.25">
      <c r="A183" s="25"/>
      <c r="B183" s="25"/>
      <c r="C183" s="26"/>
      <c r="D183" s="26"/>
      <c r="E183" s="141"/>
    </row>
    <row r="184" spans="1:5" s="6" customFormat="1" ht="20.25">
      <c r="A184" s="25"/>
      <c r="B184" s="25"/>
      <c r="C184" s="26"/>
      <c r="D184" s="26"/>
      <c r="E184" s="141"/>
    </row>
    <row r="185" spans="1:5" s="6" customFormat="1" ht="20.25">
      <c r="A185" s="25"/>
      <c r="B185" s="25"/>
      <c r="C185" s="26"/>
      <c r="D185" s="26"/>
      <c r="E185" s="141"/>
    </row>
    <row r="186" spans="1:5" s="6" customFormat="1" ht="20.25">
      <c r="A186" s="25"/>
      <c r="B186" s="25"/>
      <c r="C186" s="26"/>
      <c r="D186" s="26"/>
      <c r="E186" s="141"/>
    </row>
    <row r="187" spans="1:5" s="6" customFormat="1" ht="20.25">
      <c r="A187" s="25"/>
      <c r="B187" s="25"/>
      <c r="C187" s="26"/>
      <c r="D187" s="26"/>
      <c r="E187" s="141"/>
    </row>
    <row r="188" spans="1:5" s="6" customFormat="1" ht="20.25">
      <c r="A188" s="25"/>
      <c r="B188" s="25"/>
      <c r="C188" s="26"/>
      <c r="D188" s="26"/>
      <c r="E188" s="141"/>
    </row>
    <row r="189" spans="1:5" s="6" customFormat="1" ht="20.25">
      <c r="A189" s="25"/>
      <c r="B189" s="25"/>
      <c r="C189" s="26"/>
      <c r="D189" s="26"/>
      <c r="E189" s="141"/>
    </row>
    <row r="190" spans="1:5" s="6" customFormat="1" ht="20.25">
      <c r="A190" s="25"/>
      <c r="B190" s="25"/>
      <c r="C190" s="26"/>
      <c r="D190" s="26"/>
      <c r="E190" s="141"/>
    </row>
    <row r="191" spans="1:5" s="6" customFormat="1" ht="20.25">
      <c r="A191" s="25"/>
      <c r="B191" s="25"/>
      <c r="C191" s="26"/>
      <c r="D191" s="26"/>
      <c r="E191" s="141"/>
    </row>
    <row r="192" spans="1:5" s="6" customFormat="1" ht="20.25">
      <c r="A192" s="25"/>
      <c r="B192" s="25"/>
      <c r="C192" s="26"/>
      <c r="D192" s="26"/>
      <c r="E192" s="141"/>
    </row>
    <row r="193" spans="1:5" s="6" customFormat="1" ht="20.25">
      <c r="A193" s="25"/>
      <c r="B193" s="25"/>
      <c r="C193" s="26"/>
      <c r="D193" s="26"/>
      <c r="E193" s="141"/>
    </row>
    <row r="194" spans="1:5" s="6" customFormat="1" ht="20.25">
      <c r="A194" s="25"/>
      <c r="B194" s="25"/>
      <c r="C194" s="26"/>
      <c r="D194" s="26"/>
      <c r="E194" s="141"/>
    </row>
    <row r="195" spans="1:5" s="6" customFormat="1" ht="20.25">
      <c r="A195" s="25"/>
      <c r="B195" s="25"/>
      <c r="C195" s="26"/>
      <c r="D195" s="26"/>
      <c r="E195" s="141"/>
    </row>
    <row r="196" spans="1:5" s="6" customFormat="1" ht="20.25">
      <c r="A196" s="25"/>
      <c r="B196" s="25"/>
      <c r="C196" s="26"/>
      <c r="D196" s="26"/>
      <c r="E196" s="141"/>
    </row>
    <row r="197" spans="1:5" s="6" customFormat="1" ht="20.25">
      <c r="A197" s="25"/>
      <c r="B197" s="25"/>
      <c r="C197" s="26"/>
      <c r="D197" s="26"/>
      <c r="E197" s="141"/>
    </row>
    <row r="198" spans="1:5" s="6" customFormat="1" ht="20.25">
      <c r="A198" s="25"/>
      <c r="B198" s="25"/>
      <c r="C198" s="26"/>
      <c r="D198" s="26"/>
      <c r="E198" s="141"/>
    </row>
    <row r="199" spans="1:5" s="6" customFormat="1" ht="20.25">
      <c r="A199" s="25"/>
      <c r="B199" s="25"/>
      <c r="C199" s="26"/>
      <c r="D199" s="26"/>
      <c r="E199" s="141"/>
    </row>
    <row r="200" spans="1:5" s="6" customFormat="1" ht="20.25">
      <c r="A200" s="25"/>
      <c r="B200" s="25"/>
      <c r="C200" s="26"/>
      <c r="D200" s="26"/>
      <c r="E200" s="141"/>
    </row>
    <row r="201" spans="1:5" s="6" customFormat="1" ht="20.25">
      <c r="A201" s="25"/>
      <c r="B201" s="25"/>
      <c r="C201" s="26"/>
      <c r="D201" s="26"/>
      <c r="E201" s="141"/>
    </row>
    <row r="202" spans="1:5" s="6" customFormat="1" ht="20.25">
      <c r="A202" s="25"/>
      <c r="B202" s="25"/>
      <c r="C202" s="26"/>
      <c r="D202" s="26"/>
      <c r="E202" s="141"/>
    </row>
    <row r="203" spans="1:5" s="6" customFormat="1" ht="20.25">
      <c r="A203" s="25"/>
      <c r="B203" s="25"/>
      <c r="C203" s="26"/>
      <c r="D203" s="26"/>
      <c r="E203" s="141"/>
    </row>
    <row r="204" spans="1:5" s="6" customFormat="1" ht="20.25">
      <c r="A204" s="25"/>
      <c r="B204" s="25"/>
      <c r="C204" s="26"/>
      <c r="D204" s="26"/>
      <c r="E204" s="141"/>
    </row>
    <row r="205" spans="1:5" s="6" customFormat="1" ht="20.25">
      <c r="A205" s="25"/>
      <c r="B205" s="25"/>
      <c r="C205" s="26"/>
      <c r="D205" s="26"/>
      <c r="E205" s="141"/>
    </row>
    <row r="206" spans="1:5" s="6" customFormat="1" ht="20.25">
      <c r="A206" s="25"/>
      <c r="B206" s="25"/>
      <c r="C206" s="26"/>
      <c r="D206" s="26"/>
      <c r="E206" s="141"/>
    </row>
    <row r="207" spans="1:5" s="6" customFormat="1" ht="20.25">
      <c r="A207" s="25"/>
      <c r="B207" s="25"/>
      <c r="C207" s="26"/>
      <c r="D207" s="26"/>
      <c r="E207" s="141"/>
    </row>
    <row r="208" spans="1:5" s="6" customFormat="1" ht="20.25">
      <c r="A208" s="25"/>
      <c r="B208" s="25"/>
      <c r="C208" s="26"/>
      <c r="D208" s="26"/>
      <c r="E208" s="141"/>
    </row>
    <row r="209" spans="1:5" s="6" customFormat="1" ht="20.25">
      <c r="A209" s="25"/>
      <c r="B209" s="25"/>
      <c r="C209" s="26"/>
      <c r="D209" s="26"/>
      <c r="E209" s="141"/>
    </row>
    <row r="210" spans="1:5" s="6" customFormat="1" ht="20.25">
      <c r="A210" s="25"/>
      <c r="B210" s="25"/>
      <c r="C210" s="26"/>
      <c r="D210" s="26"/>
      <c r="E210" s="141"/>
    </row>
    <row r="211" spans="1:5" s="6" customFormat="1" ht="20.25">
      <c r="A211" s="25"/>
      <c r="B211" s="25"/>
      <c r="C211" s="26"/>
      <c r="D211" s="26"/>
      <c r="E211" s="141"/>
    </row>
    <row r="212" spans="1:5" s="6" customFormat="1" ht="20.25">
      <c r="A212" s="25"/>
      <c r="B212" s="25"/>
      <c r="C212" s="26"/>
      <c r="D212" s="26"/>
      <c r="E212" s="141"/>
    </row>
    <row r="213" spans="1:5" s="6" customFormat="1" ht="20.25">
      <c r="A213" s="25"/>
      <c r="B213" s="25"/>
      <c r="C213" s="26"/>
      <c r="D213" s="26"/>
      <c r="E213" s="141"/>
    </row>
    <row r="214" spans="1:5" s="6" customFormat="1" ht="20.25">
      <c r="A214" s="25"/>
      <c r="B214" s="25"/>
      <c r="C214" s="26"/>
      <c r="D214" s="26"/>
      <c r="E214" s="141"/>
    </row>
    <row r="215" spans="1:5" s="6" customFormat="1" ht="20.25">
      <c r="A215" s="25"/>
      <c r="B215" s="25"/>
      <c r="C215" s="26"/>
      <c r="D215" s="26"/>
      <c r="E215" s="141"/>
    </row>
    <row r="216" spans="1:5" s="6" customFormat="1" ht="20.25">
      <c r="A216" s="25"/>
      <c r="B216" s="25"/>
      <c r="C216" s="26"/>
      <c r="D216" s="26"/>
      <c r="E216" s="141"/>
    </row>
    <row r="217" spans="1:5" s="6" customFormat="1" ht="20.25">
      <c r="A217" s="25"/>
      <c r="B217" s="25"/>
      <c r="C217" s="26"/>
      <c r="D217" s="26"/>
      <c r="E217" s="141"/>
    </row>
    <row r="218" spans="1:5" s="6" customFormat="1" ht="20.25">
      <c r="A218" s="25"/>
      <c r="B218" s="25"/>
      <c r="C218" s="26"/>
      <c r="D218" s="26"/>
      <c r="E218" s="141"/>
    </row>
    <row r="219" spans="1:5" s="6" customFormat="1" ht="20.25">
      <c r="A219" s="25"/>
      <c r="B219" s="25"/>
      <c r="C219" s="26"/>
      <c r="D219" s="26"/>
      <c r="E219" s="141"/>
    </row>
    <row r="220" spans="1:5" s="6" customFormat="1" ht="20.25">
      <c r="A220" s="25"/>
      <c r="B220" s="25"/>
      <c r="C220" s="26"/>
      <c r="D220" s="26"/>
      <c r="E220" s="141"/>
    </row>
    <row r="221" spans="1:5" s="6" customFormat="1" ht="20.25">
      <c r="A221" s="25"/>
      <c r="B221" s="25"/>
      <c r="C221" s="26"/>
      <c r="D221" s="26"/>
      <c r="E221" s="141"/>
    </row>
    <row r="222" spans="1:5" s="6" customFormat="1" ht="20.25">
      <c r="A222" s="25"/>
      <c r="B222" s="25"/>
      <c r="C222" s="26"/>
      <c r="D222" s="26"/>
      <c r="E222" s="141"/>
    </row>
    <row r="223" spans="1:5" s="6" customFormat="1" ht="20.25">
      <c r="A223" s="25"/>
      <c r="B223" s="25"/>
      <c r="C223" s="26"/>
      <c r="D223" s="26"/>
      <c r="E223" s="141"/>
    </row>
    <row r="224" spans="1:5" s="6" customFormat="1" ht="20.25">
      <c r="A224" s="25"/>
      <c r="B224" s="25"/>
      <c r="C224" s="26"/>
      <c r="D224" s="26"/>
      <c r="E224" s="141"/>
    </row>
    <row r="225" spans="1:7" s="6" customFormat="1" ht="20.25">
      <c r="A225" s="25"/>
      <c r="B225" s="25"/>
      <c r="C225" s="26"/>
      <c r="D225" s="26"/>
      <c r="E225" s="141"/>
    </row>
    <row r="226" spans="1:7" s="6" customFormat="1" ht="20.25">
      <c r="A226" s="25"/>
      <c r="B226" s="25"/>
      <c r="C226" s="26"/>
      <c r="D226" s="26"/>
      <c r="E226" s="141"/>
    </row>
    <row r="227" spans="1:7" s="6" customFormat="1" ht="20.25">
      <c r="A227" s="25"/>
      <c r="B227" s="25"/>
      <c r="C227" s="26"/>
      <c r="D227" s="26"/>
      <c r="E227" s="141"/>
    </row>
    <row r="228" spans="1:7" s="6" customFormat="1" ht="20.25">
      <c r="A228" s="25"/>
      <c r="B228" s="25"/>
      <c r="C228" s="26"/>
      <c r="D228" s="26"/>
      <c r="E228" s="141"/>
    </row>
    <row r="229" spans="1:7" s="6" customFormat="1" ht="20.25">
      <c r="A229" s="25"/>
      <c r="B229" s="25"/>
      <c r="C229" s="26"/>
      <c r="D229" s="26"/>
      <c r="E229" s="141"/>
    </row>
    <row r="230" spans="1:7" s="6" customFormat="1" ht="20.25">
      <c r="A230" s="25"/>
      <c r="B230" s="25"/>
      <c r="C230" s="26"/>
      <c r="D230" s="26"/>
      <c r="E230" s="141"/>
    </row>
    <row r="231" spans="1:7" ht="20.25">
      <c r="A231" s="25"/>
      <c r="B231" s="28"/>
      <c r="C231" s="29"/>
      <c r="D231" s="29"/>
    </row>
    <row r="232" spans="1:7" ht="20.25">
      <c r="A232" s="25"/>
      <c r="B232" s="28"/>
      <c r="C232" s="29"/>
      <c r="D232" s="29"/>
    </row>
    <row r="233" spans="1:7" ht="20.25">
      <c r="A233" s="25"/>
      <c r="B233" s="28"/>
      <c r="C233" s="29"/>
      <c r="D233" s="29"/>
    </row>
    <row r="234" spans="1:7" ht="20.25">
      <c r="A234" s="25"/>
      <c r="B234" s="28"/>
      <c r="C234" s="29"/>
      <c r="D234" s="29"/>
    </row>
    <row r="235" spans="1:7" ht="20.25">
      <c r="A235" s="25"/>
      <c r="B235" s="28"/>
      <c r="C235" s="29"/>
      <c r="D235" s="29"/>
    </row>
    <row r="236" spans="1:7">
      <c r="A236" s="6"/>
      <c r="B236" s="28"/>
      <c r="C236" s="28"/>
      <c r="D236" s="28"/>
    </row>
    <row r="237" spans="1:7" ht="20.25">
      <c r="A237" s="6"/>
      <c r="B237" s="30" t="s">
        <v>426</v>
      </c>
      <c r="C237" s="30" t="s">
        <v>427</v>
      </c>
      <c r="D237" t="s">
        <v>426</v>
      </c>
      <c r="E237" s="136" t="s">
        <v>427</v>
      </c>
    </row>
    <row r="238" spans="1:7" ht="21">
      <c r="A238" s="6"/>
      <c r="B238" s="31" t="s">
        <v>428</v>
      </c>
      <c r="C238" s="31" t="s">
        <v>429</v>
      </c>
      <c r="D238" t="s">
        <v>428</v>
      </c>
      <c r="F238" t="s">
        <v>428</v>
      </c>
      <c r="G238" t="e">
        <f>IF(NOT(ISERROR(MATCH(F238,_xlfn.ANCHORARRAY(B249),0))),#REF!&amp;"Por favor no seleccionar los criterios de impacto",F238)</f>
        <v>#REF!</v>
      </c>
    </row>
    <row r="239" spans="1:7" ht="21">
      <c r="A239" s="6"/>
      <c r="B239" s="31" t="s">
        <v>428</v>
      </c>
      <c r="C239" s="31" t="s">
        <v>386</v>
      </c>
      <c r="E239" s="136" t="s">
        <v>429</v>
      </c>
    </row>
    <row r="240" spans="1:7" ht="21">
      <c r="A240" s="6"/>
      <c r="B240" s="31" t="s">
        <v>428</v>
      </c>
      <c r="C240" s="31" t="s">
        <v>390</v>
      </c>
      <c r="E240" s="136" t="s">
        <v>386</v>
      </c>
    </row>
    <row r="241" spans="1:5" ht="21">
      <c r="A241" s="6"/>
      <c r="B241" s="31" t="s">
        <v>428</v>
      </c>
      <c r="C241" s="31" t="s">
        <v>394</v>
      </c>
      <c r="E241" s="136" t="s">
        <v>390</v>
      </c>
    </row>
    <row r="242" spans="1:5" ht="21">
      <c r="A242" s="6"/>
      <c r="B242" s="31" t="s">
        <v>428</v>
      </c>
      <c r="C242" s="31" t="s">
        <v>398</v>
      </c>
      <c r="E242" s="136" t="s">
        <v>394</v>
      </c>
    </row>
    <row r="243" spans="1:5" ht="21">
      <c r="A243" s="6"/>
      <c r="B243" s="31" t="s">
        <v>380</v>
      </c>
      <c r="C243" s="31" t="s">
        <v>384</v>
      </c>
      <c r="E243" s="136" t="s">
        <v>398</v>
      </c>
    </row>
    <row r="244" spans="1:5" ht="21">
      <c r="A244" s="6"/>
      <c r="B244" s="31" t="s">
        <v>380</v>
      </c>
      <c r="C244" s="31" t="s">
        <v>430</v>
      </c>
      <c r="D244" t="s">
        <v>380</v>
      </c>
    </row>
    <row r="245" spans="1:5" ht="21">
      <c r="A245" s="6"/>
      <c r="B245" s="31" t="s">
        <v>380</v>
      </c>
      <c r="C245" s="31" t="s">
        <v>391</v>
      </c>
      <c r="E245" s="136" t="s">
        <v>384</v>
      </c>
    </row>
    <row r="246" spans="1:5" ht="21">
      <c r="A246" s="6"/>
      <c r="B246" s="31" t="s">
        <v>380</v>
      </c>
      <c r="C246" s="31" t="s">
        <v>431</v>
      </c>
      <c r="E246" s="136" t="s">
        <v>430</v>
      </c>
    </row>
    <row r="247" spans="1:5" ht="21">
      <c r="A247" s="6"/>
      <c r="B247" s="31" t="s">
        <v>380</v>
      </c>
      <c r="C247" s="31" t="s">
        <v>399</v>
      </c>
      <c r="E247" s="136" t="s">
        <v>391</v>
      </c>
    </row>
    <row r="248" spans="1:5">
      <c r="A248" s="6"/>
      <c r="B248" s="32"/>
      <c r="C248" s="32"/>
      <c r="E248" s="136" t="s">
        <v>431</v>
      </c>
    </row>
    <row r="249" spans="1:5">
      <c r="A249" s="6"/>
      <c r="B249" s="32" t="str" cm="1">
        <f t="array" ref="B249:B251">_xlfn.UNIQUE(Tabla13[[#All],[Criterios]])</f>
        <v>Criterios</v>
      </c>
      <c r="C249" s="32"/>
      <c r="E249" s="136" t="s">
        <v>399</v>
      </c>
    </row>
    <row r="250" spans="1:5">
      <c r="A250" s="6"/>
      <c r="B250" s="32" t="str">
        <v>Afectación Económica o presupuestal</v>
      </c>
      <c r="C250" s="32"/>
    </row>
    <row r="251" spans="1:5">
      <c r="B251" s="32" t="str">
        <v>Pérdida Reputacional</v>
      </c>
      <c r="C251" s="32"/>
    </row>
    <row r="252" spans="1:5">
      <c r="B252" s="33"/>
      <c r="C252" s="33"/>
    </row>
    <row r="253" spans="1:5">
      <c r="B253" s="33"/>
      <c r="C253" s="33"/>
    </row>
    <row r="254" spans="1:5">
      <c r="B254" s="33"/>
      <c r="C254" s="33"/>
    </row>
    <row r="255" spans="1:5">
      <c r="B255" s="33"/>
      <c r="C255" s="33"/>
      <c r="D255" s="33"/>
    </row>
    <row r="256" spans="1:5">
      <c r="B256" s="33"/>
      <c r="C256" s="33"/>
      <c r="D256" s="33"/>
    </row>
    <row r="257" spans="2:4">
      <c r="B257" s="33"/>
      <c r="C257" s="33"/>
      <c r="D257" s="33"/>
    </row>
    <row r="258" spans="2:4">
      <c r="B258" s="33"/>
      <c r="C258" s="33"/>
      <c r="D258" s="33"/>
    </row>
    <row r="259" spans="2:4">
      <c r="B259" s="33"/>
      <c r="C259" s="33"/>
      <c r="D259" s="33"/>
    </row>
    <row r="260" spans="2:4">
      <c r="B260" s="33"/>
      <c r="C260" s="33"/>
      <c r="D260" s="33"/>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1"/>
  <sheetViews>
    <sheetView topLeftCell="J4" workbookViewId="0">
      <selection activeCell="Q15" sqref="Q15"/>
    </sheetView>
  </sheetViews>
  <sheetFormatPr defaultColWidth="11.42578125" defaultRowHeight="15"/>
  <cols>
    <col min="2" max="2" width="25.5703125" customWidth="1"/>
    <col min="6" max="6" width="27.42578125" customWidth="1"/>
    <col min="7" max="7" width="24.7109375" style="138" customWidth="1"/>
    <col min="8" max="8" width="11.42578125" style="138"/>
    <col min="9" max="9" width="18.28515625" style="138" customWidth="1"/>
    <col min="10" max="12" width="11.42578125" style="138"/>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8" t="s">
        <v>220</v>
      </c>
      <c r="H1" s="138" t="s">
        <v>213</v>
      </c>
    </row>
    <row r="4" spans="2:26">
      <c r="B4" t="s">
        <v>432</v>
      </c>
      <c r="C4" t="s">
        <v>433</v>
      </c>
      <c r="F4" t="s">
        <v>241</v>
      </c>
      <c r="G4" s="137" t="s">
        <v>434</v>
      </c>
      <c r="H4" s="137">
        <v>0.2</v>
      </c>
      <c r="I4" s="137"/>
      <c r="K4" s="137"/>
      <c r="Q4" t="s">
        <v>435</v>
      </c>
      <c r="R4" s="137">
        <v>0.5</v>
      </c>
      <c r="S4" s="138" t="s">
        <v>370</v>
      </c>
      <c r="T4" s="137">
        <v>0.3</v>
      </c>
      <c r="U4" s="138" t="s">
        <v>385</v>
      </c>
      <c r="V4" s="137">
        <v>0.4</v>
      </c>
      <c r="W4" s="138" t="s">
        <v>388</v>
      </c>
    </row>
    <row r="5" spans="2:26">
      <c r="B5" t="s">
        <v>436</v>
      </c>
      <c r="C5" t="s">
        <v>433</v>
      </c>
      <c r="F5" t="s">
        <v>317</v>
      </c>
      <c r="G5" s="137" t="s">
        <v>434</v>
      </c>
      <c r="H5" s="137">
        <v>0.2</v>
      </c>
      <c r="I5" s="137"/>
      <c r="K5" s="137"/>
      <c r="Q5" t="s">
        <v>437</v>
      </c>
      <c r="R5" s="137">
        <v>0.45</v>
      </c>
      <c r="S5" s="138" t="s">
        <v>370</v>
      </c>
      <c r="T5" s="137">
        <v>0.36</v>
      </c>
      <c r="U5" s="138" t="s">
        <v>385</v>
      </c>
      <c r="V5" s="137">
        <v>0.4</v>
      </c>
      <c r="W5" s="138" t="s">
        <v>388</v>
      </c>
    </row>
    <row r="6" spans="2:26">
      <c r="B6" t="s">
        <v>438</v>
      </c>
      <c r="C6" t="s">
        <v>388</v>
      </c>
      <c r="F6" t="s">
        <v>439</v>
      </c>
      <c r="G6" s="137" t="s">
        <v>372</v>
      </c>
      <c r="H6" s="137">
        <v>0.6</v>
      </c>
      <c r="I6" s="137" t="s">
        <v>440</v>
      </c>
      <c r="K6" s="137"/>
      <c r="Q6" t="s">
        <v>441</v>
      </c>
      <c r="R6" s="137">
        <v>0.4</v>
      </c>
      <c r="S6" s="138" t="s">
        <v>370</v>
      </c>
      <c r="T6" s="137">
        <v>0.36</v>
      </c>
      <c r="U6" s="138" t="s">
        <v>385</v>
      </c>
      <c r="V6" s="137">
        <v>0.4</v>
      </c>
      <c r="W6" s="138" t="s">
        <v>388</v>
      </c>
    </row>
    <row r="7" spans="2:26">
      <c r="B7" t="s">
        <v>442</v>
      </c>
      <c r="C7" t="s">
        <v>443</v>
      </c>
      <c r="G7" s="137"/>
      <c r="I7" s="137"/>
      <c r="K7" s="137"/>
      <c r="Q7" t="s">
        <v>444</v>
      </c>
      <c r="R7" s="137">
        <v>0.35</v>
      </c>
      <c r="S7" s="138" t="s">
        <v>372</v>
      </c>
      <c r="T7" s="137">
        <v>0.42</v>
      </c>
      <c r="U7" s="138" t="s">
        <v>385</v>
      </c>
      <c r="V7" s="137">
        <v>0.4</v>
      </c>
      <c r="W7" s="138" t="s">
        <v>388</v>
      </c>
    </row>
    <row r="8" spans="2:26">
      <c r="B8" t="s">
        <v>445</v>
      </c>
      <c r="C8" t="s">
        <v>446</v>
      </c>
      <c r="G8" s="137"/>
      <c r="I8" s="137"/>
      <c r="K8" s="137"/>
      <c r="Q8" t="s">
        <v>447</v>
      </c>
      <c r="R8" s="137">
        <v>0.35</v>
      </c>
      <c r="S8" s="138" t="s">
        <v>372</v>
      </c>
      <c r="T8" s="137">
        <v>0.6</v>
      </c>
      <c r="U8" s="138" t="s">
        <v>385</v>
      </c>
      <c r="V8" s="137">
        <v>0.26</v>
      </c>
      <c r="W8" s="138" t="s">
        <v>388</v>
      </c>
    </row>
    <row r="9" spans="2:26">
      <c r="B9" t="s">
        <v>448</v>
      </c>
      <c r="C9" t="s">
        <v>433</v>
      </c>
      <c r="G9" s="137"/>
      <c r="I9" s="137"/>
      <c r="K9" s="137"/>
      <c r="Q9" t="s">
        <v>449</v>
      </c>
      <c r="R9" s="137">
        <v>0.3</v>
      </c>
      <c r="S9" s="138" t="s">
        <v>372</v>
      </c>
      <c r="T9" s="137">
        <v>0.6</v>
      </c>
      <c r="U9" s="138" t="s">
        <v>385</v>
      </c>
      <c r="V9" s="137">
        <v>0.3</v>
      </c>
      <c r="W9" s="138" t="s">
        <v>388</v>
      </c>
    </row>
    <row r="10" spans="2:26">
      <c r="B10" t="s">
        <v>450</v>
      </c>
      <c r="C10" t="s">
        <v>388</v>
      </c>
    </row>
    <row r="11" spans="2:26">
      <c r="B11" t="s">
        <v>451</v>
      </c>
      <c r="C11" t="s">
        <v>388</v>
      </c>
      <c r="F11" t="s">
        <v>432</v>
      </c>
      <c r="G11" s="138" t="s">
        <v>368</v>
      </c>
      <c r="H11" s="137">
        <v>0.1</v>
      </c>
      <c r="I11" s="138" t="s">
        <v>434</v>
      </c>
      <c r="J11" s="137">
        <v>0.2</v>
      </c>
      <c r="K11" s="138" t="s">
        <v>433</v>
      </c>
    </row>
    <row r="12" spans="2:26">
      <c r="B12" t="s">
        <v>452</v>
      </c>
      <c r="C12" t="s">
        <v>443</v>
      </c>
      <c r="F12" t="s">
        <v>436</v>
      </c>
      <c r="G12" s="138" t="s">
        <v>368</v>
      </c>
      <c r="H12" s="137">
        <v>0.1</v>
      </c>
      <c r="I12" s="138" t="s">
        <v>385</v>
      </c>
      <c r="J12" s="137">
        <v>0.4</v>
      </c>
      <c r="K12" s="138" t="s">
        <v>433</v>
      </c>
      <c r="Q12" t="s">
        <v>212</v>
      </c>
      <c r="R12" t="s">
        <v>453</v>
      </c>
      <c r="S12" s="138" t="s">
        <v>165</v>
      </c>
      <c r="T12" t="s">
        <v>226</v>
      </c>
      <c r="U12" s="138" t="s">
        <v>227</v>
      </c>
      <c r="V12" t="s">
        <v>232</v>
      </c>
      <c r="W12" s="138" t="s">
        <v>213</v>
      </c>
      <c r="X12" t="s">
        <v>220</v>
      </c>
      <c r="Y12" s="138" t="s">
        <v>213</v>
      </c>
      <c r="Z12" t="s">
        <v>454</v>
      </c>
    </row>
    <row r="13" spans="2:26">
      <c r="B13" t="s">
        <v>455</v>
      </c>
      <c r="C13" t="s">
        <v>446</v>
      </c>
      <c r="F13" t="s">
        <v>438</v>
      </c>
      <c r="G13" s="138" t="s">
        <v>368</v>
      </c>
      <c r="H13" s="137">
        <v>0.1</v>
      </c>
      <c r="I13" s="138" t="s">
        <v>388</v>
      </c>
      <c r="J13" s="137">
        <v>0.6</v>
      </c>
      <c r="K13" s="138" t="s">
        <v>388</v>
      </c>
      <c r="Q13" t="s">
        <v>368</v>
      </c>
      <c r="R13" t="s">
        <v>434</v>
      </c>
      <c r="S13" t="s">
        <v>433</v>
      </c>
      <c r="T13" t="s">
        <v>241</v>
      </c>
      <c r="U13" t="s">
        <v>456</v>
      </c>
      <c r="V13" t="s">
        <v>368</v>
      </c>
      <c r="W13" s="136">
        <v>0.1</v>
      </c>
      <c r="X13" t="s">
        <v>434</v>
      </c>
      <c r="Y13" s="136">
        <v>0.2</v>
      </c>
      <c r="Z13" t="s">
        <v>433</v>
      </c>
    </row>
    <row r="14" spans="2:26">
      <c r="B14" t="s">
        <v>457</v>
      </c>
      <c r="C14" t="s">
        <v>388</v>
      </c>
      <c r="F14" t="s">
        <v>442</v>
      </c>
      <c r="G14" s="138" t="s">
        <v>368</v>
      </c>
      <c r="H14" s="137">
        <v>0.1</v>
      </c>
      <c r="I14" s="138" t="s">
        <v>392</v>
      </c>
      <c r="J14" s="137">
        <v>0.8</v>
      </c>
      <c r="K14" s="138" t="s">
        <v>458</v>
      </c>
      <c r="Q14" t="s">
        <v>368</v>
      </c>
      <c r="R14" t="s">
        <v>385</v>
      </c>
      <c r="S14" t="s">
        <v>433</v>
      </c>
      <c r="T14" t="s">
        <v>241</v>
      </c>
      <c r="U14" t="s">
        <v>456</v>
      </c>
      <c r="V14" t="s">
        <v>368</v>
      </c>
      <c r="W14" s="136">
        <v>0.1</v>
      </c>
      <c r="X14" t="s">
        <v>385</v>
      </c>
      <c r="Y14" s="136">
        <v>0.4</v>
      </c>
      <c r="Z14" t="s">
        <v>433</v>
      </c>
    </row>
    <row r="15" spans="2:26">
      <c r="B15" t="s">
        <v>459</v>
      </c>
      <c r="C15" t="s">
        <v>388</v>
      </c>
      <c r="F15" t="s">
        <v>445</v>
      </c>
      <c r="G15" s="138" t="s">
        <v>368</v>
      </c>
      <c r="H15" s="137">
        <v>0.1</v>
      </c>
      <c r="I15" s="138" t="s">
        <v>396</v>
      </c>
      <c r="J15" s="137">
        <v>1</v>
      </c>
      <c r="K15" s="138" t="s">
        <v>446</v>
      </c>
      <c r="Q15" t="s">
        <v>368</v>
      </c>
      <c r="R15" t="s">
        <v>388</v>
      </c>
      <c r="S15" t="s">
        <v>388</v>
      </c>
      <c r="T15" t="s">
        <v>241</v>
      </c>
      <c r="U15" t="s">
        <v>456</v>
      </c>
      <c r="V15" t="s">
        <v>368</v>
      </c>
      <c r="W15" s="136">
        <v>0.1</v>
      </c>
      <c r="X15" t="s">
        <v>388</v>
      </c>
      <c r="Y15" s="136">
        <v>0.6</v>
      </c>
      <c r="Z15" t="s">
        <v>388</v>
      </c>
    </row>
    <row r="16" spans="2:26">
      <c r="B16" t="s">
        <v>460</v>
      </c>
      <c r="C16" t="s">
        <v>388</v>
      </c>
      <c r="F16" t="s">
        <v>448</v>
      </c>
      <c r="G16" s="138" t="s">
        <v>368</v>
      </c>
      <c r="H16" s="137">
        <v>0.2</v>
      </c>
      <c r="I16" s="138" t="s">
        <v>434</v>
      </c>
      <c r="J16" s="137">
        <v>0.2</v>
      </c>
      <c r="K16" s="138" t="s">
        <v>433</v>
      </c>
      <c r="T16" t="s">
        <v>241</v>
      </c>
      <c r="U16" t="s">
        <v>456</v>
      </c>
    </row>
    <row r="17" spans="2:21">
      <c r="B17" t="s">
        <v>461</v>
      </c>
      <c r="C17" t="s">
        <v>443</v>
      </c>
      <c r="F17" t="s">
        <v>450</v>
      </c>
      <c r="G17" s="138" t="s">
        <v>368</v>
      </c>
      <c r="H17" s="137">
        <v>0.2</v>
      </c>
      <c r="I17" s="138" t="s">
        <v>385</v>
      </c>
      <c r="J17" s="137">
        <v>0.4</v>
      </c>
      <c r="K17" s="138" t="s">
        <v>433</v>
      </c>
      <c r="R17" s="137">
        <v>0.5</v>
      </c>
      <c r="S17" s="136">
        <v>0.5</v>
      </c>
      <c r="T17" t="s">
        <v>241</v>
      </c>
      <c r="U17" t="s">
        <v>456</v>
      </c>
    </row>
    <row r="18" spans="2:21">
      <c r="B18" t="s">
        <v>462</v>
      </c>
      <c r="C18" t="s">
        <v>446</v>
      </c>
      <c r="F18" t="s">
        <v>451</v>
      </c>
      <c r="G18" s="138" t="s">
        <v>368</v>
      </c>
      <c r="H18" s="137">
        <v>0.2</v>
      </c>
      <c r="I18" s="138" t="s">
        <v>388</v>
      </c>
      <c r="J18" s="137">
        <v>0.6</v>
      </c>
      <c r="K18" s="138" t="s">
        <v>388</v>
      </c>
      <c r="R18" s="137">
        <v>0.45</v>
      </c>
      <c r="S18" s="136">
        <v>0.35</v>
      </c>
      <c r="T18" t="s">
        <v>241</v>
      </c>
      <c r="U18" t="s">
        <v>456</v>
      </c>
    </row>
    <row r="19" spans="2:21">
      <c r="B19" t="s">
        <v>463</v>
      </c>
      <c r="C19" t="s">
        <v>388</v>
      </c>
      <c r="F19" t="s">
        <v>452</v>
      </c>
      <c r="G19" s="138" t="s">
        <v>368</v>
      </c>
      <c r="H19" s="137">
        <v>0.2</v>
      </c>
      <c r="I19" s="138" t="s">
        <v>392</v>
      </c>
      <c r="J19" s="137">
        <v>0.8</v>
      </c>
      <c r="K19" s="138" t="s">
        <v>458</v>
      </c>
      <c r="R19" s="137">
        <v>0.4</v>
      </c>
      <c r="T19" t="s">
        <v>241</v>
      </c>
      <c r="U19" t="s">
        <v>456</v>
      </c>
    </row>
    <row r="20" spans="2:21">
      <c r="B20" t="s">
        <v>464</v>
      </c>
      <c r="C20" t="s">
        <v>388</v>
      </c>
      <c r="F20" t="s">
        <v>455</v>
      </c>
      <c r="G20" s="138" t="s">
        <v>368</v>
      </c>
      <c r="H20" s="137">
        <v>0.2</v>
      </c>
      <c r="I20" s="138" t="s">
        <v>396</v>
      </c>
      <c r="J20" s="137">
        <v>1</v>
      </c>
      <c r="K20" s="138" t="s">
        <v>446</v>
      </c>
      <c r="R20" s="137">
        <v>0.35</v>
      </c>
      <c r="T20" t="s">
        <v>241</v>
      </c>
      <c r="U20" t="s">
        <v>456</v>
      </c>
    </row>
    <row r="21" spans="2:21">
      <c r="B21" t="s">
        <v>465</v>
      </c>
      <c r="C21" t="s">
        <v>443</v>
      </c>
      <c r="F21" t="s">
        <v>457</v>
      </c>
      <c r="G21" s="138" t="s">
        <v>370</v>
      </c>
      <c r="H21" s="137">
        <v>0.3</v>
      </c>
      <c r="I21" s="138" t="s">
        <v>434</v>
      </c>
      <c r="J21" s="137">
        <v>0.2</v>
      </c>
      <c r="K21" s="138" t="s">
        <v>433</v>
      </c>
      <c r="R21" s="137">
        <v>0.35</v>
      </c>
      <c r="T21" t="s">
        <v>241</v>
      </c>
      <c r="U21" t="s">
        <v>456</v>
      </c>
    </row>
    <row r="22" spans="2:21">
      <c r="B22" t="s">
        <v>466</v>
      </c>
      <c r="C22" t="s">
        <v>443</v>
      </c>
      <c r="F22" t="s">
        <v>459</v>
      </c>
      <c r="G22" s="138" t="s">
        <v>370</v>
      </c>
      <c r="H22" s="137">
        <v>0.3</v>
      </c>
      <c r="I22" s="138" t="s">
        <v>385</v>
      </c>
      <c r="J22" s="137">
        <v>0.4</v>
      </c>
      <c r="K22" s="138" t="s">
        <v>388</v>
      </c>
      <c r="R22" s="137">
        <v>0.3</v>
      </c>
      <c r="T22" t="s">
        <v>241</v>
      </c>
      <c r="U22" t="s">
        <v>456</v>
      </c>
    </row>
    <row r="23" spans="2:21">
      <c r="B23" t="s">
        <v>467</v>
      </c>
      <c r="C23" t="s">
        <v>446</v>
      </c>
      <c r="F23" t="s">
        <v>460</v>
      </c>
      <c r="G23" s="138" t="s">
        <v>370</v>
      </c>
      <c r="H23" s="137">
        <v>0.3</v>
      </c>
      <c r="I23" s="138" t="s">
        <v>388</v>
      </c>
      <c r="J23" s="137">
        <v>0.6</v>
      </c>
      <c r="K23" s="138" t="s">
        <v>388</v>
      </c>
      <c r="T23" t="s">
        <v>241</v>
      </c>
      <c r="U23" t="s">
        <v>456</v>
      </c>
    </row>
    <row r="24" spans="2:21">
      <c r="B24" t="s">
        <v>468</v>
      </c>
      <c r="C24" t="s">
        <v>443</v>
      </c>
      <c r="F24" t="s">
        <v>461</v>
      </c>
      <c r="G24" s="138" t="s">
        <v>370</v>
      </c>
      <c r="H24" s="137">
        <v>0.3</v>
      </c>
      <c r="I24" s="138" t="s">
        <v>392</v>
      </c>
      <c r="J24" s="137">
        <v>0.8</v>
      </c>
      <c r="K24" s="138" t="s">
        <v>458</v>
      </c>
      <c r="T24" t="s">
        <v>241</v>
      </c>
      <c r="U24" t="s">
        <v>456</v>
      </c>
    </row>
    <row r="25" spans="2:21">
      <c r="B25" t="s">
        <v>469</v>
      </c>
      <c r="C25" t="s">
        <v>443</v>
      </c>
      <c r="F25" t="s">
        <v>462</v>
      </c>
      <c r="G25" s="138" t="s">
        <v>370</v>
      </c>
      <c r="H25" s="137">
        <v>0.3</v>
      </c>
      <c r="I25" s="138" t="s">
        <v>396</v>
      </c>
      <c r="J25" s="137">
        <v>1</v>
      </c>
      <c r="K25" s="138" t="s">
        <v>446</v>
      </c>
    </row>
    <row r="26" spans="2:21">
      <c r="B26" t="s">
        <v>470</v>
      </c>
      <c r="C26" t="s">
        <v>443</v>
      </c>
      <c r="F26" t="s">
        <v>463</v>
      </c>
      <c r="G26" s="138" t="s">
        <v>370</v>
      </c>
      <c r="H26" s="137">
        <v>0.4</v>
      </c>
      <c r="I26" s="138" t="s">
        <v>434</v>
      </c>
      <c r="J26" s="137">
        <v>0.2</v>
      </c>
      <c r="K26" s="138" t="s">
        <v>433</v>
      </c>
    </row>
    <row r="27" spans="2:21">
      <c r="B27" t="s">
        <v>471</v>
      </c>
      <c r="C27" t="s">
        <v>443</v>
      </c>
      <c r="F27" t="s">
        <v>464</v>
      </c>
      <c r="G27" s="138" t="s">
        <v>370</v>
      </c>
      <c r="H27" s="137">
        <v>0.4</v>
      </c>
      <c r="I27" s="138" t="s">
        <v>385</v>
      </c>
      <c r="J27" s="137">
        <v>0.4</v>
      </c>
      <c r="K27" s="138" t="s">
        <v>388</v>
      </c>
    </row>
    <row r="28" spans="2:21">
      <c r="B28" t="s">
        <v>472</v>
      </c>
      <c r="C28" t="s">
        <v>446</v>
      </c>
      <c r="F28" t="s">
        <v>465</v>
      </c>
      <c r="G28" s="138" t="s">
        <v>370</v>
      </c>
      <c r="H28" s="137">
        <v>0.4</v>
      </c>
      <c r="I28" s="138" t="s">
        <v>388</v>
      </c>
      <c r="J28" s="137">
        <v>0.6</v>
      </c>
      <c r="K28" s="138" t="s">
        <v>388</v>
      </c>
    </row>
    <row r="29" spans="2:21">
      <c r="F29" t="s">
        <v>466</v>
      </c>
      <c r="G29" s="138" t="s">
        <v>370</v>
      </c>
      <c r="H29" s="137">
        <v>0.4</v>
      </c>
      <c r="I29" s="138" t="s">
        <v>392</v>
      </c>
      <c r="J29" s="137">
        <v>0.8</v>
      </c>
      <c r="K29" s="138" t="s">
        <v>458</v>
      </c>
    </row>
    <row r="30" spans="2:21">
      <c r="F30" t="s">
        <v>467</v>
      </c>
      <c r="G30" s="138" t="s">
        <v>370</v>
      </c>
      <c r="H30" s="137">
        <v>0.4</v>
      </c>
      <c r="I30" s="138" t="s">
        <v>396</v>
      </c>
      <c r="J30" s="137">
        <v>1</v>
      </c>
      <c r="K30" s="138" t="s">
        <v>446</v>
      </c>
    </row>
    <row r="31" spans="2:21">
      <c r="F31" t="s">
        <v>473</v>
      </c>
      <c r="G31" s="138" t="s">
        <v>372</v>
      </c>
      <c r="H31" s="137">
        <v>0.5</v>
      </c>
      <c r="I31" s="138" t="s">
        <v>434</v>
      </c>
      <c r="J31" s="137">
        <v>0.2</v>
      </c>
      <c r="K31" s="138" t="s">
        <v>388</v>
      </c>
    </row>
    <row r="32" spans="2:21">
      <c r="F32" t="s">
        <v>474</v>
      </c>
      <c r="G32" s="138" t="s">
        <v>372</v>
      </c>
      <c r="H32" s="137">
        <v>0.5</v>
      </c>
      <c r="I32" s="138" t="s">
        <v>385</v>
      </c>
      <c r="J32" s="137">
        <v>0.4</v>
      </c>
      <c r="K32" s="138" t="s">
        <v>388</v>
      </c>
    </row>
    <row r="33" spans="6:11">
      <c r="F33" t="s">
        <v>475</v>
      </c>
      <c r="G33" s="138" t="s">
        <v>372</v>
      </c>
      <c r="H33" s="137">
        <v>0.5</v>
      </c>
      <c r="I33" s="138" t="s">
        <v>388</v>
      </c>
      <c r="J33" s="137">
        <v>0.6</v>
      </c>
      <c r="K33" s="138" t="s">
        <v>388</v>
      </c>
    </row>
    <row r="34" spans="6:11">
      <c r="F34" t="s">
        <v>476</v>
      </c>
      <c r="G34" s="138" t="s">
        <v>372</v>
      </c>
      <c r="H34" s="137">
        <v>0.5</v>
      </c>
      <c r="I34" s="138" t="s">
        <v>392</v>
      </c>
      <c r="J34" s="137">
        <v>0.8</v>
      </c>
      <c r="K34" s="138" t="s">
        <v>458</v>
      </c>
    </row>
    <row r="35" spans="6:11">
      <c r="F35" t="s">
        <v>477</v>
      </c>
      <c r="G35" s="138" t="s">
        <v>372</v>
      </c>
      <c r="H35" s="137">
        <v>0.5</v>
      </c>
      <c r="I35" s="138" t="s">
        <v>396</v>
      </c>
      <c r="J35" s="137">
        <v>1</v>
      </c>
      <c r="K35" s="138" t="s">
        <v>446</v>
      </c>
    </row>
    <row r="37" spans="6:11" ht="45">
      <c r="G37" s="139" t="s">
        <v>478</v>
      </c>
    </row>
    <row r="38" spans="6:11" ht="105">
      <c r="G38" s="139" t="s">
        <v>479</v>
      </c>
    </row>
    <row r="39" spans="6:11" ht="75">
      <c r="G39" s="139" t="s">
        <v>480</v>
      </c>
    </row>
    <row r="40" spans="6:11" ht="75">
      <c r="G40" s="139" t="s">
        <v>481</v>
      </c>
    </row>
    <row r="41" spans="6:11" ht="75">
      <c r="G41" s="139" t="s">
        <v>482</v>
      </c>
    </row>
    <row r="42" spans="6:11" ht="45">
      <c r="G42" s="139" t="s">
        <v>483</v>
      </c>
    </row>
    <row r="43" spans="6:11" ht="105">
      <c r="G43" s="139" t="s">
        <v>484</v>
      </c>
    </row>
    <row r="44" spans="6:11" ht="75">
      <c r="G44" s="139" t="s">
        <v>485</v>
      </c>
    </row>
    <row r="45" spans="6:11" ht="75">
      <c r="G45" s="139" t="s">
        <v>486</v>
      </c>
    </row>
    <row r="46" spans="6:11" ht="75">
      <c r="G46" s="139" t="s">
        <v>487</v>
      </c>
    </row>
    <row r="47" spans="6:11" ht="45">
      <c r="G47" s="139" t="s">
        <v>488</v>
      </c>
    </row>
    <row r="48" spans="6:11" ht="105">
      <c r="G48" s="139" t="s">
        <v>489</v>
      </c>
    </row>
    <row r="49" spans="7:7" ht="75">
      <c r="G49" s="139" t="s">
        <v>490</v>
      </c>
    </row>
    <row r="50" spans="7:7" ht="75">
      <c r="G50" s="139" t="s">
        <v>491</v>
      </c>
    </row>
    <row r="51" spans="7:7" ht="75">
      <c r="G51" s="139" t="s">
        <v>492</v>
      </c>
    </row>
    <row r="52" spans="7:7" ht="45">
      <c r="G52" s="139" t="s">
        <v>493</v>
      </c>
    </row>
    <row r="53" spans="7:7" ht="105">
      <c r="G53" s="139" t="s">
        <v>494</v>
      </c>
    </row>
    <row r="54" spans="7:7" ht="75">
      <c r="G54" s="139" t="s">
        <v>495</v>
      </c>
    </row>
    <row r="55" spans="7:7" ht="75">
      <c r="G55" s="139" t="s">
        <v>496</v>
      </c>
    </row>
    <row r="56" spans="7:7" ht="75">
      <c r="G56" s="139" t="s">
        <v>497</v>
      </c>
    </row>
    <row r="57" spans="7:7" ht="45">
      <c r="G57" s="139" t="s">
        <v>498</v>
      </c>
    </row>
    <row r="58" spans="7:7" ht="105">
      <c r="G58" s="139" t="s">
        <v>499</v>
      </c>
    </row>
    <row r="59" spans="7:7" ht="75">
      <c r="G59" s="139" t="s">
        <v>500</v>
      </c>
    </row>
    <row r="60" spans="7:7" ht="75">
      <c r="G60" s="139" t="s">
        <v>501</v>
      </c>
    </row>
    <row r="61" spans="7:7" ht="75">
      <c r="G61" s="139" t="s">
        <v>502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D5AFAD2AB8B04697BA6D3B76A92F30" ma:contentTypeVersion="11" ma:contentTypeDescription="Crear nuevo documento." ma:contentTypeScope="" ma:versionID="4a962672ef98c569d5848db650743943">
  <xsd:schema xmlns:xsd="http://www.w3.org/2001/XMLSchema" xmlns:xs="http://www.w3.org/2001/XMLSchema" xmlns:p="http://schemas.microsoft.com/office/2006/metadata/properties" xmlns:ns2="f4e7b1d2-d9d8-4be6-a468-264bc75ebb9f" xmlns:ns3="263eb5da-2fbb-442b-8ecc-8a249418e2b8" targetNamespace="http://schemas.microsoft.com/office/2006/metadata/properties" ma:root="true" ma:fieldsID="f23d89c0ba648582925b7fee806a9f92" ns2:_="" ns3:_="">
    <xsd:import namespace="f4e7b1d2-d9d8-4be6-a468-264bc75ebb9f"/>
    <xsd:import namespace="263eb5da-2fbb-442b-8ecc-8a249418e2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e7b1d2-d9d8-4be6-a468-264bc75ebb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3eb5da-2fbb-442b-8ecc-8a249418e2b8"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AE478B-0702-4B31-A000-C4EDE1A47C7D}"/>
</file>

<file path=customXml/itemProps2.xml><?xml version="1.0" encoding="utf-8"?>
<ds:datastoreItem xmlns:ds="http://schemas.openxmlformats.org/officeDocument/2006/customXml" ds:itemID="{5F66B7A5-F597-4F46-9D9B-17B2853484C4}"/>
</file>

<file path=customXml/itemProps3.xml><?xml version="1.0" encoding="utf-8"?>
<ds:datastoreItem xmlns:ds="http://schemas.openxmlformats.org/officeDocument/2006/customXml" ds:itemID="{BDC2D535-84C6-4830-B492-52DDBE00F95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Director Oficina Ejecucion Civil Municipal - Seccional Cali</cp:lastModifiedBy>
  <cp:revision/>
  <dcterms:created xsi:type="dcterms:W3CDTF">2021-04-16T16:11:31Z</dcterms:created>
  <dcterms:modified xsi:type="dcterms:W3CDTF">2021-08-20T16:03:51Z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0x010100CCD5AFAD2AB8B04697BA6D3B76A92F30</vt:lpwstr>
  </property>
</Properties>
</file>