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RsarabiF\Desktop\Actualización\Consejo\Matriz de riesgos\"/>
    </mc:Choice>
  </mc:AlternateContent>
  <xr:revisionPtr revIDLastSave="0" documentId="13_ncr:1_{E3AC8E35-3023-4BFD-94DE-9CCB514929B1}" xr6:coauthVersionLast="36" xr6:coauthVersionMax="47" xr10:uidLastSave="{00000000-0000-0000-0000-000000000000}"/>
  <bookViews>
    <workbookView xWindow="-120" yWindow="-120" windowWidth="20730" windowHeight="11040" tabRatio="898" firstSheet="5" activeTab="5" xr2:uid="{00000000-000D-0000-FFFF-FFFF00000000}"/>
  </bookViews>
  <sheets>
    <sheet name="1- Presentació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9" l="1"/>
  <c r="L30" i="29"/>
  <c r="L40" i="29"/>
  <c r="L50" i="29"/>
  <c r="A50" i="29"/>
  <c r="B50" i="29"/>
  <c r="C50" i="29"/>
  <c r="E50" i="29"/>
  <c r="E51" i="29"/>
  <c r="E52" i="29"/>
  <c r="E53" i="29"/>
  <c r="E54" i="29"/>
  <c r="E55" i="29"/>
  <c r="E56" i="29"/>
  <c r="E57" i="29"/>
  <c r="E58" i="29"/>
  <c r="E59" i="29"/>
  <c r="A30" i="29"/>
  <c r="B30" i="29"/>
  <c r="C30" i="29"/>
  <c r="E30" i="29"/>
  <c r="E31" i="29"/>
  <c r="E32" i="29"/>
  <c r="E33" i="29"/>
  <c r="E34" i="29"/>
  <c r="E35" i="29"/>
  <c r="E36" i="29"/>
  <c r="E37" i="29"/>
  <c r="E38" i="29"/>
  <c r="E39" i="29"/>
  <c r="A40" i="29"/>
  <c r="B40" i="29"/>
  <c r="C40" i="29"/>
  <c r="E40" i="29"/>
  <c r="E41" i="29"/>
  <c r="E42" i="29"/>
  <c r="E43" i="29"/>
  <c r="E44" i="29"/>
  <c r="E45" i="29"/>
  <c r="E46" i="29"/>
  <c r="E47" i="29"/>
  <c r="E48" i="29"/>
  <c r="E49" i="29"/>
  <c r="S30" i="28"/>
  <c r="R30" i="28"/>
  <c r="L30" i="28"/>
  <c r="K30" i="28"/>
  <c r="A30" i="28"/>
  <c r="C30" i="28"/>
  <c r="C31" i="28"/>
  <c r="C32" i="28"/>
  <c r="C33" i="28"/>
  <c r="C34" i="28"/>
  <c r="B30" i="28"/>
  <c r="J34" i="28"/>
  <c r="J33" i="28"/>
  <c r="J32" i="28"/>
  <c r="J31" i="28"/>
  <c r="J30" i="28"/>
  <c r="L30" i="27"/>
  <c r="L31" i="27"/>
  <c r="L32" i="27"/>
  <c r="L33" i="27"/>
  <c r="L34" i="27"/>
  <c r="L35" i="27"/>
  <c r="L36" i="27"/>
  <c r="L37" i="27"/>
  <c r="L38" i="27"/>
  <c r="L39" i="27"/>
  <c r="K30" i="27"/>
  <c r="K31" i="27"/>
  <c r="K32" i="27"/>
  <c r="K33" i="27"/>
  <c r="K34" i="27"/>
  <c r="K35" i="27"/>
  <c r="K36" i="27"/>
  <c r="K37" i="27"/>
  <c r="K38" i="27"/>
  <c r="K39" i="27"/>
  <c r="G30" i="27"/>
  <c r="H30" i="27" s="1"/>
  <c r="J26" i="28"/>
  <c r="C14" i="28"/>
  <c r="F30" i="29" l="1"/>
  <c r="T30" i="28"/>
  <c r="M30" i="27"/>
  <c r="C40" i="36"/>
  <c r="C40" i="35"/>
  <c r="C40" i="34"/>
  <c r="C40" i="18"/>
  <c r="B40" i="36"/>
  <c r="B40" i="35"/>
  <c r="B40" i="34"/>
  <c r="B40" i="18"/>
  <c r="A40" i="36"/>
  <c r="A40" i="35"/>
  <c r="A40" i="34"/>
  <c r="A40" i="18"/>
  <c r="C30" i="36"/>
  <c r="C30" i="35"/>
  <c r="C30" i="34"/>
  <c r="C30" i="18"/>
  <c r="B30" i="36"/>
  <c r="B30" i="35"/>
  <c r="B30" i="34"/>
  <c r="B30" i="18"/>
  <c r="A30" i="36"/>
  <c r="A30" i="35"/>
  <c r="A30" i="34"/>
  <c r="A30" i="18"/>
  <c r="C50" i="36"/>
  <c r="C50" i="35"/>
  <c r="C50" i="34"/>
  <c r="C50" i="18"/>
  <c r="B50" i="36"/>
  <c r="B50" i="35"/>
  <c r="B50" i="34"/>
  <c r="B50" i="18"/>
  <c r="A50" i="36"/>
  <c r="A50" i="35"/>
  <c r="A50" i="34"/>
  <c r="A50" i="18"/>
  <c r="L41" i="28"/>
  <c r="L42" i="28"/>
  <c r="L43" i="28"/>
  <c r="L44" i="28"/>
  <c r="L45" i="28"/>
  <c r="L46" i="28"/>
  <c r="L47" i="28"/>
  <c r="L48" i="28"/>
  <c r="L49" i="28"/>
  <c r="L50" i="28"/>
  <c r="L40" i="28"/>
  <c r="L20" i="29"/>
  <c r="C20" i="29"/>
  <c r="B20" i="29"/>
  <c r="A20" i="29"/>
  <c r="C22" i="28"/>
  <c r="C24" i="28"/>
  <c r="C26" i="28"/>
  <c r="C40" i="28"/>
  <c r="C41" i="28"/>
  <c r="C42" i="28"/>
  <c r="C43" i="28"/>
  <c r="C44" i="28"/>
  <c r="C45" i="28"/>
  <c r="C46" i="28"/>
  <c r="C47" i="28"/>
  <c r="C48" i="28"/>
  <c r="C49" i="28"/>
  <c r="C50" i="28"/>
  <c r="C51" i="28"/>
  <c r="C52" i="28"/>
  <c r="B20" i="28"/>
  <c r="B40" i="28"/>
  <c r="B50" i="28"/>
  <c r="A20" i="28"/>
  <c r="A40" i="28"/>
  <c r="J50" i="28"/>
  <c r="R50" i="28"/>
  <c r="J51" i="28"/>
  <c r="L51" i="28"/>
  <c r="J52" i="28"/>
  <c r="L52" i="28"/>
  <c r="L53" i="28"/>
  <c r="L54" i="28"/>
  <c r="L55" i="28"/>
  <c r="L56" i="28"/>
  <c r="L57" i="28"/>
  <c r="L58" i="28"/>
  <c r="L59" i="28"/>
  <c r="L49" i="27"/>
  <c r="K49" i="27" s="1"/>
  <c r="L48" i="27"/>
  <c r="K48" i="27" s="1"/>
  <c r="L47" i="27"/>
  <c r="K47" i="27" s="1"/>
  <c r="L46" i="27"/>
  <c r="K46" i="27" s="1"/>
  <c r="L45" i="27"/>
  <c r="K45" i="27" s="1"/>
  <c r="L44" i="27"/>
  <c r="K44" i="27" s="1"/>
  <c r="L43" i="27"/>
  <c r="K43" i="27" s="1"/>
  <c r="L42" i="27"/>
  <c r="K42" i="27" s="1"/>
  <c r="L41" i="27"/>
  <c r="K41" i="27" s="1"/>
  <c r="L40" i="27"/>
  <c r="K40" i="27" s="1"/>
  <c r="G40" i="27"/>
  <c r="G30" i="29" l="1"/>
  <c r="U30" i="28"/>
  <c r="K30" i="29" s="1"/>
  <c r="N30" i="27"/>
  <c r="H30" i="29" s="1"/>
  <c r="J30" i="29"/>
  <c r="V30" i="28"/>
  <c r="M30" i="29" s="1"/>
  <c r="M40" i="27"/>
  <c r="G40" i="29" s="1"/>
  <c r="S50" i="28"/>
  <c r="K50" i="28"/>
  <c r="E13" i="29"/>
  <c r="E14" i="29"/>
  <c r="E15" i="29"/>
  <c r="E16" i="29"/>
  <c r="E17" i="29"/>
  <c r="E18" i="29"/>
  <c r="E19" i="29"/>
  <c r="E20" i="29"/>
  <c r="E21" i="29"/>
  <c r="E22" i="29"/>
  <c r="E23" i="29"/>
  <c r="E24" i="29"/>
  <c r="E25" i="29"/>
  <c r="E26" i="29"/>
  <c r="E27" i="29"/>
  <c r="E28" i="29"/>
  <c r="E29" i="29"/>
  <c r="K59" i="27"/>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50" i="27"/>
  <c r="K50" i="27" s="1"/>
  <c r="L51" i="27"/>
  <c r="K51" i="27" s="1"/>
  <c r="L52" i="27"/>
  <c r="K52" i="27" s="1"/>
  <c r="L53" i="27"/>
  <c r="K53" i="27" s="1"/>
  <c r="L54" i="27"/>
  <c r="K54" i="27" s="1"/>
  <c r="L55" i="27"/>
  <c r="K55" i="27" s="1"/>
  <c r="L56" i="27"/>
  <c r="K56" i="27" s="1"/>
  <c r="L57" i="27"/>
  <c r="K57" i="27" s="1"/>
  <c r="L58" i="27"/>
  <c r="K58" i="27" s="1"/>
  <c r="F30" i="36" l="1"/>
  <c r="F30" i="35"/>
  <c r="F30" i="34"/>
  <c r="F30" i="18"/>
  <c r="D30" i="36"/>
  <c r="D30" i="35"/>
  <c r="D30" i="34"/>
  <c r="D30" i="18"/>
  <c r="E30" i="36"/>
  <c r="E30" i="35"/>
  <c r="E30" i="34"/>
  <c r="E30" i="18"/>
  <c r="N40" i="27"/>
  <c r="H40" i="29" s="1"/>
  <c r="O40" i="27"/>
  <c r="L29" i="28"/>
  <c r="L28" i="28"/>
  <c r="L27" i="28"/>
  <c r="L26" i="28"/>
  <c r="L25" i="28"/>
  <c r="L24" i="28"/>
  <c r="L23" i="28"/>
  <c r="L22" i="28"/>
  <c r="L21" i="28"/>
  <c r="L20" i="28"/>
  <c r="L11" i="28"/>
  <c r="L12" i="28"/>
  <c r="L13" i="28"/>
  <c r="L14" i="28"/>
  <c r="L15" i="28"/>
  <c r="L16" i="28"/>
  <c r="L17" i="28"/>
  <c r="L18" i="28"/>
  <c r="L19" i="28"/>
  <c r="M50" i="27" l="1"/>
  <c r="G50" i="29" s="1"/>
  <c r="U50" i="28" l="1"/>
  <c r="K50" i="29" s="1"/>
  <c r="E50" i="36" l="1"/>
  <c r="E50" i="35"/>
  <c r="E50" i="34"/>
  <c r="E50" i="18"/>
  <c r="G10" i="27"/>
  <c r="G20" i="27"/>
  <c r="C20" i="28" l="1"/>
  <c r="J20" i="28"/>
  <c r="R20" i="28"/>
  <c r="R21" i="28"/>
  <c r="J22" i="28"/>
  <c r="J24" i="28"/>
  <c r="J40" i="28"/>
  <c r="R40" i="28"/>
  <c r="J41" i="28"/>
  <c r="J42" i="28"/>
  <c r="J43" i="28"/>
  <c r="J44" i="28"/>
  <c r="S40" i="28" l="1"/>
  <c r="U40" i="28" s="1"/>
  <c r="K40" i="29" s="1"/>
  <c r="K20" i="28"/>
  <c r="K40" i="28"/>
  <c r="T40" i="28" s="1"/>
  <c r="J40" i="29" s="1"/>
  <c r="S20" i="28"/>
  <c r="D40" i="36" l="1"/>
  <c r="D40" i="35"/>
  <c r="D40" i="34"/>
  <c r="D40" i="18"/>
  <c r="E40" i="36"/>
  <c r="E40" i="35"/>
  <c r="E40" i="34"/>
  <c r="E40" i="18"/>
  <c r="V40" i="28"/>
  <c r="M40" i="29" s="1"/>
  <c r="F40" i="36" l="1"/>
  <c r="F40" i="35"/>
  <c r="F40" i="34"/>
  <c r="F40" i="18"/>
  <c r="G50" i="27"/>
  <c r="H50" i="27" s="1"/>
  <c r="F50" i="29" s="1"/>
  <c r="C13" i="28"/>
  <c r="T50" i="28" l="1"/>
  <c r="J50" i="29" s="1"/>
  <c r="N50" i="27"/>
  <c r="H50" i="29" s="1"/>
  <c r="D50" i="36" l="1"/>
  <c r="D50" i="35"/>
  <c r="D50" i="34"/>
  <c r="D50" i="18"/>
  <c r="V50" i="28"/>
  <c r="M50" i="29" s="1"/>
  <c r="O50" i="27"/>
  <c r="F50" i="36" l="1"/>
  <c r="F50" i="35"/>
  <c r="F50" i="34"/>
  <c r="F50" i="18"/>
  <c r="A10" i="28"/>
  <c r="B10" i="28"/>
  <c r="I33" i="5" a="1"/>
  <c r="I33" i="5" s="1"/>
  <c r="C10" i="29" l="1"/>
  <c r="I27" i="5" a="1"/>
  <c r="C10" i="34" l="1"/>
  <c r="C10" i="35"/>
  <c r="C10" i="36"/>
  <c r="C20" i="34"/>
  <c r="C20" i="36"/>
  <c r="C20" i="35"/>
  <c r="I27" i="5"/>
  <c r="L10" i="28"/>
  <c r="C11" i="28"/>
  <c r="C12" i="28"/>
  <c r="C16" i="28"/>
  <c r="C10" i="28"/>
  <c r="L10" i="27" l="1"/>
  <c r="K10" i="27" s="1"/>
  <c r="I21" i="5"/>
  <c r="I22" i="5"/>
  <c r="C20" i="18" l="1"/>
  <c r="C10" i="18"/>
  <c r="M20" i="27" l="1"/>
  <c r="M10" i="27"/>
  <c r="G20" i="29" l="1"/>
  <c r="U20" i="28"/>
  <c r="K20" i="29" s="1"/>
  <c r="G10" i="29"/>
  <c r="E11" i="29"/>
  <c r="E12" i="29"/>
  <c r="R11" i="28"/>
  <c r="R10" i="28"/>
  <c r="J11" i="28"/>
  <c r="J12" i="28"/>
  <c r="J14" i="28"/>
  <c r="J10" i="28"/>
  <c r="A20" i="36" l="1"/>
  <c r="A20" i="35"/>
  <c r="A20" i="34"/>
  <c r="B20" i="35"/>
  <c r="B20" i="34"/>
  <c r="B20" i="36"/>
  <c r="B20" i="18"/>
  <c r="A20" i="18"/>
  <c r="K10" i="28"/>
  <c r="S10" i="28"/>
  <c r="U10" i="28" s="1"/>
  <c r="H10" i="27" l="1"/>
  <c r="H20" i="27"/>
  <c r="F20" i="29" l="1"/>
  <c r="T20" i="28"/>
  <c r="N20" i="27"/>
  <c r="H20" i="29" s="1"/>
  <c r="O10" i="27"/>
  <c r="N10" i="27"/>
  <c r="H10" i="29" s="1"/>
  <c r="T10" i="28"/>
  <c r="V10" i="28" s="1"/>
  <c r="M10" i="29" s="1"/>
  <c r="O20" i="27"/>
  <c r="E10" i="29"/>
  <c r="B10" i="29"/>
  <c r="A10" i="29"/>
  <c r="V20" i="28" l="1"/>
  <c r="M20" i="29" s="1"/>
  <c r="F20" i="36" s="1"/>
  <c r="J20" i="29"/>
  <c r="A10" i="36"/>
  <c r="A10" i="35"/>
  <c r="A10" i="34"/>
  <c r="B10" i="35"/>
  <c r="B10" i="34"/>
  <c r="B10" i="36"/>
  <c r="F10" i="36"/>
  <c r="F10" i="34"/>
  <c r="F10" i="35"/>
  <c r="B10" i="18"/>
  <c r="F10" i="18"/>
  <c r="A10" i="18"/>
  <c r="F20" i="34" l="1"/>
  <c r="F20" i="35"/>
  <c r="F20" i="18"/>
  <c r="D20" i="36"/>
  <c r="D20" i="35"/>
  <c r="D20" i="34"/>
  <c r="D20" i="18"/>
  <c r="L10" i="29"/>
  <c r="K10" i="29" l="1"/>
  <c r="E10" i="36" l="1"/>
  <c r="E10" i="34"/>
  <c r="E10" i="35"/>
  <c r="E10" i="18"/>
  <c r="E20" i="35" l="1"/>
  <c r="E20" i="36"/>
  <c r="E20" i="34"/>
  <c r="E20" i="18"/>
  <c r="F10" i="29"/>
  <c r="J10" i="29" l="1"/>
  <c r="D10" i="36" l="1"/>
  <c r="D10" i="34"/>
  <c r="D10" i="35"/>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<sst xmlns="http://schemas.openxmlformats.org/spreadsheetml/2006/main" count="939" uniqueCount="524">
  <si>
    <t xml:space="preserve"> MAPA DE RIESGOS SIGCMA</t>
  </si>
  <si>
    <t>DEPENDENCIA (Unidad misional del CSJ o Unidad de la DEAJ o Seccional o CSJ en caso de despachos judiciales certificados)</t>
  </si>
  <si>
    <t>CONSEJO SECCIONAL DE LA JUDICATURA DEL CESAR</t>
  </si>
  <si>
    <t>PROCESO (indique el tipo de proceso si es Estratégico. Misional, Apoyo, Evaluación y Mejora y especifique el nombre del proceso)</t>
  </si>
  <si>
    <t>Misionales</t>
  </si>
  <si>
    <t>PLANEACIÓN ESTRATÉGICA</t>
  </si>
  <si>
    <t>CONSEJO SUPERIOR DE LA JUDICATURA</t>
  </si>
  <si>
    <t>CONSEJO SECCIONAL DE LA JUDICATURA</t>
  </si>
  <si>
    <t>X</t>
  </si>
  <si>
    <t>DIRECCIÓN SECCIONAL DE ADMINISTRACIÓN JUDICIAL</t>
  </si>
  <si>
    <t>DESPACHO JUDICIAL CERTIFICADO</t>
  </si>
  <si>
    <t>FECHA</t>
  </si>
  <si>
    <r>
      <t xml:space="preserve">ELABORACIÓN 12 DE ABRIL DE 2024
</t>
    </r>
    <r>
      <rPr>
        <sz val="10"/>
        <color theme="1"/>
        <rFont val="Arial"/>
        <family val="2"/>
      </rPr>
      <t xml:space="preserve">
ACTUALIZACIÓN 12/09/2024</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</si>
  <si>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</si>
  <si>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</si>
  <si>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</si>
  <si>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</si>
  <si>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</si>
  <si>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</si>
  <si>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</si>
  <si>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</si>
  <si>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</si>
  <si>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</si>
  <si>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</si>
  <si>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</si>
  <si>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</si>
  <si>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</si>
  <si>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</si>
  <si>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</si>
  <si>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</si>
  <si>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PLANEACION ESTRATEGICA</t>
  </si>
  <si>
    <t xml:space="preserve">DEPENDENCIA ADMINISTRATIVA O JUDICIAL CERTIFICADA </t>
  </si>
  <si>
    <t>OBJETIVO DEL PROCESO</t>
  </si>
  <si>
    <t>MAPA DE PROCESOS CONSEJO SUPERIOR DE LA JUDICATURA</t>
  </si>
  <si>
    <t>PROCESOS DEPENDENCIA JUDICIALES CERTIFICADAS</t>
  </si>
  <si>
    <t>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y antisoborno.</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</si>
  <si>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</si>
  <si>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</si>
  <si>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</si>
  <si>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</si>
  <si>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</si>
  <si>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</si>
  <si>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</si>
  <si>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</si>
  <si>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</si>
  <si>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</si>
  <si>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</si>
  <si>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</si>
  <si>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</si>
  <si>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</si>
  <si>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</si>
  <si>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</si>
  <si>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</si>
  <si>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</si>
  <si>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</si>
  <si>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</si>
  <si>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</si>
  <si>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</si>
  <si>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</si>
  <si>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</si>
  <si>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</si>
  <si>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</si>
  <si>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</si>
  <si>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</si>
  <si>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</si>
  <si>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</si>
  <si>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</si>
  <si>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</si>
  <si>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</si>
  <si>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</si>
  <si>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</si>
  <si>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</si>
  <si>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</si>
  <si>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</si>
  <si>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</si>
  <si>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</si>
  <si>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</si>
  <si>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</si>
  <si>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</si>
  <si>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</si>
  <si>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</si>
  <si>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</si>
  <si>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</si>
  <si>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</si>
  <si>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</si>
  <si>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</si>
  <si>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</si>
  <si>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</si>
  <si>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</si>
  <si>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</si>
  <si>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</si>
  <si>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</si>
  <si>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</si>
  <si>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</si>
  <si>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</si>
  <si>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</si>
  <si>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</si>
  <si>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</si>
  <si>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</si>
  <si>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</si>
  <si>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</si>
  <si>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</si>
  <si>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</si>
  <si>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</si>
  <si>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</si>
  <si>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</si>
  <si>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</si>
  <si>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</si>
  <si>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</si>
  <si>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</si>
  <si>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</si>
  <si>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</si>
  <si>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</si>
  <si>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</si>
  <si>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</si>
  <si>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</si>
  <si>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</si>
  <si>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</si>
  <si>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</si>
  <si>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</si>
  <si>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</si>
  <si>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</si>
  <si>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</si>
  <si>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</si>
  <si>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</si>
  <si>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</si>
  <si>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</si>
  <si>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</si>
  <si>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</si>
  <si>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</si>
  <si>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</si>
  <si>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</si>
  <si>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</si>
  <si>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</si>
  <si>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</si>
  <si>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</si>
  <si>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</si>
  <si>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</si>
  <si>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</si>
  <si>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</si>
  <si>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</si>
  <si>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</si>
  <si>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</si>
  <si>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</si>
  <si>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</si>
  <si>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</si>
  <si>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</si>
  <si>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</si>
  <si>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</si>
  <si>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</si>
  <si>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</si>
  <si>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</si>
  <si>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</si>
  <si>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</si>
  <si>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</si>
  <si>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</si>
  <si>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</si>
  <si>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</si>
  <si>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</si>
  <si>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</si>
  <si>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</si>
  <si>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</si>
  <si>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</si>
  <si>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</si>
  <si>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</si>
  <si>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</si>
  <si>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</si>
  <si>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</si>
  <si>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</si>
  <si>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</si>
  <si>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</si>
  <si>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</si>
  <si>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</si>
  <si>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</si>
  <si>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</si>
  <si>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</si>
  <si>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</si>
  <si>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</si>
  <si>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</si>
  <si>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</si>
  <si>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</si>
  <si>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</si>
  <si>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</si>
  <si>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</si>
  <si>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</si>
  <si>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</si>
  <si>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</si>
  <si>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</si>
  <si>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</si>
  <si>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</si>
  <si>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</si>
  <si>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</si>
  <si>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</si>
  <si>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</si>
  <si>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</si>
  <si>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</si>
  <si>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</si>
  <si>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</si>
  <si>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</si>
  <si>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</si>
  <si>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</si>
  <si>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</si>
  <si>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</si>
  <si>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</si>
  <si>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</si>
  <si>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</si>
  <si>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</si>
  <si>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</si>
  <si>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</si>
  <si>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</si>
  <si>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</si>
  <si>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</si>
  <si>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</si>
  <si>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</si>
  <si>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</si>
  <si>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</si>
  <si>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</si>
  <si>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</si>
  <si>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</si>
  <si>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</si>
  <si>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</si>
  <si>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</si>
  <si>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</si>
  <si>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</si>
  <si>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</si>
  <si>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</si>
  <si>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</si>
  <si>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</si>
  <si>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</si>
  <si>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</si>
  <si>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</si>
  <si>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</si>
  <si>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</si>
  <si>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</si>
  <si>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</si>
  <si>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</si>
  <si>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</si>
  <si>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</si>
  <si>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</si>
  <si>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</si>
  <si>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</si>
  <si>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</si>
  <si>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</si>
  <si>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</si>
  <si>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</si>
  <si>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</si>
  <si>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</si>
  <si>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</si>
  <si>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</si>
  <si>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</si>
  <si>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</si>
  <si>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</si>
  <si>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</si>
  <si>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</si>
  <si>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</si>
  <si>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</si>
  <si>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</si>
  <si>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</si>
  <si>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</si>
  <si>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</si>
  <si>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</si>
  <si>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</si>
  <si>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</si>
  <si>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</si>
  <si>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</si>
  <si>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</si>
  <si>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</si>
  <si>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</si>
  <si>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</si>
  <si>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</si>
  <si>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</si>
  <si>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</si>
  <si>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</si>
  <si>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</si>
  <si>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</si>
  <si>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</si>
  <si>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</si>
  <si>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Planeación estratégica</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</si>
  <si>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</si>
  <si>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</si>
  <si>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</si>
  <si>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</si>
  <si>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</si>
  <si>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</si>
  <si>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</si>
  <si>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</si>
  <si>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</si>
  <si>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</si>
  <si>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</si>
  <si>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</si>
  <si>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</si>
  <si>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</si>
  <si>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</si>
  <si>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</si>
  <si>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</si>
  <si>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</si>
  <si>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</si>
  <si>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</si>
  <si>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</si>
  <si>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</si>
  <si>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Demora (Incumplimiento en la presentación de los informes de seguimiento al Plan de Acción)</t>
  </si>
  <si>
    <t>No se presentan en forma oportuna los informes de seguimiento para la toma de decisiones de la Alta Dirección</t>
  </si>
  <si>
    <t>Falta de metodologías que permitan agilizar la formulación y elaboración de planes de acción.</t>
  </si>
  <si>
    <t>Afectación de reputacion,imagén,  credibilidad, satisfacción de usuarios y PI</t>
  </si>
  <si>
    <t xml:space="preserve">De la entidad, seccional, despachos a nivel departamental </t>
  </si>
  <si>
    <t>Escaso recurso humano con conocimientos, habilidades, destrezas y experiencia, en seguimiento de planes de acción.</t>
  </si>
  <si>
    <t>Incumplimiento de las metas establecidas</t>
  </si>
  <si>
    <t>Incumplimiento del 20% de los indicadores del proceso</t>
  </si>
  <si>
    <t>Falta de entrenamiento del personal encargado en cada proceso de la elaboración del informe de seguimiento a planes y programas.</t>
  </si>
  <si>
    <t>Información recibida en forma parcial o con errores que requiere ser ajustada por las dependencias correspondientes.</t>
  </si>
  <si>
    <t>Alto volumen de carga laboral.</t>
  </si>
  <si>
    <t>Desarticulación de los objetivos y metas y  lineamientos  en la formulación del Plan de Acción</t>
  </si>
  <si>
    <t>Las acciones o proyectos formulados para desarrollar el Plan, no aportan al cumplimiento de objetivos y metas</t>
  </si>
  <si>
    <t xml:space="preserve">Inadecuado ejercicio de planeación, para determinar las prioridades y problemas que se deben atender o satisfacer </t>
  </si>
  <si>
    <t xml:space="preserve">Desconocimiento de normas. </t>
  </si>
  <si>
    <t>Falta de capacitación en la formulación de planes y programas.</t>
  </si>
  <si>
    <t>Información desactualizada o incompleta o fragmentada.</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</si>
  <si>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</si>
  <si>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</si>
  <si>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</si>
  <si>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</si>
  <si>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PARA LOS RIESGOS DE CORRUPCIÓN POR POLÍTICA EL IMPACTO SIEMPRE SERÁ MAYOR O CATASTRÓFICO Y SU REDACCIÓN  DEBE CONSERVAR EL MODELO PROPUESTO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</si>
  <si>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</si>
  <si>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</si>
  <si>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</si>
  <si>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</si>
  <si>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 xml:space="preserve">Recibir dádivas o beneficios a nombre propio o de terceros para direccionar planes a desarrollar y recursos de financiación </t>
  </si>
  <si>
    <t xml:space="preserve">Se direccionan planes y recursos para desarrolar palne que no son prioritarias o no aportan al cumplimiento de los objetivos institucionales </t>
  </si>
  <si>
    <t>Insuficientes programas de capacitación para la toma de conciencia debido al desconocimiento de la ley antisoborno (ISO 37001: 2016), Plan Anticorrupcion y de los Valores y Principios propios de la Entidad</t>
  </si>
  <si>
    <t>Muy Alta - 5</t>
  </si>
  <si>
    <t>Desconocimiento y no aplicación del código de ética y buen gobieno</t>
  </si>
  <si>
    <t>Carencia de compromiso y transparencia de los servidore judiciales.</t>
  </si>
  <si>
    <t>Deficiencia de controles en el trámite de los documentos</t>
  </si>
  <si>
    <t>No aplicación adecuada de los procedimientos de control</t>
  </si>
  <si>
    <t xml:space="preserve">Ofrecer, prometer, entregar, aceptar o solicitar una ventaja indebida  a favor propio o de terceros al realizar el seguimiento de la planeación estratégica de forma deficiente, incompleta e inorportuna </t>
  </si>
  <si>
    <r>
      <t>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t>
    </r>
    <r>
      <rPr>
        <strike/>
        <sz val="11"/>
        <rFont val="Calibri"/>
        <family val="2"/>
        <scheme val="minor"/>
      </rPr>
      <t>es</t>
    </r>
    <r>
      <rPr>
        <sz val="11"/>
        <rFont val="Calibri"/>
        <family val="2"/>
        <scheme val="minor"/>
      </rPr>
      <t xml:space="preserve"> de adquisiciones</t>
    </r>
    <r>
      <rPr>
        <strike/>
        <sz val="11"/>
        <rFont val="Calibri"/>
        <family val="2"/>
        <scheme val="minor"/>
      </rPr>
      <t xml:space="preserve"> </t>
    </r>
    <r>
      <rPr>
        <sz val="11"/>
        <rFont val="Calibri"/>
        <family val="2"/>
        <scheme val="minor"/>
      </rPr>
      <t xml:space="preserve">institucional y proyectos de inversión </t>
    </r>
  </si>
  <si>
    <t>Falta de ética de los servidores públicos (Debilidades en principios y valores)</t>
  </si>
  <si>
    <t xml:space="preserve">Falta identificar y hacer seguimiento a funcionarios sensibles </t>
  </si>
  <si>
    <t>Insuficiente seguimiento a la ejecución de los proyectos de inversión y la destinación de los recursos</t>
  </si>
  <si>
    <t xml:space="preserve">MATRIZ DE RIESGOS </t>
  </si>
  <si>
    <t>EVALUACIÓN DE RIESGO - VALORACIÓN DE LOS CONTROLES</t>
  </si>
  <si>
    <t>EVALUACIÓN DEL RIESGO - NIVEL DEL RIESGO RESIDUAL</t>
  </si>
  <si>
    <t xml:space="preserve">RIESGO </t>
  </si>
  <si>
    <t>No. Control</t>
  </si>
  <si>
    <t>Criterios para valorar la eficacia de  los controles preventivos</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</si>
  <si>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</si>
  <si>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</si>
  <si>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</si>
  <si>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</si>
  <si>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</si>
  <si>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</si>
  <si>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</si>
  <si>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</si>
  <si>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</si>
  <si>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</si>
  <si>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</si>
  <si>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r>
      <t xml:space="preserve"> El lider del proceso, trimestralmente al recibir los documentos revisa  contra  lista de requisitos y verifica si estan completos y acorde . Si hay inconsistencias se devuelve al responsable de su elaboracion para que se hagan los ajustes correspondientes.. Como registro del control queda el oficio o correo electronico a traves de cual se hace el requerimiento</t>
    </r>
    <r>
      <rPr>
        <sz val="10"/>
        <color rgb="FFFF0000"/>
        <rFont val="Calibri"/>
        <family val="2"/>
        <scheme val="minor"/>
      </rPr>
      <t>.</t>
    </r>
  </si>
  <si>
    <t>SI</t>
  </si>
  <si>
    <t>Acciones de respuesta ante noticias que afectan la imagen de la entidad</t>
  </si>
  <si>
    <t>NO</t>
  </si>
  <si>
    <t>Las necesidades de personal se envían en cada vigencia. El Nivel Centrral es quién tiene facultad de asignar nuevos cargos a la seccional.</t>
  </si>
  <si>
    <t xml:space="preserve">Análisis de indicadores y acciones de mejoramiento </t>
  </si>
  <si>
    <t>El cooordinador Seccional del Sigcma comparte a los lideres de procesos los enlaces de capacitaciones lideradas por la Coordinacion Nacional y a traves de las cuales se refuerzan aquellos aspectos que presentan debilidad en cuanto a la elaboracion de informes y seguimientos. Como evidencia queda los listados de asistencia a las actividades de formacion.</t>
  </si>
  <si>
    <t>El lider del proceso trimestralmente hace seguimiento al cumplimiento de las actividades del plan de accion, requiere a cada lider de proceso el reporte de la informacion  y ante la presencia de documentos incompletos se devuelve para el ajuste correspondiente, Como evidencia quedan los requerimientos efectuados.</t>
  </si>
  <si>
    <t>No se tiene un control asociado a esta causa.</t>
  </si>
  <si>
    <t>Reuniones con la alta direccion al inicio de cada vigencia, para la estructuracion del plan de accion, tomando como base el informe de revision por la direccion de la vigencia anterior. Como evidencia queda el acta de reunion.</t>
  </si>
  <si>
    <t>Socializacion oportuna por parte del lider de proceso del Plan Sectorial de Desarrollo de la Rama Judicial actualizado y que se constituye en la base para la estructuracion del plan de accion de la seccional. Como evidencia queda la circular a traves de la cual se socializa dicho documento.</t>
  </si>
  <si>
    <t>Verificación de las actividades representativas de cada proceso para no omitir información importante</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</si>
  <si>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</si>
  <si>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</si>
  <si>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</si>
  <si>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</si>
  <si>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Verificar el cumplimiento de los requisitos para cada trámite</t>
  </si>
  <si>
    <t>Revisar peródicamente los procedimientos de control para reducir errores</t>
  </si>
  <si>
    <t>1.Realización de programas de formación, capacitación y sensibilización en temas de Probidad y ética de lo público</t>
  </si>
  <si>
    <t>Divulgación del Código de Etica de Buen Gobierno a traves de la  página web de la Rama Judicial y correos institucionales</t>
  </si>
  <si>
    <t>3. Seguimiento a la ejecución de los proyectos de inversión mediante el plan de acción e informe</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</si>
  <si>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</si>
  <si>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</si>
  <si>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</si>
  <si>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</si>
  <si>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</si>
  <si>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</si>
  <si>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</si>
  <si>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</si>
  <si>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</si>
  <si>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</si>
  <si>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</si>
  <si>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</si>
  <si>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</si>
  <si>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</si>
  <si>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</si>
  <si>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</si>
  <si>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promovidas por el Nivel Central en antisoborno</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</si>
  <si>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</si>
  <si>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</si>
  <si>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</si>
  <si>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</si>
  <si>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</si>
  <si>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</si>
  <si>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</si>
  <si>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</si>
  <si>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</si>
  <si>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</si>
  <si>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</si>
  <si>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</si>
  <si>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</si>
  <si>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</si>
  <si>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</si>
  <si>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</si>
  <si>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</si>
  <si>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</si>
  <si>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</si>
  <si>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</si>
  <si>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</si>
  <si>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</si>
  <si>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</si>
  <si>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</si>
  <si>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</si>
  <si>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</si>
  <si>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</si>
  <si>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</si>
  <si>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Afectación Económica</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</si>
  <si>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</si>
  <si>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</si>
  <si>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</si>
  <si>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</si>
  <si>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</si>
  <si>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</si>
  <si>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</si>
  <si>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</si>
  <si>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</si>
  <si>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</si>
  <si>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</si>
  <si>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</si>
  <si>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</si>
  <si>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</si>
  <si>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</si>
  <si>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</si>
  <si>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</si>
  <si>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</si>
  <si>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</si>
  <si>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</si>
  <si>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</si>
  <si>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</si>
  <si>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</si>
  <si>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</si>
  <si>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</si>
  <si>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</si>
  <si>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</si>
  <si>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</si>
  <si>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</si>
  <si>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</si>
  <si>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</si>
  <si>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</si>
  <si>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</si>
  <si>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</si>
  <si>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</si>
  <si>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</si>
  <si>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</si>
  <si>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</si>
  <si>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</si>
  <si>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</si>
  <si>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</si>
  <si>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</si>
  <si>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</si>
  <si>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</si>
  <si>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</si>
  <si>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</si>
  <si>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</si>
  <si>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</si>
  <si>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</si>
  <si>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</si>
  <si>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</si>
  <si>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</si>
  <si>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</si>
  <si>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</si>
  <si>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</si>
  <si>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</si>
  <si>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</si>
  <si>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</si>
  <si>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</si>
  <si>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</si>
  <si>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</si>
  <si>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</si>
  <si>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</si>
  <si>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</si>
  <si>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</si>
  <si>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</si>
  <si>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</si>
  <si>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</si>
  <si>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</si>
  <si>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</si>
  <si>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</si>
  <si>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</si>
  <si>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</si>
  <si>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</si>
  <si>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</si>
  <si>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</si>
  <si>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</si>
  <si>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</si>
  <si>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</si>
  <si>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PLANAEACIÓN ESTRATÉGICA</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</si>
  <si>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</si>
  <si>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</si>
  <si>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</si>
  <si>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</si>
  <si>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</si>
  <si>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</si>
  <si>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</si>
  <si>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</si>
  <si>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</si>
  <si>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</si>
  <si>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</si>
  <si>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</si>
  <si>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</si>
  <si>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No se materializo el riesgo ni se evidenciaron cambios en la probabilidad de los mismos, en atencion a que los controles han sido efectivos</t>
  </si>
  <si>
    <t>Para este trimestre no se materializó este riesgo, como quiera que se mantiene  la efectividad y pertinencia de los controles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</si>
  <si>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</si>
  <si>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</si>
  <si>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Para este trimestre no se materializó el riesgo. Los controles que se han venido implementando han sido efectivos. No hay denuncias asociadas a presuntos comportamientos de soborno.</t>
  </si>
  <si>
    <t>ANÁLISIS DEL RESULTADO FINAL 
2 TRIMESTRE</t>
  </si>
  <si>
    <t>l Definir y orientar la planeación estratégica de la organización, a partir del establecimiento de los principios corporativos (valores, normas, políticas y directrices) que soportan la misión y visión de la Entidad, mediante el diagnóstico e identificación de necesidades y la formulación, ejecución y seguimiento de los planes, programas, proyectos, objetivos y políticas institucionales, tanto a nivel central como seccional, con el propósito de generar las condiciones adecuadas para la gestión de los recursos asignados a la Rama Judicial, dando cumplimiento en el marco del sistema de gestión de calidad, medio ambiente y salud y seguridad en el trabajo y antisoborno.</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</si>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</sst>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22"/>
      <color theme="1"/>
      <name val="Calibri"/>
      <family val="2"/>
      <scheme val="minor"/>
    </font>
    <font>
      <strike/>
      <sz val="11"/>
      <name val="Calibri"/>
      <family val="2"/>
      <scheme val="minor"/>
    </font>
    <font>
      <sz val="12"/>
      <color theme="1"/>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8"/>
      <color rgb="FF000000"/>
      <name val="Times New Roman"/>
      <family val="1"/>
    </font>
    <font>
      <b/>
      <sz val="8"/>
      <color rgb="FF767171"/>
      <name val="Times New Roman"/>
      <family val="1"/>
    </font>
    <font>
      <sz val="11"/>
      <color theme="1"/>
      <name val="Belyrium"/>
    </font>
    <font>
      <sz val="14"/>
      <color rgb="FF004D6D"/>
      <name val="Azo Sans Medium"/>
    </font>
    <font>
      <sz val="10"/>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right style="thin">
        <color theme="1"/>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thin">
        <color rgb="FF000000"/>
      </left>
      <right/>
      <top style="thin">
        <color rgb="FF000000"/>
      </top>
      <bottom style="thin">
        <color rgb="FF000000"/>
      </bottom>
      <diagonal/>
    </border>
  </borders>
  <cellStyleXfs count="7">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cellStyleXfs>
  <cellXfs count="61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7" xfId="0" applyFont="1" applyFill="1" applyBorder="1" applyAlignment="1">
      <alignment vertical="center"/>
    </xf>
    <xf numFmtId="0" fontId="28" fillId="4" borderId="36" xfId="0" applyFont="1" applyFill="1" applyBorder="1" applyAlignment="1">
      <alignment vertical="center"/>
    </xf>
    <xf numFmtId="0" fontId="1" fillId="3" borderId="34" xfId="0" applyFont="1" applyFill="1" applyBorder="1" applyAlignment="1">
      <alignment horizontal="center"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5"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0" fontId="44" fillId="3" borderId="0" xfId="0" applyFont="1" applyFill="1"/>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0" fillId="3" borderId="0" xfId="0" applyFont="1" applyFill="1"/>
    <xf numFmtId="0" fontId="64" fillId="3" borderId="0" xfId="0" applyFont="1" applyFill="1"/>
    <xf numFmtId="0" fontId="51" fillId="3" borderId="0" xfId="0" applyFont="1" applyFill="1"/>
    <xf numFmtId="0" fontId="65" fillId="3" borderId="0" xfId="0" applyFont="1" applyFill="1"/>
    <xf numFmtId="0" fontId="66" fillId="0" borderId="21" xfId="0" applyFont="1" applyBorder="1" applyAlignment="1">
      <alignment horizontal="justify" vertical="center" wrapText="1" readingOrder="1"/>
    </xf>
    <xf numFmtId="0" fontId="66" fillId="0" borderId="22" xfId="0" applyFont="1" applyBorder="1" applyAlignment="1">
      <alignment horizontal="justify" vertical="center" wrapText="1" readingOrder="1"/>
    </xf>
    <xf numFmtId="0" fontId="66" fillId="0" borderId="6" xfId="0" applyFont="1" applyBorder="1" applyAlignment="1">
      <alignment horizontal="left" vertical="center" wrapText="1"/>
    </xf>
    <xf numFmtId="0" fontId="67" fillId="3" borderId="0" xfId="0" applyFont="1" applyFill="1"/>
    <xf numFmtId="0" fontId="10" fillId="0" borderId="0" xfId="0" applyFont="1"/>
    <xf numFmtId="0" fontId="64" fillId="0" borderId="0" xfId="0" applyFont="1"/>
    <xf numFmtId="0" fontId="68" fillId="0" borderId="0" xfId="0" applyFont="1" applyAlignment="1">
      <alignment horizontal="center"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65" xfId="0" applyFont="1" applyFill="1" applyBorder="1" applyAlignment="1">
      <alignment horizontal="center" vertical="center" wrapText="1"/>
    </xf>
    <xf numFmtId="0" fontId="42" fillId="4" borderId="39" xfId="0" applyFont="1" applyFill="1" applyBorder="1" applyAlignment="1">
      <alignment horizontal="center" vertical="center" textRotation="90"/>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3" xfId="0" applyFont="1" applyFill="1" applyBorder="1" applyAlignment="1">
      <alignment vertical="center"/>
    </xf>
    <xf numFmtId="0" fontId="4" fillId="4" borderId="0" xfId="0" applyFont="1" applyFill="1" applyAlignment="1">
      <alignment vertical="center"/>
    </xf>
    <xf numFmtId="0" fontId="0" fillId="3" borderId="44"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11" fillId="0" borderId="6" xfId="0" applyFont="1" applyBorder="1" applyAlignment="1">
      <alignment horizontal="justify" vertical="center"/>
    </xf>
    <xf numFmtId="0" fontId="12" fillId="3" borderId="3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3" xfId="0" applyFont="1" applyFill="1" applyBorder="1" applyAlignment="1">
      <alignment horizontal="center" vertical="center" wrapText="1"/>
    </xf>
    <xf numFmtId="3" fontId="0" fillId="0" borderId="35" xfId="0" applyNumberFormat="1" applyBorder="1" applyAlignment="1">
      <alignment horizontal="justify" vertical="center" wrapText="1"/>
    </xf>
    <xf numFmtId="0" fontId="24" fillId="0" borderId="35"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4" xfId="0" applyNumberFormat="1" applyBorder="1" applyAlignment="1">
      <alignment horizontal="justify"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4" fontId="0" fillId="0" borderId="6" xfId="0" applyNumberForma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2" fillId="0" borderId="6" xfId="0" applyFont="1" applyBorder="1" applyAlignment="1">
      <alignment horizontal="left" vertical="center" wrapText="1"/>
    </xf>
    <xf numFmtId="0" fontId="12" fillId="0" borderId="23" xfId="0" applyFont="1" applyBorder="1" applyAlignment="1">
      <alignment horizontal="left" vertical="center" wrapText="1"/>
    </xf>
    <xf numFmtId="0" fontId="24" fillId="0" borderId="59" xfId="0" applyFont="1" applyBorder="1" applyAlignment="1" applyProtection="1">
      <alignment horizontal="left" vertical="top" wrapText="1"/>
      <protection locked="0"/>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19" borderId="112" xfId="0" applyFont="1" applyFill="1" applyBorder="1" applyAlignment="1" applyProtection="1">
      <alignment horizontal="left" vertical="center" wrapText="1"/>
      <protection locked="0"/>
    </xf>
    <xf numFmtId="0" fontId="79" fillId="19" borderId="112" xfId="0" applyFont="1" applyFill="1" applyBorder="1" applyAlignment="1" applyProtection="1">
      <alignment horizontal="center" vertical="center"/>
      <protection locked="0"/>
    </xf>
    <xf numFmtId="0" fontId="80" fillId="5" borderId="112" xfId="0" applyFont="1" applyFill="1" applyBorder="1" applyAlignment="1" applyProtection="1">
      <alignment horizontal="center" vertical="center" wrapText="1"/>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81" fillId="20" borderId="115" xfId="0" applyFont="1" applyFill="1" applyBorder="1" applyAlignment="1">
      <alignment horizontal="center" vertical="center" wrapText="1" readingOrder="1"/>
    </xf>
    <xf numFmtId="0" fontId="83" fillId="3" borderId="115" xfId="0" applyFont="1" applyFill="1" applyBorder="1" applyAlignment="1">
      <alignment horizontal="center" vertical="center" wrapText="1" readingOrder="1"/>
    </xf>
    <xf numFmtId="0" fontId="83" fillId="3" borderId="115" xfId="0" applyFont="1" applyFill="1" applyBorder="1" applyAlignment="1">
      <alignment horizontal="left" vertical="center" wrapText="1"/>
    </xf>
    <xf numFmtId="0" fontId="83" fillId="3" borderId="115" xfId="0" applyFont="1" applyFill="1" applyBorder="1" applyAlignment="1">
      <alignment horizontal="center" vertical="center" wrapText="1"/>
    </xf>
    <xf numFmtId="0" fontId="77" fillId="3" borderId="0" xfId="0" applyFont="1" applyFill="1"/>
    <xf numFmtId="0" fontId="83" fillId="0" borderId="115" xfId="0" applyFont="1" applyBorder="1" applyAlignment="1">
      <alignment horizontal="center" vertical="center" wrapText="1" readingOrder="1"/>
    </xf>
    <xf numFmtId="0" fontId="83" fillId="0" borderId="115" xfId="0" applyFont="1" applyBorder="1" applyAlignment="1">
      <alignment horizontal="left" vertical="center" wrapText="1"/>
    </xf>
    <xf numFmtId="0" fontId="83" fillId="21" borderId="115" xfId="0" applyFont="1" applyFill="1" applyBorder="1" applyAlignment="1">
      <alignment horizontal="left" vertical="center" wrapText="1"/>
    </xf>
    <xf numFmtId="0" fontId="80" fillId="0" borderId="0" xfId="0" applyFont="1" applyAlignment="1">
      <alignment vertical="center" wrapText="1"/>
    </xf>
    <xf numFmtId="0" fontId="81" fillId="0" borderId="115" xfId="0" applyFont="1" applyBorder="1" applyAlignment="1">
      <alignment vertical="center" wrapText="1" readingOrder="1"/>
    </xf>
    <xf numFmtId="0" fontId="83" fillId="3" borderId="115" xfId="0" applyFont="1" applyFill="1" applyBorder="1" applyAlignment="1">
      <alignment horizontal="left" vertical="center" wrapText="1" readingOrder="1"/>
    </xf>
    <xf numFmtId="0" fontId="79" fillId="0" borderId="0" xfId="0" applyFont="1"/>
    <xf numFmtId="0" fontId="83" fillId="3" borderId="115" xfId="0" applyFont="1" applyFill="1" applyBorder="1" applyAlignment="1">
      <alignment horizontal="left" vertical="center"/>
    </xf>
    <xf numFmtId="0" fontId="83" fillId="3" borderId="115" xfId="0" applyFont="1" applyFill="1" applyBorder="1" applyAlignment="1">
      <alignment vertical="center" wrapText="1"/>
    </xf>
    <xf numFmtId="0" fontId="83" fillId="3" borderId="115" xfId="0" applyFont="1" applyFill="1" applyBorder="1" applyAlignment="1">
      <alignment vertical="center" wrapText="1" readingOrder="1"/>
    </xf>
    <xf numFmtId="0" fontId="83" fillId="3" borderId="115" xfId="0" applyFont="1" applyFill="1" applyBorder="1" applyAlignment="1">
      <alignment vertical="center"/>
    </xf>
    <xf numFmtId="0" fontId="83" fillId="3" borderId="115" xfId="0" applyFont="1" applyFill="1" applyBorder="1" applyAlignment="1">
      <alignment horizontal="center" vertical="center"/>
    </xf>
    <xf numFmtId="0" fontId="83" fillId="3" borderId="116" xfId="0" applyFont="1" applyFill="1" applyBorder="1" applyAlignment="1">
      <alignment horizontal="center" vertical="center" wrapText="1" readingOrder="1"/>
    </xf>
    <xf numFmtId="0" fontId="83" fillId="3" borderId="116" xfId="0" applyFont="1" applyFill="1" applyBorder="1" applyAlignment="1">
      <alignment horizontal="left" vertical="center" wrapText="1"/>
    </xf>
    <xf numFmtId="0" fontId="83" fillId="3" borderId="116" xfId="0" applyFont="1" applyFill="1" applyBorder="1" applyAlignment="1">
      <alignment horizontal="center" vertical="center"/>
    </xf>
    <xf numFmtId="0" fontId="77" fillId="0" borderId="0" xfId="0" applyFont="1" applyAlignment="1">
      <alignment horizontal="left"/>
    </xf>
    <xf numFmtId="0" fontId="77" fillId="0" borderId="0" xfId="0" applyFont="1" applyAlignment="1">
      <alignment horizontal="center"/>
    </xf>
    <xf numFmtId="0" fontId="84" fillId="0" borderId="0" xfId="0" applyFont="1" applyAlignment="1">
      <alignment wrapText="1"/>
    </xf>
    <xf numFmtId="0" fontId="85" fillId="0" borderId="0" xfId="0" applyFont="1"/>
    <xf numFmtId="0" fontId="87" fillId="20" borderId="112" xfId="0" applyFont="1" applyFill="1" applyBorder="1" applyAlignment="1">
      <alignment horizontal="center" vertical="center"/>
    </xf>
    <xf numFmtId="0" fontId="87" fillId="5" borderId="112" xfId="0" applyFont="1" applyFill="1" applyBorder="1" applyAlignment="1">
      <alignment horizontal="center" vertical="center"/>
    </xf>
    <xf numFmtId="0" fontId="87" fillId="5" borderId="112" xfId="0" applyFont="1" applyFill="1" applyBorder="1" applyAlignment="1">
      <alignment vertical="center" wrapText="1"/>
    </xf>
    <xf numFmtId="0" fontId="87" fillId="3" borderId="112" xfId="0" applyFont="1" applyFill="1" applyBorder="1" applyAlignment="1">
      <alignment horizontal="left" vertical="top" wrapText="1"/>
    </xf>
    <xf numFmtId="0" fontId="88" fillId="3" borderId="112" xfId="0" applyFont="1" applyFill="1" applyBorder="1" applyAlignment="1">
      <alignment horizontal="center" vertical="center" wrapText="1"/>
    </xf>
    <xf numFmtId="0" fontId="89" fillId="3" borderId="112" xfId="0" applyFont="1" applyFill="1" applyBorder="1" applyAlignment="1">
      <alignment horizontal="center" vertical="center" wrapText="1"/>
    </xf>
    <xf numFmtId="0" fontId="89" fillId="3" borderId="112" xfId="0" applyFont="1" applyFill="1" applyBorder="1" applyAlignment="1">
      <alignment horizontal="left" vertical="center"/>
    </xf>
    <xf numFmtId="0" fontId="87" fillId="0" borderId="112" xfId="0" applyFont="1" applyBorder="1" applyAlignment="1">
      <alignment vertical="top" wrapText="1"/>
    </xf>
    <xf numFmtId="0" fontId="88" fillId="3" borderId="112" xfId="0" applyFont="1" applyFill="1" applyBorder="1" applyAlignment="1">
      <alignment horizontal="center" vertical="center"/>
    </xf>
    <xf numFmtId="0" fontId="89" fillId="3" borderId="112" xfId="0" applyFont="1" applyFill="1" applyBorder="1" applyAlignment="1">
      <alignment horizontal="center" vertical="center"/>
    </xf>
    <xf numFmtId="0" fontId="87" fillId="3" borderId="112" xfId="0" applyFont="1" applyFill="1" applyBorder="1" applyAlignment="1">
      <alignment horizontal="left" vertical="center" wrapText="1"/>
    </xf>
    <xf numFmtId="0" fontId="87" fillId="0" borderId="112" xfId="0" applyFont="1" applyBorder="1" applyAlignment="1">
      <alignment horizontal="left" vertical="center" wrapText="1"/>
    </xf>
    <xf numFmtId="0" fontId="89" fillId="0" borderId="112" xfId="0" applyFont="1" applyBorder="1" applyAlignment="1">
      <alignment horizontal="left" vertical="center"/>
    </xf>
    <xf numFmtId="0" fontId="85" fillId="0" borderId="0" xfId="0" applyFont="1" applyAlignment="1">
      <alignment horizontal="left"/>
    </xf>
    <xf numFmtId="0" fontId="84" fillId="0" borderId="0" xfId="0" applyFont="1" applyAlignment="1">
      <alignment horizontal="center"/>
    </xf>
    <xf numFmtId="0" fontId="85" fillId="0" borderId="0" xfId="0" applyFont="1" applyAlignment="1">
      <alignment horizontal="center"/>
    </xf>
    <xf numFmtId="0" fontId="0" fillId="0" borderId="32" xfId="0" applyBorder="1" applyAlignment="1">
      <alignment horizontal="center" vertical="center" wrapText="1"/>
    </xf>
    <xf numFmtId="0" fontId="18" fillId="0" borderId="6" xfId="0" applyFont="1" applyBorder="1" applyAlignment="1">
      <alignment horizontal="justify" vertical="center" wrapText="1"/>
    </xf>
    <xf numFmtId="0" fontId="54" fillId="0" borderId="6" xfId="0" applyFont="1" applyBorder="1" applyAlignment="1">
      <alignment horizontal="justify"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2" fontId="0" fillId="0" borderId="32" xfId="3" applyNumberFormat="1" applyFont="1" applyBorder="1" applyAlignment="1">
      <alignment horizontal="center" vertical="center" wrapText="1"/>
    </xf>
    <xf numFmtId="2" fontId="0" fillId="0" borderId="32" xfId="3" applyNumberFormat="1" applyFont="1" applyBorder="1" applyAlignment="1">
      <alignment horizontal="justify" vertical="center" wrapText="1"/>
    </xf>
    <xf numFmtId="0" fontId="24" fillId="0" borderId="44" xfId="0" applyFont="1" applyBorder="1" applyAlignment="1" applyProtection="1">
      <alignment horizontal="left" vertical="top" wrapText="1"/>
      <protection locked="0"/>
    </xf>
    <xf numFmtId="0" fontId="90" fillId="0" borderId="121" xfId="0" applyFont="1" applyBorder="1" applyAlignment="1">
      <alignment horizontal="center" vertical="center" wrapText="1"/>
    </xf>
    <xf numFmtId="0" fontId="90" fillId="0" borderId="82" xfId="0" applyFont="1" applyBorder="1" applyAlignment="1">
      <alignment horizontal="center" vertical="center" wrapText="1"/>
    </xf>
    <xf numFmtId="0" fontId="91" fillId="0" borderId="80" xfId="0" applyFont="1" applyBorder="1" applyAlignment="1">
      <alignment horizontal="center" vertical="center" wrapText="1"/>
    </xf>
    <xf numFmtId="0" fontId="91" fillId="0" borderId="20" xfId="0" applyFont="1" applyBorder="1" applyAlignment="1">
      <alignment horizontal="center" vertical="center" wrapText="1"/>
    </xf>
    <xf numFmtId="0" fontId="90" fillId="0" borderId="122" xfId="0" applyFont="1" applyBorder="1" applyAlignment="1">
      <alignment horizontal="center" vertical="center" wrapText="1"/>
    </xf>
    <xf numFmtId="0" fontId="90" fillId="0" borderId="12" xfId="0" applyFont="1" applyBorder="1" applyAlignment="1">
      <alignment horizontal="center" vertical="center" wrapText="1"/>
    </xf>
    <xf numFmtId="14" fontId="91" fillId="0" borderId="20" xfId="0" applyNumberFormat="1" applyFont="1" applyBorder="1" applyAlignment="1">
      <alignment horizontal="center" vertical="center" wrapText="1"/>
    </xf>
    <xf numFmtId="0" fontId="77" fillId="0" borderId="123" xfId="0" applyFont="1" applyBorder="1" applyAlignment="1">
      <alignment horizontal="center"/>
    </xf>
    <xf numFmtId="0" fontId="77" fillId="0" borderId="123" xfId="0" applyFont="1" applyBorder="1"/>
    <xf numFmtId="0" fontId="92" fillId="0" borderId="124" xfId="0" applyFont="1" applyBorder="1" applyAlignment="1">
      <alignment horizontal="center" vertical="center" wrapText="1"/>
    </xf>
    <xf numFmtId="0" fontId="92" fillId="0" borderId="127" xfId="0" applyFont="1" applyBorder="1" applyAlignment="1">
      <alignment horizontal="center" vertical="center" wrapText="1"/>
    </xf>
    <xf numFmtId="0" fontId="92" fillId="0" borderId="128" xfId="0" applyFont="1" applyBorder="1" applyAlignment="1">
      <alignment horizontal="center" vertical="center" wrapText="1"/>
    </xf>
    <xf numFmtId="0" fontId="77" fillId="0" borderId="129" xfId="0" applyFont="1" applyBorder="1"/>
    <xf numFmtId="0" fontId="92" fillId="0" borderId="130" xfId="0" applyFont="1" applyBorder="1" applyAlignment="1">
      <alignment horizontal="center" vertical="center" wrapText="1"/>
    </xf>
    <xf numFmtId="0" fontId="92" fillId="0" borderId="133" xfId="0" applyFont="1" applyBorder="1" applyAlignment="1">
      <alignment horizontal="center" vertical="center" wrapText="1"/>
    </xf>
    <xf numFmtId="0" fontId="92" fillId="0" borderId="134" xfId="0" applyFont="1" applyBorder="1" applyAlignment="1">
      <alignment horizontal="center" vertical="center" wrapText="1"/>
    </xf>
    <xf numFmtId="0" fontId="77" fillId="0" borderId="128" xfId="0" applyFont="1" applyBorder="1"/>
    <xf numFmtId="0" fontId="24" fillId="0" borderId="23" xfId="0" applyFont="1" applyBorder="1" applyAlignment="1" applyProtection="1">
      <alignment horizontal="justify" vertical="center" wrapText="1"/>
      <protection locked="0"/>
    </xf>
    <xf numFmtId="0" fontId="24" fillId="0" borderId="6" xfId="0" applyFont="1" applyBorder="1" applyAlignment="1" applyProtection="1">
      <alignment vertical="center" wrapText="1"/>
      <protection locked="0"/>
    </xf>
    <xf numFmtId="0" fontId="24" fillId="0" borderId="111" xfId="0" applyFont="1" applyBorder="1" applyAlignment="1" applyProtection="1">
      <alignment vertical="top" wrapText="1"/>
      <protection locked="0"/>
    </xf>
    <xf numFmtId="2" fontId="0" fillId="0" borderId="23" xfId="3" applyNumberFormat="1" applyFont="1" applyBorder="1" applyAlignment="1">
      <alignment horizontal="justify" vertical="center" wrapText="1"/>
    </xf>
    <xf numFmtId="0" fontId="76" fillId="3" borderId="6" xfId="0" applyFont="1" applyFill="1" applyBorder="1" applyAlignment="1">
      <alignment vertical="center" wrapText="1"/>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0" fillId="0" borderId="0" xfId="0" applyAlignment="1">
      <alignment horizontal="center"/>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11" fillId="3" borderId="138"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99" xfId="0" applyFont="1" applyFill="1" applyBorder="1" applyAlignment="1">
      <alignment horizontal="center" vertical="center"/>
    </xf>
    <xf numFmtId="0" fontId="12" fillId="0" borderId="32" xfId="0" applyFont="1" applyBorder="1" applyAlignment="1" applyProtection="1">
      <alignment horizontal="justify" vertical="center" wrapText="1"/>
      <protection locked="0"/>
    </xf>
    <xf numFmtId="2" fontId="0" fillId="0" borderId="28" xfId="3" applyNumberFormat="1" applyFont="1" applyBorder="1" applyAlignment="1">
      <alignment horizontal="center" vertical="center" wrapText="1"/>
    </xf>
    <xf numFmtId="0" fontId="0" fillId="0" borderId="141" xfId="0" applyBorder="1" applyAlignment="1">
      <alignment horizontal="justify" vertical="center" wrapText="1"/>
    </xf>
    <xf numFmtId="0" fontId="24" fillId="0" borderId="6"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3" fontId="0" fillId="0" borderId="35" xfId="0" applyNumberFormat="1" applyBorder="1" applyAlignment="1">
      <alignment horizontal="center" vertical="center" wrapText="1"/>
    </xf>
    <xf numFmtId="2" fontId="0" fillId="0" borderId="6" xfId="3" applyNumberFormat="1" applyFont="1" applyBorder="1" applyAlignment="1">
      <alignment horizontal="left" vertical="center" wrapText="1"/>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81" fillId="0" borderId="115" xfId="0" applyFont="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13" xfId="0" applyFont="1" applyFill="1" applyBorder="1" applyAlignment="1" applyProtection="1">
      <alignment horizontal="center" vertical="center" wrapText="1"/>
      <protection locked="0"/>
    </xf>
    <xf numFmtId="0" fontId="80" fillId="5" borderId="114" xfId="0" applyFont="1" applyFill="1" applyBorder="1" applyAlignment="1" applyProtection="1">
      <alignment horizontal="center" vertical="center" wrapText="1"/>
      <protection locked="0"/>
    </xf>
    <xf numFmtId="0" fontId="80" fillId="5" borderId="112" xfId="0" applyFont="1" applyFill="1" applyBorder="1" applyAlignment="1" applyProtection="1">
      <alignment horizontal="center" vertical="center"/>
      <protection locked="0"/>
    </xf>
    <xf numFmtId="0" fontId="79" fillId="5" borderId="112" xfId="0" applyFont="1" applyFill="1" applyBorder="1" applyAlignment="1" applyProtection="1">
      <alignment horizontal="center" vertical="center"/>
      <protection locked="0"/>
    </xf>
    <xf numFmtId="0" fontId="81" fillId="0" borderId="112" xfId="0" applyFont="1" applyBorder="1" applyAlignment="1" applyProtection="1">
      <alignment horizontal="center" vertical="center"/>
      <protection locked="0"/>
    </xf>
    <xf numFmtId="0" fontId="81" fillId="20" borderId="112" xfId="0" applyFont="1" applyFill="1" applyBorder="1" applyAlignment="1" applyProtection="1">
      <alignment horizontal="center" vertical="center"/>
      <protection locked="0"/>
    </xf>
    <xf numFmtId="0" fontId="80" fillId="5" borderId="112" xfId="0" applyFont="1" applyFill="1" applyBorder="1" applyAlignment="1" applyProtection="1">
      <alignment horizontal="center" vertical="center" wrapText="1"/>
      <protection locked="0"/>
    </xf>
    <xf numFmtId="0" fontId="92" fillId="0" borderId="125" xfId="0" applyFont="1" applyBorder="1" applyAlignment="1">
      <alignment horizontal="center" vertical="center" wrapText="1"/>
    </xf>
    <xf numFmtId="0" fontId="92" fillId="0" borderId="126" xfId="0" applyFont="1" applyBorder="1" applyAlignment="1">
      <alignment horizontal="center" vertical="center"/>
    </xf>
    <xf numFmtId="0" fontId="92" fillId="0" borderId="131" xfId="0" applyFont="1" applyBorder="1" applyAlignment="1">
      <alignment horizontal="center" vertical="center" wrapText="1"/>
    </xf>
    <xf numFmtId="0" fontId="92" fillId="0" borderId="132" xfId="0" applyFont="1" applyBorder="1" applyAlignment="1">
      <alignment horizontal="center" vertical="center"/>
    </xf>
    <xf numFmtId="0" fontId="82" fillId="19" borderId="115" xfId="0" applyFont="1" applyFill="1" applyBorder="1" applyAlignment="1">
      <alignment horizontal="center" vertical="center" wrapText="1" readingOrder="1"/>
    </xf>
    <xf numFmtId="0" fontId="81" fillId="3" borderId="115" xfId="0" applyFont="1" applyFill="1" applyBorder="1" applyAlignment="1">
      <alignment horizontal="center" vertical="center" wrapText="1" readingOrder="1"/>
    </xf>
    <xf numFmtId="0" fontId="81" fillId="0" borderId="115" xfId="0" applyFont="1" applyBorder="1" applyAlignment="1">
      <alignment horizontal="left" vertical="center" wrapText="1" readingOrder="1"/>
    </xf>
    <xf numFmtId="0" fontId="81" fillId="0" borderId="116" xfId="0" applyFont="1" applyBorder="1" applyAlignment="1">
      <alignment horizontal="center" vertical="center" wrapText="1" readingOrder="1"/>
    </xf>
    <xf numFmtId="0" fontId="81" fillId="0" borderId="118" xfId="0" applyFont="1" applyBorder="1" applyAlignment="1">
      <alignment horizontal="center" vertical="center" wrapText="1" readingOrder="1"/>
    </xf>
    <xf numFmtId="0" fontId="81" fillId="0" borderId="117" xfId="0" applyFont="1" applyBorder="1" applyAlignment="1">
      <alignment horizontal="center" vertical="center" wrapText="1" readingOrder="1"/>
    </xf>
    <xf numFmtId="0" fontId="86" fillId="19" borderId="112" xfId="0" applyFont="1" applyFill="1" applyBorder="1" applyAlignment="1">
      <alignment horizontal="center"/>
    </xf>
    <xf numFmtId="0" fontId="93" fillId="0" borderId="0" xfId="0" applyFont="1" applyAlignment="1">
      <alignment horizontal="center" vertical="center" wrapText="1"/>
    </xf>
    <xf numFmtId="0" fontId="87" fillId="20" borderId="112" xfId="0" applyFont="1" applyFill="1" applyBorder="1" applyAlignment="1">
      <alignment horizontal="center" vertical="center" wrapText="1"/>
    </xf>
    <xf numFmtId="0" fontId="87" fillId="20" borderId="112" xfId="0" applyFont="1" applyFill="1" applyBorder="1" applyAlignment="1">
      <alignment horizontal="center" vertical="center"/>
    </xf>
    <xf numFmtId="0" fontId="69" fillId="3" borderId="0" xfId="1" applyFont="1" applyFill="1" applyAlignment="1">
      <alignment horizontal="justify" vertical="center" wrapText="1"/>
    </xf>
    <xf numFmtId="0" fontId="69" fillId="3" borderId="0" xfId="1" applyFont="1" applyFill="1" applyAlignment="1">
      <alignment horizontal="left" vertical="center" wrapText="1"/>
    </xf>
    <xf numFmtId="0" fontId="69" fillId="3" borderId="0" xfId="1" applyFont="1" applyFill="1" applyAlignment="1">
      <alignment horizontal="center" vertical="center" wrapText="1"/>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97"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8"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99"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81" xfId="2" applyFont="1" applyFill="1" applyBorder="1" applyAlignment="1">
      <alignment horizontal="center" vertical="center" wrapText="1"/>
    </xf>
    <xf numFmtId="0" fontId="62" fillId="4" borderId="100" xfId="2" applyFont="1" applyFill="1" applyBorder="1" applyAlignment="1">
      <alignment horizontal="center" vertical="center" wrapText="1"/>
    </xf>
    <xf numFmtId="0" fontId="62" fillId="4" borderId="101" xfId="1" applyFont="1" applyFill="1" applyBorder="1" applyAlignment="1">
      <alignment horizontal="center" vertical="center"/>
    </xf>
    <xf numFmtId="0" fontId="62" fillId="4" borderId="97" xfId="1" applyFont="1" applyFill="1" applyBorder="1" applyAlignment="1">
      <alignment horizontal="center" vertical="center"/>
    </xf>
    <xf numFmtId="0" fontId="61" fillId="3" borderId="17" xfId="0" applyFont="1" applyFill="1" applyBorder="1" applyAlignment="1">
      <alignment horizontal="left" vertical="center" wrapText="1"/>
    </xf>
    <xf numFmtId="0" fontId="61" fillId="3" borderId="15" xfId="0" applyFont="1" applyFill="1" applyBorder="1" applyAlignment="1">
      <alignment horizontal="left" vertical="center" wrapText="1"/>
    </xf>
    <xf numFmtId="0" fontId="55" fillId="3" borderId="16" xfId="1" applyFont="1" applyFill="1" applyBorder="1" applyAlignment="1">
      <alignment horizontal="justify" vertical="center" wrapText="1"/>
    </xf>
    <xf numFmtId="0" fontId="55" fillId="3" borderId="102" xfId="1" applyFont="1" applyFill="1" applyBorder="1" applyAlignment="1">
      <alignment horizontal="justify"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61" fillId="3" borderId="15" xfId="0" applyFont="1" applyFill="1" applyBorder="1" applyAlignment="1">
      <alignment vertical="center" wrapText="1"/>
    </xf>
    <xf numFmtId="0" fontId="61" fillId="3" borderId="86" xfId="0" applyFont="1" applyFill="1" applyBorder="1" applyAlignment="1">
      <alignment vertical="center" wrapText="1"/>
    </xf>
    <xf numFmtId="0" fontId="61" fillId="3" borderId="87" xfId="0" applyFont="1" applyFill="1" applyBorder="1" applyAlignment="1">
      <alignment vertical="center" wrapText="1"/>
    </xf>
    <xf numFmtId="0" fontId="61" fillId="7" borderId="6" xfId="0" applyFont="1" applyFill="1" applyBorder="1" applyAlignment="1">
      <alignment horizontal="left" vertical="center" wrapText="1"/>
    </xf>
    <xf numFmtId="0" fontId="55" fillId="3" borderId="72" xfId="1" applyFont="1" applyFill="1" applyBorder="1" applyAlignment="1">
      <alignment horizontal="justify" vertical="center" wrapText="1"/>
    </xf>
    <xf numFmtId="0" fontId="61" fillId="7" borderId="29" xfId="0" applyFont="1" applyFill="1" applyBorder="1" applyAlignment="1">
      <alignment horizontal="left" vertical="center" wrapText="1"/>
    </xf>
    <xf numFmtId="0" fontId="61" fillId="7" borderId="31" xfId="0" applyFont="1" applyFill="1" applyBorder="1" applyAlignment="1">
      <alignment horizontal="lef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8" xfId="2" applyFont="1" applyFill="1" applyBorder="1" applyAlignment="1">
      <alignment horizontal="center" vertical="center" wrapText="1"/>
    </xf>
    <xf numFmtId="0" fontId="62" fillId="4" borderId="88" xfId="1" applyFont="1" applyFill="1" applyBorder="1" applyAlignment="1">
      <alignment horizontal="center" vertical="center"/>
    </xf>
    <xf numFmtId="0" fontId="62" fillId="4" borderId="104"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7" xfId="1" applyFont="1" applyFill="1" applyBorder="1" applyAlignment="1">
      <alignment horizontal="justify" vertical="center" wrapText="1"/>
    </xf>
    <xf numFmtId="0" fontId="69" fillId="3" borderId="6" xfId="1" applyFont="1" applyFill="1" applyBorder="1" applyAlignment="1">
      <alignment horizontal="justify" vertical="center" wrapText="1"/>
    </xf>
    <xf numFmtId="0" fontId="69" fillId="3" borderId="77" xfId="1" applyFont="1" applyFill="1" applyBorder="1" applyAlignment="1">
      <alignment horizontal="justify" vertical="center" wrapText="1"/>
    </xf>
    <xf numFmtId="0" fontId="61" fillId="3" borderId="29" xfId="0" applyFont="1" applyFill="1" applyBorder="1" applyAlignment="1">
      <alignment horizontal="left" vertical="center" wrapText="1"/>
    </xf>
    <xf numFmtId="0" fontId="61" fillId="3" borderId="31" xfId="0" applyFont="1" applyFill="1" applyBorder="1" applyAlignment="1">
      <alignment horizontal="left" vertical="center" wrapText="1"/>
    </xf>
    <xf numFmtId="0" fontId="55" fillId="3" borderId="29" xfId="1" applyFont="1" applyFill="1" applyBorder="1" applyAlignment="1">
      <alignment horizontal="justify" vertical="center" wrapText="1"/>
    </xf>
    <xf numFmtId="0" fontId="55"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0" fillId="0" borderId="31" xfId="0" applyBorder="1" applyAlignment="1">
      <alignment horizontal="center" vertical="center" wrapText="1"/>
    </xf>
    <xf numFmtId="0" fontId="0" fillId="11" borderId="94"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12" fillId="0" borderId="6"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4" fillId="4" borderId="39"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4" fillId="4" borderId="90"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4" fillId="4" borderId="9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109"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9" fontId="53" fillId="0" borderId="35"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0" fillId="11" borderId="106" xfId="0" applyFill="1"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74" fillId="10" borderId="0" xfId="0" applyFont="1" applyFill="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91"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89" xfId="0" applyBorder="1" applyAlignment="1">
      <alignment horizontal="center" vertical="center" wrapText="1"/>
    </xf>
    <xf numFmtId="9" fontId="53" fillId="0" borderId="23" xfId="4" applyFont="1" applyBorder="1" applyAlignment="1">
      <alignment horizontal="center" vertical="center" wrapText="1"/>
    </xf>
    <xf numFmtId="9" fontId="0" fillId="0" borderId="23" xfId="4" applyFont="1" applyBorder="1" applyAlignment="1">
      <alignment horizontal="center" vertical="center" wrapText="1"/>
    </xf>
    <xf numFmtId="0" fontId="27" fillId="0" borderId="23" xfId="0" applyFont="1" applyBorder="1" applyAlignment="1">
      <alignment horizontal="center" vertical="center" wrapText="1"/>
    </xf>
    <xf numFmtId="0" fontId="0" fillId="0" borderId="93" xfId="0" applyBorder="1"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wrapText="1"/>
    </xf>
    <xf numFmtId="0" fontId="0" fillId="0" borderId="139" xfId="0" applyBorder="1" applyAlignment="1">
      <alignment horizontal="center" vertical="center" wrapText="1"/>
    </xf>
    <xf numFmtId="0" fontId="12" fillId="0" borderId="140" xfId="0" applyFont="1" applyBorder="1" applyAlignment="1">
      <alignment horizontal="center" vertical="center" wrapText="1"/>
    </xf>
    <xf numFmtId="0" fontId="0" fillId="0" borderId="140" xfId="0"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46" xfId="0"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119" xfId="0" applyBorder="1" applyAlignment="1">
      <alignment horizontal="center" vertical="center" wrapText="1"/>
    </xf>
    <xf numFmtId="0" fontId="0" fillId="0" borderId="32" xfId="0" applyBorder="1" applyAlignment="1">
      <alignment horizontal="center" vertical="center" wrapText="1"/>
    </xf>
    <xf numFmtId="2" fontId="0" fillId="0" borderId="32" xfId="3" applyNumberFormat="1" applyFont="1" applyBorder="1" applyAlignment="1">
      <alignment horizontal="center" vertical="center" wrapText="1"/>
    </xf>
    <xf numFmtId="0" fontId="27" fillId="0" borderId="32" xfId="0" applyFont="1" applyBorder="1" applyAlignment="1">
      <alignment horizontal="center" vertical="center" wrapText="1"/>
    </xf>
    <xf numFmtId="0" fontId="0" fillId="0" borderId="120" xfId="0"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7" fillId="0" borderId="44"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46" xfId="0" applyFont="1" applyBorder="1" applyAlignment="1">
      <alignment horizontal="center" vertical="center" wrapText="1"/>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0" fillId="0" borderId="44" xfId="0" applyBorder="1" applyAlignment="1">
      <alignment horizontal="center" vertical="center" wrapText="1"/>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0" fillId="0" borderId="6" xfId="0" applyBorder="1" applyAlignment="1">
      <alignment horizontal="center" vertical="center"/>
    </xf>
    <xf numFmtId="0" fontId="12" fillId="3" borderId="13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7" xfId="0" applyFont="1" applyFill="1" applyBorder="1" applyAlignment="1">
      <alignment horizontal="center" vertical="center" wrapText="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49" fillId="0" borderId="6" xfId="0" applyFont="1" applyBorder="1" applyAlignment="1">
      <alignment horizontal="left" vertical="center" wrapText="1"/>
    </xf>
    <xf numFmtId="0" fontId="45" fillId="6" borderId="6" xfId="0" applyFont="1" applyFill="1" applyBorder="1" applyAlignment="1">
      <alignment horizontal="center" vertical="center" wrapText="1" readingOrder="1"/>
    </xf>
    <xf numFmtId="0" fontId="45" fillId="6" borderId="0" xfId="0" applyFont="1" applyFill="1" applyAlignment="1">
      <alignment horizontal="center" vertical="center" wrapText="1" readingOrder="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6" xfId="0" applyFont="1" applyBorder="1" applyAlignment="1" applyProtection="1">
      <alignment horizontal="center" vertical="center"/>
      <protection locked="0"/>
    </xf>
    <xf numFmtId="0" fontId="13" fillId="0" borderId="24" xfId="0" applyFont="1" applyBorder="1" applyAlignment="1">
      <alignment horizontal="center" vertical="center"/>
    </xf>
    <xf numFmtId="0" fontId="34" fillId="0" borderId="35" xfId="0" applyFont="1" applyBorder="1" applyAlignment="1">
      <alignment horizontal="center" vertical="center"/>
    </xf>
    <xf numFmtId="0" fontId="34" fillId="0" borderId="6" xfId="0" applyFont="1" applyBorder="1" applyAlignment="1">
      <alignment horizontal="center" vertical="center"/>
    </xf>
    <xf numFmtId="1" fontId="35" fillId="0" borderId="9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24" fillId="0" borderId="6" xfId="0" applyNumberFormat="1" applyFont="1" applyBorder="1" applyAlignment="1">
      <alignment horizontal="center" vertical="center"/>
    </xf>
    <xf numFmtId="0" fontId="24" fillId="0" borderId="6" xfId="0" applyFont="1" applyBorder="1" applyAlignment="1">
      <alignment horizontal="center" vertical="center"/>
    </xf>
    <xf numFmtId="1" fontId="35" fillId="0" borderId="6" xfId="0" applyNumberFormat="1" applyFont="1" applyBorder="1" applyAlignment="1">
      <alignment horizontal="center" vertical="center"/>
    </xf>
    <xf numFmtId="0" fontId="35" fillId="0" borderId="6" xfId="0" applyFont="1" applyBorder="1" applyAlignment="1">
      <alignment horizontal="center" vertical="center"/>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135"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93" xfId="0" applyFont="1" applyBorder="1" applyAlignment="1">
      <alignment horizontal="center" vertical="center" wrapText="1"/>
    </xf>
    <xf numFmtId="0" fontId="13" fillId="0" borderId="35" xfId="0" applyFont="1" applyBorder="1" applyAlignment="1" applyProtection="1">
      <alignment horizontal="center" vertical="center"/>
      <protection locked="0"/>
    </xf>
    <xf numFmtId="0" fontId="13" fillId="0" borderId="35" xfId="0" applyFont="1" applyBorder="1" applyAlignment="1">
      <alignment horizontal="center" vertical="center"/>
    </xf>
    <xf numFmtId="0" fontId="13" fillId="0" borderId="120" xfId="0" applyFont="1" applyBorder="1" applyAlignment="1">
      <alignment horizontal="center" vertical="center" wrapText="1"/>
    </xf>
    <xf numFmtId="1" fontId="24" fillId="0" borderId="35" xfId="0" applyNumberFormat="1" applyFont="1" applyBorder="1" applyAlignment="1">
      <alignment horizontal="center" vertical="center"/>
    </xf>
    <xf numFmtId="1" fontId="35" fillId="0" borderId="35"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32" xfId="0" applyFont="1" applyBorder="1" applyAlignment="1">
      <alignment horizontal="center" vertical="center"/>
    </xf>
    <xf numFmtId="0" fontId="34" fillId="0" borderId="32" xfId="0" applyFont="1" applyBorder="1" applyAlignment="1">
      <alignment horizontal="center" vertical="center"/>
    </xf>
    <xf numFmtId="0" fontId="13" fillId="0" borderId="76" xfId="0" applyFont="1" applyBorder="1" applyAlignment="1">
      <alignment horizontal="center" vertical="center" wrapText="1"/>
    </xf>
    <xf numFmtId="0" fontId="13" fillId="0" borderId="97" xfId="0" applyFont="1" applyBorder="1" applyAlignment="1">
      <alignment horizontal="center" vertical="center" wrapText="1"/>
    </xf>
    <xf numFmtId="0" fontId="34" fillId="0" borderId="144" xfId="0" applyFont="1" applyBorder="1" applyAlignment="1">
      <alignment horizontal="center" vertical="center"/>
    </xf>
    <xf numFmtId="14" fontId="13" fillId="0" borderId="140" xfId="0" applyNumberFormat="1" applyFont="1" applyBorder="1" applyAlignment="1">
      <alignment horizontal="center" vertical="center"/>
    </xf>
    <xf numFmtId="0" fontId="13" fillId="0" borderId="140" xfId="0" applyFont="1" applyBorder="1" applyAlignment="1">
      <alignment horizontal="center" vertical="center"/>
    </xf>
    <xf numFmtId="0" fontId="13" fillId="0" borderId="29" xfId="0" applyFont="1" applyBorder="1" applyAlignment="1">
      <alignment horizontal="center" vertical="center"/>
    </xf>
  </cellXfs>
  <cellStyles count="7">
    <cellStyle name="Millares" xfId="3" builtinId="3"/>
    <cellStyle name="Millares 2" xfId="5" xr:uid="{1CF8DF9A-0A42-4D42-A9B0-1A83DFFA9A2B}"/>
    <cellStyle name="Millares 3" xfId="6" xr:uid="{956C7827-02E1-458A-8A23-1788EF4ABF84}"/>
    <cellStyle name="Normal" xfId="0" builtinId="0"/>
    <cellStyle name="Normal - Style1 2" xfId="1" xr:uid="{00000000-0005-0000-0000-000002000000}"/>
    <cellStyle name="Normal 2 2" xfId="2" xr:uid="{00000000-0005-0000-0000-000003000000}"/>
    <cellStyle name="Porcentaje" xfId="4" builtinId="5"/>
  </cellStyles>
  <dxfs count="329">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52916</xdr:colOff>
      <xdr:row>0</xdr:row>
      <xdr:rowOff>402166</xdr:rowOff>
    </xdr:from>
    <xdr:to>
      <xdr:col>8</xdr:col>
      <xdr:colOff>341840</xdr:colOff>
      <xdr:row>2</xdr:row>
      <xdr:rowOff>90884</xdr:rowOff>
    </xdr:to>
    <xdr:pic>
      <xdr:nvPicPr>
        <xdr:cNvPr id="9" name="Picture 9">
          <a:extLst>
            <a:ext uri="{FF2B5EF4-FFF2-40B4-BE49-F238E27FC236}">
              <a16:creationId xmlns:a16="http://schemas.microsoft.com/office/drawing/2014/main" id="{4E0453E0-C403-4E8F-BBF2-A6609DE243B8}"/>
            </a:ext>
          </a:extLst>
        </xdr:cNvPr>
        <xdr:cNvPicPr>
          <a:picLocks noChangeAspect="1"/>
        </xdr:cNvPicPr>
      </xdr:nvPicPr>
      <xdr:blipFill>
        <a:blip xmlns:r="http://schemas.openxmlformats.org/officeDocument/2006/relationships" r:embed="rId2"/>
        <a:stretch>
          <a:fillRect/>
        </a:stretch>
      </xdr:blipFill>
      <xdr:spPr>
        <a:xfrm>
          <a:off x="7387166" y="402166"/>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15" name="CuadroTexto 14">
          <a:extLst>
            <a:ext uri="{FF2B5EF4-FFF2-40B4-BE49-F238E27FC236}">
              <a16:creationId xmlns:a16="http://schemas.microsoft.com/office/drawing/2014/main" id="{6588F6CB-A203-49B0-82C0-F36E755EDEBA}"/>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174246</xdr:colOff>
      <xdr:row>0</xdr:row>
      <xdr:rowOff>499836</xdr:rowOff>
    </xdr:from>
    <xdr:to>
      <xdr:col>0</xdr:col>
      <xdr:colOff>3374571</xdr:colOff>
      <xdr:row>0</xdr:row>
      <xdr:rowOff>1008290</xdr:rowOff>
    </xdr:to>
    <xdr:pic>
      <xdr:nvPicPr>
        <xdr:cNvPr id="16" name="Picture 8">
          <a:extLst>
            <a:ext uri="{FF2B5EF4-FFF2-40B4-BE49-F238E27FC236}">
              <a16:creationId xmlns:a16="http://schemas.microsoft.com/office/drawing/2014/main" id="{770A1B9C-B571-48AD-8FA4-ADF91F89A2E7}"/>
            </a:ext>
          </a:extLst>
        </xdr:cNvPr>
        <xdr:cNvPicPr>
          <a:picLocks noChangeAspect="1"/>
        </xdr:cNvPicPr>
      </xdr:nvPicPr>
      <xdr:blipFill>
        <a:blip xmlns:r="http://schemas.openxmlformats.org/officeDocument/2006/relationships" r:embed="rId1"/>
        <a:stretch>
          <a:fillRect/>
        </a:stretch>
      </xdr:blipFill>
      <xdr:spPr>
        <a:xfrm>
          <a:off x="174246" y="499836"/>
          <a:ext cx="3200325" cy="956129"/>
        </a:xfrm>
        <a:prstGeom prst="rect">
          <a:avLst/>
        </a:prstGeom>
      </xdr:spPr>
    </xdr:pic>
    <xdr:clientData/>
  </xdr:twoCellAnchor>
  <xdr:twoCellAnchor editAs="oneCell">
    <xdr:from>
      <xdr:col>4</xdr:col>
      <xdr:colOff>1236889</xdr:colOff>
      <xdr:row>0</xdr:row>
      <xdr:rowOff>599092</xdr:rowOff>
    </xdr:from>
    <xdr:to>
      <xdr:col>4</xdr:col>
      <xdr:colOff>2735035</xdr:colOff>
      <xdr:row>1</xdr:row>
      <xdr:rowOff>76540</xdr:rowOff>
    </xdr:to>
    <xdr:pic>
      <xdr:nvPicPr>
        <xdr:cNvPr id="17" name="Picture 9">
          <a:extLst>
            <a:ext uri="{FF2B5EF4-FFF2-40B4-BE49-F238E27FC236}">
              <a16:creationId xmlns:a16="http://schemas.microsoft.com/office/drawing/2014/main" id="{003D4079-0B5C-41BE-9956-9A9184E3F615}"/>
            </a:ext>
          </a:extLst>
        </xdr:cNvPr>
        <xdr:cNvPicPr>
          <a:picLocks noChangeAspect="1"/>
        </xdr:cNvPicPr>
      </xdr:nvPicPr>
      <xdr:blipFill>
        <a:blip xmlns:r="http://schemas.openxmlformats.org/officeDocument/2006/relationships" r:embed="rId2"/>
        <a:stretch>
          <a:fillRect/>
        </a:stretch>
      </xdr:blipFill>
      <xdr:spPr>
        <a:xfrm>
          <a:off x="12245068" y="599092"/>
          <a:ext cx="1498146" cy="489479"/>
        </a:xfrm>
        <a:prstGeom prst="rect">
          <a:avLst/>
        </a:prstGeom>
      </xdr:spPr>
    </xdr:pic>
    <xdr:clientData/>
  </xdr:twoCellAnchor>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69C928B1-186C-4D9B-AA2C-38DD6449E407}"/>
            </a:ext>
          </a:extLst>
        </xdr:cNvPr>
        <xdr:cNvSpPr txBox="1"/>
      </xdr:nvSpPr>
      <xdr:spPr>
        <a:xfrm>
          <a:off x="14364732" y="6213633"/>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6" name="CuadroTexto 15">
          <a:extLst>
            <a:ext uri="{FF2B5EF4-FFF2-40B4-BE49-F238E27FC236}">
              <a16:creationId xmlns:a16="http://schemas.microsoft.com/office/drawing/2014/main" id="{224C3DF6-29DD-47F1-9E81-0EEC1B032908}"/>
            </a:ext>
          </a:extLst>
        </xdr:cNvPr>
        <xdr:cNvSpPr txBox="1"/>
      </xdr:nvSpPr>
      <xdr:spPr>
        <a:xfrm>
          <a:off x="11196743" y="2350982"/>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2261530</xdr:colOff>
      <xdr:row>0</xdr:row>
      <xdr:rowOff>709083</xdr:rowOff>
    </xdr:to>
    <xdr:pic>
      <xdr:nvPicPr>
        <xdr:cNvPr id="17" name="Picture 10">
          <a:extLst>
            <a:ext uri="{FF2B5EF4-FFF2-40B4-BE49-F238E27FC236}">
              <a16:creationId xmlns:a16="http://schemas.microsoft.com/office/drawing/2014/main" id="{BA6D6D41-F83B-4FFB-A918-DEB6099F18EC}"/>
            </a:ext>
          </a:extLst>
        </xdr:cNvPr>
        <xdr:cNvPicPr>
          <a:picLocks noChangeAspect="1"/>
        </xdr:cNvPicPr>
      </xdr:nvPicPr>
      <xdr:blipFill>
        <a:blip xmlns:r="http://schemas.openxmlformats.org/officeDocument/2006/relationships" r:embed="rId1"/>
        <a:stretch>
          <a:fillRect/>
        </a:stretch>
      </xdr:blipFill>
      <xdr:spPr>
        <a:xfrm>
          <a:off x="8875892" y="226658"/>
          <a:ext cx="1672388" cy="482425"/>
        </a:xfrm>
        <a:prstGeom prst="rect">
          <a:avLst/>
        </a:prstGeom>
      </xdr:spPr>
    </xdr:pic>
    <xdr:clientData/>
  </xdr:twoCellAnchor>
  <xdr:twoCellAnchor editAs="oneCell">
    <xdr:from>
      <xdr:col>0</xdr:col>
      <xdr:colOff>63499</xdr:colOff>
      <xdr:row>0</xdr:row>
      <xdr:rowOff>74082</xdr:rowOff>
    </xdr:from>
    <xdr:to>
      <xdr:col>0</xdr:col>
      <xdr:colOff>2937932</xdr:colOff>
      <xdr:row>0</xdr:row>
      <xdr:rowOff>941917</xdr:rowOff>
    </xdr:to>
    <xdr:pic>
      <xdr:nvPicPr>
        <xdr:cNvPr id="18" name="Imagen 17">
          <a:extLst>
            <a:ext uri="{FF2B5EF4-FFF2-40B4-BE49-F238E27FC236}">
              <a16:creationId xmlns:a16="http://schemas.microsoft.com/office/drawing/2014/main" id="{B56E9AEA-1001-4C02-8DC1-DD039EED6DD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874433" cy="867835"/>
        </a:xfrm>
        <a:prstGeom prst="rect">
          <a:avLst/>
        </a:prstGeom>
        <a:noFill/>
        <a:ln>
          <a:noFill/>
        </a:ln>
      </xdr:spPr>
    </xdr:pic>
    <xdr:clientData/>
  </xdr:twoCellAnchor>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C46E2EA6-AAF3-463E-93C3-9C208ACCFC1B}"/>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121227</xdr:colOff>
      <xdr:row>0</xdr:row>
      <xdr:rowOff>103909</xdr:rowOff>
    </xdr:from>
    <xdr:to>
      <xdr:col>12</xdr:col>
      <xdr:colOff>363682</xdr:colOff>
      <xdr:row>1</xdr:row>
      <xdr:rowOff>416489</xdr:rowOff>
    </xdr:to>
    <xdr:pic>
      <xdr:nvPicPr>
        <xdr:cNvPr id="3" name="Picture 9">
          <a:extLst>
            <a:ext uri="{FF2B5EF4-FFF2-40B4-BE49-F238E27FC236}">
              <a16:creationId xmlns:a16="http://schemas.microsoft.com/office/drawing/2014/main" id="{5D54AE41-85F7-4813-A81D-F935D72DDB95}"/>
            </a:ext>
          </a:extLst>
        </xdr:cNvPr>
        <xdr:cNvPicPr>
          <a:picLocks noChangeAspect="1"/>
        </xdr:cNvPicPr>
      </xdr:nvPicPr>
      <xdr:blipFill>
        <a:blip xmlns:r="http://schemas.openxmlformats.org/officeDocument/2006/relationships" r:embed="rId2"/>
        <a:stretch>
          <a:fillRect/>
        </a:stretch>
      </xdr:blipFill>
      <xdr:spPr>
        <a:xfrm>
          <a:off x="16642772" y="103909"/>
          <a:ext cx="1420092" cy="5203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329044</xdr:colOff>
      <xdr:row>0</xdr:row>
      <xdr:rowOff>103909</xdr:rowOff>
    </xdr:from>
    <xdr:to>
      <xdr:col>12</xdr:col>
      <xdr:colOff>502225</xdr:colOff>
      <xdr:row>1</xdr:row>
      <xdr:rowOff>391104</xdr:rowOff>
    </xdr:to>
    <xdr:pic>
      <xdr:nvPicPr>
        <xdr:cNvPr id="3" name="Picture 9">
          <a:extLst>
            <a:ext uri="{FF2B5EF4-FFF2-40B4-BE49-F238E27FC236}">
              <a16:creationId xmlns:a16="http://schemas.microsoft.com/office/drawing/2014/main" id="{23019C55-8D34-4322-9A0B-4793D4B3D122}"/>
            </a:ext>
          </a:extLst>
        </xdr:cNvPr>
        <xdr:cNvPicPr>
          <a:picLocks noChangeAspect="1"/>
        </xdr:cNvPicPr>
      </xdr:nvPicPr>
      <xdr:blipFill>
        <a:blip xmlns:r="http://schemas.openxmlformats.org/officeDocument/2006/relationships" r:embed="rId2"/>
        <a:stretch>
          <a:fillRect/>
        </a:stretch>
      </xdr:blipFill>
      <xdr:spPr>
        <a:xfrm>
          <a:off x="16850589" y="103909"/>
          <a:ext cx="1350819" cy="4950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329044</xdr:colOff>
      <xdr:row>0</xdr:row>
      <xdr:rowOff>138546</xdr:rowOff>
    </xdr:from>
    <xdr:to>
      <xdr:col>12</xdr:col>
      <xdr:colOff>675408</xdr:colOff>
      <xdr:row>1</xdr:row>
      <xdr:rowOff>489204</xdr:rowOff>
    </xdr:to>
    <xdr:pic>
      <xdr:nvPicPr>
        <xdr:cNvPr id="3" name="Picture 9">
          <a:extLst>
            <a:ext uri="{FF2B5EF4-FFF2-40B4-BE49-F238E27FC236}">
              <a16:creationId xmlns:a16="http://schemas.microsoft.com/office/drawing/2014/main" id="{C0CB079B-13DD-4A9E-B4D9-49705FAFC7CD}"/>
            </a:ext>
          </a:extLst>
        </xdr:cNvPr>
        <xdr:cNvPicPr>
          <a:picLocks noChangeAspect="1"/>
        </xdr:cNvPicPr>
      </xdr:nvPicPr>
      <xdr:blipFill>
        <a:blip xmlns:r="http://schemas.openxmlformats.org/officeDocument/2006/relationships" r:embed="rId2"/>
        <a:stretch>
          <a:fillRect/>
        </a:stretch>
      </xdr:blipFill>
      <xdr:spPr>
        <a:xfrm>
          <a:off x="16850589" y="138546"/>
          <a:ext cx="1524001" cy="5584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1152525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640773</xdr:colOff>
      <xdr:row>0</xdr:row>
      <xdr:rowOff>103908</xdr:rowOff>
    </xdr:from>
    <xdr:to>
      <xdr:col>12</xdr:col>
      <xdr:colOff>813954</xdr:colOff>
      <xdr:row>1</xdr:row>
      <xdr:rowOff>391102</xdr:rowOff>
    </xdr:to>
    <xdr:pic>
      <xdr:nvPicPr>
        <xdr:cNvPr id="3" name="Picture 9">
          <a:extLst>
            <a:ext uri="{FF2B5EF4-FFF2-40B4-BE49-F238E27FC236}">
              <a16:creationId xmlns:a16="http://schemas.microsoft.com/office/drawing/2014/main" id="{1151DEA0-3C6C-4E3E-A824-D6B7F6A02F95}"/>
            </a:ext>
          </a:extLst>
        </xdr:cNvPr>
        <xdr:cNvPicPr>
          <a:picLocks noChangeAspect="1"/>
        </xdr:cNvPicPr>
      </xdr:nvPicPr>
      <xdr:blipFill>
        <a:blip xmlns:r="http://schemas.openxmlformats.org/officeDocument/2006/relationships" r:embed="rId2"/>
        <a:stretch>
          <a:fillRect/>
        </a:stretch>
      </xdr:blipFill>
      <xdr:spPr>
        <a:xfrm>
          <a:off x="17162318" y="103908"/>
          <a:ext cx="1350818" cy="4950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7" zoomScale="90" zoomScaleNormal="90" workbookViewId="0">
      <selection activeCell="O16" sqref="O16"/>
    </sheetView>
  </sheetViews>
  <sheetFormatPr baseColWidth="10" defaultColWidth="11.42578125" defaultRowHeight="15"/>
  <cols>
    <col min="1" max="1" width="28.28515625" customWidth="1"/>
    <col min="2" max="2" width="26.7109375" customWidth="1"/>
    <col min="3" max="3" width="37.7109375" style="6" customWidth="1"/>
    <col min="4" max="5" width="37.7109375" customWidth="1"/>
    <col min="6" max="8" width="12.42578125" customWidth="1"/>
  </cols>
  <sheetData>
    <row r="1" spans="1:9" ht="42" customHeight="1">
      <c r="A1" s="305"/>
      <c r="B1" s="305"/>
      <c r="C1" s="305"/>
      <c r="D1" s="305"/>
      <c r="E1" s="305"/>
      <c r="F1" s="305"/>
    </row>
    <row r="5" spans="1:9">
      <c r="D5" s="15"/>
      <c r="E5" s="15"/>
      <c r="F5" s="15"/>
      <c r="G5" s="15"/>
      <c r="H5" s="15"/>
    </row>
    <row r="6" spans="1:9">
      <c r="D6" s="15"/>
      <c r="E6" s="15"/>
      <c r="F6" s="15"/>
      <c r="G6" s="15"/>
      <c r="H6" s="15"/>
    </row>
    <row r="7" spans="1:9" ht="33.75">
      <c r="A7" s="306" t="s">
        <v>0</v>
      </c>
      <c r="B7" s="306"/>
      <c r="C7" s="306"/>
      <c r="D7" s="306"/>
      <c r="E7" s="306"/>
      <c r="F7" s="306"/>
      <c r="G7" s="306"/>
      <c r="H7" s="306"/>
      <c r="I7" s="306"/>
    </row>
    <row r="9" spans="1:9" s="7" customFormat="1" ht="81.75" customHeight="1">
      <c r="A9" s="8" t="s">
        <v>1</v>
      </c>
      <c r="B9" s="307" t="s">
        <v>2</v>
      </c>
      <c r="C9" s="307"/>
      <c r="D9" s="307"/>
      <c r="E9" s="307"/>
      <c r="F9" s="307"/>
      <c r="G9" s="307"/>
      <c r="H9" s="307"/>
      <c r="I9" s="307"/>
    </row>
    <row r="10" spans="1:9" s="7" customFormat="1" ht="16.899999999999999" customHeight="1">
      <c r="A10" s="13"/>
      <c r="B10" s="14"/>
      <c r="C10" s="14"/>
      <c r="D10" s="13"/>
      <c r="E10" s="12"/>
    </row>
    <row r="11" spans="1:9" s="7" customFormat="1" ht="84" customHeight="1">
      <c r="A11" s="8" t="s">
        <v>3</v>
      </c>
      <c r="B11" s="9" t="s">
        <v>4</v>
      </c>
      <c r="C11" s="304" t="s">
        <v>5</v>
      </c>
      <c r="D11" s="304"/>
      <c r="E11" s="304"/>
      <c r="F11" s="304"/>
      <c r="G11" s="304"/>
      <c r="H11" s="304"/>
      <c r="I11" s="304"/>
    </row>
    <row r="12" spans="1:9" ht="32.25" customHeight="1">
      <c r="A12" s="11"/>
    </row>
    <row r="13" spans="1:9" ht="32.25" customHeight="1">
      <c r="A13" s="10" t="s">
        <v>6</v>
      </c>
      <c r="B13" s="304"/>
      <c r="C13" s="304"/>
      <c r="D13" s="304"/>
      <c r="E13" s="304"/>
      <c r="F13" s="304"/>
      <c r="G13" s="304"/>
      <c r="H13" s="304"/>
      <c r="I13" s="304"/>
    </row>
    <row r="14" spans="1:9" s="7" customFormat="1" ht="69" customHeight="1">
      <c r="A14" s="10" t="s">
        <v>7</v>
      </c>
      <c r="B14" s="304" t="s">
        <v>8</v>
      </c>
      <c r="C14" s="304"/>
      <c r="D14" s="304"/>
      <c r="E14" s="304"/>
      <c r="F14" s="304"/>
      <c r="G14" s="304"/>
      <c r="H14" s="304"/>
      <c r="I14" s="304"/>
    </row>
    <row r="15" spans="1:9" s="7" customFormat="1" ht="54" customHeight="1">
      <c r="A15" s="10" t="s">
        <v>9</v>
      </c>
      <c r="B15" s="304"/>
      <c r="C15" s="304"/>
      <c r="D15" s="304"/>
      <c r="E15" s="304"/>
      <c r="F15" s="304"/>
      <c r="G15" s="304"/>
      <c r="H15" s="304"/>
      <c r="I15" s="304"/>
    </row>
    <row r="16" spans="1:9" s="7" customFormat="1" ht="54" customHeight="1">
      <c r="A16" s="8" t="s">
        <v>10</v>
      </c>
      <c r="B16" s="304"/>
      <c r="C16" s="304"/>
      <c r="D16" s="304"/>
      <c r="E16" s="304"/>
      <c r="F16" s="304"/>
      <c r="G16" s="304"/>
      <c r="H16" s="304"/>
      <c r="I16" s="304"/>
    </row>
    <row r="18" spans="1:9" s="7" customFormat="1" ht="54.75" customHeight="1">
      <c r="A18" s="8" t="s">
        <v>11</v>
      </c>
      <c r="B18" s="303" t="s">
        <v>12</v>
      </c>
      <c r="C18" s="303"/>
      <c r="D18" s="303"/>
      <c r="E18" s="303"/>
      <c r="F18" s="303"/>
      <c r="G18" s="303"/>
      <c r="H18" s="303"/>
      <c r="I18" s="303"/>
    </row>
    <row r="20" spans="1:9" ht="15.75" thickBot="1"/>
    <row r="21" spans="1:9">
      <c r="B21" s="266" t="s">
        <v>13</v>
      </c>
      <c r="C21" s="267" t="s">
        <v>14</v>
      </c>
      <c r="D21" s="267" t="s">
        <v>15</v>
      </c>
      <c r="E21" s="267" t="s">
        <v>16</v>
      </c>
    </row>
    <row r="22" spans="1:9" ht="15.75" thickBot="1">
      <c r="B22" s="268" t="s">
        <v>17</v>
      </c>
      <c r="C22" s="269" t="s">
        <v>18</v>
      </c>
      <c r="D22" s="269" t="s">
        <v>19</v>
      </c>
      <c r="E22" s="269" t="s">
        <v>20</v>
      </c>
    </row>
    <row r="23" spans="1:9">
      <c r="B23" s="270" t="s">
        <v>21</v>
      </c>
      <c r="C23" s="271" t="s">
        <v>11</v>
      </c>
      <c r="D23" s="271" t="s">
        <v>11</v>
      </c>
      <c r="E23" s="271" t="s">
        <v>11</v>
      </c>
    </row>
    <row r="24" spans="1:9">
      <c r="B24" s="268">
        <v>1</v>
      </c>
      <c r="C24" s="272">
        <v>45243</v>
      </c>
      <c r="D24" s="272">
        <v>45272</v>
      </c>
      <c r="E24" s="272">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4A66B-E19A-4A08-805C-B085B48A6E01}">
  <dimension ref="B2:J30"/>
  <sheetViews>
    <sheetView zoomScale="85" zoomScaleNormal="85" workbookViewId="0">
      <selection activeCell="P20" sqref="P20"/>
    </sheetView>
  </sheetViews>
  <sheetFormatPr baseColWidth="10" defaultColWidth="11.42578125" defaultRowHeight="15"/>
  <sheetData>
    <row r="2" spans="2:10" ht="18.75">
      <c r="B2" s="308" t="s">
        <v>22</v>
      </c>
      <c r="C2" s="308"/>
      <c r="D2" s="308"/>
      <c r="E2" s="308"/>
      <c r="F2" s="308"/>
      <c r="G2" s="308"/>
      <c r="H2" s="308"/>
      <c r="I2" s="308"/>
      <c r="J2" s="308"/>
    </row>
    <row r="3" spans="2:10" ht="15.75" thickBot="1"/>
    <row r="4" spans="2:10">
      <c r="B4" s="309" t="s">
        <v>23</v>
      </c>
      <c r="C4" s="310"/>
      <c r="D4" s="310"/>
      <c r="E4" s="310"/>
      <c r="F4" s="310"/>
      <c r="G4" s="310"/>
      <c r="H4" s="310"/>
      <c r="I4" s="310"/>
      <c r="J4" s="311"/>
    </row>
    <row r="5" spans="2:10">
      <c r="B5" s="312"/>
      <c r="C5" s="313"/>
      <c r="D5" s="313"/>
      <c r="E5" s="313"/>
      <c r="F5" s="313"/>
      <c r="G5" s="313"/>
      <c r="H5" s="313"/>
      <c r="I5" s="313"/>
      <c r="J5" s="314"/>
    </row>
    <row r="6" spans="2:10">
      <c r="B6" s="312"/>
      <c r="C6" s="313"/>
      <c r="D6" s="313"/>
      <c r="E6" s="313"/>
      <c r="F6" s="313"/>
      <c r="G6" s="313"/>
      <c r="H6" s="313"/>
      <c r="I6" s="313"/>
      <c r="J6" s="314"/>
    </row>
    <row r="7" spans="2:10" ht="15.75" thickBot="1">
      <c r="B7" s="315"/>
      <c r="C7" s="316"/>
      <c r="D7" s="316"/>
      <c r="E7" s="316"/>
      <c r="F7" s="316"/>
      <c r="G7" s="316"/>
      <c r="H7" s="316"/>
      <c r="I7" s="316"/>
      <c r="J7" s="317"/>
    </row>
    <row r="8" spans="2:10" ht="15.75" thickBot="1"/>
    <row r="9" spans="2:10">
      <c r="B9" s="309" t="s">
        <v>24</v>
      </c>
      <c r="C9" s="310"/>
      <c r="D9" s="310"/>
      <c r="E9" s="310"/>
      <c r="F9" s="310"/>
      <c r="G9" s="310"/>
      <c r="H9" s="310"/>
      <c r="I9" s="310"/>
      <c r="J9" s="311"/>
    </row>
    <row r="10" spans="2:10">
      <c r="B10" s="312"/>
      <c r="C10" s="313"/>
      <c r="D10" s="313"/>
      <c r="E10" s="313"/>
      <c r="F10" s="313"/>
      <c r="G10" s="313"/>
      <c r="H10" s="313"/>
      <c r="I10" s="313"/>
      <c r="J10" s="314"/>
    </row>
    <row r="11" spans="2:10">
      <c r="B11" s="312"/>
      <c r="C11" s="313"/>
      <c r="D11" s="313"/>
      <c r="E11" s="313"/>
      <c r="F11" s="313"/>
      <c r="G11" s="313"/>
      <c r="H11" s="313"/>
      <c r="I11" s="313"/>
      <c r="J11" s="314"/>
    </row>
    <row r="12" spans="2:10">
      <c r="B12" s="312"/>
      <c r="C12" s="313"/>
      <c r="D12" s="313"/>
      <c r="E12" s="313"/>
      <c r="F12" s="313"/>
      <c r="G12" s="313"/>
      <c r="H12" s="313"/>
      <c r="I12" s="313"/>
      <c r="J12" s="314"/>
    </row>
    <row r="13" spans="2:10">
      <c r="B13" s="312"/>
      <c r="C13" s="313"/>
      <c r="D13" s="313"/>
      <c r="E13" s="313"/>
      <c r="F13" s="313"/>
      <c r="G13" s="313"/>
      <c r="H13" s="313"/>
      <c r="I13" s="313"/>
      <c r="J13" s="314"/>
    </row>
    <row r="14" spans="2:10">
      <c r="B14" s="312"/>
      <c r="C14" s="313"/>
      <c r="D14" s="313"/>
      <c r="E14" s="313"/>
      <c r="F14" s="313"/>
      <c r="G14" s="313"/>
      <c r="H14" s="313"/>
      <c r="I14" s="313"/>
      <c r="J14" s="314"/>
    </row>
    <row r="15" spans="2:10" ht="15.75" thickBot="1">
      <c r="B15" s="315"/>
      <c r="C15" s="316"/>
      <c r="D15" s="316"/>
      <c r="E15" s="316"/>
      <c r="F15" s="316"/>
      <c r="G15" s="316"/>
      <c r="H15" s="316"/>
      <c r="I15" s="316"/>
      <c r="J15" s="317"/>
    </row>
    <row r="16" spans="2:10" ht="15.75" thickBot="1"/>
    <row r="17" spans="2:10">
      <c r="B17" s="309" t="s">
        <v>25</v>
      </c>
      <c r="C17" s="310"/>
      <c r="D17" s="310"/>
      <c r="E17" s="310"/>
      <c r="F17" s="310"/>
      <c r="G17" s="310"/>
      <c r="H17" s="310"/>
      <c r="I17" s="310"/>
      <c r="J17" s="311"/>
    </row>
    <row r="18" spans="2:10">
      <c r="B18" s="312"/>
      <c r="C18" s="313"/>
      <c r="D18" s="313"/>
      <c r="E18" s="313"/>
      <c r="F18" s="313"/>
      <c r="G18" s="313"/>
      <c r="H18" s="313"/>
      <c r="I18" s="313"/>
      <c r="J18" s="314"/>
    </row>
    <row r="19" spans="2:10">
      <c r="B19" s="312"/>
      <c r="C19" s="313"/>
      <c r="D19" s="313"/>
      <c r="E19" s="313"/>
      <c r="F19" s="313"/>
      <c r="G19" s="313"/>
      <c r="H19" s="313"/>
      <c r="I19" s="313"/>
      <c r="J19" s="314"/>
    </row>
    <row r="20" spans="2:10" ht="15.75" thickBot="1">
      <c r="B20" s="315"/>
      <c r="C20" s="316"/>
      <c r="D20" s="316"/>
      <c r="E20" s="316"/>
      <c r="F20" s="316"/>
      <c r="G20" s="316"/>
      <c r="H20" s="316"/>
      <c r="I20" s="316"/>
      <c r="J20" s="317"/>
    </row>
    <row r="21" spans="2:10" ht="15.75" thickBot="1"/>
    <row r="22" spans="2:10">
      <c r="B22" s="309" t="s">
        <v>26</v>
      </c>
      <c r="C22" s="310"/>
      <c r="D22" s="310"/>
      <c r="E22" s="310"/>
      <c r="F22" s="310"/>
      <c r="G22" s="310"/>
      <c r="H22" s="310"/>
      <c r="I22" s="310"/>
      <c r="J22" s="311"/>
    </row>
    <row r="23" spans="2:10">
      <c r="B23" s="312"/>
      <c r="C23" s="313"/>
      <c r="D23" s="313"/>
      <c r="E23" s="313"/>
      <c r="F23" s="313"/>
      <c r="G23" s="313"/>
      <c r="H23" s="313"/>
      <c r="I23" s="313"/>
      <c r="J23" s="314"/>
    </row>
    <row r="24" spans="2:10">
      <c r="B24" s="312"/>
      <c r="C24" s="313"/>
      <c r="D24" s="313"/>
      <c r="E24" s="313"/>
      <c r="F24" s="313"/>
      <c r="G24" s="313"/>
      <c r="H24" s="313"/>
      <c r="I24" s="313"/>
      <c r="J24" s="314"/>
    </row>
    <row r="25" spans="2:10">
      <c r="B25" s="312"/>
      <c r="C25" s="313"/>
      <c r="D25" s="313"/>
      <c r="E25" s="313"/>
      <c r="F25" s="313"/>
      <c r="G25" s="313"/>
      <c r="H25" s="313"/>
      <c r="I25" s="313"/>
      <c r="J25" s="314"/>
    </row>
    <row r="26" spans="2:10">
      <c r="B26" s="312"/>
      <c r="C26" s="313"/>
      <c r="D26" s="313"/>
      <c r="E26" s="313"/>
      <c r="F26" s="313"/>
      <c r="G26" s="313"/>
      <c r="H26" s="313"/>
      <c r="I26" s="313"/>
      <c r="J26" s="314"/>
    </row>
    <row r="27" spans="2:10">
      <c r="B27" s="312"/>
      <c r="C27" s="313"/>
      <c r="D27" s="313"/>
      <c r="E27" s="313"/>
      <c r="F27" s="313"/>
      <c r="G27" s="313"/>
      <c r="H27" s="313"/>
      <c r="I27" s="313"/>
      <c r="J27" s="314"/>
    </row>
    <row r="28" spans="2:10">
      <c r="B28" s="312"/>
      <c r="C28" s="313"/>
      <c r="D28" s="313"/>
      <c r="E28" s="313"/>
      <c r="F28" s="313"/>
      <c r="G28" s="313"/>
      <c r="H28" s="313"/>
      <c r="I28" s="313"/>
      <c r="J28" s="314"/>
    </row>
    <row r="29" spans="2:10">
      <c r="B29" s="312"/>
      <c r="C29" s="313"/>
      <c r="D29" s="313"/>
      <c r="E29" s="313"/>
      <c r="F29" s="313"/>
      <c r="G29" s="313"/>
      <c r="H29" s="313"/>
      <c r="I29" s="313"/>
      <c r="J29" s="314"/>
    </row>
    <row r="30" spans="2:10" ht="15.75" thickBot="1">
      <c r="B30" s="315"/>
      <c r="C30" s="316"/>
      <c r="D30" s="316"/>
      <c r="E30" s="316"/>
      <c r="F30" s="316"/>
      <c r="G30" s="316"/>
      <c r="H30" s="316"/>
      <c r="I30" s="316"/>
      <c r="J30" s="31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87"/>
  <sheetViews>
    <sheetView showGridLines="0" topLeftCell="A5" zoomScale="90" zoomScaleNormal="90" workbookViewId="0">
      <selection activeCell="D85" sqref="C85:D85"/>
    </sheetView>
  </sheetViews>
  <sheetFormatPr baseColWidth="10" defaultColWidth="10.42578125" defaultRowHeight="14.25"/>
  <cols>
    <col min="1" max="1" width="53.28515625" style="238" customWidth="1"/>
    <col min="2" max="2" width="15.42578125" style="239" customWidth="1"/>
    <col min="3" max="3" width="50.42578125" style="209" customWidth="1"/>
    <col min="4" max="4" width="35.5703125" style="239" customWidth="1"/>
    <col min="5" max="5" width="55.85546875" style="209" customWidth="1"/>
    <col min="6" max="6" width="4.7109375" style="209" customWidth="1"/>
    <col min="7" max="16384" width="10.42578125" style="209"/>
  </cols>
  <sheetData>
    <row r="1" spans="1:8" ht="80.099999999999994" customHeight="1">
      <c r="A1" s="207"/>
      <c r="B1" s="319" t="s">
        <v>27</v>
      </c>
      <c r="C1" s="319"/>
      <c r="D1" s="319"/>
      <c r="E1" s="207"/>
      <c r="F1" s="208"/>
      <c r="G1" s="208"/>
      <c r="H1" s="208"/>
    </row>
    <row r="2" spans="1:8" ht="132.75" customHeight="1">
      <c r="A2" s="210" t="s">
        <v>28</v>
      </c>
      <c r="B2" s="320" t="s">
        <v>2</v>
      </c>
      <c r="C2" s="321"/>
      <c r="D2" s="211" t="s">
        <v>29</v>
      </c>
      <c r="E2" s="212" t="s">
        <v>30</v>
      </c>
    </row>
    <row r="3" spans="1:8" ht="16.7" customHeight="1">
      <c r="A3" s="213"/>
      <c r="B3" s="214"/>
      <c r="C3" s="214"/>
      <c r="D3" s="215"/>
      <c r="E3" s="214"/>
    </row>
    <row r="4" spans="1:8" ht="54.75" customHeight="1">
      <c r="A4" s="210" t="s">
        <v>31</v>
      </c>
      <c r="B4" s="322" t="s">
        <v>2</v>
      </c>
      <c r="C4" s="323"/>
      <c r="D4" s="323"/>
      <c r="E4" s="323"/>
    </row>
    <row r="5" spans="1:8" ht="13.35" customHeight="1">
      <c r="A5" s="216"/>
      <c r="B5" s="217"/>
      <c r="D5" s="215"/>
      <c r="E5" s="215"/>
    </row>
    <row r="6" spans="1:8" ht="21" customHeight="1">
      <c r="A6" s="324" t="s">
        <v>32</v>
      </c>
      <c r="B6" s="325" t="s">
        <v>33</v>
      </c>
      <c r="C6" s="325"/>
      <c r="D6" s="325" t="s">
        <v>34</v>
      </c>
      <c r="E6" s="325"/>
    </row>
    <row r="7" spans="1:8" ht="159.75" customHeight="1">
      <c r="A7" s="324"/>
      <c r="B7" s="326" t="s">
        <v>35</v>
      </c>
      <c r="C7" s="322"/>
      <c r="D7" s="326"/>
      <c r="E7" s="326"/>
    </row>
    <row r="8" spans="1:8" ht="21" customHeight="1">
      <c r="A8" s="216"/>
      <c r="B8" s="217"/>
      <c r="D8" s="215"/>
      <c r="E8" s="215"/>
    </row>
    <row r="9" spans="1:8" ht="20.100000000000001" customHeight="1">
      <c r="A9" s="331" t="s">
        <v>36</v>
      </c>
      <c r="B9" s="331"/>
      <c r="C9" s="331"/>
      <c r="D9" s="331"/>
      <c r="E9" s="331"/>
    </row>
    <row r="10" spans="1:8" ht="20.100000000000001" customHeight="1">
      <c r="A10" s="218" t="s">
        <v>37</v>
      </c>
      <c r="B10" s="218" t="s">
        <v>38</v>
      </c>
      <c r="C10" s="218" t="s">
        <v>39</v>
      </c>
      <c r="D10" s="218" t="s">
        <v>40</v>
      </c>
      <c r="E10" s="218" t="s">
        <v>41</v>
      </c>
    </row>
    <row r="11" spans="1:8" s="222" customFormat="1" ht="118.5" customHeight="1">
      <c r="A11" s="332" t="s">
        <v>42</v>
      </c>
      <c r="B11" s="219">
        <v>1</v>
      </c>
      <c r="C11" s="220" t="s">
        <v>43</v>
      </c>
      <c r="D11" s="221">
        <v>1</v>
      </c>
      <c r="E11" s="220" t="s">
        <v>44</v>
      </c>
    </row>
    <row r="12" spans="1:8" s="222" customFormat="1" ht="113.25" customHeight="1">
      <c r="A12" s="332"/>
      <c r="B12" s="219">
        <v>2</v>
      </c>
      <c r="C12" s="220" t="s">
        <v>45</v>
      </c>
      <c r="D12" s="221"/>
      <c r="E12" s="220"/>
      <c r="H12" s="222" t="s">
        <v>46</v>
      </c>
    </row>
    <row r="13" spans="1:8" ht="80.099999999999994" customHeight="1">
      <c r="A13" s="333" t="s">
        <v>47</v>
      </c>
      <c r="B13" s="223">
        <v>3</v>
      </c>
      <c r="C13" s="224" t="s">
        <v>48</v>
      </c>
      <c r="D13" s="223">
        <v>2</v>
      </c>
      <c r="E13" s="224" t="s">
        <v>49</v>
      </c>
    </row>
    <row r="14" spans="1:8" ht="80.099999999999994" customHeight="1">
      <c r="A14" s="333"/>
      <c r="B14" s="223">
        <v>4</v>
      </c>
      <c r="C14" s="224" t="s">
        <v>50</v>
      </c>
      <c r="D14" s="223"/>
      <c r="E14" s="224"/>
    </row>
    <row r="15" spans="1:8" ht="80.099999999999994" customHeight="1">
      <c r="A15" s="333"/>
      <c r="B15" s="223">
        <v>5</v>
      </c>
      <c r="C15" s="224" t="s">
        <v>51</v>
      </c>
      <c r="D15" s="223"/>
      <c r="E15" s="224"/>
    </row>
    <row r="16" spans="1:8" ht="80.099999999999994" customHeight="1">
      <c r="A16" s="318" t="s">
        <v>52</v>
      </c>
      <c r="B16" s="223">
        <v>6</v>
      </c>
      <c r="C16" s="224" t="s">
        <v>53</v>
      </c>
      <c r="D16" s="223">
        <v>3</v>
      </c>
      <c r="E16" s="220" t="s">
        <v>54</v>
      </c>
    </row>
    <row r="17" spans="1:10" ht="80.099999999999994" customHeight="1">
      <c r="A17" s="318"/>
      <c r="B17" s="223">
        <v>7</v>
      </c>
      <c r="C17" s="224" t="s">
        <v>55</v>
      </c>
      <c r="D17" s="223">
        <v>4</v>
      </c>
      <c r="E17" s="220" t="s">
        <v>56</v>
      </c>
    </row>
    <row r="18" spans="1:10" ht="80.099999999999994" customHeight="1">
      <c r="A18" s="318"/>
      <c r="B18" s="223">
        <v>8</v>
      </c>
      <c r="C18" s="224" t="s">
        <v>57</v>
      </c>
      <c r="D18" s="223"/>
      <c r="E18" s="225"/>
    </row>
    <row r="19" spans="1:10" ht="80.099999999999994" customHeight="1">
      <c r="A19" s="318"/>
      <c r="B19" s="223">
        <v>9</v>
      </c>
      <c r="C19" s="224" t="s">
        <v>58</v>
      </c>
      <c r="D19" s="223"/>
      <c r="E19" s="224"/>
    </row>
    <row r="20" spans="1:10" ht="80.099999999999994" customHeight="1">
      <c r="A20" s="318"/>
      <c r="B20" s="223">
        <v>10</v>
      </c>
      <c r="C20" s="224" t="s">
        <v>59</v>
      </c>
      <c r="D20" s="223"/>
      <c r="E20" s="220"/>
      <c r="J20" s="226"/>
    </row>
    <row r="21" spans="1:10" ht="80.099999999999994" customHeight="1">
      <c r="A21" s="318"/>
      <c r="B21" s="223">
        <v>11</v>
      </c>
      <c r="C21" s="224" t="s">
        <v>60</v>
      </c>
      <c r="D21" s="223"/>
      <c r="E21" s="224"/>
      <c r="J21" s="226"/>
    </row>
    <row r="22" spans="1:10" ht="80.099999999999994" customHeight="1">
      <c r="A22" s="318"/>
      <c r="B22" s="223">
        <v>12</v>
      </c>
      <c r="C22" s="224" t="s">
        <v>61</v>
      </c>
      <c r="D22" s="223"/>
      <c r="E22" s="224"/>
      <c r="J22" s="226"/>
    </row>
    <row r="23" spans="1:10" ht="80.099999999999994" customHeight="1">
      <c r="A23" s="318" t="s">
        <v>62</v>
      </c>
      <c r="B23" s="223">
        <v>13</v>
      </c>
      <c r="C23" s="220" t="s">
        <v>63</v>
      </c>
      <c r="D23" s="219">
        <v>5</v>
      </c>
      <c r="E23" s="220" t="s">
        <v>64</v>
      </c>
    </row>
    <row r="24" spans="1:10" ht="80.099999999999994" customHeight="1">
      <c r="A24" s="318"/>
      <c r="B24" s="223">
        <v>14</v>
      </c>
      <c r="C24" s="220" t="s">
        <v>65</v>
      </c>
      <c r="D24" s="219">
        <v>6</v>
      </c>
      <c r="E24" s="220" t="s">
        <v>66</v>
      </c>
    </row>
    <row r="25" spans="1:10" ht="80.099999999999994" customHeight="1">
      <c r="A25" s="318"/>
      <c r="B25" s="223">
        <v>15</v>
      </c>
      <c r="C25" s="220" t="s">
        <v>67</v>
      </c>
      <c r="D25" s="219">
        <v>7</v>
      </c>
      <c r="E25" s="220" t="s">
        <v>68</v>
      </c>
    </row>
    <row r="26" spans="1:10" ht="80.099999999999994" customHeight="1">
      <c r="A26" s="318"/>
      <c r="B26" s="223">
        <v>16</v>
      </c>
      <c r="C26" s="220" t="s">
        <v>69</v>
      </c>
      <c r="D26" s="219"/>
      <c r="E26" s="220"/>
    </row>
    <row r="27" spans="1:10" ht="174.6" customHeight="1">
      <c r="A27" s="227" t="s">
        <v>70</v>
      </c>
      <c r="B27" s="223">
        <v>17</v>
      </c>
      <c r="C27" s="220" t="s">
        <v>71</v>
      </c>
      <c r="D27" s="219">
        <v>8</v>
      </c>
      <c r="E27" s="220" t="s">
        <v>72</v>
      </c>
    </row>
    <row r="28" spans="1:10" ht="48.75" customHeight="1">
      <c r="A28" s="318" t="s">
        <v>73</v>
      </c>
      <c r="B28" s="223">
        <v>18</v>
      </c>
      <c r="C28" s="228" t="s">
        <v>74</v>
      </c>
      <c r="D28" s="223"/>
      <c r="E28" s="224"/>
    </row>
    <row r="29" spans="1:10" ht="87" customHeight="1">
      <c r="A29" s="318"/>
      <c r="B29" s="223">
        <v>19</v>
      </c>
      <c r="C29" s="228" t="s">
        <v>75</v>
      </c>
      <c r="D29" s="223"/>
      <c r="E29" s="224"/>
    </row>
    <row r="30" spans="1:10" ht="20.100000000000001" customHeight="1">
      <c r="A30" s="331" t="s">
        <v>76</v>
      </c>
      <c r="B30" s="331"/>
      <c r="C30" s="331"/>
      <c r="D30" s="331"/>
      <c r="E30" s="331"/>
    </row>
    <row r="31" spans="1:10" ht="20.100000000000001" customHeight="1">
      <c r="A31" s="218" t="s">
        <v>37</v>
      </c>
      <c r="B31" s="218" t="s">
        <v>38</v>
      </c>
      <c r="C31" s="218" t="s">
        <v>77</v>
      </c>
      <c r="D31" s="218" t="s">
        <v>40</v>
      </c>
      <c r="E31" s="218" t="s">
        <v>78</v>
      </c>
    </row>
    <row r="32" spans="1:10" ht="98.45" customHeight="1">
      <c r="A32" s="318" t="s">
        <v>79</v>
      </c>
      <c r="B32" s="219">
        <v>1</v>
      </c>
      <c r="C32" s="220" t="s">
        <v>80</v>
      </c>
      <c r="D32" s="219">
        <v>1</v>
      </c>
      <c r="E32" s="220" t="s">
        <v>81</v>
      </c>
    </row>
    <row r="33" spans="1:5" ht="81" customHeight="1">
      <c r="A33" s="318"/>
      <c r="B33" s="219">
        <v>2</v>
      </c>
      <c r="C33" s="220" t="s">
        <v>82</v>
      </c>
      <c r="D33" s="219">
        <v>2</v>
      </c>
      <c r="E33" s="220" t="s">
        <v>83</v>
      </c>
    </row>
    <row r="34" spans="1:5" ht="92.1" customHeight="1">
      <c r="A34" s="318"/>
      <c r="B34" s="219"/>
      <c r="C34" s="220"/>
      <c r="D34" s="219">
        <v>3</v>
      </c>
      <c r="E34" s="220" t="s">
        <v>84</v>
      </c>
    </row>
    <row r="35" spans="1:5" ht="68.25" customHeight="1">
      <c r="A35" s="318"/>
      <c r="B35" s="219"/>
      <c r="C35" s="220"/>
      <c r="D35" s="219">
        <v>4</v>
      </c>
      <c r="E35" s="220" t="s">
        <v>85</v>
      </c>
    </row>
    <row r="36" spans="1:5" ht="68.25" customHeight="1">
      <c r="A36" s="318"/>
      <c r="B36" s="219"/>
      <c r="C36" s="222"/>
      <c r="D36" s="219">
        <v>5</v>
      </c>
      <c r="E36" s="220" t="s">
        <v>86</v>
      </c>
    </row>
    <row r="37" spans="1:5" ht="41.45" customHeight="1">
      <c r="A37" s="318"/>
      <c r="B37" s="219"/>
      <c r="C37" s="228"/>
      <c r="D37" s="219">
        <v>6</v>
      </c>
      <c r="E37" s="220" t="s">
        <v>87</v>
      </c>
    </row>
    <row r="38" spans="1:5" ht="49.5" customHeight="1">
      <c r="A38" s="318"/>
      <c r="B38" s="219"/>
      <c r="C38" s="228"/>
      <c r="D38" s="219">
        <v>7</v>
      </c>
      <c r="E38" s="228" t="s">
        <v>88</v>
      </c>
    </row>
    <row r="39" spans="1:5" ht="49.5" customHeight="1">
      <c r="A39" s="318" t="s">
        <v>89</v>
      </c>
      <c r="B39" s="219">
        <v>3</v>
      </c>
      <c r="C39" s="228" t="s">
        <v>90</v>
      </c>
      <c r="D39" s="219">
        <v>8</v>
      </c>
      <c r="E39" s="228" t="s">
        <v>91</v>
      </c>
    </row>
    <row r="40" spans="1:5" ht="49.5" customHeight="1">
      <c r="A40" s="318"/>
      <c r="B40" s="219"/>
      <c r="C40" s="228"/>
      <c r="D40" s="219">
        <v>9</v>
      </c>
      <c r="E40" s="228" t="s">
        <v>92</v>
      </c>
    </row>
    <row r="41" spans="1:5" s="229" customFormat="1" ht="68.25" customHeight="1">
      <c r="A41" s="318"/>
      <c r="B41" s="219"/>
      <c r="C41" s="228"/>
      <c r="D41" s="219">
        <v>10</v>
      </c>
      <c r="E41" s="228" t="s">
        <v>93</v>
      </c>
    </row>
    <row r="42" spans="1:5" s="229" customFormat="1" ht="78.75" customHeight="1">
      <c r="A42" s="318"/>
      <c r="B42" s="219"/>
      <c r="C42" s="230"/>
      <c r="D42" s="219">
        <v>11</v>
      </c>
      <c r="E42" s="228" t="s">
        <v>94</v>
      </c>
    </row>
    <row r="43" spans="1:5" s="229" customFormat="1" ht="42.75">
      <c r="A43" s="318" t="s">
        <v>95</v>
      </c>
      <c r="B43" s="219">
        <v>4</v>
      </c>
      <c r="C43" s="220" t="s">
        <v>96</v>
      </c>
      <c r="D43" s="219">
        <v>12</v>
      </c>
      <c r="E43" s="231" t="s">
        <v>97</v>
      </c>
    </row>
    <row r="44" spans="1:5" s="229" customFormat="1" ht="55.5" customHeight="1">
      <c r="A44" s="318"/>
      <c r="B44" s="219">
        <v>5</v>
      </c>
      <c r="C44" s="220" t="s">
        <v>98</v>
      </c>
      <c r="D44" s="219"/>
      <c r="E44" s="220"/>
    </row>
    <row r="45" spans="1:5" s="229" customFormat="1" ht="57">
      <c r="A45" s="318"/>
      <c r="B45" s="219">
        <v>6</v>
      </c>
      <c r="C45" s="220" t="s">
        <v>99</v>
      </c>
      <c r="D45" s="219">
        <v>13</v>
      </c>
      <c r="E45" s="220" t="s">
        <v>100</v>
      </c>
    </row>
    <row r="46" spans="1:5" s="229" customFormat="1" ht="61.5" customHeight="1">
      <c r="A46" s="318"/>
      <c r="B46" s="219">
        <v>7</v>
      </c>
      <c r="C46" s="220" t="s">
        <v>101</v>
      </c>
      <c r="D46" s="219">
        <v>14</v>
      </c>
      <c r="E46" s="220" t="s">
        <v>102</v>
      </c>
    </row>
    <row r="47" spans="1:5" ht="71.25" customHeight="1">
      <c r="A47" s="318"/>
      <c r="B47" s="219">
        <v>8</v>
      </c>
      <c r="C47" s="231" t="s">
        <v>103</v>
      </c>
      <c r="D47" s="219">
        <v>15</v>
      </c>
      <c r="E47" s="220" t="s">
        <v>104</v>
      </c>
    </row>
    <row r="48" spans="1:5" ht="105" customHeight="1">
      <c r="A48" s="318"/>
      <c r="B48" s="219">
        <v>9</v>
      </c>
      <c r="C48" s="220" t="s">
        <v>105</v>
      </c>
      <c r="D48" s="219">
        <v>16</v>
      </c>
      <c r="E48" s="220" t="s">
        <v>106</v>
      </c>
    </row>
    <row r="49" spans="1:5" ht="75.599999999999994" customHeight="1">
      <c r="A49" s="318" t="s">
        <v>107</v>
      </c>
      <c r="B49" s="219">
        <v>10</v>
      </c>
      <c r="C49" s="220" t="s">
        <v>108</v>
      </c>
      <c r="D49" s="219">
        <v>17</v>
      </c>
      <c r="E49" s="220" t="s">
        <v>109</v>
      </c>
    </row>
    <row r="50" spans="1:5" ht="62.45" customHeight="1">
      <c r="A50" s="318"/>
      <c r="B50" s="219">
        <v>11</v>
      </c>
      <c r="C50" s="220" t="s">
        <v>110</v>
      </c>
      <c r="D50" s="221">
        <v>18</v>
      </c>
      <c r="E50" s="220" t="s">
        <v>111</v>
      </c>
    </row>
    <row r="51" spans="1:5" ht="42.75">
      <c r="A51" s="318"/>
      <c r="B51" s="219">
        <v>12</v>
      </c>
      <c r="C51" s="220" t="s">
        <v>112</v>
      </c>
      <c r="D51" s="221">
        <v>19</v>
      </c>
      <c r="E51" s="220" t="s">
        <v>113</v>
      </c>
    </row>
    <row r="52" spans="1:5" ht="57">
      <c r="A52" s="318" t="s">
        <v>114</v>
      </c>
      <c r="B52" s="219">
        <v>13</v>
      </c>
      <c r="C52" s="220" t="s">
        <v>115</v>
      </c>
      <c r="D52" s="221">
        <v>20</v>
      </c>
      <c r="E52" s="231" t="s">
        <v>116</v>
      </c>
    </row>
    <row r="53" spans="1:5" ht="28.5">
      <c r="A53" s="318"/>
      <c r="B53" s="219">
        <v>14</v>
      </c>
      <c r="C53" s="220" t="s">
        <v>117</v>
      </c>
      <c r="D53" s="221">
        <v>21</v>
      </c>
      <c r="E53" s="231" t="s">
        <v>118</v>
      </c>
    </row>
    <row r="54" spans="1:5" ht="85.5">
      <c r="A54" s="318"/>
      <c r="B54" s="219">
        <v>15</v>
      </c>
      <c r="C54" s="220" t="s">
        <v>119</v>
      </c>
      <c r="D54" s="221"/>
      <c r="E54" s="231"/>
    </row>
    <row r="55" spans="1:5" ht="28.5">
      <c r="A55" s="318"/>
      <c r="B55" s="219">
        <v>16</v>
      </c>
      <c r="C55" s="220" t="s">
        <v>120</v>
      </c>
      <c r="D55" s="221"/>
      <c r="E55" s="231"/>
    </row>
    <row r="56" spans="1:5" ht="28.5">
      <c r="A56" s="318"/>
      <c r="B56" s="219">
        <v>17</v>
      </c>
      <c r="C56" s="220" t="s">
        <v>121</v>
      </c>
      <c r="D56" s="221"/>
      <c r="E56" s="231"/>
    </row>
    <row r="57" spans="1:5" ht="28.5">
      <c r="A57" s="318"/>
      <c r="B57" s="219">
        <v>18</v>
      </c>
      <c r="C57" s="220" t="s">
        <v>122</v>
      </c>
      <c r="D57" s="221"/>
      <c r="E57" s="231"/>
    </row>
    <row r="58" spans="1:5" ht="28.5">
      <c r="A58" s="318"/>
      <c r="B58" s="219">
        <v>19</v>
      </c>
      <c r="C58" s="220" t="s">
        <v>123</v>
      </c>
      <c r="D58" s="221"/>
      <c r="E58" s="231"/>
    </row>
    <row r="59" spans="1:5" ht="42.75">
      <c r="A59" s="318"/>
      <c r="B59" s="219">
        <v>20</v>
      </c>
      <c r="C59" s="220" t="s">
        <v>124</v>
      </c>
      <c r="D59" s="221"/>
      <c r="E59" s="231"/>
    </row>
    <row r="60" spans="1:5" ht="57">
      <c r="A60" s="318"/>
      <c r="B60" s="219">
        <v>21</v>
      </c>
      <c r="C60" s="220" t="s">
        <v>125</v>
      </c>
      <c r="D60" s="221"/>
      <c r="E60" s="231"/>
    </row>
    <row r="61" spans="1:5" ht="28.5">
      <c r="A61" s="318"/>
      <c r="B61" s="219">
        <v>22</v>
      </c>
      <c r="C61" s="220" t="s">
        <v>126</v>
      </c>
      <c r="D61" s="221"/>
      <c r="E61" s="232"/>
    </row>
    <row r="62" spans="1:5" ht="42.75">
      <c r="A62" s="318" t="s">
        <v>127</v>
      </c>
      <c r="B62" s="219">
        <v>23</v>
      </c>
      <c r="C62" s="220" t="s">
        <v>128</v>
      </c>
      <c r="D62" s="221">
        <v>22</v>
      </c>
      <c r="E62" s="231" t="s">
        <v>129</v>
      </c>
    </row>
    <row r="63" spans="1:5" ht="42.75">
      <c r="A63" s="318"/>
      <c r="B63" s="219">
        <v>24</v>
      </c>
      <c r="C63" s="220" t="s">
        <v>130</v>
      </c>
      <c r="D63" s="221">
        <v>23</v>
      </c>
      <c r="E63" s="220" t="s">
        <v>131</v>
      </c>
    </row>
    <row r="64" spans="1:5" ht="28.5">
      <c r="A64" s="318"/>
      <c r="B64" s="219">
        <v>25</v>
      </c>
      <c r="C64" s="220" t="s">
        <v>132</v>
      </c>
      <c r="D64" s="221"/>
      <c r="E64" s="231"/>
    </row>
    <row r="65" spans="1:10" ht="71.25">
      <c r="A65" s="334" t="s">
        <v>133</v>
      </c>
      <c r="B65" s="219">
        <v>26</v>
      </c>
      <c r="C65" s="220" t="s">
        <v>134</v>
      </c>
      <c r="D65" s="221">
        <v>24</v>
      </c>
      <c r="E65" s="231" t="s">
        <v>135</v>
      </c>
    </row>
    <row r="66" spans="1:10" ht="45" customHeight="1">
      <c r="A66" s="336"/>
      <c r="B66" s="219"/>
      <c r="C66" s="220"/>
      <c r="D66" s="221"/>
      <c r="E66" s="221"/>
    </row>
    <row r="67" spans="1:10" ht="77.099999999999994" customHeight="1">
      <c r="A67" s="318" t="s">
        <v>136</v>
      </c>
      <c r="B67" s="219">
        <v>27</v>
      </c>
      <c r="C67" s="220" t="s">
        <v>137</v>
      </c>
      <c r="D67" s="221">
        <v>25</v>
      </c>
      <c r="E67" s="220" t="s">
        <v>138</v>
      </c>
    </row>
    <row r="68" spans="1:10" ht="15.95" customHeight="1">
      <c r="A68" s="318"/>
      <c r="B68" s="219"/>
      <c r="C68" s="220"/>
      <c r="D68" s="221">
        <v>26</v>
      </c>
      <c r="E68" s="220" t="s">
        <v>139</v>
      </c>
    </row>
    <row r="69" spans="1:10" ht="50.1" customHeight="1">
      <c r="A69" s="318" t="s">
        <v>140</v>
      </c>
      <c r="B69" s="219">
        <v>28</v>
      </c>
      <c r="C69" s="231" t="s">
        <v>141</v>
      </c>
      <c r="D69" s="221">
        <v>27</v>
      </c>
      <c r="E69" s="231" t="s">
        <v>142</v>
      </c>
    </row>
    <row r="70" spans="1:10" ht="50.1" customHeight="1">
      <c r="A70" s="318"/>
      <c r="B70" s="219">
        <v>29</v>
      </c>
      <c r="C70" s="231" t="s">
        <v>143</v>
      </c>
      <c r="D70" s="221">
        <v>28</v>
      </c>
      <c r="E70" s="231" t="s">
        <v>144</v>
      </c>
    </row>
    <row r="71" spans="1:10" ht="50.1" customHeight="1">
      <c r="A71" s="318"/>
      <c r="B71" s="219"/>
      <c r="C71" s="222"/>
      <c r="D71" s="221">
        <v>29</v>
      </c>
      <c r="E71" s="231" t="s">
        <v>145</v>
      </c>
    </row>
    <row r="72" spans="1:10" ht="50.1" customHeight="1">
      <c r="A72" s="318"/>
      <c r="B72" s="219"/>
      <c r="C72" s="233"/>
      <c r="D72" s="221">
        <v>30</v>
      </c>
      <c r="E72" s="231" t="s">
        <v>146</v>
      </c>
    </row>
    <row r="73" spans="1:10" ht="50.1" customHeight="1">
      <c r="A73" s="318"/>
      <c r="B73" s="219"/>
      <c r="C73" s="231"/>
      <c r="D73" s="221">
        <v>31</v>
      </c>
      <c r="E73" s="231" t="s">
        <v>147</v>
      </c>
    </row>
    <row r="74" spans="1:10" ht="50.1" customHeight="1">
      <c r="A74" s="318"/>
      <c r="B74" s="219"/>
      <c r="C74" s="231"/>
      <c r="D74" s="221">
        <v>32</v>
      </c>
      <c r="E74" s="231" t="s">
        <v>148</v>
      </c>
    </row>
    <row r="75" spans="1:10" ht="50.1" customHeight="1">
      <c r="A75" s="318"/>
      <c r="B75" s="219"/>
      <c r="C75" s="231"/>
      <c r="D75" s="221">
        <v>33</v>
      </c>
      <c r="E75" s="233" t="s">
        <v>149</v>
      </c>
    </row>
    <row r="76" spans="1:10" ht="39.950000000000003" customHeight="1">
      <c r="A76" s="318"/>
      <c r="B76" s="219"/>
      <c r="C76" s="221"/>
      <c r="D76" s="221">
        <v>34</v>
      </c>
      <c r="E76" s="231" t="s">
        <v>150</v>
      </c>
    </row>
    <row r="77" spans="1:10" ht="39.950000000000003" customHeight="1">
      <c r="A77" s="334" t="s">
        <v>151</v>
      </c>
      <c r="B77" s="219">
        <v>30</v>
      </c>
      <c r="C77" s="220" t="s">
        <v>152</v>
      </c>
      <c r="D77" s="221">
        <v>35</v>
      </c>
      <c r="E77" s="220" t="s">
        <v>153</v>
      </c>
    </row>
    <row r="78" spans="1:10" ht="72" customHeight="1">
      <c r="A78" s="335"/>
      <c r="B78" s="219">
        <v>31</v>
      </c>
      <c r="C78" s="220" t="s">
        <v>154</v>
      </c>
      <c r="D78" s="221">
        <v>36</v>
      </c>
      <c r="E78" s="220" t="s">
        <v>155</v>
      </c>
    </row>
    <row r="79" spans="1:10" ht="72" customHeight="1">
      <c r="A79" s="335"/>
      <c r="B79" s="219">
        <v>32</v>
      </c>
      <c r="C79" s="220" t="s">
        <v>156</v>
      </c>
      <c r="D79" s="234">
        <v>37</v>
      </c>
      <c r="E79" s="220" t="s">
        <v>157</v>
      </c>
    </row>
    <row r="80" spans="1:10" ht="72" customHeight="1">
      <c r="A80" s="335"/>
      <c r="B80" s="219">
        <v>33</v>
      </c>
      <c r="C80" s="220" t="s">
        <v>158</v>
      </c>
      <c r="D80" s="234">
        <v>38</v>
      </c>
      <c r="E80" s="220" t="s">
        <v>159</v>
      </c>
      <c r="J80" s="209" t="s">
        <v>160</v>
      </c>
    </row>
    <row r="81" spans="1:6" ht="77.25" customHeight="1">
      <c r="A81" s="335"/>
      <c r="B81" s="235">
        <v>34</v>
      </c>
      <c r="C81" s="236" t="s">
        <v>161</v>
      </c>
      <c r="D81" s="237">
        <v>39</v>
      </c>
      <c r="E81" s="236" t="s">
        <v>162</v>
      </c>
    </row>
    <row r="82" spans="1:6">
      <c r="B82" s="273"/>
      <c r="C82" s="274"/>
      <c r="D82" s="273"/>
    </row>
    <row r="83" spans="1:6" ht="45.75" customHeight="1">
      <c r="A83" s="275" t="s">
        <v>163</v>
      </c>
      <c r="B83" s="327" t="s">
        <v>164</v>
      </c>
      <c r="C83" s="328"/>
      <c r="D83" s="276" t="s">
        <v>165</v>
      </c>
      <c r="E83" s="277" t="s">
        <v>166</v>
      </c>
      <c r="F83" s="278"/>
    </row>
    <row r="84" spans="1:6" ht="36" customHeight="1">
      <c r="A84" s="279" t="s">
        <v>167</v>
      </c>
      <c r="B84" s="329" t="s">
        <v>168</v>
      </c>
      <c r="C84" s="330"/>
      <c r="D84" s="280" t="s">
        <v>169</v>
      </c>
      <c r="E84" s="281" t="s">
        <v>170</v>
      </c>
      <c r="F84" s="278"/>
    </row>
    <row r="85" spans="1:6" ht="18" customHeight="1">
      <c r="E85" s="282"/>
    </row>
    <row r="86" spans="1:6" ht="36" customHeight="1"/>
    <row r="87" spans="1:6" ht="36" customHeight="1"/>
  </sheetData>
  <mergeCells count="27">
    <mergeCell ref="B83:C83"/>
    <mergeCell ref="B84:C84"/>
    <mergeCell ref="A9:E9"/>
    <mergeCell ref="A23:A26"/>
    <mergeCell ref="A11:A12"/>
    <mergeCell ref="A13:A15"/>
    <mergeCell ref="A16:A22"/>
    <mergeCell ref="A28:A29"/>
    <mergeCell ref="A30:E30"/>
    <mergeCell ref="A69:A76"/>
    <mergeCell ref="A77:A81"/>
    <mergeCell ref="A49:A51"/>
    <mergeCell ref="A52:A61"/>
    <mergeCell ref="A62:A64"/>
    <mergeCell ref="A65:A66"/>
    <mergeCell ref="A67:A68"/>
    <mergeCell ref="A43:A48"/>
    <mergeCell ref="A32:A38"/>
    <mergeCell ref="A39:A42"/>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3"/>
  <sheetViews>
    <sheetView showGridLines="0" zoomScale="90" zoomScaleNormal="90" workbookViewId="0">
      <selection activeCell="I1" sqref="I1"/>
    </sheetView>
  </sheetViews>
  <sheetFormatPr baseColWidth="10" defaultColWidth="10.42578125" defaultRowHeight="15"/>
  <cols>
    <col min="1" max="1" width="60.85546875" style="255" customWidth="1"/>
    <col min="2" max="2" width="15.85546875" style="256" customWidth="1"/>
    <col min="3" max="5" width="15.85546875" style="257" customWidth="1"/>
    <col min="6" max="6" width="40.85546875" style="255" customWidth="1"/>
    <col min="7" max="7" width="2.7109375" style="241" customWidth="1"/>
    <col min="8" max="16384" width="10.42578125" style="241"/>
  </cols>
  <sheetData>
    <row r="1" spans="1:6" ht="90.75" customHeight="1">
      <c r="A1" s="240"/>
      <c r="B1" s="338" t="s">
        <v>171</v>
      </c>
      <c r="C1" s="338"/>
      <c r="D1" s="338"/>
      <c r="E1" s="338"/>
      <c r="F1" s="240"/>
    </row>
    <row r="2" spans="1:6">
      <c r="A2" s="337" t="s">
        <v>172</v>
      </c>
      <c r="B2" s="337"/>
      <c r="C2" s="337"/>
      <c r="D2" s="337"/>
      <c r="E2" s="337"/>
      <c r="F2" s="337"/>
    </row>
    <row r="3" spans="1:6">
      <c r="A3" s="339" t="s">
        <v>173</v>
      </c>
      <c r="B3" s="340" t="s">
        <v>174</v>
      </c>
      <c r="C3" s="340"/>
      <c r="D3" s="340"/>
      <c r="E3" s="340"/>
      <c r="F3" s="242" t="s">
        <v>175</v>
      </c>
    </row>
    <row r="4" spans="1:6" ht="28.5" customHeight="1">
      <c r="A4" s="339"/>
      <c r="B4" s="243" t="s">
        <v>176</v>
      </c>
      <c r="C4" s="243" t="s">
        <v>177</v>
      </c>
      <c r="D4" s="243" t="s">
        <v>178</v>
      </c>
      <c r="E4" s="243" t="s">
        <v>179</v>
      </c>
      <c r="F4" s="244"/>
    </row>
    <row r="5" spans="1:6" ht="46.5" customHeight="1">
      <c r="A5" s="245" t="s">
        <v>180</v>
      </c>
      <c r="B5" s="246"/>
      <c r="C5" s="247"/>
      <c r="D5" s="247">
        <v>8.9</v>
      </c>
      <c r="E5" s="247">
        <v>13.16</v>
      </c>
      <c r="F5" s="248" t="s">
        <v>181</v>
      </c>
    </row>
    <row r="6" spans="1:6" ht="45">
      <c r="A6" s="249" t="s">
        <v>182</v>
      </c>
      <c r="B6" s="246"/>
      <c r="C6" s="247"/>
      <c r="D6" s="247">
        <v>11</v>
      </c>
      <c r="E6" s="247" t="s">
        <v>183</v>
      </c>
      <c r="F6" s="248" t="s">
        <v>181</v>
      </c>
    </row>
    <row r="7" spans="1:6" ht="30">
      <c r="A7" s="249" t="s">
        <v>184</v>
      </c>
      <c r="B7" s="250"/>
      <c r="C7" s="251"/>
      <c r="D7" s="251">
        <v>1</v>
      </c>
      <c r="E7" s="251" t="s">
        <v>185</v>
      </c>
      <c r="F7" s="248" t="s">
        <v>181</v>
      </c>
    </row>
    <row r="8" spans="1:6" ht="30">
      <c r="A8" s="252" t="s">
        <v>186</v>
      </c>
      <c r="B8" s="250">
        <v>16</v>
      </c>
      <c r="C8" s="251">
        <v>3.4</v>
      </c>
      <c r="D8" s="251" t="s">
        <v>187</v>
      </c>
      <c r="E8" s="251" t="s">
        <v>188</v>
      </c>
      <c r="F8" s="248" t="s">
        <v>181</v>
      </c>
    </row>
    <row r="9" spans="1:6" ht="45">
      <c r="A9" s="252" t="s">
        <v>189</v>
      </c>
      <c r="B9" s="250" t="s">
        <v>190</v>
      </c>
      <c r="C9" s="250">
        <v>7</v>
      </c>
      <c r="D9" s="247" t="s">
        <v>191</v>
      </c>
      <c r="E9" s="247" t="s">
        <v>192</v>
      </c>
      <c r="F9" s="248" t="s">
        <v>181</v>
      </c>
    </row>
    <row r="10" spans="1:6" ht="30">
      <c r="A10" s="249" t="s">
        <v>193</v>
      </c>
      <c r="B10" s="246"/>
      <c r="C10" s="247"/>
      <c r="D10" s="247" t="s">
        <v>194</v>
      </c>
      <c r="E10" s="247">
        <v>28</v>
      </c>
      <c r="F10" s="248" t="s">
        <v>181</v>
      </c>
    </row>
    <row r="11" spans="1:6" ht="30">
      <c r="A11" s="253" t="s">
        <v>195</v>
      </c>
      <c r="B11" s="250"/>
      <c r="C11" s="251"/>
      <c r="D11" s="251" t="s">
        <v>196</v>
      </c>
      <c r="E11" s="251">
        <v>20.21</v>
      </c>
      <c r="F11" s="254" t="s">
        <v>181</v>
      </c>
    </row>
    <row r="12" spans="1:6" ht="45">
      <c r="A12" s="253" t="s">
        <v>197</v>
      </c>
      <c r="B12" s="250"/>
      <c r="C12" s="251"/>
      <c r="D12" s="247" t="s">
        <v>198</v>
      </c>
      <c r="E12" s="251" t="s">
        <v>199</v>
      </c>
      <c r="F12" s="254" t="s">
        <v>181</v>
      </c>
    </row>
    <row r="13" spans="1:6" ht="30">
      <c r="A13" s="253" t="s">
        <v>200</v>
      </c>
      <c r="B13" s="250">
        <v>2.17</v>
      </c>
      <c r="C13" s="251">
        <v>8</v>
      </c>
      <c r="D13" s="251">
        <v>1</v>
      </c>
      <c r="E13" s="251" t="s">
        <v>201</v>
      </c>
      <c r="F13" s="254" t="s">
        <v>202</v>
      </c>
    </row>
  </sheetData>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8BBDDA76-0A2B-4EC6-9BC9-23BA419932DA}"/>
    <dataValidation allowBlank="1" showInputMessage="1" showErrorMessage="1" prompt="Proponer y escribir en una frase la estrategia para gestionar la debilidad, la oportunidad, la amenaza o la fortaleza.Usar verbo de acción en infinitivo._x000a_" sqref="G1 A3" xr:uid="{0044C482-E83C-47FE-A0B5-813E88943AB1}"/>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85" zoomScaleNormal="85"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8" customWidth="1"/>
    <col min="4" max="4" width="19.28515625" style="48"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44" t="s">
        <v>203</v>
      </c>
      <c r="C2" s="345"/>
      <c r="D2" s="345"/>
      <c r="E2" s="345"/>
      <c r="F2" s="345"/>
      <c r="G2" s="346"/>
    </row>
    <row r="3" spans="2:9" ht="15">
      <c r="B3" s="347" t="s">
        <v>204</v>
      </c>
      <c r="C3" s="348"/>
      <c r="D3" s="349"/>
      <c r="E3" s="349"/>
      <c r="F3" s="349"/>
      <c r="G3" s="350"/>
    </row>
    <row r="4" spans="2:9" ht="88.5" customHeight="1">
      <c r="B4" s="351" t="s">
        <v>205</v>
      </c>
      <c r="C4" s="352"/>
      <c r="D4" s="352"/>
      <c r="E4" s="352"/>
      <c r="F4" s="352"/>
      <c r="G4" s="353"/>
    </row>
    <row r="5" spans="2:9" ht="15">
      <c r="B5" s="124"/>
      <c r="C5" s="145"/>
      <c r="D5" s="146"/>
      <c r="E5" s="147"/>
      <c r="F5" s="147"/>
      <c r="G5" s="147"/>
    </row>
    <row r="6" spans="2:9" ht="16.5" customHeight="1">
      <c r="B6" s="354" t="s">
        <v>206</v>
      </c>
      <c r="C6" s="355"/>
      <c r="D6" s="355"/>
      <c r="E6" s="355"/>
      <c r="F6" s="355"/>
      <c r="G6" s="356"/>
    </row>
    <row r="7" spans="2:9" ht="76.5" customHeight="1">
      <c r="B7" s="354"/>
      <c r="C7" s="355"/>
      <c r="D7" s="355"/>
      <c r="E7" s="355"/>
      <c r="F7" s="355"/>
      <c r="G7" s="356"/>
    </row>
    <row r="8" spans="2:9" ht="15" thickBot="1">
      <c r="B8" s="148"/>
      <c r="C8" s="149"/>
      <c r="D8" s="149"/>
      <c r="E8" s="150"/>
      <c r="F8" s="151"/>
      <c r="G8" s="151"/>
    </row>
    <row r="9" spans="2:9">
      <c r="B9" s="152"/>
      <c r="C9" s="153" t="s">
        <v>207</v>
      </c>
      <c r="D9" s="357" t="s">
        <v>208</v>
      </c>
      <c r="E9" s="358"/>
      <c r="F9" s="359" t="s">
        <v>209</v>
      </c>
      <c r="G9" s="360"/>
    </row>
    <row r="10" spans="2:9" ht="15" customHeight="1">
      <c r="B10" s="154"/>
      <c r="C10" s="126">
        <v>5</v>
      </c>
      <c r="D10" s="361" t="s">
        <v>210</v>
      </c>
      <c r="E10" s="362"/>
      <c r="F10" s="363" t="s">
        <v>211</v>
      </c>
      <c r="G10" s="364"/>
      <c r="H10" s="342"/>
      <c r="I10" s="342"/>
    </row>
    <row r="11" spans="2:9">
      <c r="B11" s="154"/>
      <c r="C11" s="126">
        <v>5</v>
      </c>
      <c r="D11" s="361" t="s">
        <v>212</v>
      </c>
      <c r="E11" s="362"/>
      <c r="F11" s="363" t="s">
        <v>213</v>
      </c>
      <c r="G11" s="364"/>
      <c r="H11" s="342"/>
      <c r="I11" s="342"/>
    </row>
    <row r="12" spans="2:9">
      <c r="B12" s="154"/>
      <c r="C12" s="126">
        <v>5</v>
      </c>
      <c r="D12" s="361" t="s">
        <v>214</v>
      </c>
      <c r="E12" s="362"/>
      <c r="F12" s="363" t="s">
        <v>215</v>
      </c>
      <c r="G12" s="364"/>
      <c r="H12" s="342"/>
      <c r="I12" s="342"/>
    </row>
    <row r="13" spans="2:9" ht="27.75" customHeight="1">
      <c r="B13" s="154"/>
      <c r="C13" s="126">
        <v>5</v>
      </c>
      <c r="D13" s="361" t="s">
        <v>216</v>
      </c>
      <c r="E13" s="362"/>
      <c r="F13" s="363" t="s">
        <v>217</v>
      </c>
      <c r="G13" s="364"/>
      <c r="H13" s="342"/>
      <c r="I13" s="342"/>
    </row>
    <row r="14" spans="2:9">
      <c r="B14" s="154"/>
      <c r="C14" s="126">
        <v>5</v>
      </c>
      <c r="D14" s="361" t="s">
        <v>218</v>
      </c>
      <c r="E14" s="362"/>
      <c r="F14" s="363" t="s">
        <v>219</v>
      </c>
      <c r="G14" s="364"/>
      <c r="H14" s="342"/>
      <c r="I14" s="342"/>
    </row>
    <row r="15" spans="2:9" ht="41.25" customHeight="1">
      <c r="B15" s="154"/>
      <c r="C15" s="126">
        <v>5</v>
      </c>
      <c r="D15" s="361" t="s">
        <v>220</v>
      </c>
      <c r="E15" s="362"/>
      <c r="F15" s="363" t="s">
        <v>221</v>
      </c>
      <c r="G15" s="364"/>
      <c r="H15" s="342"/>
      <c r="I15" s="342"/>
    </row>
    <row r="16" spans="2:9" ht="41.25" customHeight="1">
      <c r="B16" s="154"/>
      <c r="C16" s="126">
        <v>5</v>
      </c>
      <c r="D16" s="365" t="s">
        <v>222</v>
      </c>
      <c r="E16" s="366"/>
      <c r="F16" s="363" t="s">
        <v>223</v>
      </c>
      <c r="G16" s="364"/>
      <c r="H16" s="342"/>
      <c r="I16" s="342"/>
    </row>
    <row r="17" spans="2:9" ht="51.75" customHeight="1">
      <c r="B17" s="154"/>
      <c r="C17" s="126">
        <v>5</v>
      </c>
      <c r="D17" s="366" t="s">
        <v>224</v>
      </c>
      <c r="E17" s="367"/>
      <c r="F17" s="363" t="s">
        <v>225</v>
      </c>
      <c r="G17" s="364"/>
      <c r="H17" s="342"/>
      <c r="I17" s="342"/>
    </row>
    <row r="18" spans="2:9" ht="51.75" customHeight="1">
      <c r="B18" s="154"/>
      <c r="C18" s="126">
        <v>5</v>
      </c>
      <c r="D18" s="365" t="s">
        <v>226</v>
      </c>
      <c r="E18" s="366"/>
      <c r="F18" s="363" t="s">
        <v>227</v>
      </c>
      <c r="G18" s="364"/>
      <c r="H18" s="342"/>
      <c r="I18" s="342"/>
    </row>
    <row r="19" spans="2:9" ht="51.75" customHeight="1">
      <c r="B19" s="154"/>
      <c r="C19" s="126">
        <v>5</v>
      </c>
      <c r="D19" s="139" t="s">
        <v>228</v>
      </c>
      <c r="E19" s="140"/>
      <c r="F19" s="363" t="s">
        <v>229</v>
      </c>
      <c r="G19" s="364"/>
      <c r="H19" s="342"/>
      <c r="I19" s="342"/>
    </row>
    <row r="20" spans="2:9" ht="51.75" customHeight="1">
      <c r="B20" s="154"/>
      <c r="C20" s="126">
        <v>5</v>
      </c>
      <c r="D20" s="139" t="s">
        <v>230</v>
      </c>
      <c r="E20" s="140"/>
      <c r="F20" s="363" t="s">
        <v>231</v>
      </c>
      <c r="G20" s="364"/>
      <c r="H20" s="342"/>
      <c r="I20" s="342"/>
    </row>
    <row r="21" spans="2:9" ht="66.75" customHeight="1">
      <c r="B21" s="154"/>
      <c r="C21" s="126">
        <v>5</v>
      </c>
      <c r="D21" s="365" t="s">
        <v>232</v>
      </c>
      <c r="E21" s="366"/>
      <c r="F21" s="363" t="s">
        <v>233</v>
      </c>
      <c r="G21" s="364"/>
      <c r="H21" s="342"/>
      <c r="I21" s="342"/>
    </row>
    <row r="22" spans="2:9" ht="36" customHeight="1">
      <c r="B22" s="154"/>
      <c r="C22" s="126">
        <v>5</v>
      </c>
      <c r="D22" s="368" t="s">
        <v>234</v>
      </c>
      <c r="E22" s="369"/>
      <c r="F22" s="363" t="s">
        <v>235</v>
      </c>
      <c r="G22" s="364"/>
      <c r="H22" s="343"/>
      <c r="I22" s="343"/>
    </row>
    <row r="23" spans="2:9" ht="26.25" customHeight="1">
      <c r="B23" s="154"/>
      <c r="C23" s="126">
        <v>5</v>
      </c>
      <c r="D23" s="370" t="s">
        <v>236</v>
      </c>
      <c r="E23" s="370"/>
      <c r="F23" s="371" t="s">
        <v>237</v>
      </c>
      <c r="G23" s="364"/>
      <c r="H23" s="342"/>
      <c r="I23" s="342"/>
    </row>
    <row r="24" spans="2:9" ht="26.25" customHeight="1">
      <c r="B24" s="154"/>
      <c r="C24" s="126">
        <v>5</v>
      </c>
      <c r="D24" s="370" t="s">
        <v>238</v>
      </c>
      <c r="E24" s="370"/>
      <c r="F24" s="371" t="s">
        <v>239</v>
      </c>
      <c r="G24" s="364"/>
      <c r="H24" s="342"/>
      <c r="I24" s="342"/>
    </row>
    <row r="25" spans="2:9" ht="26.25" customHeight="1">
      <c r="B25" s="154"/>
      <c r="C25" s="126">
        <v>5</v>
      </c>
      <c r="D25" s="372" t="s">
        <v>240</v>
      </c>
      <c r="E25" s="373"/>
      <c r="F25" s="371" t="s">
        <v>241</v>
      </c>
      <c r="G25" s="364"/>
      <c r="H25" s="342"/>
      <c r="I25" s="342"/>
    </row>
    <row r="26" spans="2:9" ht="27" customHeight="1">
      <c r="B26" s="155"/>
      <c r="C26" s="374" t="s">
        <v>242</v>
      </c>
      <c r="D26" s="375"/>
      <c r="E26" s="375"/>
      <c r="F26" s="375"/>
      <c r="G26" s="376"/>
    </row>
    <row r="27" spans="2:9" ht="27" customHeight="1">
      <c r="B27" s="377" t="s">
        <v>243</v>
      </c>
      <c r="C27" s="378"/>
      <c r="D27" s="378"/>
      <c r="E27" s="378"/>
      <c r="F27" s="378"/>
      <c r="G27" s="379"/>
    </row>
    <row r="28" spans="2:9" ht="10.5" customHeight="1">
      <c r="B28" s="156"/>
      <c r="D28" s="157"/>
      <c r="E28" s="158"/>
      <c r="F28" s="159"/>
      <c r="G28" s="159"/>
    </row>
    <row r="29" spans="2:9">
      <c r="B29" s="156"/>
      <c r="C29" s="160"/>
      <c r="D29" s="380" t="s">
        <v>208</v>
      </c>
      <c r="E29" s="380"/>
      <c r="F29" s="381" t="s">
        <v>209</v>
      </c>
      <c r="G29" s="382"/>
    </row>
    <row r="30" spans="2:9">
      <c r="B30" s="156"/>
      <c r="D30" s="383" t="s">
        <v>210</v>
      </c>
      <c r="E30" s="383"/>
      <c r="F30" s="384" t="s">
        <v>244</v>
      </c>
      <c r="G30" s="385"/>
      <c r="H30" s="342"/>
      <c r="I30" s="342"/>
    </row>
    <row r="31" spans="2:9">
      <c r="B31" s="156"/>
      <c r="D31" s="383" t="s">
        <v>212</v>
      </c>
      <c r="E31" s="383"/>
      <c r="F31" s="384" t="s">
        <v>245</v>
      </c>
      <c r="G31" s="385"/>
      <c r="H31" s="342"/>
      <c r="I31" s="342"/>
    </row>
    <row r="32" spans="2:9">
      <c r="B32" s="156"/>
      <c r="D32" s="383" t="s">
        <v>214</v>
      </c>
      <c r="E32" s="383"/>
      <c r="F32" s="384" t="s">
        <v>246</v>
      </c>
      <c r="G32" s="385"/>
      <c r="H32" s="342"/>
      <c r="I32" s="342"/>
    </row>
    <row r="33" spans="2:9">
      <c r="B33" s="156"/>
      <c r="D33" s="383" t="s">
        <v>216</v>
      </c>
      <c r="E33" s="383"/>
      <c r="F33" s="384" t="s">
        <v>247</v>
      </c>
      <c r="G33" s="385"/>
      <c r="H33" s="342"/>
      <c r="I33" s="342"/>
    </row>
    <row r="34" spans="2:9">
      <c r="B34" s="156"/>
      <c r="D34" s="383" t="s">
        <v>218</v>
      </c>
      <c r="E34" s="383"/>
      <c r="F34" s="384" t="s">
        <v>248</v>
      </c>
      <c r="G34" s="385"/>
      <c r="H34" s="342"/>
      <c r="I34" s="342"/>
    </row>
    <row r="35" spans="2:9" ht="40.9" customHeight="1">
      <c r="B35" s="156"/>
      <c r="D35" s="383" t="s">
        <v>249</v>
      </c>
      <c r="E35" s="383"/>
      <c r="F35" s="384" t="s">
        <v>250</v>
      </c>
      <c r="G35" s="385"/>
      <c r="H35" s="342"/>
      <c r="I35" s="342"/>
    </row>
    <row r="36" spans="2:9" ht="42" customHeight="1">
      <c r="B36" s="125"/>
      <c r="C36" s="161"/>
      <c r="D36" s="383" t="s">
        <v>251</v>
      </c>
      <c r="E36" s="383"/>
      <c r="F36" s="384" t="s">
        <v>252</v>
      </c>
      <c r="G36" s="385"/>
      <c r="H36" s="341"/>
      <c r="I36" s="341"/>
    </row>
    <row r="37" spans="2:9" ht="30.75" customHeight="1">
      <c r="B37" s="125"/>
      <c r="C37" s="161"/>
      <c r="D37" s="383" t="s">
        <v>253</v>
      </c>
      <c r="E37" s="383"/>
      <c r="F37" s="386" t="s">
        <v>254</v>
      </c>
      <c r="G37" s="387"/>
      <c r="H37" s="341"/>
      <c r="I37" s="341"/>
    </row>
    <row r="38" spans="2:9" ht="33" customHeight="1">
      <c r="B38" s="125"/>
      <c r="C38" s="161"/>
      <c r="D38" s="383" t="s">
        <v>255</v>
      </c>
      <c r="E38" s="383"/>
      <c r="F38" s="386" t="s">
        <v>254</v>
      </c>
      <c r="G38" s="387"/>
      <c r="H38" s="341"/>
      <c r="I38" s="341"/>
    </row>
    <row r="39" spans="2:9" ht="30" customHeight="1">
      <c r="B39" s="125"/>
      <c r="C39" s="161"/>
      <c r="D39" s="383" t="s">
        <v>256</v>
      </c>
      <c r="E39" s="383"/>
      <c r="F39" s="386" t="s">
        <v>254</v>
      </c>
      <c r="G39" s="387"/>
      <c r="H39" s="341"/>
      <c r="I39" s="341"/>
    </row>
    <row r="40" spans="2:9" ht="30" customHeight="1">
      <c r="B40" s="125"/>
      <c r="C40" s="161"/>
      <c r="D40" s="383" t="s">
        <v>257</v>
      </c>
      <c r="E40" s="383"/>
      <c r="F40" s="386" t="s">
        <v>254</v>
      </c>
      <c r="G40" s="387"/>
      <c r="H40" s="341"/>
      <c r="I40" s="341"/>
    </row>
    <row r="41" spans="2:9" ht="30" customHeight="1">
      <c r="B41" s="125"/>
      <c r="C41" s="161"/>
      <c r="D41" s="388" t="s">
        <v>258</v>
      </c>
      <c r="E41" s="389"/>
      <c r="F41" s="384" t="s">
        <v>259</v>
      </c>
      <c r="G41" s="385"/>
      <c r="H41" s="341"/>
      <c r="I41" s="341"/>
    </row>
    <row r="42" spans="2:9" ht="35.25" customHeight="1">
      <c r="B42" s="125"/>
      <c r="C42" s="161"/>
      <c r="D42" s="383" t="s">
        <v>260</v>
      </c>
      <c r="E42" s="383"/>
      <c r="F42" s="384" t="s">
        <v>261</v>
      </c>
      <c r="G42" s="385"/>
      <c r="H42" s="341"/>
      <c r="I42" s="341"/>
    </row>
    <row r="43" spans="2:9" ht="31.5" customHeight="1">
      <c r="B43" s="125"/>
      <c r="C43" s="161"/>
      <c r="D43" s="383" t="s">
        <v>253</v>
      </c>
      <c r="E43" s="383"/>
      <c r="F43" s="386" t="s">
        <v>254</v>
      </c>
      <c r="G43" s="387"/>
      <c r="H43" s="341"/>
      <c r="I43" s="341"/>
    </row>
    <row r="44" spans="2:9" ht="35.25" customHeight="1">
      <c r="B44" s="125"/>
      <c r="C44" s="161"/>
      <c r="D44" s="383" t="s">
        <v>262</v>
      </c>
      <c r="E44" s="383"/>
      <c r="F44" s="386" t="s">
        <v>254</v>
      </c>
      <c r="G44" s="387"/>
      <c r="H44" s="341"/>
      <c r="I44" s="341"/>
    </row>
    <row r="45" spans="2:9" ht="57" customHeight="1">
      <c r="B45" s="125"/>
      <c r="C45" s="161"/>
      <c r="D45" s="383" t="s">
        <v>257</v>
      </c>
      <c r="E45" s="383"/>
      <c r="F45" s="386" t="s">
        <v>254</v>
      </c>
      <c r="G45" s="387"/>
      <c r="H45" s="341"/>
      <c r="I45" s="341"/>
    </row>
    <row r="46" spans="2:9" ht="32.25" customHeight="1">
      <c r="B46" s="125"/>
      <c r="C46" s="161"/>
      <c r="D46" s="383" t="s">
        <v>255</v>
      </c>
      <c r="E46" s="383"/>
      <c r="F46" s="386" t="s">
        <v>254</v>
      </c>
      <c r="G46" s="387"/>
      <c r="H46" s="341"/>
      <c r="I46" s="341"/>
    </row>
    <row r="47" spans="2:9" ht="32.25" customHeight="1">
      <c r="B47" s="125"/>
      <c r="C47" s="161"/>
      <c r="D47" s="388" t="s">
        <v>263</v>
      </c>
      <c r="E47" s="389"/>
      <c r="F47" s="390" t="s">
        <v>264</v>
      </c>
      <c r="G47" s="391"/>
      <c r="H47" s="341"/>
      <c r="I47" s="341"/>
    </row>
    <row r="48" spans="2:9" ht="32.25" customHeight="1">
      <c r="B48" s="125"/>
      <c r="C48" s="161"/>
      <c r="D48" s="383" t="s">
        <v>265</v>
      </c>
      <c r="E48" s="383"/>
      <c r="F48" s="384" t="s">
        <v>266</v>
      </c>
      <c r="G48" s="385"/>
      <c r="H48" s="341"/>
      <c r="I48" s="341"/>
    </row>
    <row r="49" spans="2:9" ht="32.25" customHeight="1">
      <c r="B49" s="125"/>
      <c r="C49" s="161"/>
      <c r="D49" s="383" t="s">
        <v>267</v>
      </c>
      <c r="E49" s="383"/>
      <c r="F49" s="384" t="s">
        <v>268</v>
      </c>
      <c r="G49" s="385"/>
      <c r="H49" s="341"/>
      <c r="I49" s="341"/>
    </row>
    <row r="50" spans="2:9" ht="32.25" customHeight="1">
      <c r="B50" s="125"/>
      <c r="C50" s="161"/>
      <c r="D50" s="383" t="s">
        <v>269</v>
      </c>
      <c r="E50" s="383"/>
      <c r="F50" s="384" t="s">
        <v>270</v>
      </c>
      <c r="G50" s="385"/>
      <c r="H50" s="341"/>
      <c r="I50" s="341"/>
    </row>
    <row r="51" spans="2:9" ht="32.25" customHeight="1">
      <c r="B51" s="125"/>
      <c r="C51" s="161"/>
      <c r="D51" s="157"/>
      <c r="E51" s="157"/>
      <c r="F51" s="159"/>
      <c r="G51" s="159"/>
      <c r="H51" s="341"/>
      <c r="I51" s="341"/>
    </row>
    <row r="52" spans="2:9" ht="32.25" customHeight="1">
      <c r="B52" s="125"/>
      <c r="C52" s="161"/>
      <c r="D52" s="157"/>
      <c r="E52" s="157"/>
      <c r="F52" s="159"/>
      <c r="G52" s="159"/>
    </row>
    <row r="53" spans="2:9" ht="32.25" customHeight="1">
      <c r="B53" s="125"/>
      <c r="C53" s="161"/>
      <c r="D53" s="157"/>
      <c r="E53" s="157"/>
      <c r="F53" s="159"/>
      <c r="G53" s="159"/>
    </row>
    <row r="54" spans="2:9" ht="21.75" customHeight="1">
      <c r="B54" s="392" t="s">
        <v>271</v>
      </c>
      <c r="C54" s="393"/>
      <c r="D54" s="393"/>
      <c r="E54" s="393"/>
      <c r="F54" s="393"/>
      <c r="G54" s="394"/>
    </row>
    <row r="55" spans="2:9" ht="21.75" customHeight="1">
      <c r="B55" s="392" t="s">
        <v>272</v>
      </c>
      <c r="C55" s="393"/>
      <c r="D55" s="393"/>
      <c r="E55" s="393"/>
      <c r="F55" s="393"/>
      <c r="G55" s="394"/>
    </row>
    <row r="56" spans="2:9" ht="20.25" customHeight="1">
      <c r="B56" s="392" t="s">
        <v>273</v>
      </c>
      <c r="C56" s="393"/>
      <c r="D56" s="393"/>
      <c r="E56" s="393"/>
      <c r="F56" s="393"/>
      <c r="G56" s="394"/>
    </row>
    <row r="57" spans="2:9" ht="20.25" customHeight="1">
      <c r="B57" s="392" t="s">
        <v>274</v>
      </c>
      <c r="C57" s="393"/>
      <c r="D57" s="393"/>
      <c r="E57" s="393"/>
      <c r="F57" s="393"/>
      <c r="G57" s="394"/>
    </row>
    <row r="58" spans="2:9" ht="18" customHeight="1" thickBot="1">
      <c r="B58" s="395" t="s">
        <v>275</v>
      </c>
      <c r="C58" s="396"/>
      <c r="D58" s="396"/>
      <c r="E58" s="396"/>
      <c r="F58" s="396"/>
      <c r="G58" s="397"/>
    </row>
    <row r="59" spans="2:9">
      <c r="B59" s="162"/>
      <c r="C59" s="163"/>
      <c r="D59" s="162"/>
      <c r="E59" s="162"/>
      <c r="F59" s="162"/>
      <c r="G59" s="162"/>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59"/>
  <sheetViews>
    <sheetView showGridLines="0" tabSelected="1" zoomScale="90" zoomScaleNormal="90" zoomScalePageLayoutView="50" workbookViewId="0">
      <selection activeCell="G40" sqref="G40:G49"/>
    </sheetView>
  </sheetViews>
  <sheetFormatPr baseColWidth="10" defaultColWidth="11.42578125" defaultRowHeight="15"/>
  <cols>
    <col min="1" max="1" width="5" bestFit="1" customWidth="1"/>
    <col min="2" max="2" width="36.71093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7.5703125" customWidth="1"/>
    <col min="10" max="10" width="33.28515625" customWidth="1"/>
    <col min="11" max="11" width="25.5703125" customWidth="1"/>
    <col min="12" max="12" width="5.5703125"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27">
      <c r="A1" s="418"/>
      <c r="B1" s="419"/>
      <c r="C1" s="419"/>
      <c r="D1" s="42"/>
      <c r="E1" s="43"/>
      <c r="F1" s="43"/>
      <c r="G1" s="43"/>
      <c r="H1" s="43"/>
      <c r="I1" s="43"/>
      <c r="J1" s="43"/>
      <c r="K1" s="43"/>
      <c r="L1" s="43"/>
      <c r="M1" s="43"/>
      <c r="N1" s="44"/>
      <c r="O1" s="4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c r="A2" s="420"/>
      <c r="B2" s="421"/>
      <c r="C2" s="421"/>
      <c r="D2" s="37"/>
      <c r="E2" s="36"/>
      <c r="F2" s="36"/>
      <c r="G2" s="36"/>
      <c r="H2" s="36"/>
      <c r="I2" s="36"/>
      <c r="J2" s="36"/>
      <c r="K2" s="36"/>
      <c r="L2" s="36"/>
      <c r="M2" s="36"/>
      <c r="N2" s="45"/>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c r="A3" s="46"/>
      <c r="B3" s="1"/>
      <c r="C3" s="1"/>
      <c r="D3" s="37"/>
      <c r="E3" s="36"/>
      <c r="F3" s="36"/>
      <c r="G3" s="36"/>
      <c r="H3" s="36"/>
      <c r="I3" s="36"/>
      <c r="J3" s="36"/>
      <c r="K3" s="36"/>
      <c r="L3" s="36"/>
      <c r="M3" s="36"/>
      <c r="N3" s="4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422" t="s">
        <v>276</v>
      </c>
      <c r="B4" s="422"/>
      <c r="C4" s="422"/>
      <c r="D4" s="428" t="s">
        <v>277</v>
      </c>
      <c r="E4" s="428"/>
      <c r="F4" s="428"/>
      <c r="G4" s="428"/>
      <c r="H4" s="428"/>
      <c r="I4" s="428"/>
      <c r="J4" s="428"/>
      <c r="K4" s="428"/>
      <c r="L4" s="428"/>
      <c r="M4" s="428"/>
      <c r="N4" s="428"/>
      <c r="O4" s="42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c r="A5" s="422" t="s">
        <v>278</v>
      </c>
      <c r="B5" s="422"/>
      <c r="C5" s="422"/>
      <c r="D5" s="429" t="s">
        <v>35</v>
      </c>
      <c r="E5" s="429"/>
      <c r="F5" s="429"/>
      <c r="G5" s="429"/>
      <c r="H5" s="429"/>
      <c r="I5" s="429"/>
      <c r="J5" s="429"/>
      <c r="K5" s="429"/>
      <c r="L5" s="429"/>
      <c r="M5" s="429"/>
      <c r="N5" s="429"/>
      <c r="O5" s="429"/>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422" t="s">
        <v>279</v>
      </c>
      <c r="B6" s="422"/>
      <c r="C6" s="422"/>
      <c r="D6" s="436" t="s">
        <v>280</v>
      </c>
      <c r="E6" s="437"/>
      <c r="F6" s="437"/>
      <c r="G6" s="437"/>
      <c r="H6" s="437"/>
      <c r="I6" s="437"/>
      <c r="J6" s="437"/>
      <c r="K6" s="437"/>
      <c r="L6" s="437"/>
      <c r="M6" s="437"/>
      <c r="N6" s="438"/>
      <c r="O6" s="164"/>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65" t="s">
        <v>281</v>
      </c>
      <c r="B7" s="166"/>
      <c r="C7" s="166"/>
      <c r="D7" s="426" t="s">
        <v>282</v>
      </c>
      <c r="E7" s="433" t="s">
        <v>283</v>
      </c>
      <c r="F7" s="434"/>
      <c r="G7" s="434"/>
      <c r="H7" s="435"/>
      <c r="I7" s="430" t="s">
        <v>284</v>
      </c>
      <c r="J7" s="431"/>
      <c r="K7" s="431"/>
      <c r="L7" s="431"/>
      <c r="M7" s="432"/>
      <c r="N7" s="398" t="s">
        <v>285</v>
      </c>
      <c r="O7" s="39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423" t="s">
        <v>286</v>
      </c>
      <c r="B8" s="425" t="s">
        <v>287</v>
      </c>
      <c r="C8" s="142" t="s">
        <v>288</v>
      </c>
      <c r="D8" s="426"/>
      <c r="E8" s="427" t="s">
        <v>224</v>
      </c>
      <c r="F8" s="427" t="s">
        <v>289</v>
      </c>
      <c r="G8" s="427" t="s">
        <v>290</v>
      </c>
      <c r="H8" s="427" t="s">
        <v>230</v>
      </c>
      <c r="I8" s="416" t="s">
        <v>291</v>
      </c>
      <c r="J8" s="127" t="s">
        <v>292</v>
      </c>
      <c r="K8" s="416" t="s">
        <v>284</v>
      </c>
      <c r="L8" s="416" t="s">
        <v>293</v>
      </c>
      <c r="M8" s="416" t="s">
        <v>294</v>
      </c>
      <c r="N8" s="453" t="s">
        <v>295</v>
      </c>
      <c r="O8" s="453" t="s">
        <v>296</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69" customHeight="1" thickBot="1">
      <c r="A9" s="424"/>
      <c r="B9" s="426"/>
      <c r="C9" s="98" t="s">
        <v>297</v>
      </c>
      <c r="D9" s="426"/>
      <c r="E9" s="417"/>
      <c r="F9" s="417"/>
      <c r="G9" s="417"/>
      <c r="H9" s="417"/>
      <c r="I9" s="417"/>
      <c r="J9" s="143" t="s">
        <v>298</v>
      </c>
      <c r="K9" s="417" t="s">
        <v>299</v>
      </c>
      <c r="L9" s="417"/>
      <c r="M9" s="417" t="s">
        <v>299</v>
      </c>
      <c r="N9" s="455"/>
      <c r="O9" s="454"/>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60">
      <c r="A10" s="410">
        <v>1</v>
      </c>
      <c r="B10" s="407" t="s">
        <v>300</v>
      </c>
      <c r="C10" s="407" t="s">
        <v>301</v>
      </c>
      <c r="D10" s="174" t="s">
        <v>302</v>
      </c>
      <c r="E10" s="413">
        <v>4</v>
      </c>
      <c r="F10" s="413">
        <v>1</v>
      </c>
      <c r="G10" s="439">
        <f>+F10/E10</f>
        <v>0.25</v>
      </c>
      <c r="H10" s="44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168" t="s">
        <v>303</v>
      </c>
      <c r="J10" s="180" t="s">
        <v>304</v>
      </c>
      <c r="K10" s="168" t="str">
        <f>IFERROR(CONCATENATE(INDEX('8- Políticas de Administración '!$B$16:$F$53,MATCH('5- Identificación de Riesgos'!J10,'8- Políticas de Administración '!$C$16:$C$54,0),1)," - ",L10),"")</f>
        <v>Moderado - 3</v>
      </c>
      <c r="L10" s="197">
        <f>IFERROR(VLOOKUP(INDEX('8- Políticas de Administración '!$B$16:$F$63,MATCH('5- Identificación de Riesgos'!J10,'8- Políticas de Administración '!$C$16:$C$64,0),1),'8- Políticas de Administración '!$B$16:$F$64,5,FALSE),"")</f>
        <v>3</v>
      </c>
      <c r="M10" s="407" t="str">
        <f>IFERROR(CONCATENATE(INDEX('8- Políticas de Administración '!$B$16:$F$53,MATCH(ROUND(AVERAGE(L10:L19),0),'8- Políticas de Administración '!$F$16:$F$53,0),1)," - ",ROUND(AVERAGE(L10:L19),0)),"")</f>
        <v>Menor - 2</v>
      </c>
      <c r="N10" s="449" t="str">
        <f>IFERROR(CONCATENATE(VLOOKUP((LEFT(H10,LEN(H10)-4)&amp;LEFT(M10,LEN(M10)-4)),'9- Matriz de Calor '!$D$18:$E$42,2,0)," - ",RIGHT(H10,1)*RIGHT(M10,1)),"")</f>
        <v>Moderado - 6</v>
      </c>
      <c r="O10" s="400">
        <f>RIGHT(H10,1)*RIGHT(M10,1)</f>
        <v>6</v>
      </c>
      <c r="P10" s="18"/>
    </row>
    <row r="11" spans="1:257" ht="45">
      <c r="A11" s="411"/>
      <c r="B11" s="408"/>
      <c r="C11" s="408"/>
      <c r="D11" s="175" t="s">
        <v>305</v>
      </c>
      <c r="E11" s="414"/>
      <c r="F11" s="414"/>
      <c r="G11" s="440"/>
      <c r="H11" s="443"/>
      <c r="I11" s="169" t="s">
        <v>306</v>
      </c>
      <c r="J11" s="97" t="s">
        <v>307</v>
      </c>
      <c r="K11" s="169" t="str">
        <f>IFERROR(CONCATENATE(INDEX('8- Políticas de Administración '!$B$16:$F$53,MATCH('5- Identificación de Riesgos'!J11,'8- Políticas de Administración '!$C$16:$C$54,0),1)," - ",L11),"")</f>
        <v>Leve - 1</v>
      </c>
      <c r="L11" s="198">
        <f>IFERROR(VLOOKUP(INDEX('8- Políticas de Administración '!$B$16:$F$63,MATCH('5- Identificación de Riesgos'!J11,'8- Políticas de Administración '!$C$16:$C$64,0),1),'8- Políticas de Administración '!$B$16:$F$64,5,FALSE),"")</f>
        <v>1</v>
      </c>
      <c r="M11" s="408"/>
      <c r="N11" s="450"/>
      <c r="O11" s="400"/>
      <c r="P11" s="18"/>
    </row>
    <row r="12" spans="1:257" ht="45">
      <c r="A12" s="411"/>
      <c r="B12" s="408"/>
      <c r="C12" s="408"/>
      <c r="D12" s="175" t="s">
        <v>308</v>
      </c>
      <c r="E12" s="414"/>
      <c r="F12" s="414"/>
      <c r="G12" s="440"/>
      <c r="H12" s="443"/>
      <c r="I12" s="169"/>
      <c r="J12" s="97"/>
      <c r="K12" s="169" t="str">
        <f>IFERROR(CONCATENATE(INDEX('8- Políticas de Administración '!$B$16:$F$53,MATCH('5- Identificación de Riesgos'!J12,'8- Políticas de Administración '!$C$16:$C$54,0),1)," - ",L12),"")</f>
        <v/>
      </c>
      <c r="L12" s="198" t="str">
        <f>IFERROR(VLOOKUP(INDEX('8- Políticas de Administración '!$B$16:$F$63,MATCH('5- Identificación de Riesgos'!J12,'8- Políticas de Administración '!$C$16:$C$64,0),1),'8- Políticas de Administración '!$B$16:$F$64,5,FALSE),"")</f>
        <v/>
      </c>
      <c r="M12" s="408"/>
      <c r="N12" s="450"/>
      <c r="O12" s="400"/>
      <c r="P12" s="18"/>
    </row>
    <row r="13" spans="1:257" ht="16.5">
      <c r="A13" s="411"/>
      <c r="B13" s="408"/>
      <c r="C13" s="408"/>
      <c r="D13" s="176"/>
      <c r="E13" s="414"/>
      <c r="F13" s="414"/>
      <c r="G13" s="440"/>
      <c r="H13" s="443"/>
      <c r="I13" s="169"/>
      <c r="J13" s="97"/>
      <c r="K13" s="169" t="str">
        <f>IFERROR(CONCATENATE(INDEX('8- Políticas de Administración '!$B$16:$F$53,MATCH('5- Identificación de Riesgos'!J13,'8- Políticas de Administración '!$C$16:$C$54,0),1)," - ",L13),"")</f>
        <v/>
      </c>
      <c r="L13" s="198" t="str">
        <f>IFERROR(VLOOKUP(INDEX('8- Políticas de Administración '!$B$16:$F$63,MATCH('5- Identificación de Riesgos'!J13,'8- Políticas de Administración '!$C$16:$C$64,0),1),'8- Políticas de Administración '!$B$16:$F$64,5,FALSE),"")</f>
        <v/>
      </c>
      <c r="M13" s="408"/>
      <c r="N13" s="450"/>
      <c r="O13" s="400"/>
      <c r="P13" s="18"/>
    </row>
    <row r="14" spans="1:257" ht="45">
      <c r="A14" s="411"/>
      <c r="B14" s="408"/>
      <c r="C14" s="408"/>
      <c r="D14" s="175" t="s">
        <v>309</v>
      </c>
      <c r="E14" s="414"/>
      <c r="F14" s="414"/>
      <c r="G14" s="440"/>
      <c r="H14" s="443"/>
      <c r="I14" s="169"/>
      <c r="J14" s="97"/>
      <c r="K14" s="169" t="str">
        <f>IFERROR(CONCATENATE(INDEX('8- Políticas de Administración '!$B$16:$F$53,MATCH('5- Identificación de Riesgos'!J14,'8- Políticas de Administración '!$C$16:$C$54,0),1)," - ",L14),"")</f>
        <v/>
      </c>
      <c r="L14" s="198" t="str">
        <f>IFERROR(VLOOKUP(INDEX('8- Políticas de Administración '!$B$16:$F$63,MATCH('5- Identificación de Riesgos'!J14,'8- Políticas de Administración '!$C$16:$C$64,0),1),'8- Políticas de Administración '!$B$16:$F$64,5,FALSE),"")</f>
        <v/>
      </c>
      <c r="M14" s="408"/>
      <c r="N14" s="450"/>
      <c r="O14" s="400"/>
      <c r="P14" s="18"/>
    </row>
    <row r="15" spans="1:257" ht="16.5">
      <c r="A15" s="411"/>
      <c r="B15" s="408"/>
      <c r="C15" s="408"/>
      <c r="D15" s="175" t="s">
        <v>310</v>
      </c>
      <c r="E15" s="414"/>
      <c r="F15" s="414"/>
      <c r="G15" s="440"/>
      <c r="H15" s="443"/>
      <c r="I15" s="169"/>
      <c r="J15" s="97"/>
      <c r="K15" s="169" t="str">
        <f>IFERROR(CONCATENATE(INDEX('8- Políticas de Administración '!$B$16:$F$53,MATCH('5- Identificación de Riesgos'!J15,'8- Políticas de Administración '!$C$16:$C$54,0),1)," - ",L15),"")</f>
        <v/>
      </c>
      <c r="L15" s="198" t="str">
        <f>IFERROR(VLOOKUP(INDEX('8- Políticas de Administración '!$B$16:$F$63,MATCH('5- Identificación de Riesgos'!J15,'8- Políticas de Administración '!$C$16:$C$64,0),1),'8- Políticas de Administración '!$B$16:$F$64,5,FALSE),"")</f>
        <v/>
      </c>
      <c r="M15" s="408"/>
      <c r="N15" s="450"/>
      <c r="O15" s="400"/>
      <c r="P15" s="18"/>
    </row>
    <row r="16" spans="1:257" ht="16.5">
      <c r="A16" s="411"/>
      <c r="B16" s="408"/>
      <c r="C16" s="408"/>
      <c r="D16" s="175"/>
      <c r="E16" s="414"/>
      <c r="F16" s="414"/>
      <c r="G16" s="440"/>
      <c r="H16" s="443"/>
      <c r="I16" s="169"/>
      <c r="J16" s="97"/>
      <c r="K16" s="169" t="str">
        <f>IFERROR(CONCATENATE(INDEX('8- Políticas de Administración '!$B$16:$F$53,MATCH('5- Identificación de Riesgos'!J16,'8- Políticas de Administración '!$C$16:$C$54,0),1)," - ",L16),"")</f>
        <v/>
      </c>
      <c r="L16" s="198" t="str">
        <f>IFERROR(VLOOKUP(INDEX('8- Políticas de Administración '!$B$16:$F$63,MATCH('5- Identificación de Riesgos'!J16,'8- Políticas de Administración '!$C$16:$C$64,0),1),'8- Políticas de Administración '!$B$16:$F$64,5,FALSE),"")</f>
        <v/>
      </c>
      <c r="M16" s="408"/>
      <c r="N16" s="450"/>
      <c r="O16" s="400"/>
      <c r="P16" s="18"/>
    </row>
    <row r="17" spans="1:22" ht="16.5">
      <c r="A17" s="411"/>
      <c r="B17" s="408"/>
      <c r="C17" s="408"/>
      <c r="D17" s="175"/>
      <c r="E17" s="414"/>
      <c r="F17" s="414"/>
      <c r="G17" s="440"/>
      <c r="H17" s="443"/>
      <c r="I17" s="169"/>
      <c r="J17" s="97"/>
      <c r="K17" s="169" t="str">
        <f>IFERROR(CONCATENATE(INDEX('8- Políticas de Administración '!$B$16:$F$53,MATCH('5- Identificación de Riesgos'!J17,'8- Políticas de Administración '!$C$16:$C$54,0),1)," - ",L17),"")</f>
        <v/>
      </c>
      <c r="L17" s="198" t="str">
        <f>IFERROR(VLOOKUP(INDEX('8- Políticas de Administración '!$B$16:$F$63,MATCH('5- Identificación de Riesgos'!J17,'8- Políticas de Administración '!$C$16:$C$64,0),1),'8- Políticas de Administración '!$B$16:$F$64,5,FALSE),"")</f>
        <v/>
      </c>
      <c r="M17" s="408"/>
      <c r="N17" s="450"/>
      <c r="O17" s="400"/>
      <c r="P17" s="18"/>
    </row>
    <row r="18" spans="1:22" ht="16.5">
      <c r="A18" s="411"/>
      <c r="B18" s="408"/>
      <c r="C18" s="408"/>
      <c r="D18" s="175"/>
      <c r="E18" s="414"/>
      <c r="F18" s="414"/>
      <c r="G18" s="440"/>
      <c r="H18" s="443"/>
      <c r="I18" s="169"/>
      <c r="J18" s="97"/>
      <c r="K18" s="169" t="str">
        <f>IFERROR(CONCATENATE(INDEX('8- Políticas de Administración '!$B$16:$F$53,MATCH('5- Identificación de Riesgos'!J18,'8- Políticas de Administración '!$C$16:$C$54,0),1)," - ",L18),"")</f>
        <v/>
      </c>
      <c r="L18" s="198" t="str">
        <f>IFERROR(VLOOKUP(INDEX('8- Políticas de Administración '!$B$16:$F$63,MATCH('5- Identificación de Riesgos'!J18,'8- Políticas de Administración '!$C$16:$C$64,0),1),'8- Políticas de Administración '!$B$16:$F$64,5,FALSE),"")</f>
        <v/>
      </c>
      <c r="M18" s="408"/>
      <c r="N18" s="450"/>
      <c r="O18" s="400"/>
      <c r="P18" s="18"/>
    </row>
    <row r="19" spans="1:22" ht="17.25" thickBot="1">
      <c r="A19" s="412"/>
      <c r="B19" s="409"/>
      <c r="C19" s="409"/>
      <c r="D19" s="177"/>
      <c r="E19" s="415"/>
      <c r="F19" s="415"/>
      <c r="G19" s="441"/>
      <c r="H19" s="444"/>
      <c r="I19" s="170"/>
      <c r="J19" s="181"/>
      <c r="K19" s="170" t="str">
        <f>IFERROR(CONCATENATE(INDEX('8- Políticas de Administración '!$B$16:$F$53,MATCH('5- Identificación de Riesgos'!J19,'8- Políticas de Administración '!$C$16:$C$54,0),1)," - ",L19),"")</f>
        <v/>
      </c>
      <c r="L19" s="199" t="str">
        <f>IFERROR(VLOOKUP(INDEX('8- Políticas de Administración '!$B$16:$F$63,MATCH('5- Identificación de Riesgos'!J19,'8- Políticas de Administración '!$C$16:$C$64,0),1),'8- Políticas de Administración '!$B$16:$F$64,5,FALSE),"")</f>
        <v/>
      </c>
      <c r="M19" s="409"/>
      <c r="N19" s="451"/>
      <c r="O19" s="400"/>
      <c r="P19" s="18"/>
    </row>
    <row r="20" spans="1:22" ht="60">
      <c r="A20" s="410">
        <v>2</v>
      </c>
      <c r="B20" s="407" t="s">
        <v>311</v>
      </c>
      <c r="C20" s="407" t="s">
        <v>312</v>
      </c>
      <c r="D20" s="174" t="s">
        <v>313</v>
      </c>
      <c r="E20" s="407">
        <v>40</v>
      </c>
      <c r="F20" s="407">
        <v>0</v>
      </c>
      <c r="G20" s="446">
        <f t="shared" ref="G20" si="0">F20/E20</f>
        <v>0</v>
      </c>
      <c r="H20" s="44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8" t="s">
        <v>303</v>
      </c>
      <c r="J20" s="180" t="s">
        <v>304</v>
      </c>
      <c r="K20" s="168" t="str">
        <f>IFERROR(CONCATENATE(INDEX('8- Políticas de Administración '!$B$16:$F$53,MATCH('5- Identificación de Riesgos'!J20,'8- Políticas de Administración '!$C$16:$C$54,0),1)," - ",L20),"")</f>
        <v>Moderado - 3</v>
      </c>
      <c r="L20" s="197">
        <f>IFERROR(VLOOKUP(INDEX('8- Políticas de Administración '!$B$16:$F$63,MATCH('5- Identificación de Riesgos'!J20,'8- Políticas de Administración '!$C$16:$C$64,0),1),'8- Políticas de Administración '!$B$16:$F$64,5,FALSE),"")</f>
        <v>3</v>
      </c>
      <c r="M20" s="407" t="str">
        <f>IFERROR(CONCATENATE(INDEX('8- Políticas de Administración '!$B$16:$F$53,MATCH(ROUND(AVERAGE(L20:L29),0),'8- Políticas de Administración '!$F$16:$F$53,0),1)," - ",ROUND(AVERAGE(L20:L29),0)),"")</f>
        <v>Menor - 2</v>
      </c>
      <c r="N20" s="449" t="str">
        <f>IFERROR(CONCATENATE(VLOOKUP((LEFT(H20,LEN(H20)-4)&amp;LEFT(M20,LEN(M20)-4)),'9- Matriz de Calor '!$D$18:$E$42,2,0)," - ",RIGHT(H20,1)*RIGHT(M20,1)),"")</f>
        <v>Bajo - 2</v>
      </c>
      <c r="O20" s="400">
        <f>RIGHT(H20,1)*RIGHT(M20,1)</f>
        <v>2</v>
      </c>
    </row>
    <row r="21" spans="1:22" ht="30">
      <c r="A21" s="411"/>
      <c r="B21" s="408"/>
      <c r="C21" s="408"/>
      <c r="D21" s="175"/>
      <c r="E21" s="408"/>
      <c r="F21" s="408"/>
      <c r="G21" s="447"/>
      <c r="H21" s="443"/>
      <c r="I21" s="169" t="s">
        <v>306</v>
      </c>
      <c r="J21" s="97" t="s">
        <v>307</v>
      </c>
      <c r="K21" s="169" t="str">
        <f>IFERROR(CONCATENATE(INDEX('8- Políticas de Administración '!$B$16:$F$53,MATCH('5- Identificación de Riesgos'!J21,'8- Políticas de Administración '!$C$16:$C$54,0),1)," - ",L21),"")</f>
        <v>Leve - 1</v>
      </c>
      <c r="L21" s="198">
        <f>IFERROR(VLOOKUP(INDEX('8- Políticas de Administración '!$B$16:$F$63,MATCH('5- Identificación de Riesgos'!J21,'8- Políticas de Administración '!$C$16:$C$64,0),1),'8- Políticas de Administración '!$B$16:$F$64,5,FALSE),"")</f>
        <v>1</v>
      </c>
      <c r="M21" s="408"/>
      <c r="N21" s="450"/>
      <c r="O21" s="400"/>
    </row>
    <row r="22" spans="1:22">
      <c r="A22" s="411"/>
      <c r="B22" s="408"/>
      <c r="C22" s="408"/>
      <c r="D22" s="175" t="s">
        <v>314</v>
      </c>
      <c r="E22" s="408"/>
      <c r="F22" s="408"/>
      <c r="G22" s="447"/>
      <c r="H22" s="443"/>
      <c r="I22" s="169"/>
      <c r="J22" s="97"/>
      <c r="K22" s="169" t="str">
        <f>IFERROR(CONCATENATE(INDEX('8- Políticas de Administración '!$B$16:$F$53,MATCH('5- Identificación de Riesgos'!J22,'8- Políticas de Administración '!$C$16:$C$54,0),1)," - ",L22),"")</f>
        <v/>
      </c>
      <c r="L22" s="198" t="str">
        <f>IFERROR(VLOOKUP(INDEX('8- Políticas de Administración '!$B$16:$F$63,MATCH('5- Identificación de Riesgos'!J22,'8- Políticas de Administración '!$C$16:$C$64,0),1),'8- Políticas de Administración '!$B$16:$F$64,5,FALSE),"")</f>
        <v/>
      </c>
      <c r="M22" s="408"/>
      <c r="N22" s="450"/>
      <c r="O22" s="400"/>
    </row>
    <row r="23" spans="1:22">
      <c r="A23" s="411"/>
      <c r="B23" s="408"/>
      <c r="C23" s="408"/>
      <c r="D23" s="175"/>
      <c r="E23" s="408"/>
      <c r="F23" s="408"/>
      <c r="G23" s="447"/>
      <c r="H23" s="443"/>
      <c r="I23" s="169"/>
      <c r="J23" s="97"/>
      <c r="K23" s="169" t="str">
        <f>IFERROR(CONCATENATE(INDEX('8- Políticas de Administración '!$B$16:$F$53,MATCH('5- Identificación de Riesgos'!J23,'8- Políticas de Administración '!$C$16:$C$54,0),1)," - ",L23),"")</f>
        <v/>
      </c>
      <c r="L23" s="198" t="str">
        <f>IFERROR(VLOOKUP(INDEX('8- Políticas de Administración '!$B$16:$F$63,MATCH('5- Identificación de Riesgos'!J23,'8- Políticas de Administración '!$C$16:$C$64,0),1),'8- Políticas de Administración '!$B$16:$F$64,5,FALSE),"")</f>
        <v/>
      </c>
      <c r="M23" s="408"/>
      <c r="N23" s="450"/>
      <c r="O23" s="400"/>
    </row>
    <row r="24" spans="1:22" ht="30">
      <c r="A24" s="411"/>
      <c r="B24" s="408"/>
      <c r="C24" s="408"/>
      <c r="D24" s="178" t="s">
        <v>315</v>
      </c>
      <c r="E24" s="408"/>
      <c r="F24" s="408"/>
      <c r="G24" s="447"/>
      <c r="H24" s="443"/>
      <c r="I24" s="169"/>
      <c r="J24" s="97"/>
      <c r="K24" s="169" t="str">
        <f>IFERROR(CONCATENATE(INDEX('8- Políticas de Administración '!$B$16:$F$53,MATCH('5- Identificación de Riesgos'!J24,'8- Políticas de Administración '!$C$16:$C$54,0),1)," - ",L24),"")</f>
        <v/>
      </c>
      <c r="L24" s="198" t="str">
        <f>IFERROR(VLOOKUP(INDEX('8- Políticas de Administración '!$B$16:$F$63,MATCH('5- Identificación de Riesgos'!J24,'8- Políticas de Administración '!$C$16:$C$64,0),1),'8- Políticas de Administración '!$B$16:$F$64,5,FALSE),"")</f>
        <v/>
      </c>
      <c r="M24" s="408"/>
      <c r="N24" s="450"/>
      <c r="O24" s="400"/>
    </row>
    <row r="25" spans="1:22">
      <c r="A25" s="411"/>
      <c r="B25" s="408"/>
      <c r="C25" s="408"/>
      <c r="D25" s="175"/>
      <c r="E25" s="408"/>
      <c r="F25" s="408"/>
      <c r="G25" s="447"/>
      <c r="H25" s="443"/>
      <c r="I25" s="169"/>
      <c r="J25" s="97"/>
      <c r="K25" s="169" t="str">
        <f>IFERROR(CONCATENATE(INDEX('8- Políticas de Administración '!$B$16:$F$53,MATCH('5- Identificación de Riesgos'!J25,'8- Políticas de Administración '!$C$16:$C$54,0),1)," - ",L25),"")</f>
        <v/>
      </c>
      <c r="L25" s="198" t="str">
        <f>IFERROR(VLOOKUP(INDEX('8- Políticas de Administración '!$B$16:$F$63,MATCH('5- Identificación de Riesgos'!J25,'8- Políticas de Administración '!$C$16:$C$64,0),1),'8- Políticas de Administración '!$B$16:$F$64,5,FALSE),"")</f>
        <v/>
      </c>
      <c r="M25" s="408"/>
      <c r="N25" s="450"/>
      <c r="O25" s="400"/>
    </row>
    <row r="26" spans="1:22">
      <c r="A26" s="411"/>
      <c r="B26" s="408"/>
      <c r="C26" s="408"/>
      <c r="D26" s="175" t="s">
        <v>316</v>
      </c>
      <c r="E26" s="408"/>
      <c r="F26" s="408"/>
      <c r="G26" s="447"/>
      <c r="H26" s="443"/>
      <c r="I26" s="169"/>
      <c r="J26" s="97"/>
      <c r="K26" s="169" t="str">
        <f>IFERROR(CONCATENATE(INDEX('8- Políticas de Administración '!$B$16:$F$53,MATCH('5- Identificación de Riesgos'!J26,'8- Políticas de Administración '!$C$16:$C$54,0),1)," - ",L26),"")</f>
        <v/>
      </c>
      <c r="L26" s="198" t="str">
        <f>IFERROR(VLOOKUP(INDEX('8- Políticas de Administración '!$B$16:$F$63,MATCH('5- Identificación de Riesgos'!J26,'8- Políticas de Administración '!$C$16:$C$64,0),1),'8- Políticas de Administración '!$B$16:$F$64,5,FALSE),"")</f>
        <v/>
      </c>
      <c r="M26" s="408"/>
      <c r="N26" s="450"/>
      <c r="O26" s="400"/>
    </row>
    <row r="27" spans="1:22">
      <c r="A27" s="411"/>
      <c r="B27" s="408"/>
      <c r="C27" s="408"/>
      <c r="D27" s="175"/>
      <c r="E27" s="408"/>
      <c r="F27" s="408"/>
      <c r="G27" s="447"/>
      <c r="H27" s="443"/>
      <c r="I27" s="169"/>
      <c r="J27" s="97"/>
      <c r="K27" s="169" t="str">
        <f>IFERROR(CONCATENATE(INDEX('8- Políticas de Administración '!$B$16:$F$53,MATCH('5- Identificación de Riesgos'!J27,'8- Políticas de Administración '!$C$16:$C$54,0),1)," - ",L27),"")</f>
        <v/>
      </c>
      <c r="L27" s="198" t="str">
        <f>IFERROR(VLOOKUP(INDEX('8- Políticas de Administración '!$B$16:$F$63,MATCH('5- Identificación de Riesgos'!J27,'8- Políticas de Administración '!$C$16:$C$64,0),1),'8- Políticas de Administración '!$B$16:$F$64,5,FALSE),"")</f>
        <v/>
      </c>
      <c r="M27" s="408"/>
      <c r="N27" s="450"/>
      <c r="O27" s="400"/>
    </row>
    <row r="28" spans="1:22">
      <c r="A28" s="411"/>
      <c r="B28" s="408"/>
      <c r="C28" s="408"/>
      <c r="D28" s="175"/>
      <c r="E28" s="408"/>
      <c r="F28" s="408"/>
      <c r="G28" s="447"/>
      <c r="H28" s="443"/>
      <c r="I28" s="169"/>
      <c r="J28" s="97"/>
      <c r="K28" s="169" t="str">
        <f>IFERROR(CONCATENATE(INDEX('8- Políticas de Administración '!$B$16:$F$53,MATCH('5- Identificación de Riesgos'!J28,'8- Políticas de Administración '!$C$16:$C$54,0),1)," - ",L28),"")</f>
        <v/>
      </c>
      <c r="L28" s="198" t="str">
        <f>IFERROR(VLOOKUP(INDEX('8- Políticas de Administración '!$B$16:$F$63,MATCH('5- Identificación de Riesgos'!J28,'8- Políticas de Administración '!$C$16:$C$64,0),1),'8- Políticas de Administración '!$B$16:$F$64,5,FALSE),"")</f>
        <v/>
      </c>
      <c r="M28" s="408"/>
      <c r="N28" s="450"/>
      <c r="O28" s="400"/>
    </row>
    <row r="29" spans="1:22">
      <c r="A29" s="412"/>
      <c r="B29" s="409"/>
      <c r="C29" s="409"/>
      <c r="D29" s="177"/>
      <c r="E29" s="409"/>
      <c r="F29" s="409"/>
      <c r="G29" s="448"/>
      <c r="H29" s="444"/>
      <c r="I29" s="170"/>
      <c r="J29" s="181"/>
      <c r="K29" s="170" t="str">
        <f>IFERROR(CONCATENATE(INDEX('8- Políticas de Administración '!$B$16:$F$53,MATCH('5- Identificación de Riesgos'!J29,'8- Políticas de Administración '!$C$16:$C$54,0),1)," - ",L29),"")</f>
        <v/>
      </c>
      <c r="L29" s="199" t="str">
        <f>IFERROR(VLOOKUP(INDEX('8- Políticas de Administración '!$B$16:$F$63,MATCH('5- Identificación de Riesgos'!J29,'8- Políticas de Administración '!$C$16:$C$64,0),1),'8- Políticas de Administración '!$B$16:$F$64,5,FALSE),"")</f>
        <v/>
      </c>
      <c r="M29" s="409"/>
      <c r="N29" s="451"/>
      <c r="O29" s="400"/>
    </row>
    <row r="30" spans="1:22" ht="60">
      <c r="A30" s="463">
        <v>3</v>
      </c>
      <c r="B30" s="466" t="s">
        <v>317</v>
      </c>
      <c r="C30" s="467" t="s">
        <v>318</v>
      </c>
      <c r="D30" s="298" t="s">
        <v>319</v>
      </c>
      <c r="E30" s="468">
        <v>365</v>
      </c>
      <c r="F30" s="404">
        <v>0</v>
      </c>
      <c r="G30" s="459">
        <f t="shared" ref="G30" si="1">+F30/E30</f>
        <v>0</v>
      </c>
      <c r="H30" s="44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8" t="s">
        <v>303</v>
      </c>
      <c r="J30" s="180" t="s">
        <v>320</v>
      </c>
      <c r="K30" s="170" t="str">
        <f>IFERROR(CONCATENATE(INDEX('8- Políticas de Administración '!$B$16:$F$53,MATCH('5- Identificación de Riesgos'!J30,'8- Políticas de Administración '!$C$16:$C$54,0),1)," - ",L30),"")</f>
        <v>Mayor - 4</v>
      </c>
      <c r="L30" s="199">
        <f>IFERROR(VLOOKUP(INDEX('8- Políticas de Administración '!$B$16:$F$63,MATCH('5- Identificación de Riesgos'!J30,'8- Políticas de Administración '!$C$16:$C$64,0),1),'8- Políticas de Administración '!$B$16:$F$64,5,FALSE),"")</f>
        <v>4</v>
      </c>
      <c r="M30" s="407" t="str">
        <f>IFERROR(CONCATENATE(INDEX('8- Políticas de Administración '!$B$16:$F$53,MATCH(ROUND(AVERAGE(L30:L39),0),'8- Políticas de Administración '!$F$16:$F$53,0),1)," - ",ROUND(AVERAGE(L30:L39),0)),"")</f>
        <v>Mayor - 4</v>
      </c>
      <c r="N30" s="449" t="str">
        <f>IFERROR(CONCATENATE(VLOOKUP((LEFT(H30,LEN(H30)-4)&amp;LEFT(M30,LEN(M30)-4)),'9- Matriz de Calor '!$D$18:$E$42,2,0)," - ",RIGHT(H30,1)*RIGHT(M30,1)),"")</f>
        <v>Alto  - 4</v>
      </c>
      <c r="O30" s="292"/>
      <c r="Q30" s="452" t="s">
        <v>321</v>
      </c>
      <c r="R30" s="452"/>
      <c r="S30" s="452"/>
      <c r="T30" s="452"/>
      <c r="U30" s="452"/>
      <c r="V30" s="452"/>
    </row>
    <row r="31" spans="1:22">
      <c r="A31" s="464"/>
      <c r="B31" s="466"/>
      <c r="C31" s="467"/>
      <c r="D31" s="298" t="s">
        <v>322</v>
      </c>
      <c r="E31" s="468"/>
      <c r="F31" s="404"/>
      <c r="G31" s="440"/>
      <c r="H31" s="443"/>
      <c r="I31" s="170"/>
      <c r="J31" s="181"/>
      <c r="K31" s="170" t="str">
        <f>IFERROR(CONCATENATE(INDEX('8- Políticas de Administración '!$B$16:$F$53,MATCH('5- Identificación de Riesgos'!J31,'8- Políticas de Administración '!$C$16:$C$54,0),1)," - ",L31),"")</f>
        <v/>
      </c>
      <c r="L31" s="199" t="str">
        <f>IFERROR(VLOOKUP(INDEX('8- Políticas de Administración '!$B$16:$F$63,MATCH('5- Identificación de Riesgos'!J31,'8- Políticas de Administración '!$C$16:$C$64,0),1),'8- Políticas de Administración '!$B$16:$F$64,5,FALSE),"")</f>
        <v/>
      </c>
      <c r="M31" s="408"/>
      <c r="N31" s="450"/>
      <c r="O31" s="292"/>
      <c r="Q31" s="452"/>
      <c r="R31" s="452"/>
      <c r="S31" s="452"/>
      <c r="T31" s="452"/>
      <c r="U31" s="452"/>
      <c r="V31" s="452"/>
    </row>
    <row r="32" spans="1:22" ht="30">
      <c r="A32" s="464"/>
      <c r="B32" s="466"/>
      <c r="C32" s="467"/>
      <c r="D32" s="298" t="s">
        <v>323</v>
      </c>
      <c r="E32" s="468"/>
      <c r="F32" s="404"/>
      <c r="G32" s="440"/>
      <c r="H32" s="443"/>
      <c r="I32" s="170"/>
      <c r="J32" s="181"/>
      <c r="K32" s="170" t="str">
        <f>IFERROR(CONCATENATE(INDEX('8- Políticas de Administración '!$B$16:$F$53,MATCH('5- Identificación de Riesgos'!J32,'8- Políticas de Administración '!$C$16:$C$54,0),1)," - ",L32),"")</f>
        <v/>
      </c>
      <c r="L32" s="199" t="str">
        <f>IFERROR(VLOOKUP(INDEX('8- Políticas de Administración '!$B$16:$F$63,MATCH('5- Identificación de Riesgos'!J32,'8- Políticas de Administración '!$C$16:$C$64,0),1),'8- Políticas de Administración '!$B$16:$F$64,5,FALSE),"")</f>
        <v/>
      </c>
      <c r="M32" s="408"/>
      <c r="N32" s="450"/>
      <c r="O32" s="292"/>
      <c r="Q32" s="452"/>
      <c r="R32" s="452"/>
      <c r="S32" s="452"/>
      <c r="T32" s="452"/>
      <c r="U32" s="452"/>
      <c r="V32" s="452"/>
    </row>
    <row r="33" spans="1:22" ht="30">
      <c r="A33" s="464"/>
      <c r="B33" s="466"/>
      <c r="C33" s="467"/>
      <c r="D33" s="298" t="s">
        <v>324</v>
      </c>
      <c r="E33" s="468"/>
      <c r="F33" s="404"/>
      <c r="G33" s="440"/>
      <c r="H33" s="443"/>
      <c r="I33" s="170"/>
      <c r="J33" s="181"/>
      <c r="K33" s="170" t="str">
        <f>IFERROR(CONCATENATE(INDEX('8- Políticas de Administración '!$B$16:$F$53,MATCH('5- Identificación de Riesgos'!J33,'8- Políticas de Administración '!$C$16:$C$54,0),1)," - ",L33),"")</f>
        <v/>
      </c>
      <c r="L33" s="199" t="str">
        <f>IFERROR(VLOOKUP(INDEX('8- Políticas de Administración '!$B$16:$F$63,MATCH('5- Identificación de Riesgos'!J33,'8- Políticas de Administración '!$C$16:$C$64,0),1),'8- Políticas de Administración '!$B$16:$F$64,5,FALSE),"")</f>
        <v/>
      </c>
      <c r="M33" s="408"/>
      <c r="N33" s="450"/>
      <c r="O33" s="292"/>
      <c r="Q33" s="452"/>
      <c r="R33" s="452"/>
      <c r="S33" s="452"/>
      <c r="T33" s="452"/>
      <c r="U33" s="452"/>
      <c r="V33" s="452"/>
    </row>
    <row r="34" spans="1:22">
      <c r="A34" s="464"/>
      <c r="B34" s="466"/>
      <c r="C34" s="467"/>
      <c r="D34" s="298" t="s">
        <v>325</v>
      </c>
      <c r="E34" s="468"/>
      <c r="F34" s="404"/>
      <c r="G34" s="440"/>
      <c r="H34" s="443"/>
      <c r="I34" s="170"/>
      <c r="J34" s="181"/>
      <c r="K34" s="170" t="str">
        <f>IFERROR(CONCATENATE(INDEX('8- Políticas de Administración '!$B$16:$F$53,MATCH('5- Identificación de Riesgos'!J34,'8- Políticas de Administración '!$C$16:$C$54,0),1)," - ",L34),"")</f>
        <v/>
      </c>
      <c r="L34" s="199" t="str">
        <f>IFERROR(VLOOKUP(INDEX('8- Políticas de Administración '!$B$16:$F$63,MATCH('5- Identificación de Riesgos'!J34,'8- Políticas de Administración '!$C$16:$C$64,0),1),'8- Políticas de Administración '!$B$16:$F$64,5,FALSE),"")</f>
        <v/>
      </c>
      <c r="M34" s="408"/>
      <c r="N34" s="450"/>
      <c r="O34" s="292"/>
      <c r="Q34" s="452"/>
      <c r="R34" s="452"/>
      <c r="S34" s="452"/>
      <c r="T34" s="452"/>
      <c r="U34" s="452"/>
      <c r="V34" s="452"/>
    </row>
    <row r="35" spans="1:22">
      <c r="A35" s="464"/>
      <c r="B35" s="466"/>
      <c r="C35" s="467"/>
      <c r="D35" s="298"/>
      <c r="E35" s="468"/>
      <c r="F35" s="404"/>
      <c r="G35" s="440"/>
      <c r="H35" s="443"/>
      <c r="I35" s="170"/>
      <c r="J35" s="181"/>
      <c r="K35" s="170" t="str">
        <f>IFERROR(CONCATENATE(INDEX('8- Políticas de Administración '!$B$16:$F$53,MATCH('5- Identificación de Riesgos'!J35,'8- Políticas de Administración '!$C$16:$C$54,0),1)," - ",L35),"")</f>
        <v/>
      </c>
      <c r="L35" s="199" t="str">
        <f>IFERROR(VLOOKUP(INDEX('8- Políticas de Administración '!$B$16:$F$63,MATCH('5- Identificación de Riesgos'!J35,'8- Políticas de Administración '!$C$16:$C$64,0),1),'8- Políticas de Administración '!$B$16:$F$64,5,FALSE),"")</f>
        <v/>
      </c>
      <c r="M35" s="408"/>
      <c r="N35" s="450"/>
      <c r="O35" s="292"/>
      <c r="Q35" s="452"/>
      <c r="R35" s="452"/>
      <c r="S35" s="452"/>
      <c r="T35" s="452"/>
      <c r="U35" s="452"/>
      <c r="V35" s="452"/>
    </row>
    <row r="36" spans="1:22">
      <c r="A36" s="464"/>
      <c r="B36" s="466"/>
      <c r="C36" s="467"/>
      <c r="D36" s="298"/>
      <c r="E36" s="468"/>
      <c r="F36" s="404"/>
      <c r="G36" s="440"/>
      <c r="H36" s="443"/>
      <c r="I36" s="170"/>
      <c r="J36" s="181"/>
      <c r="K36" s="170" t="str">
        <f>IFERROR(CONCATENATE(INDEX('8- Políticas de Administración '!$B$16:$F$53,MATCH('5- Identificación de Riesgos'!J36,'8- Políticas de Administración '!$C$16:$C$54,0),1)," - ",L36),"")</f>
        <v/>
      </c>
      <c r="L36" s="199" t="str">
        <f>IFERROR(VLOOKUP(INDEX('8- Políticas de Administración '!$B$16:$F$63,MATCH('5- Identificación de Riesgos'!J36,'8- Políticas de Administración '!$C$16:$C$64,0),1),'8- Políticas de Administración '!$B$16:$F$64,5,FALSE),"")</f>
        <v/>
      </c>
      <c r="M36" s="408"/>
      <c r="N36" s="450"/>
      <c r="O36" s="292"/>
      <c r="Q36" s="452"/>
      <c r="R36" s="452"/>
      <c r="S36" s="452"/>
      <c r="T36" s="452"/>
      <c r="U36" s="452"/>
      <c r="V36" s="452"/>
    </row>
    <row r="37" spans="1:22">
      <c r="A37" s="464"/>
      <c r="B37" s="466"/>
      <c r="C37" s="467"/>
      <c r="D37" s="298"/>
      <c r="E37" s="468"/>
      <c r="F37" s="404"/>
      <c r="G37" s="440"/>
      <c r="H37" s="443"/>
      <c r="I37" s="170"/>
      <c r="J37" s="181"/>
      <c r="K37" s="170" t="str">
        <f>IFERROR(CONCATENATE(INDEX('8- Políticas de Administración '!$B$16:$F$53,MATCH('5- Identificación de Riesgos'!J37,'8- Políticas de Administración '!$C$16:$C$54,0),1)," - ",L37),"")</f>
        <v/>
      </c>
      <c r="L37" s="199" t="str">
        <f>IFERROR(VLOOKUP(INDEX('8- Políticas de Administración '!$B$16:$F$63,MATCH('5- Identificación de Riesgos'!J37,'8- Políticas de Administración '!$C$16:$C$64,0),1),'8- Políticas de Administración '!$B$16:$F$64,5,FALSE),"")</f>
        <v/>
      </c>
      <c r="M37" s="408"/>
      <c r="N37" s="450"/>
      <c r="O37" s="292"/>
      <c r="Q37" s="452"/>
      <c r="R37" s="452"/>
      <c r="S37" s="452"/>
      <c r="T37" s="452"/>
      <c r="U37" s="452"/>
      <c r="V37" s="452"/>
    </row>
    <row r="38" spans="1:22">
      <c r="A38" s="464"/>
      <c r="B38" s="466"/>
      <c r="C38" s="467"/>
      <c r="D38" s="298"/>
      <c r="E38" s="468"/>
      <c r="F38" s="404"/>
      <c r="G38" s="440"/>
      <c r="H38" s="443"/>
      <c r="I38" s="170"/>
      <c r="J38" s="181"/>
      <c r="K38" s="170" t="str">
        <f>IFERROR(CONCATENATE(INDEX('8- Políticas de Administración '!$B$16:$F$53,MATCH('5- Identificación de Riesgos'!J38,'8- Políticas de Administración '!$C$16:$C$54,0),1)," - ",L38),"")</f>
        <v/>
      </c>
      <c r="L38" s="199" t="str">
        <f>IFERROR(VLOOKUP(INDEX('8- Políticas de Administración '!$B$16:$F$63,MATCH('5- Identificación de Riesgos'!J38,'8- Políticas de Administración '!$C$16:$C$64,0),1),'8- Políticas de Administración '!$B$16:$F$64,5,FALSE),"")</f>
        <v/>
      </c>
      <c r="M38" s="408"/>
      <c r="N38" s="450"/>
      <c r="O38" s="292"/>
      <c r="Q38" s="452"/>
      <c r="R38" s="452"/>
      <c r="S38" s="452"/>
      <c r="T38" s="452"/>
      <c r="U38" s="452"/>
      <c r="V38" s="452"/>
    </row>
    <row r="39" spans="1:22">
      <c r="A39" s="465"/>
      <c r="B39" s="466"/>
      <c r="C39" s="467"/>
      <c r="D39" s="298"/>
      <c r="E39" s="469"/>
      <c r="F39" s="470"/>
      <c r="G39" s="441"/>
      <c r="H39" s="444"/>
      <c r="I39" s="170"/>
      <c r="J39" s="181"/>
      <c r="K39" s="170" t="str">
        <f>IFERROR(CONCATENATE(INDEX('8- Políticas de Administración '!$B$16:$F$53,MATCH('5- Identificación de Riesgos'!J39,'8- Políticas de Administración '!$C$16:$C$54,0),1)," - ",L39),"")</f>
        <v/>
      </c>
      <c r="L39" s="199" t="str">
        <f>IFERROR(VLOOKUP(INDEX('8- Políticas de Administración '!$B$16:$F$63,MATCH('5- Identificación de Riesgos'!J39,'8- Políticas de Administración '!$C$16:$C$64,0),1),'8- Políticas de Administración '!$B$16:$F$64,5,FALSE),"")</f>
        <v/>
      </c>
      <c r="M39" s="409"/>
      <c r="N39" s="451"/>
      <c r="O39" s="292"/>
      <c r="Q39" s="452"/>
      <c r="R39" s="452"/>
      <c r="S39" s="452"/>
      <c r="T39" s="452"/>
      <c r="U39" s="452"/>
      <c r="V39" s="452"/>
    </row>
    <row r="40" spans="1:22" ht="60">
      <c r="A40" s="401">
        <v>4</v>
      </c>
      <c r="B40" s="404" t="s">
        <v>326</v>
      </c>
      <c r="C40" s="406" t="s">
        <v>327</v>
      </c>
      <c r="D40" s="202" t="s">
        <v>328</v>
      </c>
      <c r="E40" s="407">
        <v>200</v>
      </c>
      <c r="F40" s="407">
        <v>0</v>
      </c>
      <c r="G40" s="446">
        <f t="shared" ref="G40" si="2">F40/E40</f>
        <v>0</v>
      </c>
      <c r="H40" s="442" t="s">
        <v>329</v>
      </c>
      <c r="I40" s="168" t="s">
        <v>303</v>
      </c>
      <c r="J40" s="180" t="s">
        <v>304</v>
      </c>
      <c r="K40" s="168" t="str">
        <f>IFERROR(CONCATENATE(INDEX('8- Políticas de Administración '!$B$16:$F$53,MATCH('5- Identificación de Riesgos'!J40,'8- Políticas de Administración '!$C$16:$C$54,0),1)," - ",L40),"")</f>
        <v>Moderado - 3</v>
      </c>
      <c r="L40" s="197">
        <f>IFERROR(VLOOKUP(INDEX('8- Políticas de Administración '!$B$16:$F$63,MATCH('5- Identificación de Riesgos'!J40,'8- Políticas de Administración '!$C$16:$C$64,0),1),'8- Políticas de Administración '!$B$16:$F$64,5,FALSE),"")</f>
        <v>3</v>
      </c>
      <c r="M40" s="407" t="str">
        <f>IFERROR(CONCATENATE(INDEX('8- Políticas de Administración '!$B$16:$F$53,MATCH(ROUND(AVERAGE(L40:L49),0),'8- Políticas de Administración '!$F$16:$F$53,0),1)," - ",ROUND(AVERAGE(L40:L49),0)),"")</f>
        <v>Moderado - 3</v>
      </c>
      <c r="N40" s="449" t="str">
        <f>IFERROR(CONCATENATE(VLOOKUP((LEFT(H40,LEN(H40)-4)&amp;LEFT(M40,LEN(M40)-4)),'9- Matriz de Calor '!$D$18:$E$42,2,0)," - ",RIGHT(H40,1)*RIGHT(M40,1)),"")</f>
        <v>Alto - 15</v>
      </c>
      <c r="O40" s="400">
        <f>RIGHT(H40,1)*RIGHT(M40,1)</f>
        <v>15</v>
      </c>
    </row>
    <row r="41" spans="1:22" ht="30">
      <c r="A41" s="402"/>
      <c r="B41" s="404"/>
      <c r="C41" s="406"/>
      <c r="D41" s="202" t="s">
        <v>330</v>
      </c>
      <c r="E41" s="408"/>
      <c r="F41" s="408"/>
      <c r="G41" s="447"/>
      <c r="H41" s="443"/>
      <c r="I41" s="169"/>
      <c r="J41" s="97"/>
      <c r="K41" s="169" t="str">
        <f>IFERROR(CONCATENATE(INDEX('8- Políticas de Administración '!$B$16:$F$53,MATCH('5- Identificación de Riesgos'!J41,'8- Políticas de Administración '!$C$16:$C$54,0),1)," - ",L41),"")</f>
        <v/>
      </c>
      <c r="L41" s="198" t="str">
        <f>IFERROR(VLOOKUP(INDEX('8- Políticas de Administración '!$B$16:$F$63,MATCH('5- Identificación de Riesgos'!J41,'8- Políticas de Administración '!$C$16:$C$64,0),1),'8- Políticas de Administración '!$B$16:$F$64,5,FALSE),"")</f>
        <v/>
      </c>
      <c r="M41" s="408"/>
      <c r="N41" s="450"/>
      <c r="O41" s="400"/>
    </row>
    <row r="42" spans="1:22" ht="30">
      <c r="A42" s="402"/>
      <c r="B42" s="404"/>
      <c r="C42" s="406"/>
      <c r="D42" s="203" t="s">
        <v>331</v>
      </c>
      <c r="E42" s="408"/>
      <c r="F42" s="408"/>
      <c r="G42" s="447"/>
      <c r="H42" s="443"/>
      <c r="I42" s="169"/>
      <c r="J42" s="97"/>
      <c r="K42" s="169" t="str">
        <f>IFERROR(CONCATENATE(INDEX('8- Políticas de Administración '!$B$16:$F$53,MATCH('5- Identificación de Riesgos'!J42,'8- Políticas de Administración '!$C$16:$C$54,0),1)," - ",L42),"")</f>
        <v/>
      </c>
      <c r="L42" s="198" t="str">
        <f>IFERROR(VLOOKUP(INDEX('8- Políticas de Administración '!$B$16:$F$63,MATCH('5- Identificación de Riesgos'!J42,'8- Políticas de Administración '!$C$16:$C$64,0),1),'8- Políticas de Administración '!$B$16:$F$64,5,FALSE),"")</f>
        <v/>
      </c>
      <c r="M42" s="408"/>
      <c r="N42" s="450"/>
      <c r="O42" s="400"/>
    </row>
    <row r="43" spans="1:22" ht="28.5">
      <c r="A43" s="402"/>
      <c r="B43" s="404"/>
      <c r="C43" s="406"/>
      <c r="D43" s="259" t="s">
        <v>332</v>
      </c>
      <c r="E43" s="408"/>
      <c r="F43" s="408"/>
      <c r="G43" s="447"/>
      <c r="H43" s="443"/>
      <c r="I43" s="169"/>
      <c r="J43" s="97"/>
      <c r="K43" s="169" t="str">
        <f>IFERROR(CONCATENATE(INDEX('8- Políticas de Administración '!$B$16:$F$53,MATCH('5- Identificación de Riesgos'!J43,'8- Políticas de Administración '!$C$16:$C$54,0),1)," - ",L43),"")</f>
        <v/>
      </c>
      <c r="L43" s="198" t="str">
        <f>IFERROR(VLOOKUP(INDEX('8- Políticas de Administración '!$B$16:$F$63,MATCH('5- Identificación de Riesgos'!J43,'8- Políticas de Administración '!$C$16:$C$64,0),1),'8- Políticas de Administración '!$B$16:$F$64,5,FALSE),"")</f>
        <v/>
      </c>
      <c r="M43" s="408"/>
      <c r="N43" s="450"/>
      <c r="O43" s="400"/>
    </row>
    <row r="44" spans="1:22" ht="28.5">
      <c r="A44" s="402"/>
      <c r="B44" s="404"/>
      <c r="C44" s="406"/>
      <c r="D44" s="260" t="s">
        <v>333</v>
      </c>
      <c r="E44" s="408"/>
      <c r="F44" s="408"/>
      <c r="G44" s="447"/>
      <c r="H44" s="443"/>
      <c r="I44" s="169"/>
      <c r="J44" s="97"/>
      <c r="K44" s="169" t="str">
        <f>IFERROR(CONCATENATE(INDEX('8- Políticas de Administración '!$B$16:$F$53,MATCH('5- Identificación de Riesgos'!J44,'8- Políticas de Administración '!$C$16:$C$54,0),1)," - ",L44),"")</f>
        <v/>
      </c>
      <c r="L44" s="198" t="str">
        <f>IFERROR(VLOOKUP(INDEX('8- Políticas de Administración '!$B$16:$F$63,MATCH('5- Identificación de Riesgos'!J44,'8- Políticas de Administración '!$C$16:$C$64,0),1),'8- Políticas de Administración '!$B$16:$F$64,5,FALSE),"")</f>
        <v/>
      </c>
      <c r="M44" s="408"/>
      <c r="N44" s="450"/>
      <c r="O44" s="400"/>
    </row>
    <row r="45" spans="1:22">
      <c r="A45" s="402"/>
      <c r="B45" s="404"/>
      <c r="C45" s="406"/>
      <c r="D45" s="175"/>
      <c r="E45" s="408"/>
      <c r="F45" s="408"/>
      <c r="G45" s="447"/>
      <c r="H45" s="443"/>
      <c r="I45" s="169"/>
      <c r="J45" s="97"/>
      <c r="K45" s="169" t="str">
        <f>IFERROR(CONCATENATE(INDEX('8- Políticas de Administración '!$B$16:$F$53,MATCH('5- Identificación de Riesgos'!J45,'8- Políticas de Administración '!$C$16:$C$54,0),1)," - ",L45),"")</f>
        <v/>
      </c>
      <c r="L45" s="198" t="str">
        <f>IFERROR(VLOOKUP(INDEX('8- Políticas de Administración '!$B$16:$F$63,MATCH('5- Identificación de Riesgos'!J45,'8- Políticas de Administración '!$C$16:$C$64,0),1),'8- Políticas de Administración '!$B$16:$F$64,5,FALSE),"")</f>
        <v/>
      </c>
      <c r="M45" s="408"/>
      <c r="N45" s="450"/>
      <c r="O45" s="400"/>
    </row>
    <row r="46" spans="1:22">
      <c r="A46" s="402"/>
      <c r="B46" s="404"/>
      <c r="C46" s="406"/>
      <c r="D46" s="175"/>
      <c r="E46" s="408"/>
      <c r="F46" s="408"/>
      <c r="G46" s="447"/>
      <c r="H46" s="443"/>
      <c r="I46" s="169"/>
      <c r="J46" s="97"/>
      <c r="K46" s="169" t="str">
        <f>IFERROR(CONCATENATE(INDEX('8- Políticas de Administración '!$B$16:$F$53,MATCH('5- Identificación de Riesgos'!J46,'8- Políticas de Administración '!$C$16:$C$54,0),1)," - ",L46),"")</f>
        <v/>
      </c>
      <c r="L46" s="198" t="str">
        <f>IFERROR(VLOOKUP(INDEX('8- Políticas de Administración '!$B$16:$F$63,MATCH('5- Identificación de Riesgos'!J46,'8- Políticas de Administración '!$C$16:$C$64,0),1),'8- Políticas de Administración '!$B$16:$F$64,5,FALSE),"")</f>
        <v/>
      </c>
      <c r="M46" s="408"/>
      <c r="N46" s="450"/>
      <c r="O46" s="400"/>
    </row>
    <row r="47" spans="1:22">
      <c r="A47" s="402"/>
      <c r="B47" s="404"/>
      <c r="C47" s="406"/>
      <c r="D47" s="175"/>
      <c r="E47" s="408"/>
      <c r="F47" s="408"/>
      <c r="G47" s="447"/>
      <c r="H47" s="443"/>
      <c r="I47" s="169"/>
      <c r="J47" s="97"/>
      <c r="K47" s="169" t="str">
        <f>IFERROR(CONCATENATE(INDEX('8- Políticas de Administración '!$B$16:$F$53,MATCH('5- Identificación de Riesgos'!J47,'8- Políticas de Administración '!$C$16:$C$54,0),1)," - ",L47),"")</f>
        <v/>
      </c>
      <c r="L47" s="198" t="str">
        <f>IFERROR(VLOOKUP(INDEX('8- Políticas de Administración '!$B$16:$F$63,MATCH('5- Identificación de Riesgos'!J47,'8- Políticas de Administración '!$C$16:$C$64,0),1),'8- Políticas de Administración '!$B$16:$F$64,5,FALSE),"")</f>
        <v/>
      </c>
      <c r="M47" s="408"/>
      <c r="N47" s="450"/>
      <c r="O47" s="400"/>
    </row>
    <row r="48" spans="1:22">
      <c r="A48" s="402"/>
      <c r="B48" s="404"/>
      <c r="C48" s="406"/>
      <c r="D48" s="175"/>
      <c r="E48" s="408"/>
      <c r="F48" s="408"/>
      <c r="G48" s="447"/>
      <c r="H48" s="443"/>
      <c r="I48" s="169"/>
      <c r="J48" s="97"/>
      <c r="K48" s="169" t="str">
        <f>IFERROR(CONCATENATE(INDEX('8- Políticas de Administración '!$B$16:$F$53,MATCH('5- Identificación de Riesgos'!J48,'8- Políticas de Administración '!$C$16:$C$54,0),1)," - ",L48),"")</f>
        <v/>
      </c>
      <c r="L48" s="198" t="str">
        <f>IFERROR(VLOOKUP(INDEX('8- Políticas de Administración '!$B$16:$F$63,MATCH('5- Identificación de Riesgos'!J48,'8- Políticas de Administración '!$C$16:$C$64,0),1),'8- Políticas de Administración '!$B$16:$F$64,5,FALSE),"")</f>
        <v/>
      </c>
      <c r="M48" s="408"/>
      <c r="N48" s="450"/>
      <c r="O48" s="400"/>
    </row>
    <row r="49" spans="1:15" ht="15.75" thickBot="1">
      <c r="A49" s="403"/>
      <c r="B49" s="405"/>
      <c r="C49" s="406"/>
      <c r="D49" s="177"/>
      <c r="E49" s="409"/>
      <c r="F49" s="409"/>
      <c r="G49" s="448"/>
      <c r="H49" s="444"/>
      <c r="I49" s="170"/>
      <c r="J49" s="181"/>
      <c r="K49" s="170" t="str">
        <f>IFERROR(CONCATENATE(INDEX('8- Políticas de Administración '!$B$16:$F$53,MATCH('5- Identificación de Riesgos'!J49,'8- Políticas de Administración '!$C$16:$C$54,0),1)," - ",L49),"")</f>
        <v/>
      </c>
      <c r="L49" s="199" t="str">
        <f>IFERROR(VLOOKUP(INDEX('8- Políticas de Administración '!$B$16:$F$63,MATCH('5- Identificación de Riesgos'!J49,'8- Políticas de Administración '!$C$16:$C$64,0),1),'8- Políticas de Administración '!$B$16:$F$64,5,FALSE),"")</f>
        <v/>
      </c>
      <c r="M49" s="409"/>
      <c r="N49" s="451"/>
      <c r="O49" s="400"/>
    </row>
    <row r="50" spans="1:15" ht="60">
      <c r="A50" s="445">
        <v>5</v>
      </c>
      <c r="B50" s="404" t="s">
        <v>334</v>
      </c>
      <c r="C50" s="406" t="s">
        <v>335</v>
      </c>
      <c r="D50" s="205" t="s">
        <v>336</v>
      </c>
      <c r="E50" s="405">
        <v>4</v>
      </c>
      <c r="F50" s="405">
        <v>0</v>
      </c>
      <c r="G50" s="460">
        <f t="shared" ref="G50" si="3">F50/E50</f>
        <v>0</v>
      </c>
      <c r="H50" s="461"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71" t="s">
        <v>303</v>
      </c>
      <c r="J50" s="182" t="s">
        <v>304</v>
      </c>
      <c r="K50" s="168" t="str">
        <f>IFERROR(CONCATENATE(INDEX('8- Políticas de Administración '!$B$16:$F$53,MATCH('5- Identificación de Riesgos'!J50,'8- Políticas de Administración '!$C$16:$C$54,0),1)," - ",L50),"")</f>
        <v>Moderado - 3</v>
      </c>
      <c r="L50" s="197">
        <f>IFERROR(VLOOKUP(INDEX('8- Políticas de Administración '!$B$16:$F$63,MATCH('5- Identificación de Riesgos'!J50,'8- Políticas de Administración '!$C$16:$C$64,0),1),'8- Políticas de Administración '!$B$16:$F$64,5,FALSE),"")</f>
        <v>3</v>
      </c>
      <c r="M50" s="405" t="str">
        <f>IFERROR(CONCATENATE(INDEX('8- Políticas de Administración '!$B$16:$F$53,MATCH(ROUND(AVERAGE(L50:L59),0),'8- Políticas de Administración '!$F$16:$F$53,0),1)," - ",ROUND(AVERAGE(L50:L59),0)),"")</f>
        <v>Moderado - 3</v>
      </c>
      <c r="N50" s="462" t="str">
        <f>IFERROR(CONCATENATE(VLOOKUP((LEFT(H50,LEN(H50)-4)&amp;LEFT(M50,LEN(M50)-4)),'9- Matriz de Calor '!$D$18:$E$42,2,0)," - ",RIGHT(H50,1)*RIGHT(M50,1)),"")</f>
        <v>Moderado - 3</v>
      </c>
      <c r="O50" s="456">
        <f>RIGHT(H50,1)*RIGHT(M50,1)</f>
        <v>3</v>
      </c>
    </row>
    <row r="51" spans="1:15" ht="30">
      <c r="A51" s="402"/>
      <c r="B51" s="404"/>
      <c r="C51" s="406"/>
      <c r="D51" s="204" t="s">
        <v>337</v>
      </c>
      <c r="E51" s="408"/>
      <c r="F51" s="408"/>
      <c r="G51" s="447"/>
      <c r="H51" s="443"/>
      <c r="I51" s="169"/>
      <c r="J51" s="97"/>
      <c r="K51" s="169" t="str">
        <f>IFERROR(CONCATENATE(INDEX('8- Políticas de Administración '!$B$16:$F$53,MATCH('5- Identificación de Riesgos'!J51,'8- Políticas de Administración '!$C$16:$C$54,0),1)," - ",L51),"")</f>
        <v/>
      </c>
      <c r="L51" s="198" t="str">
        <f>IFERROR(VLOOKUP(INDEX('8- Políticas de Administración '!$B$16:$F$63,MATCH('5- Identificación de Riesgos'!J51,'8- Políticas de Administración '!$C$16:$C$64,0),1),'8- Políticas de Administración '!$B$16:$F$64,5,FALSE),"")</f>
        <v/>
      </c>
      <c r="M51" s="408"/>
      <c r="N51" s="450"/>
      <c r="O51" s="457"/>
    </row>
    <row r="52" spans="1:15" ht="30">
      <c r="A52" s="402"/>
      <c r="B52" s="404"/>
      <c r="C52" s="406"/>
      <c r="D52" s="204" t="s">
        <v>338</v>
      </c>
      <c r="E52" s="408"/>
      <c r="F52" s="408"/>
      <c r="G52" s="447"/>
      <c r="H52" s="443"/>
      <c r="I52" s="169"/>
      <c r="J52" s="97"/>
      <c r="K52" s="169" t="str">
        <f>IFERROR(CONCATENATE(INDEX('8- Políticas de Administración '!$B$16:$F$53,MATCH('5- Identificación de Riesgos'!J52,'8- Políticas de Administración '!$C$16:$C$54,0),1)," - ",L52),"")</f>
        <v/>
      </c>
      <c r="L52" s="198" t="str">
        <f>IFERROR(VLOOKUP(INDEX('8- Políticas de Administración '!$B$16:$F$63,MATCH('5- Identificación de Riesgos'!J52,'8- Políticas de Administración '!$C$16:$C$64,0),1),'8- Políticas de Administración '!$B$16:$F$64,5,FALSE),"")</f>
        <v/>
      </c>
      <c r="M52" s="408"/>
      <c r="N52" s="450"/>
      <c r="O52" s="457"/>
    </row>
    <row r="53" spans="1:15">
      <c r="A53" s="402"/>
      <c r="B53" s="404"/>
      <c r="C53" s="406"/>
      <c r="D53" s="175"/>
      <c r="E53" s="408"/>
      <c r="F53" s="408"/>
      <c r="G53" s="447"/>
      <c r="H53" s="443"/>
      <c r="I53" s="169"/>
      <c r="J53" s="97"/>
      <c r="K53" s="169" t="str">
        <f>IFERROR(CONCATENATE(INDEX('8- Políticas de Administración '!$B$16:$F$53,MATCH('5- Identificación de Riesgos'!J53,'8- Políticas de Administración '!$C$16:$C$54,0),1)," - ",L53),"")</f>
        <v/>
      </c>
      <c r="L53" s="198" t="str">
        <f>IFERROR(VLOOKUP(INDEX('8- Políticas de Administración '!$B$16:$F$63,MATCH('5- Identificación de Riesgos'!J53,'8- Políticas de Administración '!$C$16:$C$64,0),1),'8- Políticas de Administración '!$B$16:$F$64,5,FALSE),"")</f>
        <v/>
      </c>
      <c r="M53" s="408"/>
      <c r="N53" s="450"/>
      <c r="O53" s="457"/>
    </row>
    <row r="54" spans="1:15">
      <c r="A54" s="402"/>
      <c r="B54" s="404"/>
      <c r="C54" s="406"/>
      <c r="D54" s="175"/>
      <c r="E54" s="408"/>
      <c r="F54" s="408"/>
      <c r="G54" s="447"/>
      <c r="H54" s="443"/>
      <c r="I54" s="169"/>
      <c r="J54" s="97"/>
      <c r="K54" s="169" t="str">
        <f>IFERROR(CONCATENATE(INDEX('8- Políticas de Administración '!$B$16:$F$53,MATCH('5- Identificación de Riesgos'!J54,'8- Políticas de Administración '!$C$16:$C$54,0),1)," - ",L54),"")</f>
        <v/>
      </c>
      <c r="L54" s="198" t="str">
        <f>IFERROR(VLOOKUP(INDEX('8- Políticas de Administración '!$B$16:$F$63,MATCH('5- Identificación de Riesgos'!J54,'8- Políticas de Administración '!$C$16:$C$64,0),1),'8- Políticas de Administración '!$B$16:$F$64,5,FALSE),"")</f>
        <v/>
      </c>
      <c r="M54" s="408"/>
      <c r="N54" s="450"/>
      <c r="O54" s="457"/>
    </row>
    <row r="55" spans="1:15">
      <c r="A55" s="402"/>
      <c r="B55" s="404"/>
      <c r="C55" s="406"/>
      <c r="D55" s="179"/>
      <c r="E55" s="408"/>
      <c r="F55" s="408"/>
      <c r="G55" s="447"/>
      <c r="H55" s="443"/>
      <c r="I55" s="169"/>
      <c r="J55" s="97"/>
      <c r="K55" s="169" t="str">
        <f>IFERROR(CONCATENATE(INDEX('8- Políticas de Administración '!$B$16:$F$53,MATCH('5- Identificación de Riesgos'!J55,'8- Políticas de Administración '!$C$16:$C$54,0),1)," - ",L55),"")</f>
        <v/>
      </c>
      <c r="L55" s="198" t="str">
        <f>IFERROR(VLOOKUP(INDEX('8- Políticas de Administración '!$B$16:$F$63,MATCH('5- Identificación de Riesgos'!J55,'8- Políticas de Administración '!$C$16:$C$64,0),1),'8- Políticas de Administración '!$B$16:$F$64,5,FALSE),"")</f>
        <v/>
      </c>
      <c r="M55" s="408"/>
      <c r="N55" s="450"/>
      <c r="O55" s="457"/>
    </row>
    <row r="56" spans="1:15">
      <c r="A56" s="402"/>
      <c r="B56" s="404"/>
      <c r="C56" s="406"/>
      <c r="D56" s="175"/>
      <c r="E56" s="408"/>
      <c r="F56" s="408"/>
      <c r="G56" s="447"/>
      <c r="H56" s="443"/>
      <c r="I56" s="169"/>
      <c r="J56" s="97"/>
      <c r="K56" s="169" t="str">
        <f>IFERROR(CONCATENATE(INDEX('8- Políticas de Administración '!$B$16:$F$53,MATCH('5- Identificación de Riesgos'!J56,'8- Políticas de Administración '!$C$16:$C$54,0),1)," - ",L56),"")</f>
        <v/>
      </c>
      <c r="L56" s="198" t="str">
        <f>IFERROR(VLOOKUP(INDEX('8- Políticas de Administración '!$B$16:$F$63,MATCH('5- Identificación de Riesgos'!J56,'8- Políticas de Administración '!$C$16:$C$64,0),1),'8- Políticas de Administración '!$B$16:$F$64,5,FALSE),"")</f>
        <v/>
      </c>
      <c r="M56" s="408"/>
      <c r="N56" s="450"/>
      <c r="O56" s="457"/>
    </row>
    <row r="57" spans="1:15">
      <c r="A57" s="402"/>
      <c r="B57" s="404"/>
      <c r="C57" s="406"/>
      <c r="D57" s="175"/>
      <c r="E57" s="408"/>
      <c r="F57" s="408"/>
      <c r="G57" s="447"/>
      <c r="H57" s="443"/>
      <c r="I57" s="169"/>
      <c r="J57" s="97"/>
      <c r="K57" s="169" t="str">
        <f>IFERROR(CONCATENATE(INDEX('8- Políticas de Administración '!$B$16:$F$53,MATCH('5- Identificación de Riesgos'!J57,'8- Políticas de Administración '!$C$16:$C$54,0),1)," - ",L57),"")</f>
        <v/>
      </c>
      <c r="L57" s="198" t="str">
        <f>IFERROR(VLOOKUP(INDEX('8- Políticas de Administración '!$B$16:$F$63,MATCH('5- Identificación de Riesgos'!J57,'8- Políticas de Administración '!$C$16:$C$64,0),1),'8- Políticas de Administración '!$B$16:$F$64,5,FALSE),"")</f>
        <v/>
      </c>
      <c r="M57" s="408"/>
      <c r="N57" s="450"/>
      <c r="O57" s="457"/>
    </row>
    <row r="58" spans="1:15">
      <c r="A58" s="402"/>
      <c r="B58" s="404"/>
      <c r="C58" s="406"/>
      <c r="D58" s="175"/>
      <c r="E58" s="408"/>
      <c r="F58" s="408"/>
      <c r="G58" s="447"/>
      <c r="H58" s="443"/>
      <c r="I58" s="169"/>
      <c r="J58" s="97"/>
      <c r="K58" s="169" t="str">
        <f>IFERROR(CONCATENATE(INDEX('8- Políticas de Administración '!$B$16:$F$53,MATCH('5- Identificación de Riesgos'!J58,'8- Políticas de Administración '!$C$16:$C$54,0),1)," - ",L58),"")</f>
        <v/>
      </c>
      <c r="L58" s="198" t="str">
        <f>IFERROR(VLOOKUP(INDEX('8- Políticas de Administración '!$B$16:$F$63,MATCH('5- Identificación de Riesgos'!J58,'8- Políticas de Administración '!$C$16:$C$64,0),1),'8- Políticas de Administración '!$B$16:$F$64,5,FALSE),"")</f>
        <v/>
      </c>
      <c r="M58" s="408"/>
      <c r="N58" s="450"/>
      <c r="O58" s="457"/>
    </row>
    <row r="59" spans="1:15">
      <c r="A59" s="403"/>
      <c r="B59" s="405"/>
      <c r="C59" s="406"/>
      <c r="D59" s="177"/>
      <c r="E59" s="409"/>
      <c r="F59" s="409"/>
      <c r="G59" s="448"/>
      <c r="H59" s="444"/>
      <c r="I59" s="170"/>
      <c r="J59" s="181"/>
      <c r="K59" s="170" t="str">
        <f>IFERROR(CONCATENATE(INDEX('8- Políticas de Administración '!$B$16:$F$53,MATCH('5- Identificación de Riesgos'!J59,'8- Políticas de Administración '!$C$16:$C$54,0),1)," - ",L59),"")</f>
        <v/>
      </c>
      <c r="L59" s="199"/>
      <c r="M59" s="409"/>
      <c r="N59" s="451"/>
      <c r="O59" s="458"/>
    </row>
  </sheetData>
  <mergeCells count="73">
    <mergeCell ref="O50:O59"/>
    <mergeCell ref="M40:M49"/>
    <mergeCell ref="N40:N49"/>
    <mergeCell ref="G30:G39"/>
    <mergeCell ref="H30:H39"/>
    <mergeCell ref="M30:M39"/>
    <mergeCell ref="N30:N39"/>
    <mergeCell ref="G50:G59"/>
    <mergeCell ref="H50:H59"/>
    <mergeCell ref="M50:M59"/>
    <mergeCell ref="N50:N59"/>
    <mergeCell ref="H40:H49"/>
    <mergeCell ref="M8:M9"/>
    <mergeCell ref="I8:I9"/>
    <mergeCell ref="L8:L9"/>
    <mergeCell ref="N20:N29"/>
    <mergeCell ref="Q30:V39"/>
    <mergeCell ref="O8:O9"/>
    <mergeCell ref="N8:N9"/>
    <mergeCell ref="O10:O19"/>
    <mergeCell ref="O20:O29"/>
    <mergeCell ref="N10:N19"/>
    <mergeCell ref="M20:M29"/>
    <mergeCell ref="A50:A59"/>
    <mergeCell ref="B50:B59"/>
    <mergeCell ref="C50:C59"/>
    <mergeCell ref="E50:E59"/>
    <mergeCell ref="G20:G29"/>
    <mergeCell ref="G40:G49"/>
    <mergeCell ref="F50:F59"/>
    <mergeCell ref="A30:A39"/>
    <mergeCell ref="B30:B39"/>
    <mergeCell ref="C30:C39"/>
    <mergeCell ref="E30:E39"/>
    <mergeCell ref="F30:F39"/>
    <mergeCell ref="G10:G19"/>
    <mergeCell ref="H20:H29"/>
    <mergeCell ref="F20:F29"/>
    <mergeCell ref="M10:M19"/>
    <mergeCell ref="H10:H19"/>
    <mergeCell ref="F10:F19"/>
    <mergeCell ref="A1:C2"/>
    <mergeCell ref="A4:C4"/>
    <mergeCell ref="A8:A9"/>
    <mergeCell ref="B8:B9"/>
    <mergeCell ref="E8:E9"/>
    <mergeCell ref="D4:O4"/>
    <mergeCell ref="D5:O5"/>
    <mergeCell ref="I7:M7"/>
    <mergeCell ref="F8:F9"/>
    <mergeCell ref="A5:C5"/>
    <mergeCell ref="A6:C6"/>
    <mergeCell ref="G8:G9"/>
    <mergeCell ref="H8:H9"/>
    <mergeCell ref="E7:H7"/>
    <mergeCell ref="D7:D9"/>
    <mergeCell ref="D6:N6"/>
    <mergeCell ref="N7:O7"/>
    <mergeCell ref="O40:O49"/>
    <mergeCell ref="A40:A49"/>
    <mergeCell ref="B40:B49"/>
    <mergeCell ref="C40:C49"/>
    <mergeCell ref="E40:E49"/>
    <mergeCell ref="F40:F49"/>
    <mergeCell ref="A20:A29"/>
    <mergeCell ref="E20:E29"/>
    <mergeCell ref="B20:B29"/>
    <mergeCell ref="C20:C29"/>
    <mergeCell ref="B10:B19"/>
    <mergeCell ref="A10:A19"/>
    <mergeCell ref="E10:E19"/>
    <mergeCell ref="C10:C19"/>
    <mergeCell ref="K8:K9"/>
  </mergeCells>
  <conditionalFormatting sqref="H10 H20 H30">
    <cfRule type="containsText" dxfId="328" priority="488" operator="containsText" text="Muy Baja">
      <formula>NOT(ISERROR(SEARCH("Muy Baja",H10)))</formula>
    </cfRule>
    <cfRule type="containsText" dxfId="327" priority="489" operator="containsText" text="Baja">
      <formula>NOT(ISERROR(SEARCH("Baja",H10)))</formula>
    </cfRule>
    <cfRule type="containsText" dxfId="326" priority="490" operator="containsText" text="Muy Alta">
      <formula>NOT(ISERROR(SEARCH("Muy Alta",H10)))</formula>
    </cfRule>
    <cfRule type="containsText" dxfId="325" priority="492" operator="containsText" text="Alta">
      <formula>NOT(ISERROR(SEARCH("Alta",H10)))</formula>
    </cfRule>
    <cfRule type="containsText" dxfId="324" priority="493" operator="containsText" text="Media">
      <formula>NOT(ISERROR(SEARCH("Media",H10)))</formula>
    </cfRule>
    <cfRule type="containsText" dxfId="323" priority="494" operator="containsText" text="Media">
      <formula>NOT(ISERROR(SEARCH("Media",H10)))</formula>
    </cfRule>
    <cfRule type="containsText" dxfId="322" priority="495" operator="containsText" text="Media">
      <formula>NOT(ISERROR(SEARCH("Media",H10)))</formula>
    </cfRule>
    <cfRule type="containsText" dxfId="321" priority="496" operator="containsText" text="Muy Baja">
      <formula>NOT(ISERROR(SEARCH("Muy Baja",H10)))</formula>
    </cfRule>
    <cfRule type="containsText" dxfId="320" priority="497" operator="containsText" text="Baja">
      <formula>NOT(ISERROR(SEARCH("Baja",H10)))</formula>
    </cfRule>
    <cfRule type="containsText" dxfId="319" priority="498" operator="containsText" text="Muy Baja">
      <formula>NOT(ISERROR(SEARCH("Muy Baja",H10)))</formula>
    </cfRule>
    <cfRule type="containsText" dxfId="318" priority="499" operator="containsText" text="Muy Baja">
      <formula>NOT(ISERROR(SEARCH("Muy Baja",H10)))</formula>
    </cfRule>
    <cfRule type="containsText" dxfId="317" priority="500" operator="containsText" text="Muy Baja">
      <formula>NOT(ISERROR(SEARCH("Muy Baja",H10)))</formula>
    </cfRule>
    <cfRule type="containsText" dxfId="316" priority="501" operator="containsText" text="Muy Baja'Tabla probabilidad'!">
      <formula>NOT(ISERROR(SEARCH("Muy Baja'Tabla probabilidad'!",H10)))</formula>
    </cfRule>
    <cfRule type="containsText" dxfId="315" priority="502" operator="containsText" text="Muy bajo">
      <formula>NOT(ISERROR(SEARCH("Muy bajo",H10)))</formula>
    </cfRule>
    <cfRule type="containsText" dxfId="314" priority="503" operator="containsText" text="Alta">
      <formula>NOT(ISERROR(SEARCH("Alta",H10)))</formula>
    </cfRule>
    <cfRule type="containsText" dxfId="313" priority="504" operator="containsText" text="Media">
      <formula>NOT(ISERROR(SEARCH("Media",H10)))</formula>
    </cfRule>
    <cfRule type="containsText" dxfId="312" priority="505" operator="containsText" text="Baja">
      <formula>NOT(ISERROR(SEARCH("Baja",H10)))</formula>
    </cfRule>
    <cfRule type="containsText" dxfId="311" priority="506" operator="containsText" text="Muy baja">
      <formula>NOT(ISERROR(SEARCH("Muy baja",H10)))</formula>
    </cfRule>
    <cfRule type="cellIs" dxfId="310" priority="509" operator="between">
      <formula>1</formula>
      <formula>2</formula>
    </cfRule>
    <cfRule type="cellIs" dxfId="309" priority="510" operator="between">
      <formula>0</formula>
      <formula>2</formula>
    </cfRule>
  </conditionalFormatting>
  <conditionalFormatting sqref="H40">
    <cfRule type="containsText" dxfId="308" priority="17" operator="containsText" text="Muy Baja">
      <formula>NOT(ISERROR(SEARCH("Muy Baja",H40)))</formula>
    </cfRule>
    <cfRule type="containsText" dxfId="307" priority="18" operator="containsText" text="Baja">
      <formula>NOT(ISERROR(SEARCH("Baja",H40)))</formula>
    </cfRule>
    <cfRule type="containsText" dxfId="306" priority="19" operator="containsText" text="Muy Alta">
      <formula>NOT(ISERROR(SEARCH("Muy Alta",H40)))</formula>
    </cfRule>
    <cfRule type="containsText" dxfId="305" priority="20" operator="containsText" text="Alta">
      <formula>NOT(ISERROR(SEARCH("Alta",H40)))</formula>
    </cfRule>
    <cfRule type="containsText" dxfId="304" priority="21" operator="containsText" text="Media">
      <formula>NOT(ISERROR(SEARCH("Media",H40)))</formula>
    </cfRule>
    <cfRule type="containsText" dxfId="303" priority="22" operator="containsText" text="Media">
      <formula>NOT(ISERROR(SEARCH("Media",H40)))</formula>
    </cfRule>
    <cfRule type="containsText" dxfId="302" priority="23" operator="containsText" text="Media">
      <formula>NOT(ISERROR(SEARCH("Media",H40)))</formula>
    </cfRule>
    <cfRule type="containsText" dxfId="301" priority="24" operator="containsText" text="Muy Baja">
      <formula>NOT(ISERROR(SEARCH("Muy Baja",H40)))</formula>
    </cfRule>
    <cfRule type="containsText" dxfId="300" priority="25" operator="containsText" text="Baja">
      <formula>NOT(ISERROR(SEARCH("Baja",H40)))</formula>
    </cfRule>
    <cfRule type="containsText" dxfId="299" priority="26" operator="containsText" text="Muy Baja">
      <formula>NOT(ISERROR(SEARCH("Muy Baja",H40)))</formula>
    </cfRule>
    <cfRule type="containsText" dxfId="298" priority="27" operator="containsText" text="Muy Baja">
      <formula>NOT(ISERROR(SEARCH("Muy Baja",H40)))</formula>
    </cfRule>
    <cfRule type="containsText" dxfId="297" priority="28" operator="containsText" text="Muy Baja">
      <formula>NOT(ISERROR(SEARCH("Muy Baja",H40)))</formula>
    </cfRule>
    <cfRule type="containsText" dxfId="296" priority="29" operator="containsText" text="Muy Baja'Tabla probabilidad'!">
      <formula>NOT(ISERROR(SEARCH("Muy Baja'Tabla probabilidad'!",H40)))</formula>
    </cfRule>
    <cfRule type="containsText" dxfId="295" priority="30" operator="containsText" text="Muy bajo">
      <formula>NOT(ISERROR(SEARCH("Muy bajo",H40)))</formula>
    </cfRule>
    <cfRule type="containsText" dxfId="294" priority="31" operator="containsText" text="Alta">
      <formula>NOT(ISERROR(SEARCH("Alta",H40)))</formula>
    </cfRule>
    <cfRule type="containsText" dxfId="293" priority="32" operator="containsText" text="Media">
      <formula>NOT(ISERROR(SEARCH("Media",H40)))</formula>
    </cfRule>
    <cfRule type="containsText" dxfId="292" priority="33" operator="containsText" text="Baja">
      <formula>NOT(ISERROR(SEARCH("Baja",H40)))</formula>
    </cfRule>
    <cfRule type="containsText" dxfId="291" priority="34" operator="containsText" text="Muy baja">
      <formula>NOT(ISERROR(SEARCH("Muy baja",H40)))</formula>
    </cfRule>
    <cfRule type="cellIs" dxfId="290" priority="35" operator="between">
      <formula>1</formula>
      <formula>2</formula>
    </cfRule>
    <cfRule type="cellIs" dxfId="289" priority="36" operator="between">
      <formula>0</formula>
      <formula>2</formula>
    </cfRule>
  </conditionalFormatting>
  <conditionalFormatting sqref="H50">
    <cfRule type="containsText" dxfId="288" priority="268" operator="containsText" text="Muy Baja">
      <formula>NOT(ISERROR(SEARCH("Muy Baja",H50)))</formula>
    </cfRule>
    <cfRule type="containsText" dxfId="287" priority="269" operator="containsText" text="Baja">
      <formula>NOT(ISERROR(SEARCH("Baja",H50)))</formula>
    </cfRule>
    <cfRule type="containsText" dxfId="286" priority="270" operator="containsText" text="Muy Alta">
      <formula>NOT(ISERROR(SEARCH("Muy Alta",H50)))</formula>
    </cfRule>
    <cfRule type="containsText" dxfId="285" priority="272" operator="containsText" text="Alta">
      <formula>NOT(ISERROR(SEARCH("Alta",H50)))</formula>
    </cfRule>
    <cfRule type="containsText" dxfId="284" priority="273" operator="containsText" text="Media">
      <formula>NOT(ISERROR(SEARCH("Media",H50)))</formula>
    </cfRule>
    <cfRule type="containsText" dxfId="283" priority="274" operator="containsText" text="Media">
      <formula>NOT(ISERROR(SEARCH("Media",H50)))</formula>
    </cfRule>
    <cfRule type="containsText" dxfId="282" priority="275" operator="containsText" text="Media">
      <formula>NOT(ISERROR(SEARCH("Media",H50)))</formula>
    </cfRule>
    <cfRule type="containsText" dxfId="281" priority="276" operator="containsText" text="Muy Baja">
      <formula>NOT(ISERROR(SEARCH("Muy Baja",H50)))</formula>
    </cfRule>
    <cfRule type="containsText" dxfId="280" priority="277" operator="containsText" text="Baja">
      <formula>NOT(ISERROR(SEARCH("Baja",H50)))</formula>
    </cfRule>
    <cfRule type="containsText" dxfId="279" priority="278" operator="containsText" text="Muy Baja">
      <formula>NOT(ISERROR(SEARCH("Muy Baja",H50)))</formula>
    </cfRule>
    <cfRule type="containsText" dxfId="278" priority="279" operator="containsText" text="Muy Baja">
      <formula>NOT(ISERROR(SEARCH("Muy Baja",H50)))</formula>
    </cfRule>
    <cfRule type="containsText" dxfId="277" priority="280" operator="containsText" text="Muy Baja">
      <formula>NOT(ISERROR(SEARCH("Muy Baja",H50)))</formula>
    </cfRule>
    <cfRule type="containsText" dxfId="276" priority="281" operator="containsText" text="Muy Baja'Tabla probabilidad'!">
      <formula>NOT(ISERROR(SEARCH("Muy Baja'Tabla probabilidad'!",H50)))</formula>
    </cfRule>
    <cfRule type="containsText" dxfId="275" priority="282" operator="containsText" text="Muy bajo">
      <formula>NOT(ISERROR(SEARCH("Muy bajo",H50)))</formula>
    </cfRule>
    <cfRule type="containsText" dxfId="274" priority="283" operator="containsText" text="Alta">
      <formula>NOT(ISERROR(SEARCH("Alta",H50)))</formula>
    </cfRule>
    <cfRule type="containsText" dxfId="273" priority="284" operator="containsText" text="Media">
      <formula>NOT(ISERROR(SEARCH("Media",H50)))</formula>
    </cfRule>
    <cfRule type="containsText" dxfId="272" priority="285" operator="containsText" text="Baja">
      <formula>NOT(ISERROR(SEARCH("Baja",H50)))</formula>
    </cfRule>
    <cfRule type="containsText" dxfId="271" priority="286" operator="containsText" text="Muy baja">
      <formula>NOT(ISERROR(SEARCH("Muy baja",H50)))</formula>
    </cfRule>
    <cfRule type="cellIs" dxfId="270" priority="289" operator="between">
      <formula>1</formula>
      <formula>2</formula>
    </cfRule>
    <cfRule type="cellIs" dxfId="269" priority="290" operator="between">
      <formula>0</formula>
      <formula>2</formula>
    </cfRule>
  </conditionalFormatting>
  <conditionalFormatting sqref="K10:K59">
    <cfRule type="containsText" dxfId="268" priority="37" operator="containsText" text="Catastrófico">
      <formula>NOT(ISERROR(SEARCH("Catastrófico",K10)))</formula>
    </cfRule>
    <cfRule type="containsText" dxfId="267" priority="38" operator="containsText" text="Mayor">
      <formula>NOT(ISERROR(SEARCH("Mayor",K10)))</formula>
    </cfRule>
    <cfRule type="containsText" dxfId="266" priority="39" operator="containsText" text="Alta">
      <formula>NOT(ISERROR(SEARCH("Alta",K10)))</formula>
    </cfRule>
    <cfRule type="containsText" dxfId="265" priority="40" operator="containsText" text="Moderado">
      <formula>NOT(ISERROR(SEARCH("Moderado",K10)))</formula>
    </cfRule>
    <cfRule type="containsText" dxfId="264" priority="41" operator="containsText" text="Menor">
      <formula>NOT(ISERROR(SEARCH("Menor",K10)))</formula>
    </cfRule>
    <cfRule type="containsText" dxfId="263" priority="42" operator="containsText" text="Leve">
      <formula>NOT(ISERROR(SEARCH("Leve",K10)))</formula>
    </cfRule>
  </conditionalFormatting>
  <conditionalFormatting sqref="M10 M20 M30">
    <cfRule type="containsText" dxfId="262" priority="482" operator="containsText" text="Catastrófico">
      <formula>NOT(ISERROR(SEARCH("Catastrófico",M10)))</formula>
    </cfRule>
    <cfRule type="containsText" dxfId="261" priority="483" operator="containsText" text="Mayor">
      <formula>NOT(ISERROR(SEARCH("Mayor",M10)))</formula>
    </cfRule>
    <cfRule type="containsText" dxfId="260" priority="484" operator="containsText" text="Alta">
      <formula>NOT(ISERROR(SEARCH("Alta",M10)))</formula>
    </cfRule>
    <cfRule type="containsText" dxfId="259" priority="486" operator="containsText" text="Menor">
      <formula>NOT(ISERROR(SEARCH("Menor",M10)))</formula>
    </cfRule>
    <cfRule type="containsText" dxfId="258" priority="487" operator="containsText" text="Leve">
      <formula>NOT(ISERROR(SEARCH("Leve",M10)))</formula>
    </cfRule>
  </conditionalFormatting>
  <conditionalFormatting sqref="M40">
    <cfRule type="containsText" dxfId="257" priority="7" operator="containsText" text="Catastrófico">
      <formula>NOT(ISERROR(SEARCH("Catastrófico",M40)))</formula>
    </cfRule>
    <cfRule type="containsText" dxfId="256" priority="8" operator="containsText" text="Mayor">
      <formula>NOT(ISERROR(SEARCH("Mayor",M40)))</formula>
    </cfRule>
    <cfRule type="containsText" dxfId="255" priority="9" operator="containsText" text="Alta">
      <formula>NOT(ISERROR(SEARCH("Alta",M40)))</formula>
    </cfRule>
    <cfRule type="containsText" dxfId="254" priority="10" operator="containsText" text="Moderado">
      <formula>NOT(ISERROR(SEARCH("Moderado",M40)))</formula>
    </cfRule>
    <cfRule type="containsText" dxfId="253" priority="11" operator="containsText" text="Menor">
      <formula>NOT(ISERROR(SEARCH("Menor",M40)))</formula>
    </cfRule>
    <cfRule type="containsText" dxfId="252" priority="12" operator="containsText" text="Leve">
      <formula>NOT(ISERROR(SEARCH("Leve",M40)))</formula>
    </cfRule>
  </conditionalFormatting>
  <conditionalFormatting sqref="M50">
    <cfRule type="containsText" dxfId="251" priority="59" operator="containsText" text="Catastrófico">
      <formula>NOT(ISERROR(SEARCH("Catastrófico",M50)))</formula>
    </cfRule>
    <cfRule type="containsText" dxfId="250" priority="60" operator="containsText" text="Mayor">
      <formula>NOT(ISERROR(SEARCH("Mayor",M50)))</formula>
    </cfRule>
    <cfRule type="containsText" dxfId="249" priority="61" operator="containsText" text="Alta">
      <formula>NOT(ISERROR(SEARCH("Alta",M50)))</formula>
    </cfRule>
    <cfRule type="containsText" dxfId="248" priority="62" operator="containsText" text="Moderado">
      <formula>NOT(ISERROR(SEARCH("Moderado",M50)))</formula>
    </cfRule>
    <cfRule type="containsText" dxfId="247" priority="63" operator="containsText" text="Menor">
      <formula>NOT(ISERROR(SEARCH("Menor",M50)))</formula>
    </cfRule>
    <cfRule type="containsText" dxfId="246" priority="64" operator="containsText" text="Leve">
      <formula>NOT(ISERROR(SEARCH("Leve",M50)))</formula>
    </cfRule>
  </conditionalFormatting>
  <conditionalFormatting sqref="M10:N10 M20 M30">
    <cfRule type="containsText" dxfId="245" priority="485" operator="containsText" text="Moderado">
      <formula>NOT(ISERROR(SEARCH("Moderado",M10)))</formula>
    </cfRule>
  </conditionalFormatting>
  <conditionalFormatting sqref="N8:O8">
    <cfRule type="containsText" dxfId="244" priority="47" operator="containsText" text="3- Moderado">
      <formula>NOT(ISERROR(SEARCH("3- Moderado",N8)))</formula>
    </cfRule>
    <cfRule type="containsText" dxfId="243" priority="48" operator="containsText" text="6- Moderado">
      <formula>NOT(ISERROR(SEARCH("6- Moderado",N8)))</formula>
    </cfRule>
    <cfRule type="containsText" dxfId="242" priority="49" operator="containsText" text="4- Moderado">
      <formula>NOT(ISERROR(SEARCH("4- Moderado",N8)))</formula>
    </cfRule>
    <cfRule type="containsText" dxfId="241" priority="50" operator="containsText" text="3- Bajo">
      <formula>NOT(ISERROR(SEARCH("3- Bajo",N8)))</formula>
    </cfRule>
    <cfRule type="containsText" dxfId="240" priority="51" operator="containsText" text="4- Bajo">
      <formula>NOT(ISERROR(SEARCH("4- Bajo",N8)))</formula>
    </cfRule>
    <cfRule type="containsText" dxfId="239" priority="52" operator="containsText" text="1- Bajo">
      <formula>NOT(ISERROR(SEARCH("1- Bajo",N8)))</formula>
    </cfRule>
  </conditionalFormatting>
  <conditionalFormatting sqref="N10:O10">
    <cfRule type="containsText" dxfId="238" priority="43" operator="containsText" text="Extremo">
      <formula>NOT(ISERROR(SEARCH("Extremo",N10)))</formula>
    </cfRule>
    <cfRule type="containsText" dxfId="237" priority="44" operator="containsText" text="Alto">
      <formula>NOT(ISERROR(SEARCH("Alto",N10)))</formula>
    </cfRule>
    <cfRule type="containsText" dxfId="236" priority="45" operator="containsText" text="Bajo">
      <formula>NOT(ISERROR(SEARCH("Bajo",N10)))</formula>
    </cfRule>
  </conditionalFormatting>
  <conditionalFormatting sqref="N20:O20 N30">
    <cfRule type="containsText" dxfId="235" priority="1069" operator="containsText" text="Extremo">
      <formula>NOT(ISERROR(SEARCH("Extremo",N20)))</formula>
    </cfRule>
    <cfRule type="containsText" dxfId="234" priority="1070" operator="containsText" text="Alto">
      <formula>NOT(ISERROR(SEARCH("Alto",N20)))</formula>
    </cfRule>
    <cfRule type="containsText" dxfId="233" priority="1071" operator="containsText" text="Bajo">
      <formula>NOT(ISERROR(SEARCH("Bajo",N20)))</formula>
    </cfRule>
    <cfRule type="containsText" dxfId="232" priority="1072" operator="containsText" text="Moderado">
      <formula>NOT(ISERROR(SEARCH("Moderado",N20)))</formula>
    </cfRule>
  </conditionalFormatting>
  <conditionalFormatting sqref="N40:O40">
    <cfRule type="containsText" dxfId="231" priority="13" operator="containsText" text="Extremo">
      <formula>NOT(ISERROR(SEARCH("Extremo",N40)))</formula>
    </cfRule>
    <cfRule type="containsText" dxfId="230" priority="14" operator="containsText" text="Alto">
      <formula>NOT(ISERROR(SEARCH("Alto",N40)))</formula>
    </cfRule>
    <cfRule type="containsText" dxfId="229" priority="15" operator="containsText" text="Bajo">
      <formula>NOT(ISERROR(SEARCH("Bajo",N40)))</formula>
    </cfRule>
    <cfRule type="containsText" dxfId="228" priority="16" operator="containsText" text="Moderado">
      <formula>NOT(ISERROR(SEARCH("Moderado",N40)))</formula>
    </cfRule>
  </conditionalFormatting>
  <conditionalFormatting sqref="N50:O50">
    <cfRule type="containsText" dxfId="227" priority="65" operator="containsText" text="Extremo">
      <formula>NOT(ISERROR(SEARCH("Extremo",N50)))</formula>
    </cfRule>
    <cfRule type="containsText" dxfId="226" priority="66" operator="containsText" text="Alto">
      <formula>NOT(ISERROR(SEARCH("Alto",N50)))</formula>
    </cfRule>
    <cfRule type="containsText" dxfId="225" priority="67" operator="containsText" text="Bajo">
      <formula>NOT(ISERROR(SEARCH("Bajo",N50)))</formula>
    </cfRule>
    <cfRule type="containsText" dxfId="224" priority="68" operator="containsText" text="Moderado">
      <formula>NOT(ISERROR(SEARCH("Moderado",N50)))</formula>
    </cfRule>
  </conditionalFormatting>
  <conditionalFormatting sqref="O10">
    <cfRule type="containsText" dxfId="223" priority="46" operator="containsText" text="Moderado">
      <formula>NOT(ISERROR(SEARCH("Moderado",O10)))</formula>
    </cfRule>
  </conditionalFormatting>
  <conditionalFormatting sqref="D30:D39">
    <cfRule type="containsText" dxfId="222" priority="1" operator="containsText" text="3- Moderado">
      <formula>NOT(ISERROR(SEARCH("3- Moderado",D30)))</formula>
    </cfRule>
    <cfRule type="containsText" dxfId="221" priority="2" operator="containsText" text="6- Moderado">
      <formula>NOT(ISERROR(SEARCH("6- Moderado",D30)))</formula>
    </cfRule>
    <cfRule type="containsText" dxfId="220" priority="3" operator="containsText" text="4- Moderado">
      <formula>NOT(ISERROR(SEARCH("4- Moderado",D30)))</formula>
    </cfRule>
    <cfRule type="containsText" dxfId="219" priority="4" operator="containsText" text="3- Bajo">
      <formula>NOT(ISERROR(SEARCH("3- Bajo",D30)))</formula>
    </cfRule>
    <cfRule type="containsText" dxfId="218" priority="5" operator="containsText" text="4- Bajo">
      <formula>NOT(ISERROR(SEARCH("4- Bajo",D30)))</formula>
    </cfRule>
    <cfRule type="containsText" dxfId="217" priority="6" operator="containsText" text="1- Bajo">
      <formula>NOT(ISERROR(SEARCH("1- Bajo",D30)))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07"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508" operator="containsText" id="{009A1948-254C-4020-A26D-7181B4E8E5DF}">
            <xm:f>NOT(ISERROR(SEARCH('8- Políticas de Administración '!$B$5,H10)))</xm:f>
            <xm:f>'8- Políticas de Administración '!$B$5</xm:f>
            <x14:dxf>
              <font>
                <color rgb="FF9C0006"/>
              </font>
              <fill>
                <patternFill>
                  <bgColor rgb="FFFFC7CE"/>
                </patternFill>
              </fill>
            </x14:dxf>
          </x14:cfRule>
          <xm:sqref>H10 H20 H30</xm:sqref>
        </x14:conditionalFormatting>
        <x14:conditionalFormatting xmlns:xm="http://schemas.microsoft.com/office/excel/2006/main">
          <x14:cfRule type="containsText" priority="287"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288"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I10:I59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59"/>
  <sheetViews>
    <sheetView showGridLines="0" topLeftCell="E22" zoomScale="80" zoomScaleNormal="80" zoomScalePageLayoutView="70" workbookViewId="0">
      <selection activeCell="M30" sqref="M30:R30"/>
    </sheetView>
  </sheetViews>
  <sheetFormatPr baseColWidth="10" defaultColWidth="11.42578125" defaultRowHeight="15"/>
  <cols>
    <col min="1" max="1" width="7" customWidth="1"/>
    <col min="2" max="2" width="35.85546875" customWidth="1"/>
    <col min="3" max="3" width="52.5703125" style="53" customWidth="1"/>
    <col min="4" max="4" width="9" style="290" customWidth="1"/>
    <col min="5" max="5" width="57.140625" customWidth="1"/>
    <col min="7" max="7" width="12.28515625" bestFit="1" customWidth="1"/>
    <col min="8" max="8" width="14.7109375" bestFit="1" customWidth="1"/>
    <col min="9" max="9" width="13.5703125" customWidth="1"/>
    <col min="10" max="10" width="13.28515625" customWidth="1"/>
    <col min="11" max="11" width="11.7109375" customWidth="1"/>
    <col min="12" max="12" width="32.28515625" customWidth="1"/>
    <col min="13" max="13" width="42.7109375" customWidth="1"/>
    <col min="14" max="14" width="7.7109375" customWidth="1"/>
    <col min="15" max="15" width="15.7109375" customWidth="1"/>
    <col min="16" max="17" width="10" customWidth="1"/>
    <col min="18" max="18" width="9" customWidth="1"/>
    <col min="19" max="19" width="11.42578125" customWidth="1"/>
    <col min="20" max="20" width="26.28515625" style="39" customWidth="1"/>
    <col min="21" max="21" width="18.5703125" style="38" customWidth="1"/>
    <col min="22" max="22" width="22.5703125" style="40" customWidth="1"/>
    <col min="23" max="278" width="11.42578125" style="17"/>
    <col min="279" max="16384" width="11.42578125" style="22"/>
  </cols>
  <sheetData>
    <row r="1" spans="1:278" s="19" customFormat="1" ht="27.75" thickTop="1">
      <c r="A1" s="483"/>
      <c r="B1" s="484"/>
      <c r="C1" s="485"/>
      <c r="D1" s="288"/>
      <c r="E1" s="479" t="s">
        <v>339</v>
      </c>
      <c r="F1" s="480"/>
      <c r="G1" s="480"/>
      <c r="H1" s="480"/>
      <c r="I1" s="480"/>
      <c r="J1" s="480"/>
      <c r="K1" s="480"/>
      <c r="L1" s="480"/>
      <c r="M1" s="480"/>
      <c r="N1" s="480"/>
      <c r="O1" s="480"/>
      <c r="P1" s="480"/>
      <c r="Q1" s="480"/>
      <c r="R1" s="480"/>
      <c r="S1" s="480"/>
      <c r="T1" s="480"/>
      <c r="U1" s="480"/>
      <c r="V1" s="480"/>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86"/>
      <c r="B2" s="421"/>
      <c r="C2" s="487"/>
      <c r="D2" s="288"/>
      <c r="E2" s="481"/>
      <c r="F2" s="482"/>
      <c r="G2" s="482"/>
      <c r="H2" s="482"/>
      <c r="I2" s="482"/>
      <c r="J2" s="482"/>
      <c r="K2" s="482"/>
      <c r="L2" s="482"/>
      <c r="M2" s="482"/>
      <c r="N2" s="482"/>
      <c r="O2" s="482"/>
      <c r="P2" s="482"/>
      <c r="Q2" s="482"/>
      <c r="R2" s="482"/>
      <c r="S2" s="482"/>
      <c r="T2" s="482"/>
      <c r="U2" s="482"/>
      <c r="V2" s="482"/>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86"/>
      <c r="B3" s="421"/>
      <c r="C3" s="487"/>
      <c r="D3" s="289"/>
      <c r="E3" s="481"/>
      <c r="F3" s="482"/>
      <c r="G3" s="482"/>
      <c r="H3" s="482"/>
      <c r="I3" s="482"/>
      <c r="J3" s="482"/>
      <c r="K3" s="482"/>
      <c r="L3" s="482"/>
      <c r="M3" s="482"/>
      <c r="N3" s="482"/>
      <c r="O3" s="482"/>
      <c r="P3" s="482"/>
      <c r="Q3" s="482"/>
      <c r="R3" s="482"/>
      <c r="S3" s="482"/>
      <c r="T3" s="482"/>
      <c r="U3" s="482"/>
      <c r="V3" s="48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22" t="s">
        <v>276</v>
      </c>
      <c r="B4" s="422"/>
      <c r="C4" s="428" t="s">
        <v>5</v>
      </c>
      <c r="D4" s="428"/>
      <c r="E4" s="428"/>
      <c r="F4" s="428"/>
      <c r="G4" s="428"/>
      <c r="H4" s="428"/>
      <c r="I4" s="428"/>
      <c r="J4" s="428"/>
      <c r="K4" s="428"/>
      <c r="L4" s="428"/>
      <c r="M4" s="428"/>
      <c r="N4" s="428"/>
      <c r="O4" s="428"/>
      <c r="P4" s="428"/>
      <c r="Q4" s="428"/>
      <c r="R4" s="428"/>
      <c r="S4" s="428"/>
      <c r="T4" s="428"/>
      <c r="U4" s="428"/>
      <c r="V4" s="42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56.45" customHeight="1">
      <c r="A5" s="422" t="s">
        <v>278</v>
      </c>
      <c r="B5" s="422"/>
      <c r="C5" s="429" t="s">
        <v>35</v>
      </c>
      <c r="D5" s="429"/>
      <c r="E5" s="429"/>
      <c r="F5" s="429"/>
      <c r="G5" s="429"/>
      <c r="H5" s="429"/>
      <c r="I5" s="429"/>
      <c r="J5" s="429"/>
      <c r="K5" s="429"/>
      <c r="L5" s="429"/>
      <c r="M5" s="429"/>
      <c r="N5" s="429"/>
      <c r="O5" s="429"/>
      <c r="P5" s="429"/>
      <c r="Q5" s="429"/>
      <c r="R5" s="429"/>
      <c r="S5" s="429"/>
      <c r="T5" s="429"/>
      <c r="U5" s="429"/>
      <c r="V5" s="429"/>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22" t="s">
        <v>279</v>
      </c>
      <c r="B6" s="422"/>
      <c r="C6" s="428" t="s">
        <v>280</v>
      </c>
      <c r="D6" s="428"/>
      <c r="E6" s="428"/>
      <c r="F6" s="428"/>
      <c r="G6" s="428"/>
      <c r="H6" s="428"/>
      <c r="I6" s="428"/>
      <c r="J6" s="428"/>
      <c r="K6" s="428"/>
      <c r="L6" s="428"/>
      <c r="M6" s="428"/>
      <c r="N6" s="428"/>
      <c r="O6" s="428"/>
      <c r="P6" s="428"/>
      <c r="Q6" s="428"/>
      <c r="R6" s="428"/>
      <c r="S6" s="428"/>
      <c r="T6" s="428"/>
      <c r="U6" s="428"/>
      <c r="V6" s="42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488" t="s">
        <v>281</v>
      </c>
      <c r="B7" s="488"/>
      <c r="C7" s="488"/>
      <c r="D7" s="489" t="s">
        <v>340</v>
      </c>
      <c r="E7" s="431"/>
      <c r="F7" s="431"/>
      <c r="G7" s="431"/>
      <c r="H7" s="431"/>
      <c r="I7" s="431"/>
      <c r="J7" s="431"/>
      <c r="K7" s="431"/>
      <c r="L7" s="431"/>
      <c r="M7" s="431"/>
      <c r="N7" s="431"/>
      <c r="O7" s="431"/>
      <c r="P7" s="431"/>
      <c r="Q7" s="431"/>
      <c r="R7" s="432"/>
      <c r="S7" s="141"/>
      <c r="T7" s="488" t="s">
        <v>341</v>
      </c>
      <c r="U7" s="488"/>
      <c r="V7" s="48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56.25" customHeight="1" thickTop="1" thickBot="1">
      <c r="A8" s="490" t="s">
        <v>286</v>
      </c>
      <c r="B8" s="491" t="s">
        <v>342</v>
      </c>
      <c r="C8" s="493" t="s">
        <v>282</v>
      </c>
      <c r="D8" s="495" t="s">
        <v>343</v>
      </c>
      <c r="E8" s="497" t="s">
        <v>251</v>
      </c>
      <c r="F8" s="498" t="s">
        <v>344</v>
      </c>
      <c r="G8" s="499"/>
      <c r="H8" s="499"/>
      <c r="I8" s="499"/>
      <c r="J8" s="499"/>
      <c r="K8" s="500"/>
      <c r="L8" s="498" t="s">
        <v>345</v>
      </c>
      <c r="M8" s="499"/>
      <c r="N8" s="499"/>
      <c r="O8" s="499"/>
      <c r="P8" s="499"/>
      <c r="Q8" s="499"/>
      <c r="R8" s="499"/>
      <c r="S8" s="500"/>
      <c r="T8" s="60"/>
      <c r="U8" s="61"/>
      <c r="V8" s="89" t="s">
        <v>346</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23"/>
      <c r="B9" s="492"/>
      <c r="C9" s="494"/>
      <c r="D9" s="496"/>
      <c r="E9" s="416"/>
      <c r="F9" s="51" t="s">
        <v>253</v>
      </c>
      <c r="G9" s="51" t="s">
        <v>255</v>
      </c>
      <c r="H9" s="51" t="s">
        <v>347</v>
      </c>
      <c r="I9" s="51" t="s">
        <v>257</v>
      </c>
      <c r="J9" s="144" t="s">
        <v>348</v>
      </c>
      <c r="K9" s="51" t="s">
        <v>263</v>
      </c>
      <c r="L9" s="51" t="s">
        <v>349</v>
      </c>
      <c r="M9" s="127" t="s">
        <v>260</v>
      </c>
      <c r="N9" s="51" t="s">
        <v>350</v>
      </c>
      <c r="O9" s="51" t="s">
        <v>351</v>
      </c>
      <c r="P9" s="51" t="s">
        <v>352</v>
      </c>
      <c r="Q9" s="51" t="s">
        <v>353</v>
      </c>
      <c r="R9" s="144" t="s">
        <v>348</v>
      </c>
      <c r="S9" s="51" t="s">
        <v>354</v>
      </c>
      <c r="T9" s="54" t="s">
        <v>265</v>
      </c>
      <c r="U9" s="54" t="s">
        <v>267</v>
      </c>
      <c r="V9" s="55" t="s">
        <v>355</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76.5">
      <c r="A10" s="410">
        <f>'5- Identificación de Riesgos'!A10</f>
        <v>1</v>
      </c>
      <c r="B10" s="407" t="str">
        <f>'5- Identificación de Riesgos'!B10</f>
        <v>Demora (Incumplimiento en la presentación de los informes de seguimiento al Plan de Acción)</v>
      </c>
      <c r="C10" s="183" t="str">
        <f>'5- Identificación de Riesgos'!D10</f>
        <v>Falta de metodologías que permitan agilizar la formulación y elaboración de planes de acción.</v>
      </c>
      <c r="D10" s="168">
        <v>1</v>
      </c>
      <c r="E10" s="184" t="s">
        <v>356</v>
      </c>
      <c r="F10" s="168" t="s">
        <v>357</v>
      </c>
      <c r="G10" s="168" t="s">
        <v>357</v>
      </c>
      <c r="H10" s="168" t="s">
        <v>357</v>
      </c>
      <c r="I10" s="168" t="s">
        <v>357</v>
      </c>
      <c r="J10" s="173">
        <f>COUNTIF(F10:I10,"SI")/4</f>
        <v>1</v>
      </c>
      <c r="K10" s="471">
        <f>AVERAGE(J10:J19)</f>
        <v>1</v>
      </c>
      <c r="L10" s="168" t="str">
        <f>'5- Identificación de Riesgos'!I10</f>
        <v>Afectación de reputacion,imagén,  credibilidad, satisfacción de usuarios y PI</v>
      </c>
      <c r="M10" s="184" t="s">
        <v>358</v>
      </c>
      <c r="N10" s="168" t="s">
        <v>359</v>
      </c>
      <c r="O10" s="168" t="s">
        <v>359</v>
      </c>
      <c r="P10" s="168" t="s">
        <v>357</v>
      </c>
      <c r="Q10" s="168" t="s">
        <v>357</v>
      </c>
      <c r="R10" s="173">
        <f>SUM(COUNTIF(N10,"SI")*25%,COUNTIF(O10,"SI")*40%,COUNTIF(P10,"SI")*25%,COUNTIF(Q10,"SI")*10%)</f>
        <v>0.35</v>
      </c>
      <c r="S10" s="471">
        <f>AVERAGE(R10:R19)</f>
        <v>0.55000000000000004</v>
      </c>
      <c r="T10" s="442"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407"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49" t="str">
        <f>CONCATENATE(VLOOKUP((LEFT(T10,LEN(T10)-4)&amp;LEFT(U10,LEN(U10)-4)),'9- Matriz de Calor '!$D$18:$E$42,2,0)," - ",RIGHT(T10,1)*RIGHT(U10,1))</f>
        <v>Bajo - 2</v>
      </c>
    </row>
    <row r="11" spans="1:278" ht="45.75" thickBot="1">
      <c r="A11" s="411"/>
      <c r="B11" s="408"/>
      <c r="C11" s="185" t="str">
        <f>'5- Identificación de Riesgos'!D11</f>
        <v>Escaso recurso humano con conocimientos, habilidades, destrezas y experiencia, en seguimiento de planes de acción.</v>
      </c>
      <c r="D11" s="169">
        <v>2</v>
      </c>
      <c r="E11" s="186" t="s">
        <v>360</v>
      </c>
      <c r="F11" s="169" t="s">
        <v>357</v>
      </c>
      <c r="G11" s="169" t="s">
        <v>357</v>
      </c>
      <c r="H11" s="169" t="s">
        <v>357</v>
      </c>
      <c r="I11" s="169" t="s">
        <v>357</v>
      </c>
      <c r="J11" s="172">
        <f t="shared" ref="J11:J26" si="0">COUNTIF(F11:I11,"SI")/4</f>
        <v>1</v>
      </c>
      <c r="K11" s="472"/>
      <c r="L11" s="169" t="str">
        <f>'5- Identificación de Riesgos'!I11</f>
        <v>Incumplimiento de las metas establecidas</v>
      </c>
      <c r="M11" s="186" t="s">
        <v>361</v>
      </c>
      <c r="N11" s="171" t="s">
        <v>357</v>
      </c>
      <c r="O11" s="171" t="s">
        <v>357</v>
      </c>
      <c r="P11" s="171" t="s">
        <v>359</v>
      </c>
      <c r="Q11" s="171" t="s">
        <v>357</v>
      </c>
      <c r="R11" s="172">
        <f t="shared" ref="R11:R21" si="1">SUM(COUNTIF(N11,"SI")*25%,COUNTIF(O11,"SI")*40%,COUNTIF(P11,"SI")*25%,COUNTIF(Q11,"SI")*10%)</f>
        <v>0.75</v>
      </c>
      <c r="S11" s="472"/>
      <c r="T11" s="443"/>
      <c r="U11" s="408"/>
      <c r="V11" s="450"/>
    </row>
    <row r="12" spans="1:278" ht="136.5" customHeight="1">
      <c r="A12" s="411"/>
      <c r="B12" s="408"/>
      <c r="C12" s="185" t="str">
        <f>'5- Identificación de Riesgos'!D12</f>
        <v>Falta de entrenamiento del personal encargado en cada proceso de la elaboración del informe de seguimiento a planes y programas.</v>
      </c>
      <c r="D12" s="168">
        <v>3</v>
      </c>
      <c r="E12" s="186" t="s">
        <v>362</v>
      </c>
      <c r="F12" s="168" t="s">
        <v>357</v>
      </c>
      <c r="G12" s="168" t="s">
        <v>357</v>
      </c>
      <c r="H12" s="168" t="s">
        <v>357</v>
      </c>
      <c r="I12" s="168" t="s">
        <v>357</v>
      </c>
      <c r="J12" s="172">
        <f t="shared" si="0"/>
        <v>1</v>
      </c>
      <c r="K12" s="472"/>
      <c r="L12" s="169">
        <f>'5- Identificación de Riesgos'!I12</f>
        <v>0</v>
      </c>
      <c r="M12" s="186"/>
      <c r="N12" s="169"/>
      <c r="O12" s="169"/>
      <c r="P12" s="169"/>
      <c r="Q12" s="169"/>
      <c r="R12" s="172"/>
      <c r="S12" s="472"/>
      <c r="T12" s="443"/>
      <c r="U12" s="408"/>
      <c r="V12" s="450"/>
    </row>
    <row r="13" spans="1:278" ht="15.75" thickBot="1">
      <c r="A13" s="411"/>
      <c r="B13" s="408"/>
      <c r="C13" s="185">
        <f>'5- Identificación de Riesgos'!D13</f>
        <v>0</v>
      </c>
      <c r="D13" s="169"/>
      <c r="E13" s="186"/>
      <c r="F13" s="169"/>
      <c r="G13" s="169"/>
      <c r="H13" s="169"/>
      <c r="I13" s="169"/>
      <c r="J13" s="172"/>
      <c r="K13" s="472"/>
      <c r="L13" s="169">
        <f>'5- Identificación de Riesgos'!I13</f>
        <v>0</v>
      </c>
      <c r="M13" s="186"/>
      <c r="N13" s="169"/>
      <c r="O13" s="169"/>
      <c r="P13" s="169"/>
      <c r="Q13" s="169"/>
      <c r="R13" s="172"/>
      <c r="S13" s="472"/>
      <c r="T13" s="443"/>
      <c r="U13" s="408"/>
      <c r="V13" s="450"/>
    </row>
    <row r="14" spans="1:278" ht="117.75" customHeight="1">
      <c r="A14" s="411"/>
      <c r="B14" s="408"/>
      <c r="C14" s="185" t="str">
        <f>'5- Identificación de Riesgos'!D14</f>
        <v>Información recibida en forma parcial o con errores que requiere ser ajustada por las dependencias correspondientes.</v>
      </c>
      <c r="D14" s="168">
        <v>4</v>
      </c>
      <c r="E14" s="184" t="s">
        <v>363</v>
      </c>
      <c r="F14" s="168" t="s">
        <v>357</v>
      </c>
      <c r="G14" s="168" t="s">
        <v>357</v>
      </c>
      <c r="H14" s="168" t="s">
        <v>357</v>
      </c>
      <c r="I14" s="168" t="s">
        <v>357</v>
      </c>
      <c r="J14" s="172">
        <f t="shared" si="0"/>
        <v>1</v>
      </c>
      <c r="K14" s="472"/>
      <c r="L14" s="169">
        <f>'5- Identificación de Riesgos'!I14</f>
        <v>0</v>
      </c>
      <c r="M14" s="186"/>
      <c r="N14" s="169"/>
      <c r="O14" s="169"/>
      <c r="P14" s="169"/>
      <c r="Q14" s="169"/>
      <c r="R14" s="172"/>
      <c r="S14" s="472"/>
      <c r="T14" s="443"/>
      <c r="U14" s="408"/>
      <c r="V14" s="450"/>
    </row>
    <row r="15" spans="1:278" ht="15.75" thickBot="1">
      <c r="A15" s="411"/>
      <c r="B15" s="408"/>
      <c r="C15" s="185"/>
      <c r="D15" s="169"/>
      <c r="E15" s="186"/>
      <c r="F15" s="169"/>
      <c r="G15" s="169"/>
      <c r="H15" s="169"/>
      <c r="I15" s="169"/>
      <c r="J15" s="172"/>
      <c r="K15" s="472"/>
      <c r="L15" s="169">
        <f>'5- Identificación de Riesgos'!I15</f>
        <v>0</v>
      </c>
      <c r="M15" s="189"/>
      <c r="N15" s="169"/>
      <c r="O15" s="169"/>
      <c r="P15" s="169"/>
      <c r="Q15" s="169"/>
      <c r="R15" s="172"/>
      <c r="S15" s="472"/>
      <c r="T15" s="443"/>
      <c r="U15" s="408"/>
      <c r="V15" s="450"/>
    </row>
    <row r="16" spans="1:278">
      <c r="A16" s="411"/>
      <c r="B16" s="408"/>
      <c r="C16" s="185" t="str">
        <f>'5- Identificación de Riesgos'!D15</f>
        <v>Alto volumen de carga laboral.</v>
      </c>
      <c r="D16" s="168">
        <v>6</v>
      </c>
      <c r="E16" s="186" t="s">
        <v>364</v>
      </c>
      <c r="F16" s="169" t="s">
        <v>359</v>
      </c>
      <c r="G16" s="169" t="s">
        <v>359</v>
      </c>
      <c r="H16" s="169" t="s">
        <v>359</v>
      </c>
      <c r="I16" s="169" t="s">
        <v>359</v>
      </c>
      <c r="J16" s="172"/>
      <c r="K16" s="472"/>
      <c r="L16" s="169">
        <f>'5- Identificación de Riesgos'!I16</f>
        <v>0</v>
      </c>
      <c r="M16" s="189"/>
      <c r="N16" s="169"/>
      <c r="O16" s="169"/>
      <c r="P16" s="169"/>
      <c r="Q16" s="169"/>
      <c r="R16" s="172"/>
      <c r="S16" s="472"/>
      <c r="T16" s="443"/>
      <c r="U16" s="408"/>
      <c r="V16" s="450"/>
    </row>
    <row r="17" spans="1:22">
      <c r="A17" s="411"/>
      <c r="B17" s="408"/>
      <c r="C17" s="185"/>
      <c r="D17" s="169"/>
      <c r="E17" s="186"/>
      <c r="F17" s="169"/>
      <c r="G17" s="169"/>
      <c r="H17" s="169"/>
      <c r="I17" s="169"/>
      <c r="J17" s="172"/>
      <c r="K17" s="472"/>
      <c r="L17" s="169">
        <f>'5- Identificación de Riesgos'!I17</f>
        <v>0</v>
      </c>
      <c r="M17" s="189"/>
      <c r="N17" s="169"/>
      <c r="O17" s="169"/>
      <c r="P17" s="169"/>
      <c r="Q17" s="169"/>
      <c r="R17" s="172"/>
      <c r="S17" s="472"/>
      <c r="T17" s="443"/>
      <c r="U17" s="408"/>
      <c r="V17" s="450"/>
    </row>
    <row r="18" spans="1:22">
      <c r="A18" s="411"/>
      <c r="B18" s="408"/>
      <c r="C18" s="185"/>
      <c r="D18" s="169"/>
      <c r="E18" s="186"/>
      <c r="F18" s="169"/>
      <c r="G18" s="169"/>
      <c r="H18" s="169"/>
      <c r="I18" s="169"/>
      <c r="J18" s="172"/>
      <c r="K18" s="472"/>
      <c r="L18" s="169">
        <f>'5- Identificación de Riesgos'!I18</f>
        <v>0</v>
      </c>
      <c r="M18" s="189"/>
      <c r="N18" s="169"/>
      <c r="O18" s="169"/>
      <c r="P18" s="169"/>
      <c r="Q18" s="169"/>
      <c r="R18" s="172"/>
      <c r="S18" s="472"/>
      <c r="T18" s="443"/>
      <c r="U18" s="408"/>
      <c r="V18" s="450"/>
    </row>
    <row r="19" spans="1:22" ht="15.75" thickBot="1">
      <c r="A19" s="474"/>
      <c r="B19" s="475"/>
      <c r="C19" s="261"/>
      <c r="D19" s="258"/>
      <c r="E19" s="262"/>
      <c r="F19" s="258"/>
      <c r="G19" s="258"/>
      <c r="H19" s="258"/>
      <c r="I19" s="258"/>
      <c r="J19" s="263"/>
      <c r="K19" s="476"/>
      <c r="L19" s="258">
        <f>'5- Identificación de Riesgos'!I19</f>
        <v>0</v>
      </c>
      <c r="M19" s="264"/>
      <c r="N19" s="258"/>
      <c r="O19" s="258"/>
      <c r="P19" s="258"/>
      <c r="Q19" s="258"/>
      <c r="R19" s="263"/>
      <c r="S19" s="476"/>
      <c r="T19" s="477"/>
      <c r="U19" s="475"/>
      <c r="V19" s="478"/>
    </row>
    <row r="20" spans="1:22" ht="51">
      <c r="A20" s="410">
        <f>'5- Identificación de Riesgos'!A20</f>
        <v>2</v>
      </c>
      <c r="B20" s="407" t="str">
        <f>'5- Identificación de Riesgos'!B20</f>
        <v>Desarticulación de los objetivos y metas y  lineamientos  en la formulación del Plan de Acción</v>
      </c>
      <c r="C20" s="183" t="str">
        <f>'5- Identificación de Riesgos'!D20</f>
        <v xml:space="preserve">Inadecuado ejercicio de planeación, para determinar las prioridades y problemas que se deben atender o satisfacer </v>
      </c>
      <c r="D20" s="168">
        <v>1</v>
      </c>
      <c r="E20" s="184" t="s">
        <v>365</v>
      </c>
      <c r="F20" s="168" t="s">
        <v>359</v>
      </c>
      <c r="G20" s="168" t="s">
        <v>357</v>
      </c>
      <c r="H20" s="168" t="s">
        <v>359</v>
      </c>
      <c r="I20" s="168" t="s">
        <v>359</v>
      </c>
      <c r="J20" s="173">
        <f t="shared" si="0"/>
        <v>0.25</v>
      </c>
      <c r="K20" s="471">
        <f>AVERAGE(J20:J29)</f>
        <v>0.6875</v>
      </c>
      <c r="L20" s="168" t="str">
        <f>'5- Identificación de Riesgos'!I20</f>
        <v>Afectación de reputacion,imagén,  credibilidad, satisfacción de usuarios y PI</v>
      </c>
      <c r="M20" s="184" t="s">
        <v>358</v>
      </c>
      <c r="N20" s="168" t="s">
        <v>359</v>
      </c>
      <c r="O20" s="168" t="s">
        <v>359</v>
      </c>
      <c r="P20" s="168" t="s">
        <v>357</v>
      </c>
      <c r="Q20" s="168" t="s">
        <v>357</v>
      </c>
      <c r="R20" s="173">
        <f t="shared" si="1"/>
        <v>0.35</v>
      </c>
      <c r="S20" s="471">
        <f t="shared" ref="S20" si="2">AVERAGE(R20:R29)</f>
        <v>0.55000000000000004</v>
      </c>
      <c r="T20" s="442"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07"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49" t="str">
        <f>CONCATENATE(VLOOKUP((LEFT(T20,LEN(T20)-4)&amp;LEFT(U20,LEN(U20)-4)),'9- Matriz de Calor '!$D$18:$E$42,2,0)," - ",RIGHT(T20,1)*RIGHT(U20,1))</f>
        <v>Bajo - 1</v>
      </c>
    </row>
    <row r="21" spans="1:22" ht="52.5" customHeight="1">
      <c r="A21" s="411"/>
      <c r="B21" s="408"/>
      <c r="C21" s="185"/>
      <c r="D21" s="169"/>
      <c r="E21" s="186"/>
      <c r="F21" s="169"/>
      <c r="G21" s="169"/>
      <c r="H21" s="169"/>
      <c r="I21" s="169"/>
      <c r="J21" s="172"/>
      <c r="K21" s="472"/>
      <c r="L21" s="169" t="str">
        <f>'5- Identificación de Riesgos'!I21</f>
        <v>Incumplimiento de las metas establecidas</v>
      </c>
      <c r="M21" s="186" t="s">
        <v>361</v>
      </c>
      <c r="N21" s="171" t="s">
        <v>357</v>
      </c>
      <c r="O21" s="171" t="s">
        <v>357</v>
      </c>
      <c r="P21" s="171" t="s">
        <v>359</v>
      </c>
      <c r="Q21" s="171" t="s">
        <v>357</v>
      </c>
      <c r="R21" s="172">
        <f t="shared" si="1"/>
        <v>0.75</v>
      </c>
      <c r="S21" s="472"/>
      <c r="T21" s="443"/>
      <c r="U21" s="408"/>
      <c r="V21" s="450"/>
    </row>
    <row r="22" spans="1:22" ht="63.75">
      <c r="A22" s="411"/>
      <c r="B22" s="408"/>
      <c r="C22" s="185" t="str">
        <f>'5- Identificación de Riesgos'!D22</f>
        <v xml:space="preserve">Desconocimiento de normas. </v>
      </c>
      <c r="D22" s="169">
        <v>2</v>
      </c>
      <c r="E22" s="186" t="s">
        <v>366</v>
      </c>
      <c r="F22" s="169" t="s">
        <v>357</v>
      </c>
      <c r="G22" s="169" t="s">
        <v>357</v>
      </c>
      <c r="H22" s="169" t="s">
        <v>357</v>
      </c>
      <c r="I22" s="169" t="s">
        <v>357</v>
      </c>
      <c r="J22" s="172">
        <f t="shared" si="0"/>
        <v>1</v>
      </c>
      <c r="K22" s="472"/>
      <c r="L22" s="169">
        <f>'5- Identificación de Riesgos'!I22</f>
        <v>0</v>
      </c>
      <c r="M22" s="189"/>
      <c r="N22" s="169"/>
      <c r="O22" s="169"/>
      <c r="P22" s="169"/>
      <c r="Q22" s="169"/>
      <c r="R22" s="172"/>
      <c r="S22" s="472"/>
      <c r="T22" s="443"/>
      <c r="U22" s="408"/>
      <c r="V22" s="450"/>
    </row>
    <row r="23" spans="1:22">
      <c r="A23" s="411"/>
      <c r="B23" s="408"/>
      <c r="C23" s="185"/>
      <c r="D23" s="169"/>
      <c r="E23" s="186"/>
      <c r="F23" s="169"/>
      <c r="G23" s="169"/>
      <c r="H23" s="169"/>
      <c r="I23" s="169"/>
      <c r="J23" s="172"/>
      <c r="K23" s="472"/>
      <c r="L23" s="169">
        <f>'5- Identificación de Riesgos'!I23</f>
        <v>0</v>
      </c>
      <c r="M23" s="189"/>
      <c r="N23" s="169"/>
      <c r="O23" s="169"/>
      <c r="P23" s="169"/>
      <c r="Q23" s="169"/>
      <c r="R23" s="172"/>
      <c r="S23" s="472"/>
      <c r="T23" s="443"/>
      <c r="U23" s="408"/>
      <c r="V23" s="450"/>
    </row>
    <row r="24" spans="1:22" ht="76.5">
      <c r="A24" s="411"/>
      <c r="B24" s="408"/>
      <c r="C24" s="185" t="str">
        <f>'5- Identificación de Riesgos'!D24</f>
        <v>Falta de capacitación en la formulación de planes y programas.</v>
      </c>
      <c r="D24" s="169">
        <v>3</v>
      </c>
      <c r="E24" s="186" t="s">
        <v>362</v>
      </c>
      <c r="F24" s="169" t="s">
        <v>357</v>
      </c>
      <c r="G24" s="169" t="s">
        <v>357</v>
      </c>
      <c r="H24" s="169" t="s">
        <v>357</v>
      </c>
      <c r="I24" s="169" t="s">
        <v>357</v>
      </c>
      <c r="J24" s="172">
        <f t="shared" si="0"/>
        <v>1</v>
      </c>
      <c r="K24" s="472"/>
      <c r="L24" s="169">
        <f>'5- Identificación de Riesgos'!I24</f>
        <v>0</v>
      </c>
      <c r="M24" s="189"/>
      <c r="N24" s="169"/>
      <c r="O24" s="169"/>
      <c r="P24" s="169"/>
      <c r="Q24" s="169"/>
      <c r="R24" s="172"/>
      <c r="S24" s="472"/>
      <c r="T24" s="443"/>
      <c r="U24" s="408"/>
      <c r="V24" s="450"/>
    </row>
    <row r="25" spans="1:22">
      <c r="A25" s="411"/>
      <c r="B25" s="408"/>
      <c r="C25" s="185"/>
      <c r="D25" s="169"/>
      <c r="E25" s="186"/>
      <c r="F25" s="169"/>
      <c r="G25" s="169"/>
      <c r="H25" s="169"/>
      <c r="I25" s="169"/>
      <c r="J25" s="172"/>
      <c r="K25" s="472"/>
      <c r="L25" s="169">
        <f>'5- Identificación de Riesgos'!I25</f>
        <v>0</v>
      </c>
      <c r="M25" s="189"/>
      <c r="N25" s="169"/>
      <c r="O25" s="169"/>
      <c r="P25" s="169"/>
      <c r="Q25" s="169"/>
      <c r="R25" s="172"/>
      <c r="S25" s="472"/>
      <c r="T25" s="443"/>
      <c r="U25" s="408"/>
      <c r="V25" s="450"/>
    </row>
    <row r="26" spans="1:22" ht="44.25" customHeight="1">
      <c r="A26" s="411"/>
      <c r="B26" s="408"/>
      <c r="C26" s="185" t="str">
        <f>'5- Identificación de Riesgos'!D26</f>
        <v>Información desactualizada o incompleta o fragmentada.</v>
      </c>
      <c r="D26" s="169">
        <v>4</v>
      </c>
      <c r="E26" s="186" t="s">
        <v>367</v>
      </c>
      <c r="F26" s="169" t="s">
        <v>359</v>
      </c>
      <c r="G26" s="169" t="s">
        <v>359</v>
      </c>
      <c r="H26" s="169" t="s">
        <v>357</v>
      </c>
      <c r="I26" s="169" t="s">
        <v>357</v>
      </c>
      <c r="J26" s="172">
        <f t="shared" si="0"/>
        <v>0.5</v>
      </c>
      <c r="K26" s="472"/>
      <c r="L26" s="169">
        <f>'5- Identificación de Riesgos'!I26</f>
        <v>0</v>
      </c>
      <c r="M26" s="189"/>
      <c r="N26" s="169"/>
      <c r="O26" s="169"/>
      <c r="P26" s="169"/>
      <c r="Q26" s="169"/>
      <c r="R26" s="172"/>
      <c r="S26" s="472"/>
      <c r="T26" s="443"/>
      <c r="U26" s="408"/>
      <c r="V26" s="450"/>
    </row>
    <row r="27" spans="1:22">
      <c r="A27" s="411"/>
      <c r="B27" s="408"/>
      <c r="C27" s="185"/>
      <c r="D27" s="169"/>
      <c r="E27" s="186"/>
      <c r="F27" s="169"/>
      <c r="G27" s="169"/>
      <c r="H27" s="169"/>
      <c r="I27" s="169"/>
      <c r="J27" s="172"/>
      <c r="K27" s="472"/>
      <c r="L27" s="169">
        <f>'5- Identificación de Riesgos'!I27</f>
        <v>0</v>
      </c>
      <c r="M27" s="189"/>
      <c r="N27" s="169"/>
      <c r="O27" s="169"/>
      <c r="P27" s="169"/>
      <c r="Q27" s="169"/>
      <c r="R27" s="172"/>
      <c r="S27" s="472"/>
      <c r="T27" s="443"/>
      <c r="U27" s="408"/>
      <c r="V27" s="450"/>
    </row>
    <row r="28" spans="1:22">
      <c r="A28" s="411"/>
      <c r="B28" s="408"/>
      <c r="C28" s="185"/>
      <c r="D28" s="169"/>
      <c r="E28" s="186"/>
      <c r="F28" s="169"/>
      <c r="G28" s="169"/>
      <c r="H28" s="169"/>
      <c r="I28" s="169"/>
      <c r="J28" s="172"/>
      <c r="K28" s="472"/>
      <c r="L28" s="169">
        <f>'5- Identificación de Riesgos'!I28</f>
        <v>0</v>
      </c>
      <c r="M28" s="189"/>
      <c r="N28" s="169"/>
      <c r="O28" s="169"/>
      <c r="P28" s="169"/>
      <c r="Q28" s="169"/>
      <c r="R28" s="172"/>
      <c r="S28" s="472"/>
      <c r="T28" s="443"/>
      <c r="U28" s="408"/>
      <c r="V28" s="450"/>
    </row>
    <row r="29" spans="1:22">
      <c r="A29" s="412"/>
      <c r="B29" s="409"/>
      <c r="C29" s="185"/>
      <c r="D29" s="170"/>
      <c r="E29" s="188"/>
      <c r="F29" s="170"/>
      <c r="G29" s="170"/>
      <c r="H29" s="170"/>
      <c r="I29" s="170"/>
      <c r="J29" s="201"/>
      <c r="K29" s="473"/>
      <c r="L29" s="170">
        <f>'5- Identificación de Riesgos'!I29</f>
        <v>0</v>
      </c>
      <c r="M29" s="190"/>
      <c r="N29" s="170"/>
      <c r="O29" s="170"/>
      <c r="P29" s="170"/>
      <c r="Q29" s="170"/>
      <c r="R29" s="201"/>
      <c r="S29" s="473"/>
      <c r="T29" s="444"/>
      <c r="U29" s="409"/>
      <c r="V29" s="451"/>
    </row>
    <row r="30" spans="1:22" ht="75.75" customHeight="1">
      <c r="A30" s="410">
        <f>'5- Identificación de Riesgos'!A30</f>
        <v>3</v>
      </c>
      <c r="B30" s="407" t="str">
        <f>'5- Identificación de Riesgos'!B30</f>
        <v>Corrupción</v>
      </c>
      <c r="C30" s="185" t="str">
        <f>'5- Identificación de Riesgos'!D30</f>
        <v>1.Insuficientes programas de capacitación para la toma de conciencia debido al desconocimiento de la ley anti soborno (ISO 37001:2016), Plan Anticorrupción y  de los  valores y principios propios de la entidad.</v>
      </c>
      <c r="D30" s="291"/>
      <c r="E30" s="299" t="s">
        <v>368</v>
      </c>
      <c r="F30" s="169" t="s">
        <v>357</v>
      </c>
      <c r="G30" s="169" t="s">
        <v>357</v>
      </c>
      <c r="H30" s="169" t="s">
        <v>357</v>
      </c>
      <c r="I30" s="169" t="s">
        <v>357</v>
      </c>
      <c r="J30" s="173">
        <f t="shared" ref="J30:J34" si="3">COUNTIF(F30:I30,"SI")/4</f>
        <v>1</v>
      </c>
      <c r="K30" s="471">
        <f>AVERAGE(J30:J39)</f>
        <v>1</v>
      </c>
      <c r="L30" s="170" t="str">
        <f>'5- Identificación de Riesgos'!I30</f>
        <v>Afectación de reputacion,imagén,  credibilidad, satisfacción de usuarios y PI</v>
      </c>
      <c r="M30" s="302" t="s">
        <v>358</v>
      </c>
      <c r="N30" s="169" t="s">
        <v>359</v>
      </c>
      <c r="O30" s="169" t="s">
        <v>359</v>
      </c>
      <c r="P30" s="169" t="s">
        <v>357</v>
      </c>
      <c r="Q30" s="169" t="s">
        <v>357</v>
      </c>
      <c r="R30" s="173">
        <f t="shared" ref="R30" si="4">SUM(COUNTIF(N30,"SI")*25%,COUNTIF(O30,"SI")*40%,COUNTIF(P30,"SI")*25%,COUNTIF(Q30,"SI")*10%)</f>
        <v>0.35</v>
      </c>
      <c r="S30" s="471">
        <f t="shared" ref="S30" si="5">AVERAGE(R30:R39)</f>
        <v>0.35</v>
      </c>
      <c r="T30" s="442"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07"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Mayor - 4</v>
      </c>
      <c r="V30" s="449" t="str">
        <f>CONCATENATE(VLOOKUP((LEFT(T30,LEN(T30)-4)&amp;LEFT(U30,LEN(U30)-4)),'9- Matriz de Calor '!$D$18:$E$42,2,0)," - ",RIGHT(T30,1)*RIGHT(U30,1))</f>
        <v>Alto  - 4</v>
      </c>
    </row>
    <row r="31" spans="1:22" ht="37.5" customHeight="1">
      <c r="A31" s="411"/>
      <c r="B31" s="408"/>
      <c r="C31" s="185" t="str">
        <f>'5- Identificación de Riesgos'!D31</f>
        <v xml:space="preserve">2. Desconocimiento del Código de Ética y Buen Gobierno.    </v>
      </c>
      <c r="D31" s="291"/>
      <c r="E31" s="299" t="s">
        <v>369</v>
      </c>
      <c r="F31" s="169" t="s">
        <v>357</v>
      </c>
      <c r="G31" s="169" t="s">
        <v>357</v>
      </c>
      <c r="H31" s="169" t="s">
        <v>357</v>
      </c>
      <c r="I31" s="169" t="s">
        <v>357</v>
      </c>
      <c r="J31" s="172">
        <f t="shared" si="3"/>
        <v>1</v>
      </c>
      <c r="K31" s="472"/>
      <c r="L31" s="170"/>
      <c r="M31" s="190"/>
      <c r="N31" s="170"/>
      <c r="O31" s="170"/>
      <c r="P31" s="170"/>
      <c r="Q31" s="170"/>
      <c r="R31" s="201"/>
      <c r="S31" s="472"/>
      <c r="T31" s="443"/>
      <c r="U31" s="408"/>
      <c r="V31" s="450"/>
    </row>
    <row r="32" spans="1:22" ht="36" customHeight="1">
      <c r="A32" s="411"/>
      <c r="B32" s="408"/>
      <c r="C32" s="185" t="str">
        <f>'5- Identificación de Riesgos'!D32</f>
        <v>3.Carencia de compromiso  y transparencia de los servidores judiciales con la Entidad.</v>
      </c>
      <c r="D32" s="291"/>
      <c r="E32" s="301" t="s">
        <v>370</v>
      </c>
      <c r="F32" s="169" t="s">
        <v>357</v>
      </c>
      <c r="G32" s="169" t="s">
        <v>357</v>
      </c>
      <c r="H32" s="169" t="s">
        <v>357</v>
      </c>
      <c r="I32" s="169" t="s">
        <v>357</v>
      </c>
      <c r="J32" s="172">
        <f t="shared" si="3"/>
        <v>1</v>
      </c>
      <c r="K32" s="472"/>
      <c r="L32" s="170"/>
      <c r="M32" s="190"/>
      <c r="N32" s="170"/>
      <c r="O32" s="170"/>
      <c r="P32" s="170"/>
      <c r="Q32" s="170"/>
      <c r="R32" s="201"/>
      <c r="S32" s="472"/>
      <c r="T32" s="443"/>
      <c r="U32" s="408"/>
      <c r="V32" s="450"/>
    </row>
    <row r="33" spans="1:22" ht="38.25">
      <c r="A33" s="411"/>
      <c r="B33" s="408"/>
      <c r="C33" s="185" t="str">
        <f>'5- Identificación de Riesgos'!D33</f>
        <v>4.Deficiencia del control y seguimiento de la gestión ejercida por los servidores judiciales.</v>
      </c>
      <c r="D33" s="291"/>
      <c r="E33" s="300" t="s">
        <v>371</v>
      </c>
      <c r="F33" s="169" t="s">
        <v>357</v>
      </c>
      <c r="G33" s="169" t="s">
        <v>357</v>
      </c>
      <c r="H33" s="169" t="s">
        <v>357</v>
      </c>
      <c r="I33" s="169" t="s">
        <v>357</v>
      </c>
      <c r="J33" s="172">
        <f t="shared" si="3"/>
        <v>1</v>
      </c>
      <c r="K33" s="472"/>
      <c r="L33" s="170"/>
      <c r="M33" s="190"/>
      <c r="N33" s="170"/>
      <c r="O33" s="170"/>
      <c r="P33" s="170"/>
      <c r="Q33" s="170"/>
      <c r="R33" s="201"/>
      <c r="S33" s="472"/>
      <c r="T33" s="443"/>
      <c r="U33" s="408"/>
      <c r="V33" s="450"/>
    </row>
    <row r="34" spans="1:22" ht="38.25">
      <c r="A34" s="411"/>
      <c r="B34" s="408"/>
      <c r="C34" s="185" t="str">
        <f>'5- Identificación de Riesgos'!D34</f>
        <v xml:space="preserve">5.Obtención de beneficios propios </v>
      </c>
      <c r="D34" s="291"/>
      <c r="E34" s="300" t="s">
        <v>371</v>
      </c>
      <c r="F34" s="169" t="s">
        <v>357</v>
      </c>
      <c r="G34" s="169" t="s">
        <v>357</v>
      </c>
      <c r="H34" s="169" t="s">
        <v>357</v>
      </c>
      <c r="I34" s="169" t="s">
        <v>357</v>
      </c>
      <c r="J34" s="172">
        <f t="shared" si="3"/>
        <v>1</v>
      </c>
      <c r="K34" s="472"/>
      <c r="L34" s="170"/>
      <c r="M34" s="190"/>
      <c r="N34" s="170"/>
      <c r="O34" s="170"/>
      <c r="P34" s="170"/>
      <c r="Q34" s="170"/>
      <c r="R34" s="201"/>
      <c r="S34" s="472"/>
      <c r="T34" s="443"/>
      <c r="U34" s="408"/>
      <c r="V34" s="450"/>
    </row>
    <row r="35" spans="1:22">
      <c r="A35" s="411"/>
      <c r="B35" s="408"/>
      <c r="C35" s="185"/>
      <c r="D35" s="291"/>
      <c r="E35" s="296"/>
      <c r="F35" s="291"/>
      <c r="G35" s="291"/>
      <c r="H35" s="291"/>
      <c r="I35" s="291"/>
      <c r="J35" s="297"/>
      <c r="K35" s="472"/>
      <c r="L35" s="170"/>
      <c r="M35" s="190"/>
      <c r="N35" s="170"/>
      <c r="O35" s="170"/>
      <c r="P35" s="170"/>
      <c r="Q35" s="170"/>
      <c r="R35" s="201"/>
      <c r="S35" s="472"/>
      <c r="T35" s="443"/>
      <c r="U35" s="408"/>
      <c r="V35" s="450"/>
    </row>
    <row r="36" spans="1:22">
      <c r="A36" s="411"/>
      <c r="B36" s="408"/>
      <c r="C36" s="185"/>
      <c r="D36" s="291"/>
      <c r="E36" s="296"/>
      <c r="F36" s="291"/>
      <c r="G36" s="291"/>
      <c r="H36" s="291"/>
      <c r="I36" s="291"/>
      <c r="J36" s="297"/>
      <c r="K36" s="472"/>
      <c r="L36" s="170"/>
      <c r="M36" s="190"/>
      <c r="N36" s="170"/>
      <c r="O36" s="170"/>
      <c r="P36" s="170"/>
      <c r="Q36" s="170"/>
      <c r="R36" s="201"/>
      <c r="S36" s="472"/>
      <c r="T36" s="443"/>
      <c r="U36" s="408"/>
      <c r="V36" s="450"/>
    </row>
    <row r="37" spans="1:22">
      <c r="A37" s="411"/>
      <c r="B37" s="408"/>
      <c r="C37" s="185"/>
      <c r="D37" s="291"/>
      <c r="E37" s="296"/>
      <c r="F37" s="291"/>
      <c r="G37" s="291"/>
      <c r="H37" s="291"/>
      <c r="I37" s="291"/>
      <c r="J37" s="297"/>
      <c r="K37" s="472"/>
      <c r="L37" s="170"/>
      <c r="M37" s="190"/>
      <c r="N37" s="170"/>
      <c r="O37" s="170"/>
      <c r="P37" s="170"/>
      <c r="Q37" s="170"/>
      <c r="R37" s="201"/>
      <c r="S37" s="472"/>
      <c r="T37" s="443"/>
      <c r="U37" s="408"/>
      <c r="V37" s="450"/>
    </row>
    <row r="38" spans="1:22">
      <c r="A38" s="411"/>
      <c r="B38" s="408"/>
      <c r="C38" s="185"/>
      <c r="D38" s="291"/>
      <c r="E38" s="296"/>
      <c r="F38" s="291"/>
      <c r="G38" s="291"/>
      <c r="H38" s="291"/>
      <c r="I38" s="291"/>
      <c r="J38" s="297"/>
      <c r="K38" s="472"/>
      <c r="L38" s="170"/>
      <c r="M38" s="190"/>
      <c r="N38" s="170"/>
      <c r="O38" s="170"/>
      <c r="P38" s="170"/>
      <c r="Q38" s="170"/>
      <c r="R38" s="201"/>
      <c r="S38" s="472"/>
      <c r="T38" s="443"/>
      <c r="U38" s="408"/>
      <c r="V38" s="450"/>
    </row>
    <row r="39" spans="1:22">
      <c r="A39" s="412"/>
      <c r="B39" s="409"/>
      <c r="C39" s="185"/>
      <c r="D39" s="291"/>
      <c r="E39" s="296"/>
      <c r="F39" s="291"/>
      <c r="G39" s="291"/>
      <c r="H39" s="291"/>
      <c r="I39" s="291"/>
      <c r="J39" s="297"/>
      <c r="K39" s="473"/>
      <c r="L39" s="170"/>
      <c r="M39" s="190"/>
      <c r="N39" s="170"/>
      <c r="O39" s="170"/>
      <c r="P39" s="170"/>
      <c r="Q39" s="170"/>
      <c r="R39" s="201"/>
      <c r="S39" s="473"/>
      <c r="T39" s="444"/>
      <c r="U39" s="409"/>
      <c r="V39" s="451"/>
    </row>
    <row r="40" spans="1:22" ht="75.75" customHeight="1">
      <c r="A40" s="401">
        <f>'5- Identificación de Riesgos'!A40</f>
        <v>4</v>
      </c>
      <c r="B40" s="407" t="str">
        <f>'5- Identificación de Riesgos'!B40</f>
        <v xml:space="preserve">Recibir dádivas o beneficios a nombre propio o de terceros para direccionar planes a desarrollar y recursos de financiación </v>
      </c>
      <c r="C40" s="183" t="str">
        <f>'5- Identificación de Riesgos'!D40</f>
        <v>Insuficientes programas de capacitación para la toma de conciencia debido al desconocimiento de la ley antisoborno (ISO 37001: 2016), Plan Anticorrupcion y de los Valores y Principios propios de la Entidad</v>
      </c>
      <c r="D40" s="168">
        <v>1</v>
      </c>
      <c r="E40" s="186" t="s">
        <v>368</v>
      </c>
      <c r="F40" s="168" t="s">
        <v>357</v>
      </c>
      <c r="G40" s="168" t="s">
        <v>357</v>
      </c>
      <c r="H40" s="168" t="s">
        <v>357</v>
      </c>
      <c r="I40" s="168" t="s">
        <v>357</v>
      </c>
      <c r="J40" s="173">
        <f t="shared" ref="J40:J44" si="6">COUNTIF(F40:I40,"SI")/4</f>
        <v>1</v>
      </c>
      <c r="K40" s="471">
        <f>AVERAGE(J40:J49)</f>
        <v>0.75</v>
      </c>
      <c r="L40" s="168" t="str">
        <f>'5- Identificación de Riesgos'!I40</f>
        <v>Afectación de reputacion,imagén,  credibilidad, satisfacción de usuarios y PI</v>
      </c>
      <c r="M40" s="184" t="s">
        <v>358</v>
      </c>
      <c r="N40" s="168" t="s">
        <v>359</v>
      </c>
      <c r="O40" s="168" t="s">
        <v>359</v>
      </c>
      <c r="P40" s="168" t="s">
        <v>357</v>
      </c>
      <c r="Q40" s="168" t="s">
        <v>357</v>
      </c>
      <c r="R40" s="173">
        <f t="shared" ref="R40" si="7">SUM(COUNTIF(N40,"SI")*25%,COUNTIF(O40,"SI")*40%,COUNTIF(P40,"SI")*25%,COUNTIF(Q40,"SI")*10%)</f>
        <v>0.35</v>
      </c>
      <c r="S40" s="471">
        <f t="shared" ref="S40" si="8">AVERAGE(R40:R49)</f>
        <v>0.35</v>
      </c>
      <c r="T40" s="501"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Alta - 4</v>
      </c>
      <c r="U40" s="407"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Moderado - 3</v>
      </c>
      <c r="V40" s="449" t="str">
        <f>CONCATENATE(VLOOKUP((LEFT(T40,LEN(T40)-4)&amp;LEFT(U40,LEN(U40)-4)),'9- Matriz de Calor '!$D$18:$E$42,2,0)," - ",RIGHT(T40,1)*RIGHT(U40,1))</f>
        <v>Alto - 12</v>
      </c>
    </row>
    <row r="41" spans="1:22" ht="30.75" thickBot="1">
      <c r="A41" s="402"/>
      <c r="B41" s="408"/>
      <c r="C41" s="185" t="str">
        <f>'5- Identificación de Riesgos'!D41</f>
        <v>Desconocimiento y no aplicación del código de ética y buen gobieno</v>
      </c>
      <c r="D41" s="169">
        <v>2</v>
      </c>
      <c r="E41" s="186" t="s">
        <v>369</v>
      </c>
      <c r="F41" s="168" t="s">
        <v>357</v>
      </c>
      <c r="G41" s="168" t="s">
        <v>357</v>
      </c>
      <c r="H41" s="168" t="s">
        <v>357</v>
      </c>
      <c r="I41" s="168" t="s">
        <v>357</v>
      </c>
      <c r="J41" s="172">
        <f t="shared" si="6"/>
        <v>1</v>
      </c>
      <c r="K41" s="472"/>
      <c r="L41" s="168">
        <f>'5- Identificación de Riesgos'!I41</f>
        <v>0</v>
      </c>
      <c r="M41" s="284"/>
      <c r="N41" s="169"/>
      <c r="O41" s="169"/>
      <c r="P41" s="169"/>
      <c r="Q41" s="169"/>
      <c r="R41" s="172"/>
      <c r="S41" s="472"/>
      <c r="T41" s="502"/>
      <c r="U41" s="408"/>
      <c r="V41" s="450"/>
    </row>
    <row r="42" spans="1:22" ht="39" thickBot="1">
      <c r="A42" s="402"/>
      <c r="B42" s="408"/>
      <c r="C42" s="185" t="str">
        <f>'5- Identificación de Riesgos'!D42</f>
        <v>Carencia de compromiso y transparencia de los servidore judiciales.</v>
      </c>
      <c r="D42" s="169">
        <v>3</v>
      </c>
      <c r="E42" s="283" t="s">
        <v>371</v>
      </c>
      <c r="F42" s="168" t="s">
        <v>357</v>
      </c>
      <c r="G42" s="168" t="s">
        <v>357</v>
      </c>
      <c r="H42" s="168" t="s">
        <v>357</v>
      </c>
      <c r="I42" s="168" t="s">
        <v>357</v>
      </c>
      <c r="J42" s="172">
        <f t="shared" si="6"/>
        <v>1</v>
      </c>
      <c r="K42" s="472"/>
      <c r="L42" s="168">
        <f>'5- Identificación de Riesgos'!I42</f>
        <v>0</v>
      </c>
      <c r="M42" s="287"/>
      <c r="N42" s="169"/>
      <c r="O42" s="169"/>
      <c r="P42" s="169"/>
      <c r="Q42" s="169"/>
      <c r="R42" s="172"/>
      <c r="S42" s="472"/>
      <c r="T42" s="502"/>
      <c r="U42" s="408"/>
      <c r="V42" s="450"/>
    </row>
    <row r="43" spans="1:22" ht="38.25" customHeight="1" thickBot="1">
      <c r="A43" s="402"/>
      <c r="B43" s="408"/>
      <c r="C43" s="185" t="str">
        <f>'5- Identificación de Riesgos'!D43</f>
        <v>Deficiencia de controles en el trámite de los documentos</v>
      </c>
      <c r="D43" s="169">
        <v>4</v>
      </c>
      <c r="E43" s="186" t="s">
        <v>372</v>
      </c>
      <c r="F43" s="169" t="s">
        <v>359</v>
      </c>
      <c r="G43" s="169" t="s">
        <v>357</v>
      </c>
      <c r="H43" s="169" t="s">
        <v>359</v>
      </c>
      <c r="I43" s="169" t="s">
        <v>357</v>
      </c>
      <c r="J43" s="172">
        <f t="shared" si="6"/>
        <v>0.5</v>
      </c>
      <c r="K43" s="472"/>
      <c r="L43" s="168">
        <f>'5- Identificación de Riesgos'!I43</f>
        <v>0</v>
      </c>
      <c r="M43" s="287"/>
      <c r="N43" s="169"/>
      <c r="O43" s="169"/>
      <c r="P43" s="169"/>
      <c r="Q43" s="169"/>
      <c r="R43" s="172"/>
      <c r="S43" s="472"/>
      <c r="T43" s="502"/>
      <c r="U43" s="408"/>
      <c r="V43" s="450"/>
    </row>
    <row r="44" spans="1:22" ht="30.75" thickBot="1">
      <c r="A44" s="402"/>
      <c r="B44" s="408"/>
      <c r="C44" s="185" t="str">
        <f>'5- Identificación de Riesgos'!D44</f>
        <v>No aplicación adecuada de los procedimientos de control</v>
      </c>
      <c r="D44" s="169">
        <v>5</v>
      </c>
      <c r="E44" s="175" t="s">
        <v>373</v>
      </c>
      <c r="F44" s="169" t="s">
        <v>359</v>
      </c>
      <c r="G44" s="169" t="s">
        <v>359</v>
      </c>
      <c r="H44" s="169" t="s">
        <v>359</v>
      </c>
      <c r="I44" s="169" t="s">
        <v>357</v>
      </c>
      <c r="J44" s="172">
        <f t="shared" si="6"/>
        <v>0.25</v>
      </c>
      <c r="K44" s="472"/>
      <c r="L44" s="168">
        <f>'5- Identificación de Riesgos'!I44</f>
        <v>0</v>
      </c>
      <c r="M44" s="286"/>
      <c r="N44" s="169"/>
      <c r="O44" s="169"/>
      <c r="P44" s="169"/>
      <c r="Q44" s="169"/>
      <c r="R44" s="172"/>
      <c r="S44" s="472"/>
      <c r="T44" s="502"/>
      <c r="U44" s="408"/>
      <c r="V44" s="450"/>
    </row>
    <row r="45" spans="1:22" ht="15.75" thickBot="1">
      <c r="A45" s="402"/>
      <c r="B45" s="408"/>
      <c r="C45" s="185">
        <f>'5- Identificación de Riesgos'!D45</f>
        <v>0</v>
      </c>
      <c r="D45" s="169"/>
      <c r="E45" s="186"/>
      <c r="F45" s="169"/>
      <c r="G45" s="169"/>
      <c r="H45" s="169"/>
      <c r="I45" s="169"/>
      <c r="J45" s="172"/>
      <c r="K45" s="472"/>
      <c r="L45" s="168">
        <f>'5- Identificación de Riesgos'!I45</f>
        <v>0</v>
      </c>
      <c r="M45" s="189"/>
      <c r="N45" s="169"/>
      <c r="O45" s="169"/>
      <c r="P45" s="169"/>
      <c r="Q45" s="169"/>
      <c r="R45" s="172"/>
      <c r="S45" s="472"/>
      <c r="T45" s="502"/>
      <c r="U45" s="408"/>
      <c r="V45" s="450"/>
    </row>
    <row r="46" spans="1:22" ht="15.75" thickBot="1">
      <c r="A46" s="402"/>
      <c r="B46" s="408"/>
      <c r="C46" s="185">
        <f>'5- Identificación de Riesgos'!D46</f>
        <v>0</v>
      </c>
      <c r="D46" s="169"/>
      <c r="E46" s="186"/>
      <c r="F46" s="169"/>
      <c r="G46" s="169"/>
      <c r="H46" s="169"/>
      <c r="I46" s="169"/>
      <c r="J46" s="172"/>
      <c r="K46" s="472"/>
      <c r="L46" s="168">
        <f>'5- Identificación de Riesgos'!I46</f>
        <v>0</v>
      </c>
      <c r="M46" s="189"/>
      <c r="N46" s="169"/>
      <c r="O46" s="169"/>
      <c r="P46" s="169"/>
      <c r="Q46" s="169"/>
      <c r="R46" s="172"/>
      <c r="S46" s="472"/>
      <c r="T46" s="502"/>
      <c r="U46" s="408"/>
      <c r="V46" s="450"/>
    </row>
    <row r="47" spans="1:22" ht="15.75" thickBot="1">
      <c r="A47" s="402"/>
      <c r="B47" s="408"/>
      <c r="C47" s="185">
        <f>'5- Identificación de Riesgos'!D47</f>
        <v>0</v>
      </c>
      <c r="D47" s="169"/>
      <c r="E47" s="186"/>
      <c r="F47" s="169"/>
      <c r="G47" s="169"/>
      <c r="H47" s="169"/>
      <c r="I47" s="169"/>
      <c r="J47" s="172"/>
      <c r="K47" s="472"/>
      <c r="L47" s="168">
        <f>'5- Identificación de Riesgos'!I47</f>
        <v>0</v>
      </c>
      <c r="M47" s="189"/>
      <c r="N47" s="169"/>
      <c r="O47" s="169"/>
      <c r="P47" s="169"/>
      <c r="Q47" s="169"/>
      <c r="R47" s="172"/>
      <c r="S47" s="472"/>
      <c r="T47" s="502"/>
      <c r="U47" s="408"/>
      <c r="V47" s="450"/>
    </row>
    <row r="48" spans="1:22" ht="15.75" thickBot="1">
      <c r="A48" s="402"/>
      <c r="B48" s="408"/>
      <c r="C48" s="185">
        <f>'5- Identificación de Riesgos'!D48</f>
        <v>0</v>
      </c>
      <c r="D48" s="169"/>
      <c r="E48" s="186"/>
      <c r="F48" s="169"/>
      <c r="G48" s="169"/>
      <c r="H48" s="169"/>
      <c r="I48" s="169"/>
      <c r="J48" s="172"/>
      <c r="K48" s="472"/>
      <c r="L48" s="168">
        <f>'5- Identificación de Riesgos'!I48</f>
        <v>0</v>
      </c>
      <c r="M48" s="189"/>
      <c r="N48" s="169"/>
      <c r="O48" s="169"/>
      <c r="P48" s="169"/>
      <c r="Q48" s="169"/>
      <c r="R48" s="172"/>
      <c r="S48" s="472"/>
      <c r="T48" s="502"/>
      <c r="U48" s="408"/>
      <c r="V48" s="450"/>
    </row>
    <row r="49" spans="1:22" ht="15.75" thickBot="1">
      <c r="A49" s="403"/>
      <c r="B49" s="409"/>
      <c r="C49" s="187">
        <f>'5- Identificación de Riesgos'!D49</f>
        <v>0</v>
      </c>
      <c r="D49" s="170"/>
      <c r="E49" s="188"/>
      <c r="F49" s="170"/>
      <c r="G49" s="170"/>
      <c r="H49" s="170"/>
      <c r="I49" s="170"/>
      <c r="J49" s="201"/>
      <c r="K49" s="473"/>
      <c r="L49" s="168">
        <f>'5- Identificación de Riesgos'!I49</f>
        <v>0</v>
      </c>
      <c r="M49" s="190"/>
      <c r="N49" s="170"/>
      <c r="O49" s="170"/>
      <c r="P49" s="170"/>
      <c r="Q49" s="170"/>
      <c r="R49" s="201"/>
      <c r="S49" s="473"/>
      <c r="T49" s="503"/>
      <c r="U49" s="409"/>
      <c r="V49" s="451"/>
    </row>
    <row r="50" spans="1:22" ht="75" customHeight="1" thickBot="1">
      <c r="A50" s="401">
        <v>4</v>
      </c>
      <c r="B50" s="407" t="str">
        <f>'5- Identificación de Riesgos'!B50</f>
        <v xml:space="preserve">Ofrecer, prometer, entregar, aceptar o solicitar una ventaja indebida  a favor propio o de terceros al realizar el seguimiento de la planeación estratégica de forma deficiente, incompleta e inorportuna </v>
      </c>
      <c r="C50" s="183" t="str">
        <f>'5- Identificación de Riesgos'!D50</f>
        <v>Falta de ética de los servidores públicos (Debilidades en principios y valores)</v>
      </c>
      <c r="D50" s="168">
        <v>1</v>
      </c>
      <c r="E50" s="265" t="s">
        <v>374</v>
      </c>
      <c r="F50" s="168" t="s">
        <v>357</v>
      </c>
      <c r="G50" s="168" t="s">
        <v>357</v>
      </c>
      <c r="H50" s="168" t="s">
        <v>357</v>
      </c>
      <c r="I50" s="168" t="s">
        <v>357</v>
      </c>
      <c r="J50" s="173">
        <f t="shared" ref="J50:J52" si="9">COUNTIF(F50:I50,"SI")/4</f>
        <v>1</v>
      </c>
      <c r="K50" s="471">
        <f t="shared" ref="K50" si="10">AVERAGE(J50:J59)</f>
        <v>1</v>
      </c>
      <c r="L50" s="168" t="str">
        <f>'5- Identificación de Riesgos'!I50</f>
        <v>Afectación de reputacion,imagén,  credibilidad, satisfacción de usuarios y PI</v>
      </c>
      <c r="M50" s="184" t="s">
        <v>358</v>
      </c>
      <c r="N50" s="168" t="s">
        <v>359</v>
      </c>
      <c r="O50" s="168" t="s">
        <v>359</v>
      </c>
      <c r="P50" s="168" t="s">
        <v>357</v>
      </c>
      <c r="Q50" s="168" t="s">
        <v>357</v>
      </c>
      <c r="R50" s="173">
        <f t="shared" ref="R50" si="11">SUM(COUNTIF(N50,"SI")*25%,COUNTIF(O50,"SI")*40%,COUNTIF(P50,"SI")*25%,COUNTIF(Q50,"SI")*10%)</f>
        <v>0.35</v>
      </c>
      <c r="S50" s="471">
        <f t="shared" ref="S50" si="12">AVERAGE(R50:R59)</f>
        <v>0.35</v>
      </c>
      <c r="T50" s="44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07"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449" t="str">
        <f>CONCATENATE(VLOOKUP((LEFT(T50,LEN(T50)-4)&amp;LEFT(U50,LEN(U50)-4)),'9- Matriz de Calor '!$D$18:$E$42,2,0)," - ",RIGHT(T50,1)*RIGHT(U50,1))</f>
        <v>Moderado - 3</v>
      </c>
    </row>
    <row r="51" spans="1:22" ht="30.75" thickBot="1">
      <c r="A51" s="402"/>
      <c r="B51" s="408"/>
      <c r="C51" s="185" t="str">
        <f>'5- Identificación de Riesgos'!D51</f>
        <v xml:space="preserve">Falta identificar y hacer seguimiento a funcionarios sensibles </v>
      </c>
      <c r="D51" s="169">
        <v>2</v>
      </c>
      <c r="E51" s="186" t="s">
        <v>375</v>
      </c>
      <c r="F51" s="168" t="s">
        <v>357</v>
      </c>
      <c r="G51" s="168" t="s">
        <v>357</v>
      </c>
      <c r="H51" s="168" t="s">
        <v>357</v>
      </c>
      <c r="I51" s="168" t="s">
        <v>357</v>
      </c>
      <c r="J51" s="172">
        <f t="shared" si="9"/>
        <v>1</v>
      </c>
      <c r="K51" s="472"/>
      <c r="L51" s="169">
        <f>'5- Identificación de Riesgos'!I61</f>
        <v>0</v>
      </c>
      <c r="M51" s="285"/>
      <c r="N51" s="169"/>
      <c r="O51" s="169"/>
      <c r="P51" s="169"/>
      <c r="Q51" s="169"/>
      <c r="R51" s="172"/>
      <c r="S51" s="472"/>
      <c r="T51" s="443"/>
      <c r="U51" s="408"/>
      <c r="V51" s="450"/>
    </row>
    <row r="52" spans="1:22" ht="30" customHeight="1">
      <c r="A52" s="402"/>
      <c r="B52" s="408"/>
      <c r="C52" s="185" t="str">
        <f>'5- Identificación de Riesgos'!D52</f>
        <v>Insuficiente seguimiento a la ejecución de los proyectos de inversión y la destinación de los recursos</v>
      </c>
      <c r="D52" s="169">
        <v>3</v>
      </c>
      <c r="E52" s="206" t="s">
        <v>376</v>
      </c>
      <c r="F52" s="168" t="s">
        <v>357</v>
      </c>
      <c r="G52" s="168" t="s">
        <v>357</v>
      </c>
      <c r="H52" s="168" t="s">
        <v>357</v>
      </c>
      <c r="I52" s="168" t="s">
        <v>357</v>
      </c>
      <c r="J52" s="172">
        <f t="shared" si="9"/>
        <v>1</v>
      </c>
      <c r="K52" s="472"/>
      <c r="L52" s="169">
        <f>'5- Identificación de Riesgos'!I62</f>
        <v>0</v>
      </c>
      <c r="M52" s="189"/>
      <c r="N52" s="169"/>
      <c r="O52" s="169"/>
      <c r="P52" s="169"/>
      <c r="Q52" s="169"/>
      <c r="R52" s="172"/>
      <c r="S52" s="472"/>
      <c r="T52" s="443"/>
      <c r="U52" s="408"/>
      <c r="V52" s="450"/>
    </row>
    <row r="53" spans="1:22">
      <c r="A53" s="402"/>
      <c r="B53" s="408"/>
      <c r="C53" s="185"/>
      <c r="D53" s="169"/>
      <c r="E53" s="186"/>
      <c r="F53" s="169"/>
      <c r="G53" s="169"/>
      <c r="H53" s="169"/>
      <c r="I53" s="169"/>
      <c r="J53" s="172"/>
      <c r="K53" s="472"/>
      <c r="L53" s="169">
        <f>'5- Identificación de Riesgos'!I63</f>
        <v>0</v>
      </c>
      <c r="M53" s="189"/>
      <c r="N53" s="169"/>
      <c r="O53" s="169"/>
      <c r="P53" s="169"/>
      <c r="Q53" s="169"/>
      <c r="R53" s="172"/>
      <c r="S53" s="472"/>
      <c r="T53" s="443"/>
      <c r="U53" s="408"/>
      <c r="V53" s="450"/>
    </row>
    <row r="54" spans="1:22">
      <c r="A54" s="402"/>
      <c r="B54" s="408"/>
      <c r="C54" s="185"/>
      <c r="D54" s="169"/>
      <c r="E54" s="175"/>
      <c r="F54" s="169"/>
      <c r="G54" s="169"/>
      <c r="H54" s="169"/>
      <c r="I54" s="169"/>
      <c r="J54" s="172"/>
      <c r="K54" s="472"/>
      <c r="L54" s="169">
        <f>'5- Identificación de Riesgos'!I64</f>
        <v>0</v>
      </c>
      <c r="M54" s="189"/>
      <c r="N54" s="169"/>
      <c r="O54" s="169"/>
      <c r="P54" s="169"/>
      <c r="Q54" s="169"/>
      <c r="R54" s="172"/>
      <c r="S54" s="472"/>
      <c r="T54" s="443"/>
      <c r="U54" s="408"/>
      <c r="V54" s="450"/>
    </row>
    <row r="55" spans="1:22">
      <c r="A55" s="402"/>
      <c r="B55" s="408"/>
      <c r="C55" s="185"/>
      <c r="D55" s="169"/>
      <c r="E55" s="186"/>
      <c r="F55" s="169"/>
      <c r="G55" s="169"/>
      <c r="H55" s="169"/>
      <c r="I55" s="169"/>
      <c r="J55" s="172"/>
      <c r="K55" s="472"/>
      <c r="L55" s="169">
        <f>'5- Identificación de Riesgos'!I65</f>
        <v>0</v>
      </c>
      <c r="M55" s="189"/>
      <c r="N55" s="169"/>
      <c r="O55" s="169"/>
      <c r="P55" s="169"/>
      <c r="Q55" s="169"/>
      <c r="R55" s="172"/>
      <c r="S55" s="472"/>
      <c r="T55" s="443"/>
      <c r="U55" s="408"/>
      <c r="V55" s="450"/>
    </row>
    <row r="56" spans="1:22">
      <c r="A56" s="402"/>
      <c r="B56" s="408"/>
      <c r="C56" s="185"/>
      <c r="D56" s="169"/>
      <c r="E56" s="186"/>
      <c r="F56" s="169"/>
      <c r="G56" s="169"/>
      <c r="H56" s="169"/>
      <c r="I56" s="169"/>
      <c r="J56" s="172"/>
      <c r="K56" s="472"/>
      <c r="L56" s="169">
        <f>'5- Identificación de Riesgos'!I66</f>
        <v>0</v>
      </c>
      <c r="M56" s="189"/>
      <c r="N56" s="169"/>
      <c r="O56" s="169"/>
      <c r="P56" s="169"/>
      <c r="Q56" s="169"/>
      <c r="R56" s="172"/>
      <c r="S56" s="472"/>
      <c r="T56" s="443"/>
      <c r="U56" s="408"/>
      <c r="V56" s="450"/>
    </row>
    <row r="57" spans="1:22">
      <c r="A57" s="402"/>
      <c r="B57" s="408"/>
      <c r="C57" s="185"/>
      <c r="D57" s="169"/>
      <c r="E57" s="186"/>
      <c r="F57" s="169"/>
      <c r="G57" s="169"/>
      <c r="H57" s="169"/>
      <c r="I57" s="169"/>
      <c r="J57" s="172"/>
      <c r="K57" s="472"/>
      <c r="L57" s="169">
        <f>'5- Identificación de Riesgos'!I67</f>
        <v>0</v>
      </c>
      <c r="M57" s="189"/>
      <c r="N57" s="169"/>
      <c r="O57" s="169"/>
      <c r="P57" s="169"/>
      <c r="Q57" s="169"/>
      <c r="R57" s="172"/>
      <c r="S57" s="472"/>
      <c r="T57" s="443"/>
      <c r="U57" s="408"/>
      <c r="V57" s="450"/>
    </row>
    <row r="58" spans="1:22">
      <c r="A58" s="402"/>
      <c r="B58" s="408"/>
      <c r="C58" s="185"/>
      <c r="D58" s="169"/>
      <c r="E58" s="186"/>
      <c r="F58" s="169"/>
      <c r="G58" s="169"/>
      <c r="H58" s="169"/>
      <c r="I58" s="169"/>
      <c r="J58" s="172"/>
      <c r="K58" s="472"/>
      <c r="L58" s="169">
        <f>'5- Identificación de Riesgos'!I68</f>
        <v>0</v>
      </c>
      <c r="M58" s="189"/>
      <c r="N58" s="169"/>
      <c r="O58" s="169"/>
      <c r="P58" s="169"/>
      <c r="Q58" s="169"/>
      <c r="R58" s="172"/>
      <c r="S58" s="472"/>
      <c r="T58" s="443"/>
      <c r="U58" s="408"/>
      <c r="V58" s="450"/>
    </row>
    <row r="59" spans="1:22" ht="15.75" thickBot="1">
      <c r="A59" s="403"/>
      <c r="B59" s="409"/>
      <c r="C59" s="187"/>
      <c r="D59" s="170"/>
      <c r="E59" s="188"/>
      <c r="F59" s="170"/>
      <c r="G59" s="170"/>
      <c r="H59" s="170"/>
      <c r="I59" s="170"/>
      <c r="J59" s="201"/>
      <c r="K59" s="473"/>
      <c r="L59" s="170">
        <f>'5- Identificación de Riesgos'!I69</f>
        <v>0</v>
      </c>
      <c r="M59" s="190"/>
      <c r="N59" s="170"/>
      <c r="O59" s="170"/>
      <c r="P59" s="170"/>
      <c r="Q59" s="170"/>
      <c r="R59" s="201"/>
      <c r="S59" s="473"/>
      <c r="T59" s="444"/>
      <c r="U59" s="409"/>
      <c r="V59" s="451"/>
    </row>
  </sheetData>
  <mergeCells count="53">
    <mergeCell ref="U30:U39"/>
    <mergeCell ref="V30:V39"/>
    <mergeCell ref="B30:B39"/>
    <mergeCell ref="A30:A39"/>
    <mergeCell ref="K30:K39"/>
    <mergeCell ref="S30:S39"/>
    <mergeCell ref="T30:T39"/>
    <mergeCell ref="T40:T49"/>
    <mergeCell ref="U40:U49"/>
    <mergeCell ref="V40:V49"/>
    <mergeCell ref="A40:A49"/>
    <mergeCell ref="B40:B49"/>
    <mergeCell ref="K40:K49"/>
    <mergeCell ref="S40:S49"/>
    <mergeCell ref="A20:A2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U50:U59"/>
    <mergeCell ref="V50:V59"/>
    <mergeCell ref="A50:A59"/>
    <mergeCell ref="B50:B59"/>
    <mergeCell ref="K50:K59"/>
    <mergeCell ref="S50:S59"/>
    <mergeCell ref="T50:T59"/>
  </mergeCells>
  <conditionalFormatting sqref="T10 T20 T40 T50 T30">
    <cfRule type="containsText" dxfId="212" priority="274" operator="containsText" text="Muy Baja">
      <formula>NOT(ISERROR(SEARCH("Muy Baja",T10)))</formula>
    </cfRule>
    <cfRule type="containsText" dxfId="211" priority="275" operator="containsText" text="Baja">
      <formula>NOT(ISERROR(SEARCH("Baja",T10)))</formula>
    </cfRule>
    <cfRule type="containsText" dxfId="210" priority="276" operator="containsText" text="Muy Alta">
      <formula>NOT(ISERROR(SEARCH("Muy Alta",T10)))</formula>
    </cfRule>
    <cfRule type="containsText" dxfId="209" priority="278" operator="containsText" text="Alta">
      <formula>NOT(ISERROR(SEARCH("Alta",T10)))</formula>
    </cfRule>
    <cfRule type="containsText" dxfId="208" priority="279" operator="containsText" text="Media">
      <formula>NOT(ISERROR(SEARCH("Media",T10)))</formula>
    </cfRule>
    <cfRule type="containsText" dxfId="207" priority="280" operator="containsText" text="Media">
      <formula>NOT(ISERROR(SEARCH("Media",T10)))</formula>
    </cfRule>
    <cfRule type="containsText" dxfId="206" priority="281" operator="containsText" text="Media">
      <formula>NOT(ISERROR(SEARCH("Media",T10)))</formula>
    </cfRule>
    <cfRule type="containsText" dxfId="205" priority="282" operator="containsText" text="Muy Baja">
      <formula>NOT(ISERROR(SEARCH("Muy Baja",T10)))</formula>
    </cfRule>
    <cfRule type="containsText" dxfId="204" priority="283" operator="containsText" text="Baja">
      <formula>NOT(ISERROR(SEARCH("Baja",T10)))</formula>
    </cfRule>
    <cfRule type="containsText" dxfId="203" priority="284" operator="containsText" text="Muy Baja">
      <formula>NOT(ISERROR(SEARCH("Muy Baja",T10)))</formula>
    </cfRule>
    <cfRule type="containsText" dxfId="202" priority="285" operator="containsText" text="Muy Baja">
      <formula>NOT(ISERROR(SEARCH("Muy Baja",T10)))</formula>
    </cfRule>
    <cfRule type="containsText" dxfId="201" priority="286" operator="containsText" text="Muy Baja">
      <formula>NOT(ISERROR(SEARCH("Muy Baja",T10)))</formula>
    </cfRule>
    <cfRule type="containsText" dxfId="200" priority="287" operator="containsText" text="Muy Baja'Tabla probabilidad'!">
      <formula>NOT(ISERROR(SEARCH("Muy Baja'Tabla probabilidad'!",T10)))</formula>
    </cfRule>
    <cfRule type="containsText" dxfId="199" priority="288" operator="containsText" text="Muy bajo">
      <formula>NOT(ISERROR(SEARCH("Muy bajo",T10)))</formula>
    </cfRule>
    <cfRule type="containsText" dxfId="198" priority="289" operator="containsText" text="Alta">
      <formula>NOT(ISERROR(SEARCH("Alta",T10)))</formula>
    </cfRule>
    <cfRule type="containsText" dxfId="197" priority="290" operator="containsText" text="Media">
      <formula>NOT(ISERROR(SEARCH("Media",T10)))</formula>
    </cfRule>
    <cfRule type="containsText" dxfId="196" priority="291" operator="containsText" text="Baja">
      <formula>NOT(ISERROR(SEARCH("Baja",T10)))</formula>
    </cfRule>
    <cfRule type="containsText" dxfId="195" priority="292" operator="containsText" text="Muy baja">
      <formula>NOT(ISERROR(SEARCH("Muy baja",T10)))</formula>
    </cfRule>
    <cfRule type="cellIs" dxfId="194" priority="295" operator="between">
      <formula>1</formula>
      <formula>2</formula>
    </cfRule>
    <cfRule type="cellIs" dxfId="193" priority="296" operator="between">
      <formula>0</formula>
      <formula>2</formula>
    </cfRule>
  </conditionalFormatting>
  <conditionalFormatting sqref="U10 U20 U40 U50 U30">
    <cfRule type="containsText" dxfId="192" priority="268" operator="containsText" text="Catastrófico">
      <formula>NOT(ISERROR(SEARCH("Catastrófico",U10)))</formula>
    </cfRule>
    <cfRule type="containsText" dxfId="191" priority="269" operator="containsText" text="Mayor">
      <formula>NOT(ISERROR(SEARCH("Mayor",U10)))</formula>
    </cfRule>
    <cfRule type="containsText" dxfId="190" priority="270" operator="containsText" text="Alta">
      <formula>NOT(ISERROR(SEARCH("Alta",U10)))</formula>
    </cfRule>
    <cfRule type="containsText" dxfId="189" priority="271" operator="containsText" text="Moderado">
      <formula>NOT(ISERROR(SEARCH("Moderado",U10)))</formula>
    </cfRule>
    <cfRule type="containsText" dxfId="188" priority="272" operator="containsText" text="Menor">
      <formula>NOT(ISERROR(SEARCH("Menor",U10)))</formula>
    </cfRule>
    <cfRule type="containsText" dxfId="187" priority="273" operator="containsText" text="Leve">
      <formula>NOT(ISERROR(SEARCH("Leve",U10)))</formula>
    </cfRule>
  </conditionalFormatting>
  <conditionalFormatting sqref="V10 V20 V40 V50 V30">
    <cfRule type="containsText" dxfId="186" priority="232" operator="containsText" text="Extremo">
      <formula>NOT(ISERROR(SEARCH("Extremo",V10)))</formula>
    </cfRule>
    <cfRule type="containsText" dxfId="185" priority="233" operator="containsText" text="Alto">
      <formula>NOT(ISERROR(SEARCH("Alto",V10)))</formula>
    </cfRule>
    <cfRule type="containsText" dxfId="184" priority="234" operator="containsText" text="Bajo">
      <formula>NOT(ISERROR(SEARCH("Bajo",V10)))</formula>
    </cfRule>
    <cfRule type="containsText" dxfId="183" priority="235" operator="containsText" text="Moderado">
      <formula>NOT(ISERROR(SEARCH("Moderado",V10)))</formula>
    </cfRule>
  </conditionalFormatting>
  <dataValidations count="2">
    <dataValidation allowBlank="1" showInputMessage="1" showErrorMessage="1" prompt="Enunciar cuál es el control" sqref="E23:E28 M40 E40 E42:E43 E45:E48 E10:E21 M20:M21 M42 E55:E58 M50 M10:M14 E50 E52:E53 M30" xr:uid="{00000000-0002-0000-0500-000000000000}"/>
    <dataValidation type="list" allowBlank="1" showInputMessage="1" showErrorMessage="1" sqref="F10:I59 N10:Q5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29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294"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T40 T50 T30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59"/>
  <sheetViews>
    <sheetView showGridLines="0" topLeftCell="N9" zoomScale="70" zoomScaleNormal="70" zoomScalePageLayoutView="70" workbookViewId="0">
      <selection activeCell="O30" sqref="O30:Q32"/>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1" hidden="1" customWidth="1"/>
    <col min="13" max="13" width="16.7109375" customWidth="1"/>
    <col min="14" max="14" width="17.42578125" customWidth="1"/>
    <col min="15" max="15" width="14.42578125" style="17" customWidth="1"/>
    <col min="16" max="16" width="17.42578125" style="17" customWidth="1"/>
    <col min="17" max="17" width="23.42578125" style="17" customWidth="1"/>
    <col min="18" max="269" width="11.42578125" style="17"/>
    <col min="270" max="16384" width="11.42578125" style="22"/>
  </cols>
  <sheetData>
    <row r="1" spans="1:269" s="19" customFormat="1" ht="27.75" customHeight="1">
      <c r="A1" s="518"/>
      <c r="B1" s="518"/>
      <c r="C1" s="518"/>
      <c r="D1" s="518"/>
      <c r="E1" s="518"/>
      <c r="F1" s="517" t="s">
        <v>377</v>
      </c>
      <c r="G1" s="517"/>
      <c r="H1" s="517"/>
      <c r="I1" s="517"/>
      <c r="J1" s="517"/>
      <c r="K1" s="517"/>
      <c r="L1" s="517"/>
      <c r="M1" s="517"/>
      <c r="N1" s="517"/>
      <c r="O1" s="517"/>
      <c r="P1" s="517"/>
      <c r="Q1" s="51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18"/>
      <c r="B2" s="518"/>
      <c r="C2" s="518"/>
      <c r="D2" s="518"/>
      <c r="E2" s="518"/>
      <c r="F2" s="517"/>
      <c r="G2" s="517"/>
      <c r="H2" s="517"/>
      <c r="I2" s="517"/>
      <c r="J2" s="517"/>
      <c r="K2" s="517"/>
      <c r="L2" s="517"/>
      <c r="M2" s="517"/>
      <c r="N2" s="517"/>
      <c r="O2" s="517"/>
      <c r="P2" s="517"/>
      <c r="Q2" s="51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18"/>
      <c r="B3" s="518"/>
      <c r="C3" s="518"/>
      <c r="D3" s="518"/>
      <c r="E3" s="518"/>
      <c r="F3" s="517"/>
      <c r="G3" s="517"/>
      <c r="H3" s="517"/>
      <c r="I3" s="517"/>
      <c r="J3" s="517"/>
      <c r="K3" s="517"/>
      <c r="L3" s="517"/>
      <c r="M3" s="517"/>
      <c r="N3" s="517"/>
      <c r="O3" s="517"/>
      <c r="P3" s="517"/>
      <c r="Q3" s="51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22" t="s">
        <v>276</v>
      </c>
      <c r="B4" s="422"/>
      <c r="C4" s="429" t="s">
        <v>5</v>
      </c>
      <c r="D4" s="429"/>
      <c r="E4" s="429"/>
      <c r="F4" s="429"/>
      <c r="G4" s="429"/>
      <c r="H4" s="429"/>
      <c r="I4" s="429"/>
      <c r="J4" s="429"/>
      <c r="K4" s="429"/>
      <c r="L4" s="429"/>
      <c r="M4" s="429"/>
      <c r="N4" s="429"/>
      <c r="O4" s="429"/>
      <c r="P4" s="429"/>
      <c r="Q4" s="429"/>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81.75" customHeight="1">
      <c r="A5" s="422" t="s">
        <v>278</v>
      </c>
      <c r="B5" s="422"/>
      <c r="C5" s="429" t="s">
        <v>35</v>
      </c>
      <c r="D5" s="429"/>
      <c r="E5" s="429"/>
      <c r="F5" s="429"/>
      <c r="G5" s="429"/>
      <c r="H5" s="429"/>
      <c r="I5" s="429"/>
      <c r="J5" s="429"/>
      <c r="K5" s="429"/>
      <c r="L5" s="429"/>
      <c r="M5" s="429"/>
      <c r="N5" s="429"/>
      <c r="O5" s="429"/>
      <c r="P5" s="429"/>
      <c r="Q5" s="429"/>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22" t="s">
        <v>279</v>
      </c>
      <c r="B6" s="422"/>
      <c r="C6" s="428" t="s">
        <v>280</v>
      </c>
      <c r="D6" s="428"/>
      <c r="E6" s="428"/>
      <c r="F6" s="428"/>
      <c r="G6" s="428"/>
      <c r="H6" s="428"/>
      <c r="I6" s="428"/>
      <c r="J6" s="428"/>
      <c r="K6" s="428"/>
      <c r="L6" s="428"/>
      <c r="M6" s="428"/>
      <c r="N6" s="428"/>
      <c r="O6" s="428"/>
      <c r="P6" s="428"/>
      <c r="Q6" s="42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488" t="s">
        <v>378</v>
      </c>
      <c r="B7" s="488"/>
      <c r="C7" s="488"/>
      <c r="D7" s="488"/>
      <c r="E7" s="488"/>
      <c r="F7" s="488" t="s">
        <v>296</v>
      </c>
      <c r="G7" s="488"/>
      <c r="H7" s="488"/>
      <c r="I7" s="90"/>
      <c r="J7" s="431" t="s">
        <v>379</v>
      </c>
      <c r="K7" s="431"/>
      <c r="L7" s="431"/>
      <c r="M7" s="431"/>
      <c r="N7" s="43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490" t="s">
        <v>286</v>
      </c>
      <c r="B8" s="491" t="s">
        <v>342</v>
      </c>
      <c r="C8" s="506" t="s">
        <v>288</v>
      </c>
      <c r="D8" s="508" t="s">
        <v>298</v>
      </c>
      <c r="E8" s="491" t="s">
        <v>282</v>
      </c>
      <c r="F8" s="504" t="s">
        <v>380</v>
      </c>
      <c r="G8" s="504" t="s">
        <v>381</v>
      </c>
      <c r="H8" s="504" t="s">
        <v>382</v>
      </c>
      <c r="I8" s="519"/>
      <c r="J8" s="504" t="s">
        <v>383</v>
      </c>
      <c r="K8" s="504" t="s">
        <v>384</v>
      </c>
      <c r="L8" s="504" t="s">
        <v>385</v>
      </c>
      <c r="M8" s="504" t="s">
        <v>386</v>
      </c>
      <c r="N8" s="504" t="s">
        <v>387</v>
      </c>
      <c r="O8" s="504" t="s">
        <v>388</v>
      </c>
      <c r="P8" s="504" t="s">
        <v>389</v>
      </c>
      <c r="Q8" s="504" t="s">
        <v>390</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23"/>
      <c r="B9" s="492"/>
      <c r="C9" s="507"/>
      <c r="D9" s="509"/>
      <c r="E9" s="492"/>
      <c r="F9" s="505"/>
      <c r="G9" s="505"/>
      <c r="H9" s="505"/>
      <c r="I9" s="520"/>
      <c r="J9" s="505"/>
      <c r="K9" s="505"/>
      <c r="L9" s="505"/>
      <c r="M9" s="505"/>
      <c r="N9" s="505"/>
      <c r="O9" s="505"/>
      <c r="P9" s="505"/>
      <c r="Q9" s="505"/>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410">
        <f>'5- Identificación de Riesgos'!A10</f>
        <v>1</v>
      </c>
      <c r="B10" s="513" t="str">
        <f>'5- Identificación de Riesgos'!B10</f>
        <v>Demora (Incumplimiento en la presentación de los informes de seguimiento al Plan de Acción)</v>
      </c>
      <c r="C10" s="407" t="str">
        <f>'5- Identificación de Riesgos'!C10</f>
        <v>No se presentan en forma oportuna los informes de seguimiento para la toma de decisiones de la Alta Dirección</v>
      </c>
      <c r="D10" s="407" t="s">
        <v>306</v>
      </c>
      <c r="E10" s="191" t="str">
        <f>'5- Identificación de Riesgos'!D10</f>
        <v>Falta de metodologías que permitan agilizar la formulación y elaboración de planes de acción.</v>
      </c>
      <c r="F10" s="442" t="str">
        <f>'5- Identificación de Riesgos'!H10</f>
        <v>Media - 3</v>
      </c>
      <c r="G10" s="407" t="str">
        <f>'5- Identificación de Riesgos'!M10</f>
        <v>Menor - 2</v>
      </c>
      <c r="H10" s="407" t="str">
        <f>'5- Identificación de Riesgos'!N10</f>
        <v>Moderado - 6</v>
      </c>
      <c r="I10" s="167"/>
      <c r="J10" s="514" t="str">
        <f>'6- Valoración Controles'!T10</f>
        <v>Baja - 2</v>
      </c>
      <c r="K10" s="514" t="str">
        <f>'6- Valoración Controles'!U10</f>
        <v>Leve - 1</v>
      </c>
      <c r="L10" s="510" t="e">
        <f>AVERAGE(#REF!)</f>
        <v>#REF!</v>
      </c>
      <c r="M10" s="513" t="str">
        <f>'6- Valoración Controles'!V10</f>
        <v>Bajo - 2</v>
      </c>
      <c r="N10" s="513" t="s">
        <v>391</v>
      </c>
      <c r="O10" s="192"/>
      <c r="P10" s="192"/>
      <c r="Q10" s="193"/>
    </row>
    <row r="11" spans="1:269" ht="13.5" customHeight="1">
      <c r="A11" s="411"/>
      <c r="B11" s="404"/>
      <c r="C11" s="408"/>
      <c r="D11" s="408"/>
      <c r="E11" s="194" t="str">
        <f>'5- Identificación de Riesgos'!D11</f>
        <v>Escaso recurso humano con conocimientos, habilidades, destrezas y experiencia, en seguimiento de planes de acción.</v>
      </c>
      <c r="F11" s="443"/>
      <c r="G11" s="521"/>
      <c r="H11" s="408"/>
      <c r="I11" s="91"/>
      <c r="J11" s="515"/>
      <c r="K11" s="515"/>
      <c r="L11" s="511"/>
      <c r="M11" s="404"/>
      <c r="N11" s="404"/>
      <c r="O11" s="195"/>
      <c r="P11" s="195">
        <v>5</v>
      </c>
      <c r="Q11" s="196"/>
    </row>
    <row r="12" spans="1:269" ht="13.5" customHeight="1">
      <c r="A12" s="411"/>
      <c r="B12" s="404"/>
      <c r="C12" s="408"/>
      <c r="D12" s="408"/>
      <c r="E12" s="200" t="str">
        <f>'5- Identificación de Riesgos'!D12</f>
        <v>Falta de entrenamiento del personal encargado en cada proceso de la elaboración del informe de seguimiento a planes y programas.</v>
      </c>
      <c r="F12" s="443"/>
      <c r="G12" s="521"/>
      <c r="H12" s="408"/>
      <c r="I12" s="91"/>
      <c r="J12" s="515"/>
      <c r="K12" s="515"/>
      <c r="L12" s="511"/>
      <c r="M12" s="404"/>
      <c r="N12" s="404"/>
      <c r="O12" s="195"/>
      <c r="P12" s="195"/>
      <c r="Q12" s="196"/>
    </row>
    <row r="13" spans="1:269" ht="13.5" customHeight="1">
      <c r="A13" s="411"/>
      <c r="B13" s="404"/>
      <c r="C13" s="408"/>
      <c r="D13" s="408"/>
      <c r="E13" s="194">
        <f>'5- Identificación de Riesgos'!D13</f>
        <v>0</v>
      </c>
      <c r="F13" s="443"/>
      <c r="G13" s="521"/>
      <c r="H13" s="408"/>
      <c r="I13" s="91"/>
      <c r="J13" s="515"/>
      <c r="K13" s="515"/>
      <c r="L13" s="511"/>
      <c r="M13" s="404"/>
      <c r="N13" s="404"/>
      <c r="O13" s="195"/>
      <c r="P13" s="195"/>
      <c r="Q13" s="196"/>
    </row>
    <row r="14" spans="1:269" ht="13.5" customHeight="1">
      <c r="A14" s="411"/>
      <c r="B14" s="404"/>
      <c r="C14" s="408"/>
      <c r="D14" s="408"/>
      <c r="E14" s="194" t="str">
        <f>'5- Identificación de Riesgos'!D14</f>
        <v>Información recibida en forma parcial o con errores que requiere ser ajustada por las dependencias correspondientes.</v>
      </c>
      <c r="F14" s="443"/>
      <c r="G14" s="521"/>
      <c r="H14" s="408"/>
      <c r="I14" s="91"/>
      <c r="J14" s="515"/>
      <c r="K14" s="515"/>
      <c r="L14" s="511"/>
      <c r="M14" s="404"/>
      <c r="N14" s="404"/>
      <c r="O14" s="195"/>
      <c r="P14" s="195"/>
      <c r="Q14" s="196"/>
    </row>
    <row r="15" spans="1:269" ht="13.5" customHeight="1">
      <c r="A15" s="411"/>
      <c r="B15" s="404"/>
      <c r="C15" s="408"/>
      <c r="D15" s="408"/>
      <c r="E15" s="194" t="str">
        <f>'5- Identificación de Riesgos'!D15</f>
        <v>Alto volumen de carga laboral.</v>
      </c>
      <c r="F15" s="443"/>
      <c r="G15" s="521"/>
      <c r="H15" s="408"/>
      <c r="I15" s="91"/>
      <c r="J15" s="515"/>
      <c r="K15" s="515"/>
      <c r="L15" s="511"/>
      <c r="M15" s="404"/>
      <c r="N15" s="404"/>
      <c r="O15" s="195"/>
      <c r="P15" s="195"/>
      <c r="Q15" s="196"/>
    </row>
    <row r="16" spans="1:269" ht="13.5" customHeight="1">
      <c r="A16" s="411"/>
      <c r="B16" s="404"/>
      <c r="C16" s="408"/>
      <c r="D16" s="408"/>
      <c r="E16" s="194">
        <f>'5- Identificación de Riesgos'!D16</f>
        <v>0</v>
      </c>
      <c r="F16" s="443"/>
      <c r="G16" s="521"/>
      <c r="H16" s="408"/>
      <c r="I16" s="91"/>
      <c r="J16" s="515"/>
      <c r="K16" s="515"/>
      <c r="L16" s="511"/>
      <c r="M16" s="404"/>
      <c r="N16" s="404"/>
      <c r="O16" s="195"/>
      <c r="P16" s="195"/>
      <c r="Q16" s="196"/>
    </row>
    <row r="17" spans="1:17" ht="13.5" customHeight="1">
      <c r="A17" s="411"/>
      <c r="B17" s="404"/>
      <c r="C17" s="408"/>
      <c r="D17" s="408"/>
      <c r="E17" s="194">
        <f>'5- Identificación de Riesgos'!D17</f>
        <v>0</v>
      </c>
      <c r="F17" s="443"/>
      <c r="G17" s="521"/>
      <c r="H17" s="408"/>
      <c r="I17" s="91"/>
      <c r="J17" s="515"/>
      <c r="K17" s="515"/>
      <c r="L17" s="511"/>
      <c r="M17" s="404"/>
      <c r="N17" s="404"/>
      <c r="O17" s="195"/>
      <c r="P17" s="195"/>
      <c r="Q17" s="196"/>
    </row>
    <row r="18" spans="1:17" ht="13.5" customHeight="1">
      <c r="A18" s="411"/>
      <c r="B18" s="404"/>
      <c r="C18" s="408"/>
      <c r="D18" s="408"/>
      <c r="E18" s="194">
        <f>'5- Identificación de Riesgos'!D18</f>
        <v>0</v>
      </c>
      <c r="F18" s="443"/>
      <c r="G18" s="521"/>
      <c r="H18" s="408"/>
      <c r="I18" s="91"/>
      <c r="J18" s="515"/>
      <c r="K18" s="515"/>
      <c r="L18" s="511"/>
      <c r="M18" s="404"/>
      <c r="N18" s="404"/>
      <c r="O18" s="195"/>
      <c r="P18" s="195"/>
      <c r="Q18" s="196"/>
    </row>
    <row r="19" spans="1:17" ht="13.5" customHeight="1" thickBot="1">
      <c r="A19" s="411"/>
      <c r="B19" s="405"/>
      <c r="C19" s="408"/>
      <c r="D19" s="408"/>
      <c r="E19" s="194">
        <f>'5- Identificación de Riesgos'!D19</f>
        <v>0</v>
      </c>
      <c r="F19" s="443"/>
      <c r="G19" s="521"/>
      <c r="H19" s="408"/>
      <c r="I19" s="92"/>
      <c r="J19" s="516"/>
      <c r="K19" s="516"/>
      <c r="L19" s="512"/>
      <c r="M19" s="405"/>
      <c r="N19" s="405"/>
      <c r="O19" s="195"/>
      <c r="P19" s="195"/>
      <c r="Q19" s="196"/>
    </row>
    <row r="20" spans="1:17" ht="13.5" customHeight="1">
      <c r="A20" s="410">
        <f>'5- Identificación de Riesgos'!A20</f>
        <v>2</v>
      </c>
      <c r="B20" s="513" t="str">
        <f>'5- Identificación de Riesgos'!B20</f>
        <v>Desarticulación de los objetivos y metas y  lineamientos  en la formulación del Plan de Acción</v>
      </c>
      <c r="C20" s="407" t="str">
        <f>'5- Identificación de Riesgos'!C20</f>
        <v>Las acciones o proyectos formulados para desarrollar el Plan, no aportan al cumplimiento de objetivos y metas</v>
      </c>
      <c r="D20" s="405" t="s">
        <v>306</v>
      </c>
      <c r="E20" s="194" t="str">
        <f>'5- Identificación de Riesgos'!D20</f>
        <v xml:space="preserve">Inadecuado ejercicio de planeación, para determinar las prioridades y problemas que se deben atender o satisfacer </v>
      </c>
      <c r="F20" s="442" t="str">
        <f>'5- Identificación de Riesgos'!H20</f>
        <v>Muy Baja - 1</v>
      </c>
      <c r="G20" s="407" t="str">
        <f>'5- Identificación de Riesgos'!M20</f>
        <v>Menor - 2</v>
      </c>
      <c r="H20" s="407" t="str">
        <f>'5- Identificación de Riesgos'!N20</f>
        <v>Bajo - 2</v>
      </c>
      <c r="I20" s="91"/>
      <c r="J20" s="514" t="str">
        <f>'6- Valoración Controles'!T20</f>
        <v>Muy Baja - 1</v>
      </c>
      <c r="K20" s="514" t="str">
        <f>'6- Valoración Controles'!U20</f>
        <v>Leve - 1</v>
      </c>
      <c r="L20" s="510" t="e">
        <f>AVERAGE(#REF!)</f>
        <v>#REF!</v>
      </c>
      <c r="M20" s="513" t="str">
        <f>'6- Valoración Controles'!V20</f>
        <v>Bajo - 1</v>
      </c>
      <c r="N20" s="404" t="s">
        <v>391</v>
      </c>
      <c r="O20" s="195"/>
      <c r="P20" s="195"/>
      <c r="Q20" s="196"/>
    </row>
    <row r="21" spans="1:17" ht="13.5" customHeight="1">
      <c r="A21" s="411"/>
      <c r="B21" s="404"/>
      <c r="C21" s="408"/>
      <c r="D21" s="408"/>
      <c r="E21" s="194">
        <f>'5- Identificación de Riesgos'!D21</f>
        <v>0</v>
      </c>
      <c r="F21" s="443"/>
      <c r="G21" s="521"/>
      <c r="H21" s="408"/>
      <c r="I21" s="91"/>
      <c r="J21" s="515"/>
      <c r="K21" s="515"/>
      <c r="L21" s="511"/>
      <c r="M21" s="404"/>
      <c r="N21" s="404"/>
      <c r="O21" s="195"/>
      <c r="P21" s="195"/>
      <c r="Q21" s="196"/>
    </row>
    <row r="22" spans="1:17" ht="13.5" customHeight="1">
      <c r="A22" s="411"/>
      <c r="B22" s="404"/>
      <c r="C22" s="408"/>
      <c r="D22" s="408"/>
      <c r="E22" s="194" t="str">
        <f>'5- Identificación de Riesgos'!D22</f>
        <v xml:space="preserve">Desconocimiento de normas. </v>
      </c>
      <c r="F22" s="443"/>
      <c r="G22" s="521"/>
      <c r="H22" s="408"/>
      <c r="I22" s="91"/>
      <c r="J22" s="515"/>
      <c r="K22" s="515"/>
      <c r="L22" s="511"/>
      <c r="M22" s="404"/>
      <c r="N22" s="404"/>
      <c r="O22" s="195"/>
      <c r="P22" s="195"/>
      <c r="Q22" s="196"/>
    </row>
    <row r="23" spans="1:17" ht="13.5" customHeight="1">
      <c r="A23" s="411"/>
      <c r="B23" s="404"/>
      <c r="C23" s="408"/>
      <c r="D23" s="408"/>
      <c r="E23" s="194">
        <f>'5- Identificación de Riesgos'!D23</f>
        <v>0</v>
      </c>
      <c r="F23" s="443"/>
      <c r="G23" s="521"/>
      <c r="H23" s="408"/>
      <c r="I23" s="91"/>
      <c r="J23" s="515"/>
      <c r="K23" s="515"/>
      <c r="L23" s="511"/>
      <c r="M23" s="404"/>
      <c r="N23" s="404"/>
      <c r="O23" s="195"/>
      <c r="P23" s="195"/>
      <c r="Q23" s="196"/>
    </row>
    <row r="24" spans="1:17" ht="13.5" customHeight="1">
      <c r="A24" s="411"/>
      <c r="B24" s="404"/>
      <c r="C24" s="408"/>
      <c r="D24" s="408"/>
      <c r="E24" s="194" t="str">
        <f>'5- Identificación de Riesgos'!D24</f>
        <v>Falta de capacitación en la formulación de planes y programas.</v>
      </c>
      <c r="F24" s="443"/>
      <c r="G24" s="521"/>
      <c r="H24" s="408"/>
      <c r="I24" s="91"/>
      <c r="J24" s="515"/>
      <c r="K24" s="515"/>
      <c r="L24" s="511"/>
      <c r="M24" s="404"/>
      <c r="N24" s="404"/>
      <c r="O24" s="195"/>
      <c r="P24" s="195"/>
      <c r="Q24" s="196"/>
    </row>
    <row r="25" spans="1:17" ht="13.5" customHeight="1">
      <c r="A25" s="411"/>
      <c r="B25" s="404"/>
      <c r="C25" s="408"/>
      <c r="D25" s="408"/>
      <c r="E25" s="194">
        <f>'5- Identificación de Riesgos'!D25</f>
        <v>0</v>
      </c>
      <c r="F25" s="443"/>
      <c r="G25" s="521"/>
      <c r="H25" s="408"/>
      <c r="I25" s="91"/>
      <c r="J25" s="515"/>
      <c r="K25" s="515"/>
      <c r="L25" s="511"/>
      <c r="M25" s="404"/>
      <c r="N25" s="404"/>
      <c r="O25" s="195"/>
      <c r="P25" s="195"/>
      <c r="Q25" s="196"/>
    </row>
    <row r="26" spans="1:17" ht="13.5" customHeight="1">
      <c r="A26" s="411"/>
      <c r="B26" s="404"/>
      <c r="C26" s="408"/>
      <c r="D26" s="408"/>
      <c r="E26" s="194" t="str">
        <f>'5- Identificación de Riesgos'!D26</f>
        <v>Información desactualizada o incompleta o fragmentada.</v>
      </c>
      <c r="F26" s="443"/>
      <c r="G26" s="521"/>
      <c r="H26" s="408"/>
      <c r="I26" s="91"/>
      <c r="J26" s="515"/>
      <c r="K26" s="515"/>
      <c r="L26" s="511"/>
      <c r="M26" s="404"/>
      <c r="N26" s="404"/>
      <c r="O26" s="195"/>
      <c r="P26" s="195"/>
      <c r="Q26" s="196"/>
    </row>
    <row r="27" spans="1:17" ht="13.5" customHeight="1">
      <c r="A27" s="411"/>
      <c r="B27" s="404"/>
      <c r="C27" s="408"/>
      <c r="D27" s="408"/>
      <c r="E27" s="194">
        <f>'5- Identificación de Riesgos'!D27</f>
        <v>0</v>
      </c>
      <c r="F27" s="443"/>
      <c r="G27" s="521"/>
      <c r="H27" s="408"/>
      <c r="I27" s="91"/>
      <c r="J27" s="515"/>
      <c r="K27" s="515"/>
      <c r="L27" s="511"/>
      <c r="M27" s="404"/>
      <c r="N27" s="404"/>
      <c r="O27" s="195"/>
      <c r="P27" s="195"/>
      <c r="Q27" s="196"/>
    </row>
    <row r="28" spans="1:17" ht="13.5" customHeight="1">
      <c r="A28" s="411"/>
      <c r="B28" s="404"/>
      <c r="C28" s="408"/>
      <c r="D28" s="408"/>
      <c r="E28" s="194">
        <f>'5- Identificación de Riesgos'!D28</f>
        <v>0</v>
      </c>
      <c r="F28" s="443"/>
      <c r="G28" s="521"/>
      <c r="H28" s="408"/>
      <c r="I28" s="91"/>
      <c r="J28" s="515"/>
      <c r="K28" s="515"/>
      <c r="L28" s="511"/>
      <c r="M28" s="404"/>
      <c r="N28" s="404"/>
      <c r="O28" s="195"/>
      <c r="P28" s="195"/>
      <c r="Q28" s="196"/>
    </row>
    <row r="29" spans="1:17" ht="13.5" customHeight="1">
      <c r="A29" s="411"/>
      <c r="B29" s="405"/>
      <c r="C29" s="408"/>
      <c r="D29" s="408"/>
      <c r="E29" s="194">
        <f>'5- Identificación de Riesgos'!D29</f>
        <v>0</v>
      </c>
      <c r="F29" s="443"/>
      <c r="G29" s="521"/>
      <c r="H29" s="408"/>
      <c r="I29" s="92"/>
      <c r="J29" s="516"/>
      <c r="K29" s="516"/>
      <c r="L29" s="512"/>
      <c r="M29" s="405"/>
      <c r="N29" s="405"/>
      <c r="O29" s="195"/>
      <c r="P29" s="195"/>
      <c r="Q29" s="196"/>
    </row>
    <row r="30" spans="1:17" ht="41.25" customHeight="1">
      <c r="A30" s="410">
        <f>'5- Identificación de Riesgos'!A30</f>
        <v>3</v>
      </c>
      <c r="B30" s="513" t="str">
        <f>'5- Identificación de Riesgos'!B30</f>
        <v>Corrupción</v>
      </c>
      <c r="C30" s="407" t="str">
        <f>'5- Identificación de Riesgos'!C30</f>
        <v>Posibilidad de actos indebidos de  los servidores judiciales debido a  la carencia en transparencia, ética y valores</v>
      </c>
      <c r="D30" s="405" t="s">
        <v>306</v>
      </c>
      <c r="E30" s="194" t="str">
        <f>'5- Identificación de Riesgos'!D30</f>
        <v>1.Insuficientes programas de capacitación para la toma de conciencia debido al desconocimiento de la ley anti soborno (ISO 37001:2016), Plan Anticorrupción y  de los  valores y principios propios de la entidad.</v>
      </c>
      <c r="F30" s="442" t="str">
        <f>'5- Identificación de Riesgos'!H30</f>
        <v>Muy Baja - 1</v>
      </c>
      <c r="G30" s="407" t="str">
        <f>'5- Identificación de Riesgos'!M30</f>
        <v>Mayor - 4</v>
      </c>
      <c r="H30" s="407" t="str">
        <f>'5- Identificación de Riesgos'!N30</f>
        <v>Alto  - 4</v>
      </c>
      <c r="I30" s="91"/>
      <c r="J30" s="514" t="str">
        <f>'6- Valoración Controles'!T30</f>
        <v>Muy Baja - 1</v>
      </c>
      <c r="K30" s="514" t="str">
        <f>'6- Valoración Controles'!U30</f>
        <v>Mayor - 4</v>
      </c>
      <c r="L30" s="510" t="e">
        <f>AVERAGE(#REF!)</f>
        <v>#REF!</v>
      </c>
      <c r="M30" s="513" t="str">
        <f>'6- Valoración Controles'!V30</f>
        <v>Alto  - 4</v>
      </c>
      <c r="N30" s="404" t="s">
        <v>392</v>
      </c>
      <c r="O30" s="522" t="s">
        <v>393</v>
      </c>
      <c r="P30" s="523"/>
      <c r="Q30" s="524"/>
    </row>
    <row r="31" spans="1:17" ht="37.5" customHeight="1">
      <c r="A31" s="411"/>
      <c r="B31" s="404"/>
      <c r="C31" s="408"/>
      <c r="D31" s="408"/>
      <c r="E31" s="194" t="str">
        <f>'5- Identificación de Riesgos'!D31</f>
        <v xml:space="preserve">2. Desconocimiento del Código de Ética y Buen Gobierno.    </v>
      </c>
      <c r="F31" s="443"/>
      <c r="G31" s="521"/>
      <c r="H31" s="408"/>
      <c r="I31" s="91"/>
      <c r="J31" s="515"/>
      <c r="K31" s="515"/>
      <c r="L31" s="511"/>
      <c r="M31" s="404"/>
      <c r="N31" s="404"/>
      <c r="O31" s="522" t="s">
        <v>394</v>
      </c>
      <c r="P31" s="523"/>
      <c r="Q31" s="524"/>
    </row>
    <row r="32" spans="1:17" ht="45.75" customHeight="1">
      <c r="A32" s="411"/>
      <c r="B32" s="404"/>
      <c r="C32" s="408"/>
      <c r="D32" s="408"/>
      <c r="E32" s="194" t="str">
        <f>'5- Identificación de Riesgos'!D32</f>
        <v>3.Carencia de compromiso  y transparencia de los servidores judiciales con la Entidad.</v>
      </c>
      <c r="F32" s="443"/>
      <c r="G32" s="521"/>
      <c r="H32" s="408"/>
      <c r="I32" s="91"/>
      <c r="J32" s="515"/>
      <c r="K32" s="515"/>
      <c r="L32" s="511"/>
      <c r="M32" s="404"/>
      <c r="N32" s="404"/>
      <c r="O32" s="522" t="s">
        <v>395</v>
      </c>
      <c r="P32" s="523"/>
      <c r="Q32" s="524"/>
    </row>
    <row r="33" spans="1:17" ht="13.5" customHeight="1">
      <c r="A33" s="411"/>
      <c r="B33" s="404"/>
      <c r="C33" s="408"/>
      <c r="D33" s="408"/>
      <c r="E33" s="194" t="str">
        <f>'5- Identificación de Riesgos'!D33</f>
        <v>4.Deficiencia del control y seguimiento de la gestión ejercida por los servidores judiciales.</v>
      </c>
      <c r="F33" s="443"/>
      <c r="G33" s="521"/>
      <c r="H33" s="408"/>
      <c r="I33" s="91"/>
      <c r="J33" s="515"/>
      <c r="K33" s="515"/>
      <c r="L33" s="511"/>
      <c r="M33" s="404"/>
      <c r="N33" s="404"/>
      <c r="O33" s="195"/>
      <c r="P33" s="195"/>
      <c r="Q33" s="196"/>
    </row>
    <row r="34" spans="1:17" ht="13.5" customHeight="1">
      <c r="A34" s="411"/>
      <c r="B34" s="404"/>
      <c r="C34" s="408"/>
      <c r="D34" s="408"/>
      <c r="E34" s="194" t="str">
        <f>'5- Identificación de Riesgos'!D34</f>
        <v xml:space="preserve">5.Obtención de beneficios propios </v>
      </c>
      <c r="F34" s="443"/>
      <c r="G34" s="521"/>
      <c r="H34" s="408"/>
      <c r="I34" s="91"/>
      <c r="J34" s="515"/>
      <c r="K34" s="515"/>
      <c r="L34" s="511"/>
      <c r="M34" s="404"/>
      <c r="N34" s="404"/>
      <c r="O34" s="195"/>
      <c r="P34" s="195"/>
      <c r="Q34" s="196"/>
    </row>
    <row r="35" spans="1:17" ht="13.5" customHeight="1">
      <c r="A35" s="411"/>
      <c r="B35" s="404"/>
      <c r="C35" s="408"/>
      <c r="D35" s="408"/>
      <c r="E35" s="194">
        <f>'5- Identificación de Riesgos'!D35</f>
        <v>0</v>
      </c>
      <c r="F35" s="443"/>
      <c r="G35" s="521"/>
      <c r="H35" s="408"/>
      <c r="I35" s="91"/>
      <c r="J35" s="515"/>
      <c r="K35" s="515"/>
      <c r="L35" s="511"/>
      <c r="M35" s="404"/>
      <c r="N35" s="404"/>
      <c r="O35" s="195"/>
      <c r="P35" s="195"/>
      <c r="Q35" s="196"/>
    </row>
    <row r="36" spans="1:17" ht="13.5" customHeight="1">
      <c r="A36" s="411"/>
      <c r="B36" s="404"/>
      <c r="C36" s="408"/>
      <c r="D36" s="408"/>
      <c r="E36" s="194">
        <f>'5- Identificación de Riesgos'!D36</f>
        <v>0</v>
      </c>
      <c r="F36" s="443"/>
      <c r="G36" s="521"/>
      <c r="H36" s="408"/>
      <c r="I36" s="91"/>
      <c r="J36" s="515"/>
      <c r="K36" s="515"/>
      <c r="L36" s="511"/>
      <c r="M36" s="404"/>
      <c r="N36" s="404"/>
      <c r="O36" s="195"/>
      <c r="P36" s="195"/>
      <c r="Q36" s="196"/>
    </row>
    <row r="37" spans="1:17" ht="13.5" customHeight="1">
      <c r="A37" s="411"/>
      <c r="B37" s="404"/>
      <c r="C37" s="408"/>
      <c r="D37" s="408"/>
      <c r="E37" s="194">
        <f>'5- Identificación de Riesgos'!D37</f>
        <v>0</v>
      </c>
      <c r="F37" s="443"/>
      <c r="G37" s="521"/>
      <c r="H37" s="408"/>
      <c r="I37" s="91"/>
      <c r="J37" s="515"/>
      <c r="K37" s="515"/>
      <c r="L37" s="511"/>
      <c r="M37" s="404"/>
      <c r="N37" s="404"/>
      <c r="O37" s="195"/>
      <c r="P37" s="195"/>
      <c r="Q37" s="196"/>
    </row>
    <row r="38" spans="1:17" ht="13.5" customHeight="1">
      <c r="A38" s="411"/>
      <c r="B38" s="404"/>
      <c r="C38" s="408"/>
      <c r="D38" s="408"/>
      <c r="E38" s="194">
        <f>'5- Identificación de Riesgos'!D38</f>
        <v>0</v>
      </c>
      <c r="F38" s="443"/>
      <c r="G38" s="521"/>
      <c r="H38" s="408"/>
      <c r="I38" s="91"/>
      <c r="J38" s="515"/>
      <c r="K38" s="515"/>
      <c r="L38" s="511"/>
      <c r="M38" s="404"/>
      <c r="N38" s="404"/>
      <c r="O38" s="195"/>
      <c r="P38" s="195"/>
      <c r="Q38" s="196"/>
    </row>
    <row r="39" spans="1:17" ht="13.5" customHeight="1">
      <c r="A39" s="411"/>
      <c r="B39" s="405"/>
      <c r="C39" s="408"/>
      <c r="D39" s="408"/>
      <c r="E39" s="194">
        <f>'5- Identificación de Riesgos'!D39</f>
        <v>0</v>
      </c>
      <c r="F39" s="443"/>
      <c r="G39" s="521"/>
      <c r="H39" s="408"/>
      <c r="I39" s="92"/>
      <c r="J39" s="516"/>
      <c r="K39" s="516"/>
      <c r="L39" s="512"/>
      <c r="M39" s="405"/>
      <c r="N39" s="405"/>
      <c r="O39" s="195"/>
      <c r="P39" s="195"/>
      <c r="Q39" s="196"/>
    </row>
    <row r="40" spans="1:17" ht="34.5" customHeight="1">
      <c r="A40" s="410">
        <f>'5- Identificación de Riesgos'!A40</f>
        <v>4</v>
      </c>
      <c r="B40" s="513" t="str">
        <f>'5- Identificación de Riesgos'!B40</f>
        <v xml:space="preserve">Recibir dádivas o beneficios a nombre propio o de terceros para direccionar planes a desarrollar y recursos de financiación </v>
      </c>
      <c r="C40" s="407" t="str">
        <f>'5- Identificación de Riesgos'!C40</f>
        <v xml:space="preserve">Se direccionan planes y recursos para desarrolar palne que no son prioritarias o no aportan al cumplimiento de los objetivos institucionales </v>
      </c>
      <c r="D40" s="405" t="s">
        <v>306</v>
      </c>
      <c r="E40" s="194" t="str">
        <f>'5- Identificación de Riesgos'!D40</f>
        <v>Insuficientes programas de capacitación para la toma de conciencia debido al desconocimiento de la ley antisoborno (ISO 37001: 2016), Plan Anticorrupcion y de los Valores y Principios propios de la Entidad</v>
      </c>
      <c r="F40" s="442" t="str">
        <f>'5- Identificación de Riesgos'!H40</f>
        <v>Muy Alta - 5</v>
      </c>
      <c r="G40" s="407" t="str">
        <f>'5- Identificación de Riesgos'!M40</f>
        <v>Moderado - 3</v>
      </c>
      <c r="H40" s="407" t="str">
        <f>'5- Identificación de Riesgos'!N40</f>
        <v>Alto - 15</v>
      </c>
      <c r="I40" s="91"/>
      <c r="J40" s="514" t="str">
        <f>'6- Valoración Controles'!T40</f>
        <v>Alta - 4</v>
      </c>
      <c r="K40" s="514" t="str">
        <f>'6- Valoración Controles'!U40</f>
        <v>Moderado - 3</v>
      </c>
      <c r="L40" s="510" t="e">
        <f>AVERAGE(#REF!)</f>
        <v>#REF!</v>
      </c>
      <c r="M40" s="513" t="str">
        <f>'6- Valoración Controles'!V40</f>
        <v>Alto - 12</v>
      </c>
      <c r="N40" s="404" t="s">
        <v>392</v>
      </c>
      <c r="O40" s="522" t="s">
        <v>393</v>
      </c>
      <c r="P40" s="523"/>
      <c r="Q40" s="524"/>
    </row>
    <row r="41" spans="1:17" ht="41.25" customHeight="1">
      <c r="A41" s="411"/>
      <c r="B41" s="404"/>
      <c r="C41" s="408"/>
      <c r="D41" s="408"/>
      <c r="E41" s="194" t="str">
        <f>'5- Identificación de Riesgos'!D41</f>
        <v>Desconocimiento y no aplicación del código de ética y buen gobieno</v>
      </c>
      <c r="F41" s="443"/>
      <c r="G41" s="521"/>
      <c r="H41" s="408"/>
      <c r="I41" s="91"/>
      <c r="J41" s="515"/>
      <c r="K41" s="515"/>
      <c r="L41" s="511"/>
      <c r="M41" s="404"/>
      <c r="N41" s="404"/>
      <c r="O41" s="522" t="s">
        <v>394</v>
      </c>
      <c r="P41" s="523"/>
      <c r="Q41" s="524"/>
    </row>
    <row r="42" spans="1:17" ht="46.5" customHeight="1">
      <c r="A42" s="411"/>
      <c r="B42" s="404"/>
      <c r="C42" s="408"/>
      <c r="D42" s="408"/>
      <c r="E42" s="194" t="str">
        <f>'5- Identificación de Riesgos'!D42</f>
        <v>Carencia de compromiso y transparencia de los servidore judiciales.</v>
      </c>
      <c r="F42" s="443"/>
      <c r="G42" s="521"/>
      <c r="H42" s="408"/>
      <c r="I42" s="91"/>
      <c r="J42" s="515"/>
      <c r="K42" s="515"/>
      <c r="L42" s="511"/>
      <c r="M42" s="404"/>
      <c r="N42" s="404"/>
      <c r="O42" s="522" t="s">
        <v>395</v>
      </c>
      <c r="P42" s="523"/>
      <c r="Q42" s="524"/>
    </row>
    <row r="43" spans="1:17" ht="13.5" customHeight="1">
      <c r="A43" s="411"/>
      <c r="B43" s="404"/>
      <c r="C43" s="408"/>
      <c r="D43" s="408"/>
      <c r="E43" s="194" t="str">
        <f>'5- Identificación de Riesgos'!D43</f>
        <v>Deficiencia de controles en el trámite de los documentos</v>
      </c>
      <c r="F43" s="443"/>
      <c r="G43" s="521"/>
      <c r="H43" s="408"/>
      <c r="I43" s="91"/>
      <c r="J43" s="515"/>
      <c r="K43" s="515"/>
      <c r="L43" s="511"/>
      <c r="M43" s="404"/>
      <c r="N43" s="404"/>
      <c r="O43" s="293"/>
      <c r="P43" s="294"/>
      <c r="Q43" s="295"/>
    </row>
    <row r="44" spans="1:17" ht="13.5" customHeight="1">
      <c r="A44" s="411"/>
      <c r="B44" s="404"/>
      <c r="C44" s="408"/>
      <c r="D44" s="408"/>
      <c r="E44" s="194" t="str">
        <f>'5- Identificación de Riesgos'!D44</f>
        <v>No aplicación adecuada de los procedimientos de control</v>
      </c>
      <c r="F44" s="443"/>
      <c r="G44" s="521"/>
      <c r="H44" s="408"/>
      <c r="I44" s="91"/>
      <c r="J44" s="515"/>
      <c r="K44" s="515"/>
      <c r="L44" s="511"/>
      <c r="M44" s="404"/>
      <c r="N44" s="404"/>
      <c r="O44" s="293"/>
      <c r="P44" s="294"/>
      <c r="Q44" s="295"/>
    </row>
    <row r="45" spans="1:17" ht="13.5" customHeight="1">
      <c r="A45" s="411"/>
      <c r="B45" s="404"/>
      <c r="C45" s="408"/>
      <c r="D45" s="408"/>
      <c r="E45" s="194">
        <f>'5- Identificación de Riesgos'!D45</f>
        <v>0</v>
      </c>
      <c r="F45" s="443"/>
      <c r="G45" s="521"/>
      <c r="H45" s="408"/>
      <c r="I45" s="91"/>
      <c r="J45" s="515"/>
      <c r="K45" s="515"/>
      <c r="L45" s="511"/>
      <c r="M45" s="404"/>
      <c r="N45" s="404"/>
      <c r="O45" s="293"/>
      <c r="P45" s="294"/>
      <c r="Q45" s="295"/>
    </row>
    <row r="46" spans="1:17" ht="13.5" customHeight="1">
      <c r="A46" s="411"/>
      <c r="B46" s="404"/>
      <c r="C46" s="408"/>
      <c r="D46" s="408"/>
      <c r="E46" s="194">
        <f>'5- Identificación de Riesgos'!D46</f>
        <v>0</v>
      </c>
      <c r="F46" s="443"/>
      <c r="G46" s="521"/>
      <c r="H46" s="408"/>
      <c r="I46" s="91"/>
      <c r="J46" s="515"/>
      <c r="K46" s="515"/>
      <c r="L46" s="511"/>
      <c r="M46" s="404"/>
      <c r="N46" s="404"/>
      <c r="O46" s="293"/>
      <c r="P46" s="294"/>
      <c r="Q46" s="295"/>
    </row>
    <row r="47" spans="1:17" ht="13.5" customHeight="1">
      <c r="A47" s="411"/>
      <c r="B47" s="404"/>
      <c r="C47" s="408"/>
      <c r="D47" s="408"/>
      <c r="E47" s="194">
        <f>'5- Identificación de Riesgos'!D47</f>
        <v>0</v>
      </c>
      <c r="F47" s="443"/>
      <c r="G47" s="521"/>
      <c r="H47" s="408"/>
      <c r="I47" s="91"/>
      <c r="J47" s="515"/>
      <c r="K47" s="515"/>
      <c r="L47" s="511"/>
      <c r="M47" s="404"/>
      <c r="N47" s="404"/>
      <c r="O47" s="293"/>
      <c r="P47" s="294"/>
      <c r="Q47" s="295"/>
    </row>
    <row r="48" spans="1:17" ht="13.5" customHeight="1">
      <c r="A48" s="411"/>
      <c r="B48" s="404"/>
      <c r="C48" s="408"/>
      <c r="D48" s="408"/>
      <c r="E48" s="194">
        <f>'5- Identificación de Riesgos'!D48</f>
        <v>0</v>
      </c>
      <c r="F48" s="443"/>
      <c r="G48" s="521"/>
      <c r="H48" s="408"/>
      <c r="I48" s="91"/>
      <c r="J48" s="515"/>
      <c r="K48" s="515"/>
      <c r="L48" s="511"/>
      <c r="M48" s="404"/>
      <c r="N48" s="404"/>
      <c r="O48" s="293"/>
      <c r="P48" s="294"/>
      <c r="Q48" s="295"/>
    </row>
    <row r="49" spans="1:17" ht="13.5" customHeight="1">
      <c r="A49" s="411"/>
      <c r="B49" s="405"/>
      <c r="C49" s="408"/>
      <c r="D49" s="408"/>
      <c r="E49" s="194">
        <f>'5- Identificación de Riesgos'!D49</f>
        <v>0</v>
      </c>
      <c r="F49" s="443"/>
      <c r="G49" s="521"/>
      <c r="H49" s="408"/>
      <c r="I49" s="91"/>
      <c r="J49" s="516"/>
      <c r="K49" s="516"/>
      <c r="L49" s="512"/>
      <c r="M49" s="405"/>
      <c r="N49" s="405"/>
      <c r="O49" s="293"/>
      <c r="P49" s="294"/>
      <c r="Q49" s="295"/>
    </row>
    <row r="50" spans="1:17" ht="30">
      <c r="A50" s="410">
        <f>'5- Identificación de Riesgos'!A50</f>
        <v>5</v>
      </c>
      <c r="B50" s="513" t="str">
        <f>'5- Identificación de Riesgos'!B50</f>
        <v xml:space="preserve">Ofrecer, prometer, entregar, aceptar o solicitar una ventaja indebida  a favor propio o de terceros al realizar el seguimiento de la planeación estratégica de forma deficiente, incompleta e inorportuna </v>
      </c>
      <c r="C50" s="407" t="str">
        <f>'5- Identificación de Riesgos'!C50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50" s="405" t="s">
        <v>306</v>
      </c>
      <c r="E50" s="194" t="str">
        <f>'5- Identificación de Riesgos'!D50</f>
        <v>Falta de ética de los servidores públicos (Debilidades en principios y valores)</v>
      </c>
      <c r="F50" s="442" t="str">
        <f>'5- Identificación de Riesgos'!H50</f>
        <v>Muy Baja - 1</v>
      </c>
      <c r="G50" s="407" t="str">
        <f>'5- Identificación de Riesgos'!M50</f>
        <v>Moderado - 3</v>
      </c>
      <c r="H50" s="407" t="str">
        <f>'5- Identificación de Riesgos'!N50</f>
        <v>Moderado - 3</v>
      </c>
      <c r="I50" s="91"/>
      <c r="J50" s="514" t="str">
        <f>'6- Valoración Controles'!T50</f>
        <v>Muy Baja - 1</v>
      </c>
      <c r="K50" s="514" t="str">
        <f>'6- Valoración Controles'!U50</f>
        <v>Moderado - 3</v>
      </c>
      <c r="L50" s="510" t="e">
        <f>AVERAGE(#REF!)</f>
        <v>#REF!</v>
      </c>
      <c r="M50" s="513" t="str">
        <f>'6- Valoración Controles'!V50</f>
        <v>Moderado - 3</v>
      </c>
      <c r="N50" s="404" t="s">
        <v>391</v>
      </c>
      <c r="O50" s="195"/>
      <c r="P50" s="195"/>
      <c r="Q50" s="196"/>
    </row>
    <row r="51" spans="1:17" ht="30">
      <c r="A51" s="411"/>
      <c r="B51" s="404"/>
      <c r="C51" s="408"/>
      <c r="D51" s="408"/>
      <c r="E51" s="194" t="str">
        <f>'5- Identificación de Riesgos'!D51</f>
        <v xml:space="preserve">Falta identificar y hacer seguimiento a funcionarios sensibles </v>
      </c>
      <c r="F51" s="443"/>
      <c r="G51" s="521"/>
      <c r="H51" s="408"/>
      <c r="I51" s="91"/>
      <c r="J51" s="515"/>
      <c r="K51" s="515"/>
      <c r="L51" s="511"/>
      <c r="M51" s="404"/>
      <c r="N51" s="404"/>
      <c r="O51" s="195"/>
      <c r="P51" s="195"/>
      <c r="Q51" s="196"/>
    </row>
    <row r="52" spans="1:17" ht="45">
      <c r="A52" s="411"/>
      <c r="B52" s="404"/>
      <c r="C52" s="408"/>
      <c r="D52" s="408"/>
      <c r="E52" s="194" t="str">
        <f>'5- Identificación de Riesgos'!D52</f>
        <v>Insuficiente seguimiento a la ejecución de los proyectos de inversión y la destinación de los recursos</v>
      </c>
      <c r="F52" s="443"/>
      <c r="G52" s="521"/>
      <c r="H52" s="408"/>
      <c r="I52" s="91"/>
      <c r="J52" s="515"/>
      <c r="K52" s="515"/>
      <c r="L52" s="511"/>
      <c r="M52" s="404"/>
      <c r="N52" s="404"/>
      <c r="O52" s="195"/>
      <c r="P52" s="195"/>
      <c r="Q52" s="196"/>
    </row>
    <row r="53" spans="1:17" ht="13.5" customHeight="1">
      <c r="A53" s="411"/>
      <c r="B53" s="404"/>
      <c r="C53" s="408"/>
      <c r="D53" s="408"/>
      <c r="E53" s="194">
        <f>'5- Identificación de Riesgos'!D53</f>
        <v>0</v>
      </c>
      <c r="F53" s="443"/>
      <c r="G53" s="521"/>
      <c r="H53" s="408"/>
      <c r="I53" s="91"/>
      <c r="J53" s="515"/>
      <c r="K53" s="515"/>
      <c r="L53" s="511"/>
      <c r="M53" s="404"/>
      <c r="N53" s="404"/>
      <c r="O53" s="195"/>
      <c r="P53" s="195"/>
      <c r="Q53" s="196"/>
    </row>
    <row r="54" spans="1:17" ht="13.5" customHeight="1">
      <c r="A54" s="411"/>
      <c r="B54" s="404"/>
      <c r="C54" s="408"/>
      <c r="D54" s="408"/>
      <c r="E54" s="194">
        <f>'5- Identificación de Riesgos'!D54</f>
        <v>0</v>
      </c>
      <c r="F54" s="443"/>
      <c r="G54" s="521"/>
      <c r="H54" s="408"/>
      <c r="I54" s="91"/>
      <c r="J54" s="515"/>
      <c r="K54" s="515"/>
      <c r="L54" s="511"/>
      <c r="M54" s="404"/>
      <c r="N54" s="404"/>
      <c r="O54" s="195"/>
      <c r="P54" s="195"/>
      <c r="Q54" s="196"/>
    </row>
    <row r="55" spans="1:17" ht="13.5" customHeight="1">
      <c r="A55" s="411"/>
      <c r="B55" s="404"/>
      <c r="C55" s="408"/>
      <c r="D55" s="408"/>
      <c r="E55" s="194">
        <f>'5- Identificación de Riesgos'!D55</f>
        <v>0</v>
      </c>
      <c r="F55" s="443"/>
      <c r="G55" s="521"/>
      <c r="H55" s="408"/>
      <c r="I55" s="91"/>
      <c r="J55" s="515"/>
      <c r="K55" s="515"/>
      <c r="L55" s="511"/>
      <c r="M55" s="404"/>
      <c r="N55" s="404"/>
      <c r="O55" s="195"/>
      <c r="P55" s="195"/>
      <c r="Q55" s="196"/>
    </row>
    <row r="56" spans="1:17" ht="13.5" customHeight="1">
      <c r="A56" s="411"/>
      <c r="B56" s="404"/>
      <c r="C56" s="408"/>
      <c r="D56" s="408"/>
      <c r="E56" s="194">
        <f>'5- Identificación de Riesgos'!D56</f>
        <v>0</v>
      </c>
      <c r="F56" s="443"/>
      <c r="G56" s="521"/>
      <c r="H56" s="408"/>
      <c r="I56" s="91"/>
      <c r="J56" s="515"/>
      <c r="K56" s="515"/>
      <c r="L56" s="511"/>
      <c r="M56" s="404"/>
      <c r="N56" s="404"/>
      <c r="O56" s="195"/>
      <c r="P56" s="195"/>
      <c r="Q56" s="196"/>
    </row>
    <row r="57" spans="1:17" ht="13.5" customHeight="1">
      <c r="A57" s="411"/>
      <c r="B57" s="404"/>
      <c r="C57" s="408"/>
      <c r="D57" s="408"/>
      <c r="E57" s="194">
        <f>'5- Identificación de Riesgos'!D57</f>
        <v>0</v>
      </c>
      <c r="F57" s="443"/>
      <c r="G57" s="521"/>
      <c r="H57" s="408"/>
      <c r="I57" s="91"/>
      <c r="J57" s="515"/>
      <c r="K57" s="515"/>
      <c r="L57" s="511"/>
      <c r="M57" s="404"/>
      <c r="N57" s="404"/>
      <c r="O57" s="195"/>
      <c r="P57" s="195"/>
      <c r="Q57" s="196"/>
    </row>
    <row r="58" spans="1:17" ht="13.5" customHeight="1">
      <c r="A58" s="411"/>
      <c r="B58" s="404"/>
      <c r="C58" s="408"/>
      <c r="D58" s="408"/>
      <c r="E58" s="194">
        <f>'5- Identificación de Riesgos'!D58</f>
        <v>0</v>
      </c>
      <c r="F58" s="443"/>
      <c r="G58" s="521"/>
      <c r="H58" s="408"/>
      <c r="I58" s="91"/>
      <c r="J58" s="515"/>
      <c r="K58" s="515"/>
      <c r="L58" s="511"/>
      <c r="M58" s="404"/>
      <c r="N58" s="404"/>
      <c r="O58" s="195"/>
      <c r="P58" s="195"/>
      <c r="Q58" s="196"/>
    </row>
    <row r="59" spans="1:17">
      <c r="A59" s="411"/>
      <c r="B59" s="405"/>
      <c r="C59" s="408"/>
      <c r="D59" s="408"/>
      <c r="E59" s="194">
        <f>'5- Identificación de Riesgos'!D59</f>
        <v>0</v>
      </c>
      <c r="F59" s="443"/>
      <c r="G59" s="521"/>
      <c r="H59" s="408"/>
      <c r="I59" s="92"/>
      <c r="J59" s="516"/>
      <c r="K59" s="516"/>
      <c r="L59" s="512"/>
      <c r="M59" s="405"/>
      <c r="N59" s="405"/>
      <c r="O59" s="195"/>
      <c r="P59" s="195"/>
      <c r="Q59" s="196"/>
    </row>
  </sheetData>
  <mergeCells count="94">
    <mergeCell ref="O40:Q40"/>
    <mergeCell ref="O41:Q41"/>
    <mergeCell ref="O42:Q42"/>
    <mergeCell ref="O30:Q30"/>
    <mergeCell ref="O31:Q31"/>
    <mergeCell ref="O32:Q32"/>
    <mergeCell ref="L30:L39"/>
    <mergeCell ref="M30:M39"/>
    <mergeCell ref="N30:N39"/>
    <mergeCell ref="D40:D49"/>
    <mergeCell ref="F40:F49"/>
    <mergeCell ref="G40:G49"/>
    <mergeCell ref="H40:H49"/>
    <mergeCell ref="J40:J49"/>
    <mergeCell ref="G30:G39"/>
    <mergeCell ref="H30:H39"/>
    <mergeCell ref="K40:K49"/>
    <mergeCell ref="M50:M59"/>
    <mergeCell ref="N50:N59"/>
    <mergeCell ref="L50:L59"/>
    <mergeCell ref="C50:C59"/>
    <mergeCell ref="D50:D59"/>
    <mergeCell ref="F50:F59"/>
    <mergeCell ref="J50:J59"/>
    <mergeCell ref="K50:K59"/>
    <mergeCell ref="G50:G59"/>
    <mergeCell ref="H50:H59"/>
    <mergeCell ref="A50:A59"/>
    <mergeCell ref="B50:B5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M20:M29"/>
    <mergeCell ref="N20:N29"/>
    <mergeCell ref="A40:A49"/>
    <mergeCell ref="B40:B49"/>
    <mergeCell ref="C40:C49"/>
    <mergeCell ref="D20:D29"/>
    <mergeCell ref="A30:A39"/>
    <mergeCell ref="B30:B39"/>
    <mergeCell ref="C30:C39"/>
    <mergeCell ref="D30:D39"/>
    <mergeCell ref="F30:F39"/>
    <mergeCell ref="J30:J39"/>
    <mergeCell ref="K30:K39"/>
    <mergeCell ref="L40:L49"/>
    <mergeCell ref="M40:M49"/>
    <mergeCell ref="N40:N49"/>
    <mergeCell ref="A10:A19"/>
    <mergeCell ref="B10:B19"/>
    <mergeCell ref="F10:F19"/>
    <mergeCell ref="K8:K9"/>
    <mergeCell ref="I8:I9"/>
    <mergeCell ref="E8:E9"/>
    <mergeCell ref="L10:L19"/>
    <mergeCell ref="A20:A29"/>
    <mergeCell ref="B20:B29"/>
    <mergeCell ref="K20:K2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A6:B6"/>
    <mergeCell ref="B8:B9"/>
  </mergeCells>
  <conditionalFormatting sqref="F10 F20 F30 F40 F50">
    <cfRule type="containsText" dxfId="180" priority="335" operator="containsText" text="Muy Baja">
      <formula>NOT(ISERROR(SEARCH("Muy Baja",F10)))</formula>
    </cfRule>
    <cfRule type="containsText" dxfId="179" priority="336" operator="containsText" text="Baja">
      <formula>NOT(ISERROR(SEARCH("Baja",F10)))</formula>
    </cfRule>
    <cfRule type="containsText" dxfId="178" priority="337" operator="containsText" text="Muy Alta">
      <formula>NOT(ISERROR(SEARCH("Muy Alta",F10)))</formula>
    </cfRule>
    <cfRule type="containsText" dxfId="177" priority="339" operator="containsText" text="Alta">
      <formula>NOT(ISERROR(SEARCH("Alta",F10)))</formula>
    </cfRule>
    <cfRule type="containsText" dxfId="176" priority="340" operator="containsText" text="Media">
      <formula>NOT(ISERROR(SEARCH("Media",F10)))</formula>
    </cfRule>
    <cfRule type="containsText" dxfId="175" priority="341" operator="containsText" text="Media">
      <formula>NOT(ISERROR(SEARCH("Media",F10)))</formula>
    </cfRule>
    <cfRule type="containsText" dxfId="174" priority="342" operator="containsText" text="Media">
      <formula>NOT(ISERROR(SEARCH("Media",F10)))</formula>
    </cfRule>
    <cfRule type="containsText" dxfId="173" priority="343" operator="containsText" text="Muy Baja">
      <formula>NOT(ISERROR(SEARCH("Muy Baja",F10)))</formula>
    </cfRule>
    <cfRule type="containsText" dxfId="172" priority="344" operator="containsText" text="Baja">
      <formula>NOT(ISERROR(SEARCH("Baja",F10)))</formula>
    </cfRule>
    <cfRule type="containsText" dxfId="171" priority="345" operator="containsText" text="Muy Baja">
      <formula>NOT(ISERROR(SEARCH("Muy Baja",F10)))</formula>
    </cfRule>
    <cfRule type="containsText" dxfId="170" priority="346" operator="containsText" text="Muy Baja">
      <formula>NOT(ISERROR(SEARCH("Muy Baja",F10)))</formula>
    </cfRule>
    <cfRule type="containsText" dxfId="169" priority="347" operator="containsText" text="Muy Baja">
      <formula>NOT(ISERROR(SEARCH("Muy Baja",F10)))</formula>
    </cfRule>
    <cfRule type="containsText" dxfId="168" priority="348" operator="containsText" text="Muy Baja'Tabla probabilidad'!">
      <formula>NOT(ISERROR(SEARCH("Muy Baja'Tabla probabilidad'!",F10)))</formula>
    </cfRule>
    <cfRule type="containsText" dxfId="167" priority="349" operator="containsText" text="Muy bajo">
      <formula>NOT(ISERROR(SEARCH("Muy bajo",F10)))</formula>
    </cfRule>
    <cfRule type="containsText" dxfId="166" priority="350" operator="containsText" text="Alta">
      <formula>NOT(ISERROR(SEARCH("Alta",F10)))</formula>
    </cfRule>
    <cfRule type="containsText" dxfId="165" priority="351" operator="containsText" text="Media">
      <formula>NOT(ISERROR(SEARCH("Media",F10)))</formula>
    </cfRule>
    <cfRule type="containsText" dxfId="164" priority="352" operator="containsText" text="Baja">
      <formula>NOT(ISERROR(SEARCH("Baja",F10)))</formula>
    </cfRule>
    <cfRule type="containsText" dxfId="163" priority="353" operator="containsText" text="Muy baja">
      <formula>NOT(ISERROR(SEARCH("Muy baja",F10)))</formula>
    </cfRule>
    <cfRule type="cellIs" dxfId="162" priority="356" operator="between">
      <formula>1</formula>
      <formula>2</formula>
    </cfRule>
    <cfRule type="cellIs" dxfId="161" priority="357" operator="between">
      <formula>0</formula>
      <formula>2</formula>
    </cfRule>
  </conditionalFormatting>
  <conditionalFormatting sqref="G10 G20 G30 G40 G50">
    <cfRule type="containsText" dxfId="160" priority="329" operator="containsText" text="Catastrófico">
      <formula>NOT(ISERROR(SEARCH("Catastrófico",G10)))</formula>
    </cfRule>
    <cfRule type="containsText" dxfId="159" priority="330" operator="containsText" text="Mayor">
      <formula>NOT(ISERROR(SEARCH("Mayor",G10)))</formula>
    </cfRule>
    <cfRule type="containsText" dxfId="158" priority="331" operator="containsText" text="Alta">
      <formula>NOT(ISERROR(SEARCH("Alta",G10)))</formula>
    </cfRule>
    <cfRule type="containsText" dxfId="157" priority="332" operator="containsText" text="Moderado">
      <formula>NOT(ISERROR(SEARCH("Moderado",G10)))</formula>
    </cfRule>
    <cfRule type="containsText" dxfId="156" priority="333" operator="containsText" text="Menor">
      <formula>NOT(ISERROR(SEARCH("Menor",G10)))</formula>
    </cfRule>
    <cfRule type="containsText" dxfId="155" priority="334" operator="containsText" text="Leve">
      <formula>NOT(ISERROR(SEARCH("Leve",G10)))</formula>
    </cfRule>
  </conditionalFormatting>
  <conditionalFormatting sqref="H10:I10 H20:I20 H30:I30 H40 H50:I50">
    <cfRule type="containsText" dxfId="154" priority="324" operator="containsText" text="Extremo">
      <formula>NOT(ISERROR(SEARCH("Extremo",H10)))</formula>
    </cfRule>
    <cfRule type="containsText" dxfId="153" priority="325" operator="containsText" text="Alto">
      <formula>NOT(ISERROR(SEARCH("Alto",H10)))</formula>
    </cfRule>
    <cfRule type="containsText" dxfId="152" priority="326" operator="containsText" text="Bajo">
      <formula>NOT(ISERROR(SEARCH("Bajo",H10)))</formula>
    </cfRule>
    <cfRule type="containsText" dxfId="151" priority="327" operator="containsText" text="Moderado">
      <formula>NOT(ISERROR(SEARCH("Moderado",H10)))</formula>
    </cfRule>
    <cfRule type="containsText" dxfId="150" priority="328" operator="containsText" text="Extremo">
      <formula>NOT(ISERROR(SEARCH("Extremo",H10)))</formula>
    </cfRule>
  </conditionalFormatting>
  <conditionalFormatting sqref="J10:J59">
    <cfRule type="containsText" dxfId="149" priority="11" operator="containsText" text="Muy Baja">
      <formula>NOT(ISERROR(SEARCH("Muy Baja",J10)))</formula>
    </cfRule>
    <cfRule type="containsText" dxfId="148" priority="293" operator="containsText" text="Muy Alta">
      <formula>NOT(ISERROR(SEARCH("Muy Alta",J10)))</formula>
    </cfRule>
    <cfRule type="containsText" dxfId="147" priority="294" operator="containsText" text="Alta">
      <formula>NOT(ISERROR(SEARCH("Alta",J10)))</formula>
    </cfRule>
    <cfRule type="containsText" dxfId="146" priority="295" operator="containsText" text="Media">
      <formula>NOT(ISERROR(SEARCH("Media",J10)))</formula>
    </cfRule>
    <cfRule type="containsText" dxfId="145" priority="296" operator="containsText" text="Baja">
      <formula>NOT(ISERROR(SEARCH("Baja",J10)))</formula>
    </cfRule>
    <cfRule type="containsText" dxfId="144" priority="297" operator="containsText" text="Muy Baja">
      <formula>NOT(ISERROR(SEARCH("Muy Baja",J10)))</formula>
    </cfRule>
  </conditionalFormatting>
  <conditionalFormatting sqref="K10:K59">
    <cfRule type="containsText" dxfId="143" priority="2" operator="containsText" text="Catastrófico">
      <formula>NOT(ISERROR(SEARCH("Catastrófico",K10)))</formula>
    </cfRule>
    <cfRule type="containsText" dxfId="142" priority="3" operator="containsText" text="Moderado">
      <formula>NOT(ISERROR(SEARCH("Moderado",K10)))</formula>
    </cfRule>
    <cfRule type="containsText" dxfId="141" priority="4" operator="containsText" text="Menor">
      <formula>NOT(ISERROR(SEARCH("Menor",K10)))</formula>
    </cfRule>
    <cfRule type="containsText" dxfId="140" priority="5" operator="containsText" text="Leve">
      <formula>NOT(ISERROR(SEARCH("Leve",K10)))</formula>
    </cfRule>
    <cfRule type="containsText" dxfId="139" priority="6" operator="containsText" text="Mayor">
      <formula>NOT(ISERROR(SEARCH("Mayor",K10)))</formula>
    </cfRule>
  </conditionalFormatting>
  <conditionalFormatting sqref="M10 M20 M30 M40 M50">
    <cfRule type="containsText" dxfId="138" priority="298" operator="containsText" text="Extremo">
      <formula>NOT(ISERROR(SEARCH("Extremo",M10)))</formula>
    </cfRule>
    <cfRule type="containsText" dxfId="137" priority="299" operator="containsText" text="Alto">
      <formula>NOT(ISERROR(SEARCH("Alto",M10)))</formula>
    </cfRule>
    <cfRule type="containsText" dxfId="136" priority="300" operator="containsText" text="Moderado">
      <formula>NOT(ISERROR(SEARCH("Moderado",M10)))</formula>
    </cfRule>
    <cfRule type="containsText" dxfId="135" priority="301" operator="containsText" text="Menor">
      <formula>NOT(ISERROR(SEARCH("Menor",M10)))</formula>
    </cfRule>
    <cfRule type="containsText" dxfId="134" priority="302" operator="containsText" text="Bajo">
      <formula>NOT(ISERROR(SEARCH("Bajo",M10)))</formula>
    </cfRule>
    <cfRule type="containsText" dxfId="133" priority="303" operator="containsText" text="Moderado">
      <formula>NOT(ISERROR(SEARCH("Moderado",M10)))</formula>
    </cfRule>
    <cfRule type="containsText" dxfId="132" priority="304" operator="containsText" text="Extremo">
      <formula>NOT(ISERROR(SEARCH("Extremo",M10)))</formula>
    </cfRule>
    <cfRule type="containsText" dxfId="131" priority="305" operator="containsText" text="Baja">
      <formula>NOT(ISERROR(SEARCH("Baja",M10)))</formula>
    </cfRule>
    <cfRule type="containsText" dxfId="130" priority="306" operator="containsText" text="Alto">
      <formula>NOT(ISERROR(SEARCH("Alto",M10)))</formula>
    </cfRule>
  </conditionalFormatting>
  <dataValidations count="1">
    <dataValidation type="list" allowBlank="1" showInputMessage="1" showErrorMessage="1" sqref="D10:D5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5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5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zoomScale="70" zoomScaleNormal="70" workbookViewId="0">
      <selection activeCell="C25" sqref="C25:E25"/>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6"/>
    <col min="15" max="15" width="102.7109375" style="137" customWidth="1"/>
    <col min="16" max="32" width="11.5703125" style="99"/>
    <col min="33" max="36" width="11.42578125" style="3"/>
    <col min="37" max="138" width="11.42578125" style="2"/>
  </cols>
  <sheetData>
    <row r="1" spans="1:138" s="2" customFormat="1">
      <c r="E1" s="47"/>
      <c r="N1" s="128"/>
      <c r="O1" s="129"/>
      <c r="P1" s="3"/>
      <c r="Q1" s="3"/>
      <c r="R1" s="3"/>
      <c r="S1" s="3"/>
      <c r="T1" s="3"/>
      <c r="U1" s="3"/>
      <c r="V1" s="3"/>
      <c r="W1" s="3"/>
      <c r="X1" s="3"/>
      <c r="Y1" s="3"/>
      <c r="Z1" s="3"/>
      <c r="AA1" s="3"/>
      <c r="AB1" s="3"/>
      <c r="AC1" s="3"/>
      <c r="AD1" s="3"/>
      <c r="AE1" s="3"/>
      <c r="AF1" s="3"/>
      <c r="AG1" s="3"/>
      <c r="AH1" s="3"/>
      <c r="AI1" s="3"/>
      <c r="AJ1" s="3"/>
    </row>
    <row r="2" spans="1:138" ht="24" thickBot="1">
      <c r="A2" s="2"/>
      <c r="B2" s="525" t="s">
        <v>396</v>
      </c>
      <c r="C2" s="525"/>
      <c r="D2" s="525"/>
      <c r="E2" s="525"/>
      <c r="F2" s="88"/>
      <c r="G2" s="2"/>
      <c r="H2" s="2"/>
      <c r="I2" s="2"/>
      <c r="J2" s="2"/>
      <c r="K2" s="2"/>
      <c r="L2" s="2"/>
      <c r="M2" s="2"/>
      <c r="N2" s="128"/>
      <c r="O2" s="129"/>
      <c r="P2" s="3"/>
      <c r="Q2" s="3"/>
      <c r="R2" s="3"/>
      <c r="S2" s="3"/>
      <c r="T2" s="3"/>
      <c r="U2" s="3"/>
      <c r="V2" s="3"/>
      <c r="W2" s="3"/>
      <c r="X2" s="3"/>
      <c r="Y2" s="3"/>
      <c r="Z2" s="3"/>
      <c r="AA2" s="3"/>
      <c r="AB2" s="3"/>
      <c r="AC2" s="3"/>
      <c r="AD2" s="3"/>
      <c r="AE2" s="3"/>
      <c r="AF2" s="3"/>
    </row>
    <row r="3" spans="1:138" ht="15.75" thickTop="1">
      <c r="A3" s="2"/>
      <c r="B3" s="16"/>
      <c r="C3" s="16"/>
      <c r="D3" s="16"/>
      <c r="E3" s="48"/>
      <c r="F3" s="2"/>
      <c r="G3" s="2"/>
      <c r="H3" s="2"/>
      <c r="I3" s="2"/>
      <c r="J3" s="2"/>
      <c r="K3" s="2"/>
      <c r="L3" s="2"/>
      <c r="M3" s="2"/>
      <c r="N3" s="128"/>
      <c r="O3" s="129"/>
      <c r="P3" s="3"/>
      <c r="Q3" s="3"/>
      <c r="R3" s="3"/>
      <c r="S3" s="3"/>
      <c r="T3" s="3"/>
      <c r="U3" s="3"/>
      <c r="V3" s="3"/>
      <c r="W3" s="3"/>
      <c r="X3" s="3"/>
      <c r="Y3" s="3"/>
      <c r="Z3" s="3"/>
      <c r="AA3" s="3"/>
      <c r="AB3" s="3"/>
      <c r="AC3" s="3"/>
      <c r="AD3" s="3"/>
      <c r="AE3" s="3"/>
      <c r="AF3" s="3"/>
    </row>
    <row r="4" spans="1:138" ht="21">
      <c r="A4" s="2"/>
      <c r="B4" s="63"/>
      <c r="C4" s="64" t="s">
        <v>397</v>
      </c>
      <c r="D4" s="64"/>
      <c r="E4" s="64" t="s">
        <v>398</v>
      </c>
      <c r="F4" s="65"/>
      <c r="G4" s="2"/>
      <c r="H4" s="2"/>
      <c r="I4" s="2"/>
      <c r="J4" s="2"/>
      <c r="K4" s="2"/>
      <c r="L4" s="2"/>
      <c r="M4" s="2"/>
      <c r="N4" s="128"/>
      <c r="O4" s="129"/>
      <c r="P4" s="3"/>
      <c r="Q4" s="3"/>
      <c r="R4" s="3"/>
      <c r="S4" s="3"/>
      <c r="T4" s="3"/>
      <c r="U4" s="3"/>
      <c r="V4" s="3"/>
      <c r="W4" s="3"/>
      <c r="X4" s="3"/>
      <c r="Y4" s="3"/>
      <c r="Z4" s="3"/>
      <c r="AA4" s="3"/>
      <c r="AB4" s="3"/>
      <c r="AC4" s="3"/>
      <c r="AD4" s="3"/>
      <c r="AE4" s="3"/>
      <c r="AF4" s="3"/>
    </row>
    <row r="5" spans="1:138" ht="40.5">
      <c r="A5" s="2"/>
      <c r="B5" s="63"/>
      <c r="C5" s="64" t="s">
        <v>399</v>
      </c>
      <c r="D5" s="64"/>
      <c r="E5" s="66" t="s">
        <v>400</v>
      </c>
      <c r="F5" s="64" t="s">
        <v>398</v>
      </c>
      <c r="G5" s="2"/>
      <c r="H5" s="2"/>
      <c r="I5" s="2"/>
      <c r="J5" s="2"/>
      <c r="K5" s="2"/>
      <c r="L5" s="2"/>
      <c r="M5" s="2"/>
      <c r="N5" s="128"/>
      <c r="O5" s="129"/>
      <c r="P5" s="3"/>
      <c r="Q5" s="3"/>
      <c r="R5" s="3"/>
      <c r="S5" s="3"/>
      <c r="T5" s="3"/>
      <c r="U5" s="3"/>
      <c r="V5" s="3"/>
      <c r="W5" s="3"/>
      <c r="X5" s="3"/>
      <c r="Y5" s="3"/>
      <c r="Z5" s="3"/>
      <c r="AA5" s="3"/>
      <c r="AB5" s="3"/>
      <c r="AC5" s="3"/>
      <c r="AD5" s="3"/>
      <c r="AE5" s="3"/>
      <c r="AF5" s="3"/>
    </row>
    <row r="6" spans="1:138" ht="20.25">
      <c r="A6" s="2"/>
      <c r="B6" s="67" t="s">
        <v>401</v>
      </c>
      <c r="C6" s="113" t="s">
        <v>402</v>
      </c>
      <c r="D6" s="68">
        <v>0.04</v>
      </c>
      <c r="E6" s="69" t="s">
        <v>403</v>
      </c>
      <c r="F6" s="70">
        <v>1</v>
      </c>
      <c r="G6" s="2"/>
      <c r="H6" s="52"/>
      <c r="I6" s="2"/>
      <c r="J6" s="2"/>
      <c r="K6" s="2"/>
      <c r="L6" s="2"/>
      <c r="M6" s="2"/>
      <c r="N6" s="128"/>
      <c r="O6" s="138"/>
      <c r="P6" s="3"/>
      <c r="Q6" s="3"/>
      <c r="R6" s="3"/>
      <c r="S6" s="3"/>
      <c r="T6" s="3"/>
      <c r="U6" s="3"/>
      <c r="V6" s="3"/>
      <c r="W6" s="3"/>
      <c r="X6" s="3"/>
      <c r="Y6" s="3"/>
      <c r="Z6" s="3"/>
      <c r="AA6" s="3"/>
      <c r="AB6" s="3"/>
      <c r="AC6" s="3"/>
      <c r="AD6" s="3"/>
      <c r="AE6" s="3"/>
      <c r="AF6" s="3"/>
    </row>
    <row r="7" spans="1:138" ht="20.25">
      <c r="A7" s="2"/>
      <c r="B7" s="71" t="s">
        <v>404</v>
      </c>
      <c r="C7" s="113" t="s">
        <v>405</v>
      </c>
      <c r="D7" s="68">
        <v>0.09</v>
      </c>
      <c r="E7" s="69" t="s">
        <v>406</v>
      </c>
      <c r="F7" s="70">
        <v>2</v>
      </c>
      <c r="G7" s="2"/>
      <c r="H7" s="2"/>
      <c r="I7" s="2"/>
      <c r="J7" s="2"/>
      <c r="K7" s="2"/>
      <c r="L7" s="2"/>
      <c r="M7" s="2"/>
      <c r="N7" s="128"/>
      <c r="O7" s="138"/>
      <c r="P7" s="3"/>
      <c r="Q7" s="3"/>
      <c r="R7" s="3"/>
      <c r="S7" s="3"/>
      <c r="T7" s="3"/>
      <c r="U7" s="3"/>
      <c r="V7" s="3"/>
      <c r="W7" s="3"/>
      <c r="X7" s="3"/>
      <c r="Y7" s="3"/>
      <c r="Z7" s="3"/>
      <c r="AA7" s="3"/>
      <c r="AB7" s="3"/>
      <c r="AC7" s="3"/>
      <c r="AD7" s="3"/>
      <c r="AE7" s="3"/>
      <c r="AF7" s="3"/>
    </row>
    <row r="8" spans="1:138" ht="20.25">
      <c r="A8" s="2"/>
      <c r="B8" s="72" t="s">
        <v>407</v>
      </c>
      <c r="C8" s="113" t="s">
        <v>408</v>
      </c>
      <c r="D8" s="68">
        <v>0.28999999999999998</v>
      </c>
      <c r="E8" s="69" t="s">
        <v>409</v>
      </c>
      <c r="F8" s="70">
        <v>3</v>
      </c>
      <c r="G8" s="2"/>
      <c r="H8" s="2"/>
      <c r="I8" s="2"/>
      <c r="J8" s="2"/>
      <c r="K8" s="2"/>
      <c r="L8" s="2"/>
      <c r="M8" s="2"/>
      <c r="N8" s="128"/>
      <c r="O8" s="138"/>
      <c r="P8" s="3"/>
      <c r="Q8" s="3"/>
      <c r="R8" s="3"/>
      <c r="S8" s="3"/>
      <c r="T8" s="3"/>
      <c r="U8" s="3"/>
      <c r="V8" s="3"/>
      <c r="W8" s="3"/>
      <c r="X8" s="3"/>
      <c r="Y8" s="3"/>
      <c r="Z8" s="3"/>
      <c r="AA8" s="3"/>
      <c r="AB8" s="3"/>
      <c r="AC8" s="3"/>
      <c r="AD8" s="3"/>
      <c r="AE8" s="3"/>
      <c r="AF8" s="3"/>
    </row>
    <row r="9" spans="1:138" ht="20.25">
      <c r="A9" s="2"/>
      <c r="B9" s="73" t="s">
        <v>410</v>
      </c>
      <c r="C9" s="113" t="s">
        <v>411</v>
      </c>
      <c r="D9" s="68">
        <v>0.49</v>
      </c>
      <c r="E9" s="69" t="s">
        <v>412</v>
      </c>
      <c r="F9" s="70">
        <v>4</v>
      </c>
      <c r="G9" s="2"/>
      <c r="H9" s="2"/>
      <c r="I9" s="2"/>
      <c r="J9" s="2"/>
      <c r="K9" s="2"/>
      <c r="L9" s="2"/>
      <c r="M9" s="2"/>
      <c r="N9" s="128"/>
      <c r="O9" s="138"/>
      <c r="P9" s="3"/>
      <c r="Q9" s="3"/>
      <c r="R9" s="3"/>
      <c r="S9" s="3"/>
      <c r="T9" s="3"/>
      <c r="U9" s="3"/>
      <c r="V9" s="3"/>
      <c r="W9" s="3"/>
      <c r="X9" s="3"/>
      <c r="Y9" s="3"/>
      <c r="Z9" s="3"/>
      <c r="AA9" s="3"/>
      <c r="AB9" s="3"/>
      <c r="AC9" s="3"/>
      <c r="AD9" s="3"/>
      <c r="AE9" s="3"/>
      <c r="AF9" s="3"/>
    </row>
    <row r="10" spans="1:138" ht="20.25">
      <c r="A10" s="2"/>
      <c r="B10" s="74" t="s">
        <v>413</v>
      </c>
      <c r="C10" s="113" t="s">
        <v>414</v>
      </c>
      <c r="D10" s="68">
        <v>1</v>
      </c>
      <c r="E10" s="69" t="s">
        <v>415</v>
      </c>
      <c r="F10" s="70">
        <v>5</v>
      </c>
      <c r="G10" s="2"/>
      <c r="H10" s="2"/>
      <c r="I10" s="93" t="s">
        <v>416</v>
      </c>
      <c r="J10" s="2"/>
      <c r="K10" s="2"/>
      <c r="L10" s="2"/>
      <c r="M10" s="2"/>
      <c r="N10" s="128"/>
      <c r="O10" s="138"/>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129"/>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129"/>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129"/>
      <c r="P13" s="3"/>
      <c r="Q13" s="3"/>
      <c r="R13" s="3"/>
      <c r="S13" s="3"/>
      <c r="T13" s="3"/>
      <c r="U13" s="3"/>
      <c r="V13" s="3"/>
      <c r="W13" s="3"/>
      <c r="X13" s="3"/>
      <c r="Y13" s="3"/>
      <c r="Z13" s="3"/>
      <c r="AA13" s="3"/>
      <c r="AB13" s="3"/>
      <c r="AC13" s="3"/>
      <c r="AD13" s="3"/>
      <c r="AE13" s="3"/>
      <c r="AF13" s="3"/>
    </row>
    <row r="14" spans="1:138" ht="23.25">
      <c r="A14" s="2"/>
      <c r="B14" s="526" t="s">
        <v>417</v>
      </c>
      <c r="C14" s="526"/>
      <c r="D14" s="526"/>
      <c r="E14" s="526"/>
      <c r="F14" s="101"/>
      <c r="G14" s="62"/>
      <c r="H14" s="2"/>
      <c r="I14" s="2"/>
      <c r="J14" s="2"/>
      <c r="K14" s="2"/>
      <c r="L14" s="2"/>
      <c r="M14" s="2"/>
      <c r="N14" s="128"/>
      <c r="O14" s="129"/>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129"/>
      <c r="P15" s="3"/>
      <c r="Q15" s="3"/>
      <c r="R15" s="3"/>
      <c r="S15" s="3"/>
      <c r="T15" s="3"/>
      <c r="U15" s="3"/>
      <c r="V15" s="3"/>
      <c r="W15" s="3"/>
      <c r="X15" s="3"/>
      <c r="Y15" s="3"/>
      <c r="Z15" s="3"/>
      <c r="AA15" s="3"/>
      <c r="AB15" s="3"/>
      <c r="AC15" s="3"/>
      <c r="AD15" s="3"/>
      <c r="AE15" s="3"/>
      <c r="AF15" s="3"/>
    </row>
    <row r="16" spans="1:138" s="78" customFormat="1" ht="20.25">
      <c r="A16" s="76"/>
      <c r="B16" s="103"/>
      <c r="C16" s="528" t="s">
        <v>303</v>
      </c>
      <c r="D16" s="528"/>
      <c r="E16" s="528"/>
      <c r="F16" s="104"/>
      <c r="G16" s="76"/>
      <c r="H16" s="76"/>
      <c r="I16" s="94" t="s">
        <v>298</v>
      </c>
      <c r="J16" s="76"/>
      <c r="K16" s="76"/>
      <c r="L16" s="76"/>
      <c r="M16" s="76"/>
      <c r="N16" s="130"/>
      <c r="O16" s="131"/>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418</v>
      </c>
      <c r="C17" s="527" t="s">
        <v>419</v>
      </c>
      <c r="D17" s="527"/>
      <c r="E17" s="527"/>
      <c r="F17" s="105">
        <v>1</v>
      </c>
      <c r="G17" s="76"/>
      <c r="H17" s="76"/>
      <c r="I17" s="93" t="s">
        <v>303</v>
      </c>
      <c r="J17" s="76"/>
      <c r="K17" s="76"/>
      <c r="L17" s="76"/>
      <c r="M17" s="76"/>
      <c r="N17" s="130"/>
      <c r="O17" s="132"/>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420</v>
      </c>
      <c r="C18" s="527" t="s">
        <v>421</v>
      </c>
      <c r="D18" s="527"/>
      <c r="E18" s="527"/>
      <c r="F18" s="105">
        <v>2</v>
      </c>
      <c r="G18" s="76"/>
      <c r="H18" s="76"/>
      <c r="I18" s="93" t="s">
        <v>422</v>
      </c>
      <c r="J18" s="76"/>
      <c r="K18" s="76"/>
      <c r="L18" s="76"/>
      <c r="M18" s="76"/>
      <c r="N18" s="130"/>
      <c r="O18" s="133"/>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423</v>
      </c>
      <c r="C19" s="527" t="s">
        <v>304</v>
      </c>
      <c r="D19" s="527"/>
      <c r="E19" s="527"/>
      <c r="F19" s="105">
        <v>3</v>
      </c>
      <c r="G19" s="76"/>
      <c r="H19" s="76"/>
      <c r="I19" s="93" t="s">
        <v>306</v>
      </c>
      <c r="J19" s="76"/>
      <c r="K19" s="76"/>
      <c r="L19" s="76"/>
      <c r="M19" s="76"/>
      <c r="N19" s="130"/>
      <c r="O19" s="133"/>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424</v>
      </c>
      <c r="C20" s="527" t="s">
        <v>320</v>
      </c>
      <c r="D20" s="527"/>
      <c r="E20" s="527"/>
      <c r="F20" s="105">
        <v>4</v>
      </c>
      <c r="G20" s="76"/>
      <c r="H20" s="76"/>
      <c r="I20" s="93" t="s">
        <v>425</v>
      </c>
      <c r="J20" s="76"/>
      <c r="K20" s="76"/>
      <c r="L20" s="76"/>
      <c r="M20" s="76"/>
      <c r="N20" s="130"/>
      <c r="O20" s="133"/>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426</v>
      </c>
      <c r="C21" s="527" t="s">
        <v>427</v>
      </c>
      <c r="D21" s="527"/>
      <c r="E21" s="527"/>
      <c r="F21" s="105">
        <v>5</v>
      </c>
      <c r="G21" s="76"/>
      <c r="H21" s="76"/>
      <c r="I21" s="93" t="str">
        <f>C48</f>
        <v>Interrupción o afectación en la prestación del servicio administrativo</v>
      </c>
      <c r="J21" s="76"/>
      <c r="K21" s="76"/>
      <c r="L21" s="76"/>
      <c r="M21" s="76"/>
      <c r="N21" s="130"/>
      <c r="O21" s="133"/>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30"/>
      <c r="O22" s="131"/>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30"/>
      <c r="O23" s="131"/>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529" t="s">
        <v>422</v>
      </c>
      <c r="D24" s="529"/>
      <c r="E24" s="529"/>
      <c r="F24" s="85"/>
      <c r="G24" s="76"/>
      <c r="H24" s="76"/>
      <c r="I24" s="76"/>
      <c r="J24" s="76"/>
      <c r="K24" s="76"/>
      <c r="L24" s="76"/>
      <c r="M24" s="76"/>
      <c r="N24" s="130"/>
      <c r="O24" s="131"/>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418</v>
      </c>
      <c r="C25" s="527" t="s">
        <v>428</v>
      </c>
      <c r="D25" s="527"/>
      <c r="E25" s="527"/>
      <c r="F25" s="105">
        <v>1</v>
      </c>
      <c r="G25" s="76"/>
      <c r="H25" s="76"/>
      <c r="I25" s="76"/>
      <c r="J25" s="76"/>
      <c r="K25" s="76"/>
      <c r="L25" s="76"/>
      <c r="M25" s="76"/>
      <c r="N25" s="130"/>
      <c r="O25" s="134"/>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420</v>
      </c>
      <c r="C26" s="527" t="s">
        <v>429</v>
      </c>
      <c r="D26" s="527"/>
      <c r="E26" s="527"/>
      <c r="F26" s="105">
        <v>2</v>
      </c>
      <c r="G26" s="76"/>
      <c r="H26" s="76"/>
      <c r="I26" s="84"/>
      <c r="J26" s="84"/>
      <c r="K26" s="84"/>
      <c r="L26" s="84"/>
      <c r="M26" s="84"/>
      <c r="N26" s="135"/>
      <c r="O26" s="134"/>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423</v>
      </c>
      <c r="C27" s="527" t="s">
        <v>430</v>
      </c>
      <c r="D27" s="527"/>
      <c r="E27" s="527"/>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5"/>
      <c r="O27" s="134"/>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424</v>
      </c>
      <c r="C28" s="527" t="s">
        <v>431</v>
      </c>
      <c r="D28" s="527"/>
      <c r="E28" s="527"/>
      <c r="F28" s="105">
        <v>4</v>
      </c>
      <c r="G28" s="76"/>
      <c r="H28" s="76"/>
      <c r="I28" s="84" t="str">
        <v xml:space="preserve">Si el hecho llegara a presentarse, tendría bajo impacto o efecto sobre la entidad.
</v>
      </c>
      <c r="J28" s="84"/>
      <c r="K28" s="84"/>
      <c r="L28" s="84"/>
      <c r="M28" s="84"/>
      <c r="N28" s="135"/>
      <c r="O28" s="134"/>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426</v>
      </c>
      <c r="C29" s="527" t="s">
        <v>432</v>
      </c>
      <c r="D29" s="527"/>
      <c r="E29" s="527"/>
      <c r="F29" s="105">
        <v>5</v>
      </c>
      <c r="G29" s="76"/>
      <c r="H29" s="76"/>
      <c r="I29" s="84" t="str">
        <v xml:space="preserve">Si el hecho llegara a presentarse, tendría medianas consecuencias o efectos sobre la entidad.
</v>
      </c>
      <c r="J29" s="84"/>
      <c r="K29" s="84"/>
      <c r="L29" s="84"/>
      <c r="M29" s="84"/>
      <c r="N29" s="135"/>
      <c r="O29" s="134"/>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5"/>
      <c r="O30" s="131"/>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5"/>
      <c r="O31" s="131"/>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528" t="s">
        <v>306</v>
      </c>
      <c r="D32" s="528"/>
      <c r="E32" s="528"/>
      <c r="F32" s="85"/>
      <c r="I32" s="84"/>
      <c r="J32" s="84"/>
      <c r="K32" s="84"/>
      <c r="L32" s="84"/>
      <c r="M32" s="84"/>
      <c r="N32" s="135"/>
      <c r="O32" s="131"/>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418</v>
      </c>
      <c r="C33" s="527" t="s">
        <v>307</v>
      </c>
      <c r="D33" s="527"/>
      <c r="E33" s="527"/>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5"/>
      <c r="O33" s="131"/>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420</v>
      </c>
      <c r="C34" s="527" t="s">
        <v>433</v>
      </c>
      <c r="D34" s="527"/>
      <c r="E34" s="527"/>
      <c r="F34" s="107">
        <v>2</v>
      </c>
      <c r="I34" s="84" t="str">
        <v xml:space="preserve">Si el hecho llegara a presentarse, tendría bajo impacto o efecto sobre la entidad.
</v>
      </c>
      <c r="J34" s="84"/>
      <c r="K34" s="84"/>
      <c r="L34" s="84"/>
      <c r="M34" s="84"/>
      <c r="N34" s="135"/>
      <c r="O34" s="131"/>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423</v>
      </c>
      <c r="C35" s="527" t="s">
        <v>434</v>
      </c>
      <c r="D35" s="527"/>
      <c r="E35" s="527"/>
      <c r="F35" s="107">
        <v>3</v>
      </c>
      <c r="I35" s="84" t="str">
        <v xml:space="preserve">Si el hecho llegara a presentarse, tendría medianas consecuencias o efectos sobre la entidad.
</v>
      </c>
      <c r="J35" s="84"/>
      <c r="K35" s="84"/>
      <c r="L35" s="84"/>
      <c r="M35" s="84"/>
      <c r="N35" s="135"/>
      <c r="O35" s="131"/>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424</v>
      </c>
      <c r="C36" s="527" t="s">
        <v>435</v>
      </c>
      <c r="D36" s="527"/>
      <c r="E36" s="527"/>
      <c r="F36" s="107">
        <v>4</v>
      </c>
      <c r="I36" s="84" t="str">
        <v xml:space="preserve">Si el hecho llegara a presentarse, tendría altas consecuencias o efectos sobre la entidad
</v>
      </c>
      <c r="J36" s="84"/>
      <c r="K36" s="84"/>
      <c r="L36" s="84"/>
      <c r="M36" s="84"/>
      <c r="N36" s="135"/>
      <c r="O36" s="131"/>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426</v>
      </c>
      <c r="C37" s="527" t="s">
        <v>436</v>
      </c>
      <c r="D37" s="527"/>
      <c r="E37" s="527"/>
      <c r="F37" s="107">
        <v>5</v>
      </c>
      <c r="I37" s="84" t="str">
        <v xml:space="preserve">Si el hecho llegara a presentarse, tendría desastrosas consecuencias o efectos sobre la entidad.
</v>
      </c>
      <c r="J37" s="84"/>
      <c r="K37" s="84"/>
      <c r="L37" s="84"/>
      <c r="M37" s="84"/>
      <c r="N37" s="135"/>
      <c r="O37" s="131"/>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5"/>
      <c r="O38" s="131"/>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30"/>
      <c r="O39" s="131"/>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528" t="s">
        <v>425</v>
      </c>
      <c r="D40" s="528"/>
      <c r="E40" s="528"/>
      <c r="F40" s="85"/>
      <c r="N40" s="130"/>
      <c r="O40" s="131"/>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418</v>
      </c>
      <c r="C41" s="527" t="s">
        <v>437</v>
      </c>
      <c r="D41" s="527"/>
      <c r="E41" s="527"/>
      <c r="F41" s="107">
        <v>1</v>
      </c>
      <c r="N41" s="130"/>
      <c r="O41" s="131"/>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420</v>
      </c>
      <c r="C42" s="527" t="s">
        <v>438</v>
      </c>
      <c r="D42" s="527"/>
      <c r="E42" s="527"/>
      <c r="F42" s="107">
        <v>2</v>
      </c>
      <c r="N42" s="130"/>
      <c r="O42" s="131"/>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423</v>
      </c>
      <c r="C43" s="527" t="s">
        <v>439</v>
      </c>
      <c r="D43" s="527"/>
      <c r="E43" s="527"/>
      <c r="F43" s="107">
        <v>3</v>
      </c>
      <c r="N43" s="130"/>
      <c r="O43" s="131"/>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424</v>
      </c>
      <c r="C44" s="527" t="s">
        <v>440</v>
      </c>
      <c r="D44" s="527"/>
      <c r="E44" s="527"/>
      <c r="F44" s="107">
        <v>4</v>
      </c>
      <c r="N44" s="130"/>
      <c r="O44" s="131"/>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426</v>
      </c>
      <c r="C45" s="527" t="s">
        <v>441</v>
      </c>
      <c r="D45" s="527"/>
      <c r="E45" s="527"/>
      <c r="F45" s="107">
        <v>5</v>
      </c>
      <c r="N45" s="130"/>
      <c r="O45" s="131"/>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442</v>
      </c>
      <c r="D46" s="84"/>
      <c r="F46" s="85"/>
      <c r="N46" s="130"/>
      <c r="O46" s="131"/>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30"/>
      <c r="O47" s="131"/>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529" t="s">
        <v>443</v>
      </c>
      <c r="D48" s="529"/>
      <c r="E48" s="529"/>
      <c r="F48" s="85"/>
      <c r="N48" s="130"/>
      <c r="O48" s="131"/>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418</v>
      </c>
      <c r="C49" s="530" t="s">
        <v>444</v>
      </c>
      <c r="D49" s="531"/>
      <c r="E49" s="532"/>
      <c r="F49" s="70">
        <v>1</v>
      </c>
      <c r="N49" s="130"/>
      <c r="O49" s="131"/>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420</v>
      </c>
      <c r="C50" s="530" t="s">
        <v>445</v>
      </c>
      <c r="D50" s="531"/>
      <c r="E50" s="532"/>
      <c r="F50" s="70">
        <v>2</v>
      </c>
      <c r="N50" s="130"/>
      <c r="O50" s="131"/>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423</v>
      </c>
      <c r="C51" s="530" t="s">
        <v>446</v>
      </c>
      <c r="D51" s="531"/>
      <c r="E51" s="532"/>
      <c r="F51" s="70">
        <v>3</v>
      </c>
      <c r="N51" s="130"/>
      <c r="O51" s="131"/>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424</v>
      </c>
      <c r="C52" s="530" t="s">
        <v>447</v>
      </c>
      <c r="D52" s="531"/>
      <c r="E52" s="532"/>
      <c r="F52" s="70">
        <v>4</v>
      </c>
      <c r="N52" s="130"/>
      <c r="O52" s="131"/>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426</v>
      </c>
      <c r="C53" s="530" t="s">
        <v>448</v>
      </c>
      <c r="D53" s="531"/>
      <c r="E53" s="532"/>
      <c r="F53" s="70">
        <v>5</v>
      </c>
      <c r="N53" s="130"/>
      <c r="O53" s="131"/>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30"/>
      <c r="O54" s="131"/>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30"/>
      <c r="O55" s="131"/>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416</v>
      </c>
      <c r="D56" s="96"/>
      <c r="E56" s="96"/>
      <c r="F56" s="85"/>
      <c r="N56" s="130"/>
      <c r="O56" s="131"/>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418</v>
      </c>
      <c r="C57" s="533" t="s">
        <v>449</v>
      </c>
      <c r="D57" s="534"/>
      <c r="E57" s="535"/>
      <c r="F57" s="70">
        <v>1</v>
      </c>
      <c r="N57" s="130"/>
      <c r="O57" s="131"/>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420</v>
      </c>
      <c r="C58" s="533" t="s">
        <v>450</v>
      </c>
      <c r="D58" s="534"/>
      <c r="E58" s="535"/>
      <c r="F58" s="70">
        <v>2</v>
      </c>
      <c r="N58" s="130"/>
      <c r="O58" s="131"/>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423</v>
      </c>
      <c r="C59" s="533" t="s">
        <v>451</v>
      </c>
      <c r="D59" s="534"/>
      <c r="E59" s="535"/>
      <c r="F59" s="70">
        <v>3</v>
      </c>
      <c r="N59" s="130"/>
      <c r="O59" s="131"/>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424</v>
      </c>
      <c r="C60" s="533" t="s">
        <v>452</v>
      </c>
      <c r="D60" s="534"/>
      <c r="E60" s="535"/>
      <c r="F60" s="70">
        <v>4</v>
      </c>
      <c r="N60" s="130"/>
      <c r="O60" s="131"/>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426</v>
      </c>
      <c r="C61" s="533" t="s">
        <v>453</v>
      </c>
      <c r="D61" s="534"/>
      <c r="E61" s="535"/>
      <c r="F61" s="70">
        <v>5</v>
      </c>
      <c r="N61" s="130"/>
      <c r="O61" s="131"/>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30"/>
      <c r="O62" s="131"/>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30"/>
      <c r="O63" s="131"/>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30"/>
      <c r="O64" s="131"/>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30"/>
      <c r="O65" s="131"/>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30"/>
      <c r="O66" s="131"/>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30"/>
      <c r="O67" s="131"/>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30"/>
      <c r="O68" s="131"/>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30"/>
      <c r="O69" s="131"/>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30"/>
      <c r="O70" s="131"/>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30"/>
      <c r="O71" s="131"/>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30"/>
      <c r="O72" s="131"/>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30"/>
      <c r="O73" s="131"/>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30"/>
      <c r="O74" s="131"/>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30"/>
      <c r="O75" s="131"/>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30"/>
      <c r="O76" s="131"/>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30"/>
      <c r="O77" s="131"/>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30"/>
      <c r="O78" s="131"/>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30"/>
      <c r="O79" s="131"/>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30"/>
      <c r="O80" s="131"/>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30"/>
      <c r="O81" s="131"/>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30"/>
      <c r="O82" s="131"/>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30"/>
      <c r="O83" s="131"/>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30"/>
      <c r="O84" s="131"/>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30"/>
      <c r="O85" s="131"/>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30"/>
      <c r="O86" s="131"/>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30"/>
      <c r="O87" s="131"/>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30"/>
      <c r="O88" s="131"/>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30"/>
      <c r="O89" s="131"/>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30"/>
      <c r="O90" s="131"/>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30"/>
      <c r="O91" s="131"/>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30"/>
      <c r="O92" s="131"/>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30"/>
      <c r="O93" s="131"/>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30"/>
      <c r="O94" s="131"/>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30"/>
      <c r="O95" s="131"/>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30"/>
      <c r="O96" s="131"/>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30"/>
      <c r="O97" s="131"/>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30"/>
      <c r="O98" s="131"/>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30"/>
      <c r="O99" s="131"/>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30"/>
      <c r="O100" s="131"/>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30"/>
      <c r="O101" s="131"/>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30"/>
      <c r="O102" s="131"/>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30"/>
      <c r="O103" s="131"/>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30"/>
      <c r="O104" s="131"/>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30"/>
      <c r="O105" s="131"/>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30"/>
      <c r="O106" s="131"/>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30"/>
      <c r="O107" s="131"/>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30"/>
      <c r="O108" s="131"/>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30"/>
      <c r="O109" s="131"/>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30"/>
      <c r="O110" s="131"/>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30"/>
      <c r="O111" s="131"/>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30"/>
      <c r="O112" s="131"/>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30"/>
      <c r="O113" s="131"/>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30"/>
      <c r="O114" s="131"/>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30"/>
      <c r="O115" s="131"/>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30"/>
      <c r="O116" s="131"/>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30"/>
      <c r="O117" s="131"/>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30"/>
      <c r="O118" s="131"/>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30"/>
      <c r="O119" s="131"/>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30"/>
      <c r="O120" s="131"/>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30"/>
      <c r="O121" s="131"/>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30"/>
      <c r="O122" s="131"/>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30"/>
      <c r="O123" s="131"/>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30"/>
      <c r="O124" s="131"/>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30"/>
      <c r="O125" s="131"/>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30"/>
      <c r="O126" s="131"/>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30"/>
      <c r="O127" s="131"/>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30"/>
      <c r="O128" s="131"/>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30"/>
      <c r="O129" s="131"/>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30"/>
      <c r="O130" s="131"/>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30"/>
      <c r="O131" s="131"/>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30"/>
      <c r="O132" s="131"/>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30"/>
      <c r="O133" s="131"/>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30"/>
      <c r="O134" s="131"/>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30"/>
      <c r="O135" s="131"/>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30"/>
      <c r="O136" s="131"/>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30"/>
      <c r="O137" s="131"/>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30"/>
      <c r="O138" s="131"/>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30"/>
      <c r="O139" s="131"/>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30"/>
      <c r="O140" s="131"/>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30"/>
      <c r="O141" s="131"/>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30"/>
      <c r="O142" s="131"/>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30"/>
      <c r="O143" s="131"/>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30"/>
      <c r="O144" s="131"/>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30"/>
      <c r="O145" s="131"/>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30"/>
      <c r="O146" s="131"/>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30"/>
      <c r="O147" s="131"/>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30"/>
      <c r="O148" s="131"/>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30"/>
      <c r="O149" s="131"/>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30"/>
      <c r="O150" s="131"/>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30"/>
      <c r="O151" s="131"/>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30"/>
      <c r="O152" s="131"/>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30"/>
      <c r="O153" s="131"/>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30"/>
      <c r="O154" s="131"/>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30"/>
      <c r="O155" s="131"/>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30"/>
      <c r="O156" s="131"/>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30"/>
      <c r="O157" s="131"/>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30"/>
      <c r="O158" s="131"/>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30"/>
      <c r="O159" s="131"/>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30"/>
      <c r="O160" s="131"/>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30"/>
      <c r="O161" s="131"/>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30"/>
      <c r="O162" s="131"/>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30"/>
      <c r="O163" s="131"/>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30"/>
      <c r="O164" s="131"/>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30"/>
      <c r="O165" s="131"/>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30"/>
      <c r="O166" s="131"/>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30"/>
      <c r="O167" s="131"/>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30"/>
      <c r="O168" s="131"/>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30"/>
      <c r="O169" s="131"/>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30"/>
      <c r="O170" s="131"/>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30"/>
      <c r="O171" s="131"/>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30"/>
      <c r="O172" s="131"/>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30"/>
      <c r="O173" s="131"/>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30"/>
      <c r="O174" s="131"/>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30"/>
      <c r="O175" s="131"/>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30"/>
      <c r="O176" s="131"/>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30"/>
      <c r="O177" s="131"/>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30"/>
      <c r="O178" s="131"/>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30"/>
      <c r="O179" s="131"/>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30"/>
      <c r="O180" s="131"/>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30"/>
      <c r="O181" s="131"/>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30"/>
      <c r="O182" s="131"/>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30"/>
      <c r="O183" s="131"/>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30"/>
      <c r="O184" s="131"/>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30"/>
      <c r="O185" s="131"/>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30"/>
      <c r="O186" s="131"/>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30"/>
      <c r="O187" s="131"/>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30"/>
      <c r="O188" s="131"/>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30"/>
      <c r="O189" s="131"/>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30"/>
      <c r="O190" s="131"/>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30"/>
      <c r="O191" s="131"/>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30"/>
      <c r="O192" s="131"/>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30"/>
      <c r="O193" s="131"/>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30"/>
      <c r="O194" s="131"/>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30"/>
      <c r="O195" s="131"/>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30"/>
      <c r="O196" s="131"/>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30"/>
      <c r="O197" s="131"/>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30"/>
      <c r="O198" s="131"/>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12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12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12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12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12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12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12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12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12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12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12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12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12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12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12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12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12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12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12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12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12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12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12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12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12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12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12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12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12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12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12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12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12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12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12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12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12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12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12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12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12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12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12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12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12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12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12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12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12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12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12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12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12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12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12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12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12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12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12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12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12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12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12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12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12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12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12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12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12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12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12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12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12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12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12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12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12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12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12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12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12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12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12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12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12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12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12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12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12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12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12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12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12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12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12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12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12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12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12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12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12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12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12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12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12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12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12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12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12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12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12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12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12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12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12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12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12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12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12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12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12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12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12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12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12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12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12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12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12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12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12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12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12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12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12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12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12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12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12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12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12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12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12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12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12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12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12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12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12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12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12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12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12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12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12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12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12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12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12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12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12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12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12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12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12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12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12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12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12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12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12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12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12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12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12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12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12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12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12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12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12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12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12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12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12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12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12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12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12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12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12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12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12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12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12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12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12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12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12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12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12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12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12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12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12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12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12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12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12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12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12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12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12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12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12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12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12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12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12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12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12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12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12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12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12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12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12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12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12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12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12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12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12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12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12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12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12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12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12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12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12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12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12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12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12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12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12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12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12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12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12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12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12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12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12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12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12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12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12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12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12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12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12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12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12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12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12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12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12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12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12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12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12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12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12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12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12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12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12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12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12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12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12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12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12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12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12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12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12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12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12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12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12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12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12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12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12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12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12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12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12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12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12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12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12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12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12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12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12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12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12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12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12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12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12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12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12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12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12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12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12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12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12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12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12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12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12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12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12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12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12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12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12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12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12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12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12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12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12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12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12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12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12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12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12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12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12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12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12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12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12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12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12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12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12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12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12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12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12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12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12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12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12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12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12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12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12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12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12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12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12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12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12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12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12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12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12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12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12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12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12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12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12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12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12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12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12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12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12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12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12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12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12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12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12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12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12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12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12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12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12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12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12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12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12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12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12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12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12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12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12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12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12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12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12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12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12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12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12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12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12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12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12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12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12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12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12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12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12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12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12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12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12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12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12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12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12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12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12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12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12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12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12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12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12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12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12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12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12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12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12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12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12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12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12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12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12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12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12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12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12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12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12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12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12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12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12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12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12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12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12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12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12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12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12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12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12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12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12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12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12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12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12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12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12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12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12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12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12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12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12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12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12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12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12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12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12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12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12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12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12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12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12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12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12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12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12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12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12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12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12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12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12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12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12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12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12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12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12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12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topLeftCell="C1" zoomScale="70" zoomScaleNormal="70" workbookViewId="0">
      <selection activeCell="M40" sqref="M40:M4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538" t="s">
        <v>454</v>
      </c>
      <c r="C4" s="539"/>
      <c r="D4" s="539"/>
      <c r="E4" s="540" t="s">
        <v>455</v>
      </c>
      <c r="F4" s="540"/>
      <c r="G4" s="540"/>
      <c r="H4" s="540"/>
      <c r="I4" s="541"/>
      <c r="Q4" s="542" t="s">
        <v>456</v>
      </c>
      <c r="R4" s="542"/>
    </row>
    <row r="5" spans="2:19">
      <c r="B5" s="538"/>
      <c r="C5" s="539"/>
      <c r="D5" s="539"/>
      <c r="E5" s="540"/>
      <c r="F5" s="540"/>
      <c r="G5" s="540"/>
      <c r="H5" s="540"/>
      <c r="I5" s="541"/>
      <c r="Q5" s="542"/>
      <c r="R5" s="542"/>
    </row>
    <row r="6" spans="2:19">
      <c r="B6" s="538"/>
      <c r="C6" s="539"/>
      <c r="D6" s="539"/>
      <c r="E6" s="540"/>
      <c r="F6" s="540"/>
      <c r="G6" s="540"/>
      <c r="H6" s="540"/>
      <c r="I6" s="541"/>
      <c r="Q6" s="542"/>
      <c r="R6" s="542"/>
    </row>
    <row r="7" spans="2:19" ht="15.75" thickBot="1">
      <c r="B7" s="117"/>
      <c r="I7" s="118"/>
    </row>
    <row r="8" spans="2:19" ht="62.25" customHeight="1" thickBot="1">
      <c r="B8" s="543" t="s">
        <v>398</v>
      </c>
      <c r="C8" s="544"/>
      <c r="D8" s="56" t="s">
        <v>457</v>
      </c>
      <c r="E8" s="57">
        <v>5</v>
      </c>
      <c r="F8" s="57">
        <v>10</v>
      </c>
      <c r="G8" s="57">
        <v>15</v>
      </c>
      <c r="H8" s="57">
        <v>20</v>
      </c>
      <c r="I8" s="119">
        <v>25</v>
      </c>
      <c r="K8" s="545" t="s">
        <v>458</v>
      </c>
      <c r="L8" s="546"/>
      <c r="M8" s="546"/>
      <c r="N8" s="546"/>
      <c r="O8" s="546"/>
      <c r="P8" s="547"/>
      <c r="Q8" s="548" t="s">
        <v>459</v>
      </c>
      <c r="R8" s="548"/>
      <c r="S8" s="17" t="s">
        <v>460</v>
      </c>
    </row>
    <row r="9" spans="2:19" ht="62.25" customHeight="1" thickBot="1">
      <c r="B9" s="543"/>
      <c r="C9" s="544"/>
      <c r="D9" s="56" t="s">
        <v>461</v>
      </c>
      <c r="E9" s="58">
        <v>4</v>
      </c>
      <c r="F9" s="58">
        <v>8</v>
      </c>
      <c r="G9" s="57">
        <v>12</v>
      </c>
      <c r="H9" s="57">
        <v>16</v>
      </c>
      <c r="I9" s="119">
        <v>20</v>
      </c>
      <c r="K9" s="549" t="s">
        <v>462</v>
      </c>
      <c r="L9" s="550"/>
      <c r="M9" s="550"/>
      <c r="N9" s="550"/>
      <c r="O9" s="550"/>
      <c r="P9" s="550"/>
      <c r="Q9" s="551" t="s">
        <v>463</v>
      </c>
      <c r="R9" s="552"/>
      <c r="S9" s="17" t="s">
        <v>392</v>
      </c>
    </row>
    <row r="10" spans="2:19" ht="62.25" customHeight="1" thickBot="1">
      <c r="B10" s="543"/>
      <c r="C10" s="544"/>
      <c r="D10" s="56" t="s">
        <v>464</v>
      </c>
      <c r="E10" s="58">
        <v>3</v>
      </c>
      <c r="F10" s="58">
        <v>6</v>
      </c>
      <c r="G10" s="58">
        <v>9</v>
      </c>
      <c r="H10" s="57">
        <v>12</v>
      </c>
      <c r="I10" s="119">
        <v>15</v>
      </c>
      <c r="K10" s="553" t="s">
        <v>423</v>
      </c>
      <c r="L10" s="554"/>
      <c r="M10" s="554"/>
      <c r="N10" s="554"/>
      <c r="O10" s="554"/>
      <c r="P10" s="554"/>
      <c r="Q10" s="548" t="s">
        <v>465</v>
      </c>
      <c r="R10" s="548"/>
      <c r="S10" s="17" t="s">
        <v>466</v>
      </c>
    </row>
    <row r="11" spans="2:19" ht="62.25" customHeight="1">
      <c r="B11" s="543"/>
      <c r="C11" s="544"/>
      <c r="D11" s="56" t="s">
        <v>467</v>
      </c>
      <c r="E11" s="59">
        <v>2</v>
      </c>
      <c r="F11" s="58">
        <v>4</v>
      </c>
      <c r="G11" s="58">
        <v>6</v>
      </c>
      <c r="H11" s="57">
        <v>8</v>
      </c>
      <c r="I11" s="119">
        <v>10</v>
      </c>
      <c r="K11" s="555" t="s">
        <v>468</v>
      </c>
      <c r="L11" s="556"/>
      <c r="M11" s="556"/>
      <c r="N11" s="556"/>
      <c r="O11" s="556"/>
      <c r="P11" s="556"/>
      <c r="Q11" s="548" t="s">
        <v>391</v>
      </c>
      <c r="R11" s="557"/>
      <c r="S11" s="17" t="s">
        <v>391</v>
      </c>
    </row>
    <row r="12" spans="2:19" ht="62.25" customHeight="1">
      <c r="B12" s="543"/>
      <c r="C12" s="544"/>
      <c r="D12" s="56" t="s">
        <v>469</v>
      </c>
      <c r="E12" s="59">
        <v>1</v>
      </c>
      <c r="F12" s="59">
        <v>2</v>
      </c>
      <c r="G12" s="58">
        <v>3</v>
      </c>
      <c r="H12" s="57">
        <v>4</v>
      </c>
      <c r="I12" s="119">
        <v>5</v>
      </c>
    </row>
    <row r="13" spans="2:19" ht="62.25" customHeight="1" thickBot="1">
      <c r="B13" s="120"/>
      <c r="C13" s="536" t="s">
        <v>470</v>
      </c>
      <c r="D13" s="537"/>
      <c r="E13" s="121" t="s">
        <v>471</v>
      </c>
      <c r="F13" s="121" t="s">
        <v>472</v>
      </c>
      <c r="G13" s="121" t="s">
        <v>473</v>
      </c>
      <c r="H13" s="121" t="s">
        <v>474</v>
      </c>
      <c r="I13" s="122" t="s">
        <v>475</v>
      </c>
    </row>
    <row r="17" spans="4:6">
      <c r="D17" s="17"/>
      <c r="E17" s="17"/>
      <c r="F17" s="17"/>
    </row>
    <row r="18" spans="4:6" ht="15.75">
      <c r="D18" s="22" t="s">
        <v>476</v>
      </c>
      <c r="E18" s="123" t="s">
        <v>468</v>
      </c>
      <c r="F18" s="123">
        <v>1</v>
      </c>
    </row>
    <row r="19" spans="4:6">
      <c r="D19" s="22" t="s">
        <v>477</v>
      </c>
      <c r="E19" s="22" t="s">
        <v>468</v>
      </c>
      <c r="F19" s="22">
        <v>2</v>
      </c>
    </row>
    <row r="20" spans="4:6">
      <c r="D20" s="22" t="s">
        <v>478</v>
      </c>
      <c r="E20" s="22" t="s">
        <v>423</v>
      </c>
      <c r="F20" s="22">
        <v>2</v>
      </c>
    </row>
    <row r="21" spans="4:6">
      <c r="D21" s="22" t="s">
        <v>479</v>
      </c>
      <c r="E21" s="22" t="s">
        <v>480</v>
      </c>
      <c r="F21" s="22">
        <v>3</v>
      </c>
    </row>
    <row r="22" spans="4:6">
      <c r="D22" s="22" t="s">
        <v>481</v>
      </c>
      <c r="E22" s="22" t="s">
        <v>458</v>
      </c>
      <c r="F22" s="22">
        <v>4</v>
      </c>
    </row>
    <row r="23" spans="4:6">
      <c r="D23" s="22" t="s">
        <v>482</v>
      </c>
      <c r="E23" s="22" t="s">
        <v>468</v>
      </c>
      <c r="F23" s="22">
        <v>1</v>
      </c>
    </row>
    <row r="24" spans="4:6">
      <c r="D24" s="22" t="s">
        <v>483</v>
      </c>
      <c r="E24" s="22" t="s">
        <v>423</v>
      </c>
      <c r="F24" s="22">
        <v>2</v>
      </c>
    </row>
    <row r="25" spans="4:6">
      <c r="D25" s="22" t="s">
        <v>484</v>
      </c>
      <c r="E25" s="22" t="s">
        <v>423</v>
      </c>
      <c r="F25" s="22">
        <v>2</v>
      </c>
    </row>
    <row r="26" spans="4:6">
      <c r="D26" s="22" t="s">
        <v>485</v>
      </c>
      <c r="E26" s="22" t="s">
        <v>462</v>
      </c>
      <c r="F26" s="22">
        <v>3</v>
      </c>
    </row>
    <row r="27" spans="4:6">
      <c r="D27" s="22" t="s">
        <v>486</v>
      </c>
      <c r="E27" s="22" t="s">
        <v>458</v>
      </c>
      <c r="F27" s="22">
        <v>4</v>
      </c>
    </row>
    <row r="28" spans="4:6">
      <c r="D28" s="22" t="s">
        <v>487</v>
      </c>
      <c r="E28" s="22" t="s">
        <v>423</v>
      </c>
      <c r="F28" s="22">
        <v>2</v>
      </c>
    </row>
    <row r="29" spans="4:6">
      <c r="D29" s="22" t="s">
        <v>488</v>
      </c>
      <c r="E29" s="22" t="s">
        <v>423</v>
      </c>
      <c r="F29" s="22">
        <v>2</v>
      </c>
    </row>
    <row r="30" spans="4:6">
      <c r="D30" s="22" t="s">
        <v>489</v>
      </c>
      <c r="E30" s="22" t="s">
        <v>423</v>
      </c>
      <c r="F30" s="22">
        <v>2</v>
      </c>
    </row>
    <row r="31" spans="4:6">
      <c r="D31" s="22" t="s">
        <v>490</v>
      </c>
      <c r="E31" s="22" t="s">
        <v>462</v>
      </c>
      <c r="F31" s="22">
        <v>3</v>
      </c>
    </row>
    <row r="32" spans="4:6">
      <c r="D32" s="22" t="s">
        <v>491</v>
      </c>
      <c r="E32" s="22" t="s">
        <v>458</v>
      </c>
      <c r="F32" s="22">
        <v>4</v>
      </c>
    </row>
    <row r="33" spans="4:6">
      <c r="D33" s="22" t="s">
        <v>492</v>
      </c>
      <c r="E33" s="22" t="s">
        <v>423</v>
      </c>
      <c r="F33" s="22">
        <v>2</v>
      </c>
    </row>
    <row r="34" spans="4:6">
      <c r="D34" s="22" t="s">
        <v>493</v>
      </c>
      <c r="E34" s="22" t="s">
        <v>423</v>
      </c>
      <c r="F34" s="22">
        <v>2</v>
      </c>
    </row>
    <row r="35" spans="4:6">
      <c r="D35" s="22" t="s">
        <v>494</v>
      </c>
      <c r="E35" s="22" t="s">
        <v>462</v>
      </c>
      <c r="F35" s="22">
        <v>3</v>
      </c>
    </row>
    <row r="36" spans="4:6">
      <c r="D36" s="22" t="s">
        <v>495</v>
      </c>
      <c r="E36" s="22" t="s">
        <v>462</v>
      </c>
      <c r="F36" s="22">
        <v>3</v>
      </c>
    </row>
    <row r="37" spans="4:6">
      <c r="D37" s="22" t="s">
        <v>496</v>
      </c>
      <c r="E37" s="22" t="s">
        <v>458</v>
      </c>
      <c r="F37" s="22">
        <v>4</v>
      </c>
    </row>
    <row r="38" spans="4:6">
      <c r="D38" s="22" t="s">
        <v>497</v>
      </c>
      <c r="E38" s="22" t="s">
        <v>462</v>
      </c>
      <c r="F38" s="22">
        <v>3</v>
      </c>
    </row>
    <row r="39" spans="4:6">
      <c r="D39" s="22" t="s">
        <v>498</v>
      </c>
      <c r="E39" s="22" t="s">
        <v>462</v>
      </c>
      <c r="F39" s="22">
        <v>3</v>
      </c>
    </row>
    <row r="40" spans="4:6">
      <c r="D40" s="22" t="s">
        <v>499</v>
      </c>
      <c r="E40" s="22" t="s">
        <v>462</v>
      </c>
      <c r="F40" s="22">
        <v>3</v>
      </c>
    </row>
    <row r="41" spans="4:6">
      <c r="D41" s="22" t="s">
        <v>500</v>
      </c>
      <c r="E41" s="22" t="s">
        <v>462</v>
      </c>
      <c r="F41" s="22">
        <v>3</v>
      </c>
    </row>
    <row r="42" spans="4:6">
      <c r="D42" s="22" t="s">
        <v>501</v>
      </c>
      <c r="E42" s="22" t="s">
        <v>458</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59"/>
  <sheetViews>
    <sheetView showGridLines="0" topLeftCell="F33" zoomScale="80" zoomScaleNormal="80" workbookViewId="0">
      <selection activeCell="M10" sqref="M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51.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86"/>
      <c r="B1" s="587"/>
      <c r="C1" s="590"/>
      <c r="D1" s="590"/>
      <c r="E1" s="590"/>
      <c r="F1" s="590"/>
      <c r="G1" s="590"/>
      <c r="H1" s="590"/>
      <c r="I1" s="590"/>
      <c r="J1" s="591"/>
      <c r="K1" s="585"/>
      <c r="L1" s="585"/>
      <c r="M1" s="58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88"/>
      <c r="B2" s="589"/>
      <c r="C2" s="592"/>
      <c r="D2" s="592"/>
      <c r="E2" s="592"/>
      <c r="F2" s="592"/>
      <c r="G2" s="592"/>
      <c r="H2" s="592"/>
      <c r="I2" s="592"/>
      <c r="J2" s="593"/>
      <c r="K2" s="585"/>
      <c r="L2" s="585"/>
      <c r="M2" s="58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2"/>
      <c r="D3" s="592"/>
      <c r="E3" s="592"/>
      <c r="F3" s="592"/>
      <c r="G3" s="592"/>
      <c r="H3" s="592"/>
      <c r="I3" s="592"/>
      <c r="J3" s="593"/>
      <c r="K3" s="585"/>
      <c r="L3" s="585"/>
      <c r="M3" s="58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2" t="s">
        <v>276</v>
      </c>
      <c r="B4" s="422"/>
      <c r="C4" s="428" t="s">
        <v>502</v>
      </c>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2" t="s">
        <v>278</v>
      </c>
      <c r="B5" s="422"/>
      <c r="C5" s="429" t="s">
        <v>35</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2" t="s">
        <v>279</v>
      </c>
      <c r="B6" s="422"/>
      <c r="C6" s="582" t="s">
        <v>280</v>
      </c>
      <c r="D6" s="583"/>
      <c r="E6" s="583"/>
      <c r="F6" s="583"/>
      <c r="G6" s="583"/>
      <c r="H6" s="583"/>
      <c r="I6" s="583"/>
      <c r="J6" s="583"/>
      <c r="K6" s="583"/>
      <c r="L6" s="583"/>
      <c r="M6" s="58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77" t="s">
        <v>503</v>
      </c>
      <c r="B7" s="578"/>
      <c r="C7" s="579"/>
      <c r="D7" s="580" t="s">
        <v>504</v>
      </c>
      <c r="E7" s="580"/>
      <c r="F7" s="580"/>
      <c r="G7" s="581" t="s">
        <v>505</v>
      </c>
      <c r="H7" s="572" t="s">
        <v>506</v>
      </c>
      <c r="I7" s="574" t="s">
        <v>507</v>
      </c>
      <c r="J7" s="575"/>
      <c r="K7" s="574" t="s">
        <v>508</v>
      </c>
      <c r="L7" s="575"/>
      <c r="M7" s="576" t="s">
        <v>509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218</v>
      </c>
      <c r="C8" s="35" t="s">
        <v>220</v>
      </c>
      <c r="D8" s="28" t="s">
        <v>230</v>
      </c>
      <c r="E8" s="28" t="s">
        <v>510</v>
      </c>
      <c r="F8" s="28" t="s">
        <v>511</v>
      </c>
      <c r="G8" s="581"/>
      <c r="H8" s="573"/>
      <c r="I8" s="29" t="s">
        <v>512</v>
      </c>
      <c r="J8" s="29" t="s">
        <v>513</v>
      </c>
      <c r="K8" s="29" t="s">
        <v>514</v>
      </c>
      <c r="L8" s="29" t="s">
        <v>515</v>
      </c>
      <c r="M8" s="576"/>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94"/>
      <c r="B9" s="595"/>
      <c r="C9" s="595"/>
      <c r="D9" s="595"/>
      <c r="E9" s="595"/>
      <c r="F9" s="595"/>
      <c r="G9" s="59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6">
        <f>'7- Mapa Final'!A10</f>
        <v>1</v>
      </c>
      <c r="B10" s="597" t="str">
        <f>'7- Mapa Final'!B10</f>
        <v>Demora (Incumplimiento en la presentación de los informes de seguimiento al Plan de Acción)</v>
      </c>
      <c r="C10" s="597" t="str">
        <f>'7- Mapa Final'!C10</f>
        <v>No se presentan en forma oportuna los informes de seguimiento para la toma de decisiones de la Alta Dirección</v>
      </c>
      <c r="D10" s="605" t="str">
        <f>'7- Mapa Final'!J10</f>
        <v>Baja - 2</v>
      </c>
      <c r="E10" s="606" t="str">
        <f>'7- Mapa Final'!K10</f>
        <v>Leve - 1</v>
      </c>
      <c r="F10" s="602" t="str">
        <f>'7- Mapa Final'!M10</f>
        <v>Bajo - 2</v>
      </c>
      <c r="G10" s="407" t="s">
        <v>391</v>
      </c>
      <c r="H10" s="603"/>
      <c r="I10" s="603"/>
      <c r="J10" s="564" t="s">
        <v>8</v>
      </c>
      <c r="K10" s="598">
        <v>45292</v>
      </c>
      <c r="L10" s="598">
        <v>45382</v>
      </c>
      <c r="M10" s="599"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66"/>
      <c r="B11" s="567"/>
      <c r="C11" s="567"/>
      <c r="D11" s="569"/>
      <c r="E11" s="571"/>
      <c r="F11" s="562"/>
      <c r="G11" s="408"/>
      <c r="H11" s="559"/>
      <c r="I11" s="559"/>
      <c r="J11" s="565"/>
      <c r="K11" s="559"/>
      <c r="L11" s="559"/>
      <c r="M11" s="60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66"/>
      <c r="B12" s="567"/>
      <c r="C12" s="567"/>
      <c r="D12" s="569"/>
      <c r="E12" s="571"/>
      <c r="F12" s="562"/>
      <c r="G12" s="408"/>
      <c r="H12" s="559"/>
      <c r="I12" s="559"/>
      <c r="J12" s="565"/>
      <c r="K12" s="559"/>
      <c r="L12" s="559"/>
      <c r="M12" s="60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66"/>
      <c r="B13" s="567"/>
      <c r="C13" s="567"/>
      <c r="D13" s="569"/>
      <c r="E13" s="571"/>
      <c r="F13" s="562"/>
      <c r="G13" s="408"/>
      <c r="H13" s="559"/>
      <c r="I13" s="559"/>
      <c r="J13" s="565"/>
      <c r="K13" s="559"/>
      <c r="L13" s="559"/>
      <c r="M13" s="60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66"/>
      <c r="B14" s="567"/>
      <c r="C14" s="567"/>
      <c r="D14" s="569"/>
      <c r="E14" s="571"/>
      <c r="F14" s="562"/>
      <c r="G14" s="408"/>
      <c r="H14" s="559"/>
      <c r="I14" s="559"/>
      <c r="J14" s="565"/>
      <c r="K14" s="559"/>
      <c r="L14" s="559"/>
      <c r="M14" s="60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66"/>
      <c r="B15" s="567"/>
      <c r="C15" s="567"/>
      <c r="D15" s="569"/>
      <c r="E15" s="571"/>
      <c r="F15" s="562"/>
      <c r="G15" s="408"/>
      <c r="H15" s="559"/>
      <c r="I15" s="559"/>
      <c r="J15" s="565"/>
      <c r="K15" s="559"/>
      <c r="L15" s="559"/>
      <c r="M15" s="60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66"/>
      <c r="B16" s="567"/>
      <c r="C16" s="567"/>
      <c r="D16" s="569"/>
      <c r="E16" s="571"/>
      <c r="F16" s="562"/>
      <c r="G16" s="408"/>
      <c r="H16" s="559"/>
      <c r="I16" s="559"/>
      <c r="J16" s="565"/>
      <c r="K16" s="559"/>
      <c r="L16" s="559"/>
      <c r="M16" s="60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66"/>
      <c r="B17" s="567"/>
      <c r="C17" s="567"/>
      <c r="D17" s="569"/>
      <c r="E17" s="571"/>
      <c r="F17" s="562"/>
      <c r="G17" s="408"/>
      <c r="H17" s="559"/>
      <c r="I17" s="559"/>
      <c r="J17" s="565"/>
      <c r="K17" s="559"/>
      <c r="L17" s="559"/>
      <c r="M17" s="60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66"/>
      <c r="B18" s="567"/>
      <c r="C18" s="567"/>
      <c r="D18" s="569"/>
      <c r="E18" s="571"/>
      <c r="F18" s="562"/>
      <c r="G18" s="408"/>
      <c r="H18" s="559"/>
      <c r="I18" s="559"/>
      <c r="J18" s="565"/>
      <c r="K18" s="559"/>
      <c r="L18" s="559"/>
      <c r="M18" s="60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66"/>
      <c r="B19" s="567"/>
      <c r="C19" s="567"/>
      <c r="D19" s="569"/>
      <c r="E19" s="571"/>
      <c r="F19" s="562"/>
      <c r="G19" s="408"/>
      <c r="H19" s="559"/>
      <c r="I19" s="559"/>
      <c r="J19" s="565"/>
      <c r="K19" s="559"/>
      <c r="L19" s="559"/>
      <c r="M19" s="60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66">
        <f>'7- Mapa Final'!A20</f>
        <v>2</v>
      </c>
      <c r="B20" s="567" t="str">
        <f>'7- Mapa Final'!B20</f>
        <v>Desarticulación de los objetivos y metas y  lineamientos  en la formulación del Plan de Acción</v>
      </c>
      <c r="C20" s="567" t="str">
        <f>'7- Mapa Final'!C20</f>
        <v>Las acciones o proyectos formulados para desarrollar el Plan, no aportan al cumplimiento de objetivos y metas</v>
      </c>
      <c r="D20" s="568" t="str">
        <f>'7- Mapa Final'!J20</f>
        <v>Muy Baja - 1</v>
      </c>
      <c r="E20" s="570" t="str">
        <f>'7- Mapa Final'!K20</f>
        <v>Leve - 1</v>
      </c>
      <c r="F20" s="562" t="str">
        <f>'7- Mapa Final'!M20</f>
        <v>Bajo - 1</v>
      </c>
      <c r="G20" s="408" t="s">
        <v>391</v>
      </c>
      <c r="H20" s="559"/>
      <c r="I20" s="559"/>
      <c r="J20" s="564" t="s">
        <v>8</v>
      </c>
      <c r="K20" s="558">
        <v>45292</v>
      </c>
      <c r="L20" s="558">
        <v>45382</v>
      </c>
      <c r="M20" s="604"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 r="A21" s="566"/>
      <c r="B21" s="567"/>
      <c r="C21" s="567"/>
      <c r="D21" s="569"/>
      <c r="E21" s="571"/>
      <c r="F21" s="562"/>
      <c r="G21" s="408"/>
      <c r="H21" s="559"/>
      <c r="I21" s="559"/>
      <c r="J21" s="565"/>
      <c r="K21" s="559"/>
      <c r="L21" s="559"/>
      <c r="M21" s="60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 r="A22" s="566"/>
      <c r="B22" s="567"/>
      <c r="C22" s="567"/>
      <c r="D22" s="569"/>
      <c r="E22" s="571"/>
      <c r="F22" s="562"/>
      <c r="G22" s="408"/>
      <c r="H22" s="559"/>
      <c r="I22" s="559"/>
      <c r="J22" s="565"/>
      <c r="K22" s="559"/>
      <c r="L22" s="559"/>
      <c r="M22" s="60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 r="A23" s="566"/>
      <c r="B23" s="567"/>
      <c r="C23" s="567"/>
      <c r="D23" s="569"/>
      <c r="E23" s="571"/>
      <c r="F23" s="562"/>
      <c r="G23" s="408"/>
      <c r="H23" s="559"/>
      <c r="I23" s="559"/>
      <c r="J23" s="565"/>
      <c r="K23" s="559"/>
      <c r="L23" s="559"/>
      <c r="M23" s="60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66"/>
      <c r="B24" s="567"/>
      <c r="C24" s="567"/>
      <c r="D24" s="569"/>
      <c r="E24" s="571"/>
      <c r="F24" s="562"/>
      <c r="G24" s="408"/>
      <c r="H24" s="559"/>
      <c r="I24" s="559"/>
      <c r="J24" s="565"/>
      <c r="K24" s="559"/>
      <c r="L24" s="559"/>
      <c r="M24" s="60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66"/>
      <c r="B25" s="567"/>
      <c r="C25" s="567"/>
      <c r="D25" s="569"/>
      <c r="E25" s="571"/>
      <c r="F25" s="562"/>
      <c r="G25" s="408"/>
      <c r="H25" s="559"/>
      <c r="I25" s="559"/>
      <c r="J25" s="565"/>
      <c r="K25" s="559"/>
      <c r="L25" s="559"/>
      <c r="M25" s="600"/>
      <c r="N25" s="34"/>
      <c r="O25" s="34"/>
    </row>
    <row r="26" spans="1:169">
      <c r="A26" s="566"/>
      <c r="B26" s="567"/>
      <c r="C26" s="567"/>
      <c r="D26" s="569"/>
      <c r="E26" s="571"/>
      <c r="F26" s="562"/>
      <c r="G26" s="408"/>
      <c r="H26" s="559"/>
      <c r="I26" s="559"/>
      <c r="J26" s="565"/>
      <c r="K26" s="559"/>
      <c r="L26" s="559"/>
      <c r="M26" s="600"/>
      <c r="N26" s="34"/>
      <c r="O26" s="34"/>
    </row>
    <row r="27" spans="1:169">
      <c r="A27" s="566"/>
      <c r="B27" s="567"/>
      <c r="C27" s="567"/>
      <c r="D27" s="569"/>
      <c r="E27" s="571"/>
      <c r="F27" s="562"/>
      <c r="G27" s="408"/>
      <c r="H27" s="559"/>
      <c r="I27" s="559"/>
      <c r="J27" s="565"/>
      <c r="K27" s="559"/>
      <c r="L27" s="559"/>
      <c r="M27" s="600"/>
      <c r="N27" s="34"/>
      <c r="O27" s="34"/>
    </row>
    <row r="28" spans="1:169">
      <c r="A28" s="566"/>
      <c r="B28" s="567"/>
      <c r="C28" s="567"/>
      <c r="D28" s="569"/>
      <c r="E28" s="571"/>
      <c r="F28" s="562"/>
      <c r="G28" s="408"/>
      <c r="H28" s="559"/>
      <c r="I28" s="559"/>
      <c r="J28" s="565"/>
      <c r="K28" s="559"/>
      <c r="L28" s="559"/>
      <c r="M28" s="600"/>
      <c r="N28" s="34"/>
      <c r="O28" s="34"/>
    </row>
    <row r="29" spans="1:169">
      <c r="A29" s="566"/>
      <c r="B29" s="567"/>
      <c r="C29" s="567"/>
      <c r="D29" s="569"/>
      <c r="E29" s="571"/>
      <c r="F29" s="562"/>
      <c r="G29" s="408"/>
      <c r="H29" s="559"/>
      <c r="I29" s="559"/>
      <c r="J29" s="565"/>
      <c r="K29" s="559"/>
      <c r="L29" s="559"/>
      <c r="M29" s="601"/>
      <c r="N29" s="34"/>
      <c r="O29" s="34"/>
    </row>
    <row r="30" spans="1:169">
      <c r="A30" s="566">
        <f>'7- Mapa Final'!A30</f>
        <v>3</v>
      </c>
      <c r="B30" s="567" t="str">
        <f>'7- Mapa Final'!B30</f>
        <v>Corrupción</v>
      </c>
      <c r="C30" s="567" t="str">
        <f>'7- Mapa Final'!C30</f>
        <v>Posibilidad de actos indebidos de  los servidores judiciales debido a  la carencia en transparencia, ética y valores</v>
      </c>
      <c r="D30" s="568" t="str">
        <f>'7- Mapa Final'!J30</f>
        <v>Muy Baja - 1</v>
      </c>
      <c r="E30" s="570" t="str">
        <f>'7- Mapa Final'!K30</f>
        <v>Mayor - 4</v>
      </c>
      <c r="F30" s="562" t="str">
        <f>'7- Mapa Final'!M30</f>
        <v>Alto  - 4</v>
      </c>
      <c r="G30" s="408" t="s">
        <v>392</v>
      </c>
      <c r="H30" s="607" t="s">
        <v>518</v>
      </c>
      <c r="I30" s="559"/>
      <c r="J30" s="564" t="s">
        <v>8</v>
      </c>
      <c r="K30" s="558">
        <v>45292</v>
      </c>
      <c r="L30" s="558">
        <v>45382</v>
      </c>
      <c r="M30" s="608" t="s">
        <v>519</v>
      </c>
      <c r="N30" s="34"/>
      <c r="O30" s="34"/>
    </row>
    <row r="31" spans="1:169">
      <c r="A31" s="566"/>
      <c r="B31" s="567"/>
      <c r="C31" s="567"/>
      <c r="D31" s="569"/>
      <c r="E31" s="571"/>
      <c r="F31" s="562"/>
      <c r="G31" s="408"/>
      <c r="H31" s="559"/>
      <c r="I31" s="559"/>
      <c r="J31" s="565"/>
      <c r="K31" s="559"/>
      <c r="L31" s="559"/>
      <c r="M31" s="608"/>
      <c r="N31" s="34"/>
      <c r="O31" s="34"/>
    </row>
    <row r="32" spans="1:169">
      <c r="A32" s="566"/>
      <c r="B32" s="567"/>
      <c r="C32" s="567"/>
      <c r="D32" s="569"/>
      <c r="E32" s="571"/>
      <c r="F32" s="562"/>
      <c r="G32" s="408"/>
      <c r="H32" s="559"/>
      <c r="I32" s="559"/>
      <c r="J32" s="565"/>
      <c r="K32" s="559"/>
      <c r="L32" s="559"/>
      <c r="M32" s="608"/>
      <c r="N32" s="34"/>
      <c r="O32" s="34"/>
    </row>
    <row r="33" spans="1:169">
      <c r="A33" s="566"/>
      <c r="B33" s="567"/>
      <c r="C33" s="567"/>
      <c r="D33" s="569"/>
      <c r="E33" s="571"/>
      <c r="F33" s="562"/>
      <c r="G33" s="408"/>
      <c r="H33" s="559"/>
      <c r="I33" s="559"/>
      <c r="J33" s="565"/>
      <c r="K33" s="559"/>
      <c r="L33" s="559"/>
      <c r="M33" s="608"/>
      <c r="N33" s="34"/>
      <c r="O33" s="34"/>
    </row>
    <row r="34" spans="1:169">
      <c r="A34" s="566"/>
      <c r="B34" s="567"/>
      <c r="C34" s="567"/>
      <c r="D34" s="569"/>
      <c r="E34" s="571"/>
      <c r="F34" s="562"/>
      <c r="G34" s="408"/>
      <c r="H34" s="559"/>
      <c r="I34" s="559"/>
      <c r="J34" s="565"/>
      <c r="K34" s="559"/>
      <c r="L34" s="559"/>
      <c r="M34" s="608"/>
      <c r="N34" s="34"/>
      <c r="O34" s="34"/>
    </row>
    <row r="35" spans="1:169">
      <c r="A35" s="566"/>
      <c r="B35" s="567"/>
      <c r="C35" s="567"/>
      <c r="D35" s="569"/>
      <c r="E35" s="571"/>
      <c r="F35" s="562"/>
      <c r="G35" s="408"/>
      <c r="H35" s="559"/>
      <c r="I35" s="559"/>
      <c r="J35" s="565"/>
      <c r="K35" s="559"/>
      <c r="L35" s="559"/>
      <c r="M35" s="608"/>
      <c r="N35" s="34"/>
      <c r="O35" s="34"/>
    </row>
    <row r="36" spans="1:169">
      <c r="A36" s="566"/>
      <c r="B36" s="567"/>
      <c r="C36" s="567"/>
      <c r="D36" s="569"/>
      <c r="E36" s="571"/>
      <c r="F36" s="562"/>
      <c r="G36" s="408"/>
      <c r="H36" s="559"/>
      <c r="I36" s="559"/>
      <c r="J36" s="565"/>
      <c r="K36" s="559"/>
      <c r="L36" s="559"/>
      <c r="M36" s="608"/>
      <c r="N36" s="34"/>
      <c r="O36" s="34"/>
    </row>
    <row r="37" spans="1:169">
      <c r="A37" s="566"/>
      <c r="B37" s="567"/>
      <c r="C37" s="567"/>
      <c r="D37" s="569"/>
      <c r="E37" s="571"/>
      <c r="F37" s="562"/>
      <c r="G37" s="408"/>
      <c r="H37" s="559"/>
      <c r="I37" s="559"/>
      <c r="J37" s="565"/>
      <c r="K37" s="559"/>
      <c r="L37" s="559"/>
      <c r="M37" s="608"/>
      <c r="N37" s="34"/>
      <c r="O37" s="34"/>
    </row>
    <row r="38" spans="1:169">
      <c r="A38" s="566"/>
      <c r="B38" s="567"/>
      <c r="C38" s="567"/>
      <c r="D38" s="569"/>
      <c r="E38" s="571"/>
      <c r="F38" s="562"/>
      <c r="G38" s="408"/>
      <c r="H38" s="559"/>
      <c r="I38" s="559"/>
      <c r="J38" s="565"/>
      <c r="K38" s="559"/>
      <c r="L38" s="559"/>
      <c r="M38" s="608"/>
      <c r="N38" s="34"/>
      <c r="O38" s="34"/>
    </row>
    <row r="39" spans="1:169">
      <c r="A39" s="566"/>
      <c r="B39" s="567"/>
      <c r="C39" s="567"/>
      <c r="D39" s="569"/>
      <c r="E39" s="571"/>
      <c r="F39" s="562"/>
      <c r="G39" s="408"/>
      <c r="H39" s="559"/>
      <c r="I39" s="559"/>
      <c r="J39" s="565"/>
      <c r="K39" s="559"/>
      <c r="L39" s="559"/>
      <c r="M39" s="608"/>
      <c r="N39" s="34"/>
      <c r="O39" s="34"/>
    </row>
    <row r="40" spans="1:169" s="26" customFormat="1" ht="12.75" customHeight="1">
      <c r="A40" s="566">
        <f>'7- Mapa Final'!A40</f>
        <v>4</v>
      </c>
      <c r="B40" s="567" t="str">
        <f>'7- Mapa Final'!B40</f>
        <v xml:space="preserve">Recibir dádivas o beneficios a nombre propio o de terceros para direccionar planes a desarrollar y recursos de financiación </v>
      </c>
      <c r="C40" s="567" t="str">
        <f>'7- Mapa Final'!C40</f>
        <v xml:space="preserve">Se direccionan planes y recursos para desarrolar palne que no son prioritarias o no aportan al cumplimiento de los objetivos institucionales </v>
      </c>
      <c r="D40" s="568" t="str">
        <f>'7- Mapa Final'!J40</f>
        <v>Alta - 4</v>
      </c>
      <c r="E40" s="570" t="str">
        <f>'7- Mapa Final'!K40</f>
        <v>Moderado - 3</v>
      </c>
      <c r="F40" s="562" t="str">
        <f>'7- Mapa Final'!M40</f>
        <v>Alto - 12</v>
      </c>
      <c r="G40" s="408" t="s">
        <v>392</v>
      </c>
      <c r="H40" s="607" t="s">
        <v>518</v>
      </c>
      <c r="I40" s="559"/>
      <c r="J40" s="564" t="s">
        <v>8</v>
      </c>
      <c r="K40" s="558">
        <v>45292</v>
      </c>
      <c r="L40" s="558">
        <v>45382</v>
      </c>
      <c r="M40" s="560" t="s">
        <v>520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 r="A41" s="566"/>
      <c r="B41" s="567"/>
      <c r="C41" s="567"/>
      <c r="D41" s="569"/>
      <c r="E41" s="571"/>
      <c r="F41" s="562"/>
      <c r="G41" s="408"/>
      <c r="H41" s="559"/>
      <c r="I41" s="559"/>
      <c r="J41" s="565"/>
      <c r="K41" s="559"/>
      <c r="L41" s="55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 r="A42" s="566"/>
      <c r="B42" s="567"/>
      <c r="C42" s="567"/>
      <c r="D42" s="569"/>
      <c r="E42" s="571"/>
      <c r="F42" s="562"/>
      <c r="G42" s="408"/>
      <c r="H42" s="559"/>
      <c r="I42" s="559"/>
      <c r="J42" s="565"/>
      <c r="K42" s="559"/>
      <c r="L42" s="55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 r="A43" s="566"/>
      <c r="B43" s="567"/>
      <c r="C43" s="567"/>
      <c r="D43" s="569"/>
      <c r="E43" s="571"/>
      <c r="F43" s="562"/>
      <c r="G43" s="408"/>
      <c r="H43" s="559"/>
      <c r="I43" s="559"/>
      <c r="J43" s="565"/>
      <c r="K43" s="559"/>
      <c r="L43" s="55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66"/>
      <c r="B44" s="567"/>
      <c r="C44" s="567"/>
      <c r="D44" s="569"/>
      <c r="E44" s="571"/>
      <c r="F44" s="562"/>
      <c r="G44" s="408"/>
      <c r="H44" s="559"/>
      <c r="I44" s="559"/>
      <c r="J44" s="565"/>
      <c r="K44" s="559"/>
      <c r="L44" s="55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66"/>
      <c r="B45" s="567"/>
      <c r="C45" s="567"/>
      <c r="D45" s="569"/>
      <c r="E45" s="571"/>
      <c r="F45" s="562"/>
      <c r="G45" s="408"/>
      <c r="H45" s="559"/>
      <c r="I45" s="559"/>
      <c r="J45" s="565"/>
      <c r="K45" s="559"/>
      <c r="L45" s="559"/>
      <c r="M45" s="560"/>
      <c r="N45" s="34"/>
      <c r="O45" s="34"/>
    </row>
    <row r="46" spans="1:169">
      <c r="A46" s="566"/>
      <c r="B46" s="567"/>
      <c r="C46" s="567"/>
      <c r="D46" s="569"/>
      <c r="E46" s="571"/>
      <c r="F46" s="562"/>
      <c r="G46" s="408"/>
      <c r="H46" s="559"/>
      <c r="I46" s="559"/>
      <c r="J46" s="565"/>
      <c r="K46" s="559"/>
      <c r="L46" s="559"/>
      <c r="M46" s="560"/>
      <c r="N46" s="34"/>
      <c r="O46" s="34"/>
    </row>
    <row r="47" spans="1:169">
      <c r="A47" s="566"/>
      <c r="B47" s="567"/>
      <c r="C47" s="567"/>
      <c r="D47" s="569"/>
      <c r="E47" s="571"/>
      <c r="F47" s="562"/>
      <c r="G47" s="408"/>
      <c r="H47" s="559"/>
      <c r="I47" s="559"/>
      <c r="J47" s="565"/>
      <c r="K47" s="559"/>
      <c r="L47" s="559"/>
      <c r="M47" s="560"/>
      <c r="N47" s="34"/>
      <c r="O47" s="34"/>
    </row>
    <row r="48" spans="1:169">
      <c r="A48" s="566"/>
      <c r="B48" s="567"/>
      <c r="C48" s="567"/>
      <c r="D48" s="569"/>
      <c r="E48" s="571"/>
      <c r="F48" s="562"/>
      <c r="G48" s="408"/>
      <c r="H48" s="559"/>
      <c r="I48" s="559"/>
      <c r="J48" s="565"/>
      <c r="K48" s="559"/>
      <c r="L48" s="559"/>
      <c r="M48" s="560"/>
      <c r="N48" s="34"/>
      <c r="O48" s="34"/>
    </row>
    <row r="49" spans="1:15" ht="15.75" customHeight="1">
      <c r="A49" s="566"/>
      <c r="B49" s="567"/>
      <c r="C49" s="567"/>
      <c r="D49" s="569"/>
      <c r="E49" s="571"/>
      <c r="F49" s="562"/>
      <c r="G49" s="408"/>
      <c r="H49" s="559"/>
      <c r="I49" s="559"/>
      <c r="J49" s="565"/>
      <c r="K49" s="559"/>
      <c r="L49" s="559"/>
      <c r="M49" s="561"/>
      <c r="N49" s="34"/>
      <c r="O49" s="34"/>
    </row>
    <row r="50" spans="1:15" ht="15" customHeight="1">
      <c r="A50" s="566">
        <f>'7- Mapa Final'!A50</f>
        <v>5</v>
      </c>
      <c r="B50" s="567" t="str">
        <f>'7- Mapa Final'!B50</f>
        <v xml:space="preserve">Ofrecer, prometer, entregar, aceptar o solicitar una ventaja indebida  a favor propio o de terceros al realizar el seguimiento de la planeación estratégica de forma deficiente, incompleta e inorportuna </v>
      </c>
      <c r="C50" s="567" t="str">
        <f>'7- Mapa Final'!C50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50" s="568" t="str">
        <f>'7- Mapa Final'!J50</f>
        <v>Muy Baja - 1</v>
      </c>
      <c r="E50" s="570" t="str">
        <f>'7- Mapa Final'!K50</f>
        <v>Moderado - 3</v>
      </c>
      <c r="F50" s="562" t="str">
        <f>'7- Mapa Final'!M50</f>
        <v>Moderado - 3</v>
      </c>
      <c r="G50" s="408" t="s">
        <v>391</v>
      </c>
      <c r="H50" s="559"/>
      <c r="I50" s="559"/>
      <c r="J50" s="564" t="s">
        <v>8</v>
      </c>
      <c r="K50" s="558">
        <v>45292</v>
      </c>
      <c r="L50" s="558">
        <v>45382</v>
      </c>
      <c r="M50" s="560" t="s">
        <v>520</v>
      </c>
    </row>
    <row r="51" spans="1:15">
      <c r="A51" s="566"/>
      <c r="B51" s="567"/>
      <c r="C51" s="567"/>
      <c r="D51" s="569"/>
      <c r="E51" s="571"/>
      <c r="F51" s="562"/>
      <c r="G51" s="408"/>
      <c r="H51" s="559"/>
      <c r="I51" s="559"/>
      <c r="J51" s="565"/>
      <c r="K51" s="559"/>
      <c r="L51" s="559"/>
      <c r="M51" s="560"/>
    </row>
    <row r="52" spans="1:15">
      <c r="A52" s="566"/>
      <c r="B52" s="567"/>
      <c r="C52" s="567"/>
      <c r="D52" s="569"/>
      <c r="E52" s="571"/>
      <c r="F52" s="562"/>
      <c r="G52" s="408"/>
      <c r="H52" s="559"/>
      <c r="I52" s="559"/>
      <c r="J52" s="565"/>
      <c r="K52" s="559"/>
      <c r="L52" s="559"/>
      <c r="M52" s="560"/>
    </row>
    <row r="53" spans="1:15">
      <c r="A53" s="566"/>
      <c r="B53" s="567"/>
      <c r="C53" s="567"/>
      <c r="D53" s="569"/>
      <c r="E53" s="571"/>
      <c r="F53" s="562"/>
      <c r="G53" s="408"/>
      <c r="H53" s="559"/>
      <c r="I53" s="559"/>
      <c r="J53" s="565"/>
      <c r="K53" s="559"/>
      <c r="L53" s="559"/>
      <c r="M53" s="560"/>
    </row>
    <row r="54" spans="1:15">
      <c r="A54" s="566"/>
      <c r="B54" s="567"/>
      <c r="C54" s="567"/>
      <c r="D54" s="569"/>
      <c r="E54" s="571"/>
      <c r="F54" s="562"/>
      <c r="G54" s="408"/>
      <c r="H54" s="559"/>
      <c r="I54" s="559"/>
      <c r="J54" s="565"/>
      <c r="K54" s="559"/>
      <c r="L54" s="559"/>
      <c r="M54" s="560"/>
    </row>
    <row r="55" spans="1:15">
      <c r="A55" s="566"/>
      <c r="B55" s="567"/>
      <c r="C55" s="567"/>
      <c r="D55" s="569"/>
      <c r="E55" s="571"/>
      <c r="F55" s="562"/>
      <c r="G55" s="408"/>
      <c r="H55" s="559"/>
      <c r="I55" s="559"/>
      <c r="J55" s="565"/>
      <c r="K55" s="559"/>
      <c r="L55" s="559"/>
      <c r="M55" s="560"/>
    </row>
    <row r="56" spans="1:15">
      <c r="A56" s="566"/>
      <c r="B56" s="567"/>
      <c r="C56" s="567"/>
      <c r="D56" s="569"/>
      <c r="E56" s="571"/>
      <c r="F56" s="562"/>
      <c r="G56" s="408"/>
      <c r="H56" s="559"/>
      <c r="I56" s="559"/>
      <c r="J56" s="565"/>
      <c r="K56" s="559"/>
      <c r="L56" s="559"/>
      <c r="M56" s="560"/>
    </row>
    <row r="57" spans="1:15">
      <c r="A57" s="566"/>
      <c r="B57" s="567"/>
      <c r="C57" s="567"/>
      <c r="D57" s="569"/>
      <c r="E57" s="571"/>
      <c r="F57" s="562"/>
      <c r="G57" s="408"/>
      <c r="H57" s="559"/>
      <c r="I57" s="559"/>
      <c r="J57" s="565"/>
      <c r="K57" s="559"/>
      <c r="L57" s="559"/>
      <c r="M57" s="560"/>
    </row>
    <row r="58" spans="1:15">
      <c r="A58" s="566"/>
      <c r="B58" s="567"/>
      <c r="C58" s="567"/>
      <c r="D58" s="569"/>
      <c r="E58" s="571"/>
      <c r="F58" s="562"/>
      <c r="G58" s="408"/>
      <c r="H58" s="559"/>
      <c r="I58" s="559"/>
      <c r="J58" s="565"/>
      <c r="K58" s="559"/>
      <c r="L58" s="559"/>
      <c r="M58" s="560"/>
    </row>
    <row r="59" spans="1:15" ht="15.75" customHeight="1">
      <c r="A59" s="566"/>
      <c r="B59" s="567"/>
      <c r="C59" s="567"/>
      <c r="D59" s="569"/>
      <c r="E59" s="571"/>
      <c r="F59" s="562"/>
      <c r="G59" s="409"/>
      <c r="H59" s="563"/>
      <c r="I59" s="563"/>
      <c r="J59" s="565"/>
      <c r="K59" s="559"/>
      <c r="L59" s="559"/>
      <c r="M59" s="561"/>
    </row>
  </sheetData>
  <mergeCells count="82">
    <mergeCell ref="I30:I39"/>
    <mergeCell ref="J30:J39"/>
    <mergeCell ref="K30:K39"/>
    <mergeCell ref="L30:L39"/>
    <mergeCell ref="M30:M39"/>
    <mergeCell ref="D30:D39"/>
    <mergeCell ref="E30:E39"/>
    <mergeCell ref="F30:F39"/>
    <mergeCell ref="G30:G39"/>
    <mergeCell ref="H30:H39"/>
    <mergeCell ref="D40:D49"/>
    <mergeCell ref="E40:E49"/>
    <mergeCell ref="K40:K49"/>
    <mergeCell ref="L40:L49"/>
    <mergeCell ref="M40:M49"/>
    <mergeCell ref="F40:F49"/>
    <mergeCell ref="G40:G49"/>
    <mergeCell ref="I40:I49"/>
    <mergeCell ref="J40:J49"/>
    <mergeCell ref="H40:H49"/>
    <mergeCell ref="A20:A29"/>
    <mergeCell ref="C20:C29"/>
    <mergeCell ref="A40:A49"/>
    <mergeCell ref="B40:B49"/>
    <mergeCell ref="C40:C49"/>
    <mergeCell ref="A30:A39"/>
    <mergeCell ref="B30:B39"/>
    <mergeCell ref="C30:C39"/>
    <mergeCell ref="L20:L29"/>
    <mergeCell ref="M20:M29"/>
    <mergeCell ref="B10:B19"/>
    <mergeCell ref="B20:B29"/>
    <mergeCell ref="F20:F29"/>
    <mergeCell ref="J20:J29"/>
    <mergeCell ref="D10:D19"/>
    <mergeCell ref="E10:E19"/>
    <mergeCell ref="D20:D29"/>
    <mergeCell ref="E20:E29"/>
    <mergeCell ref="K20:K29"/>
    <mergeCell ref="G20:G29"/>
    <mergeCell ref="H20:H29"/>
    <mergeCell ref="I20:I29"/>
    <mergeCell ref="A9:G9"/>
    <mergeCell ref="A10:A19"/>
    <mergeCell ref="C10:C19"/>
    <mergeCell ref="L10:L19"/>
    <mergeCell ref="M10:M19"/>
    <mergeCell ref="F10:F19"/>
    <mergeCell ref="G10:G19"/>
    <mergeCell ref="H10:H19"/>
    <mergeCell ref="I10:I19"/>
    <mergeCell ref="J10:J19"/>
    <mergeCell ref="K10:K1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127" priority="781" operator="containsText" text="3- Moderado">
      <formula>NOT(ISERROR(SEARCH("3- Moderado",A7)))</formula>
    </cfRule>
    <cfRule type="containsText" dxfId="126" priority="782" operator="containsText" text="6- Moderado">
      <formula>NOT(ISERROR(SEARCH("6- Moderado",A7)))</formula>
    </cfRule>
    <cfRule type="containsText" dxfId="125" priority="783" operator="containsText" text="4- Moderado">
      <formula>NOT(ISERROR(SEARCH("4- Moderado",A7)))</formula>
    </cfRule>
    <cfRule type="containsText" dxfId="124" priority="784" operator="containsText" text="3- Bajo">
      <formula>NOT(ISERROR(SEARCH("3- Bajo",A7)))</formula>
    </cfRule>
    <cfRule type="containsText" dxfId="123" priority="785" operator="containsText" text="4- Bajo">
      <formula>NOT(ISERROR(SEARCH("4- Bajo",A7)))</formula>
    </cfRule>
    <cfRule type="containsText" dxfId="122" priority="786" operator="containsText" text="1- Bajo">
      <formula>NOT(ISERROR(SEARCH("1- Bajo",A7)))</formula>
    </cfRule>
  </conditionalFormatting>
  <conditionalFormatting sqref="A10:E10 A20:E20 A30:E30 A40:E40 A50:E50">
    <cfRule type="containsText" dxfId="121" priority="757" operator="containsText" text="3- Moderado">
      <formula>NOT(ISERROR(SEARCH("3- Moderado",A10)))</formula>
    </cfRule>
    <cfRule type="containsText" dxfId="120" priority="758" operator="containsText" text="6- Moderado">
      <formula>NOT(ISERROR(SEARCH("6- Moderado",A10)))</formula>
    </cfRule>
    <cfRule type="containsText" dxfId="119" priority="759" operator="containsText" text="4- Moderado">
      <formula>NOT(ISERROR(SEARCH("4- Moderado",A10)))</formula>
    </cfRule>
    <cfRule type="containsText" dxfId="118" priority="760" operator="containsText" text="3- Bajo">
      <formula>NOT(ISERROR(SEARCH("3- Bajo",A10)))</formula>
    </cfRule>
    <cfRule type="containsText" dxfId="117" priority="761" operator="containsText" text="4- Bajo">
      <formula>NOT(ISERROR(SEARCH("4- Bajo",A10)))</formula>
    </cfRule>
    <cfRule type="containsText" dxfId="116" priority="762" operator="containsText" text="1- Bajo">
      <formula>NOT(ISERROR(SEARCH("1- Bajo",A10)))</formula>
    </cfRule>
  </conditionalFormatting>
  <conditionalFormatting sqref="C8:F8">
    <cfRule type="containsText" dxfId="115" priority="113" operator="containsText" text="3- Moderado">
      <formula>NOT(ISERROR(SEARCH("3- Moderado",C8)))</formula>
    </cfRule>
    <cfRule type="containsText" dxfId="114" priority="114" operator="containsText" text="6- Moderado">
      <formula>NOT(ISERROR(SEARCH("6- Moderado",C8)))</formula>
    </cfRule>
    <cfRule type="containsText" dxfId="113" priority="115" operator="containsText" text="4- Moderado">
      <formula>NOT(ISERROR(SEARCH("4- Moderado",C8)))</formula>
    </cfRule>
    <cfRule type="containsText" dxfId="112" priority="116" operator="containsText" text="3- Bajo">
      <formula>NOT(ISERROR(SEARCH("3- Bajo",C8)))</formula>
    </cfRule>
    <cfRule type="containsText" dxfId="111" priority="117" operator="containsText" text="4- Bajo">
      <formula>NOT(ISERROR(SEARCH("4- Bajo",C8)))</formula>
    </cfRule>
    <cfRule type="containsText" dxfId="110" priority="118" operator="containsText" text="1- Bajo">
      <formula>NOT(ISERROR(SEARCH("1- Bajo",C8)))</formula>
    </cfRule>
  </conditionalFormatting>
  <conditionalFormatting sqref="D10:D59">
    <cfRule type="containsText" dxfId="109" priority="5" operator="containsText" text="Muy Alta">
      <formula>NOT(ISERROR(SEARCH("Muy Alta",D10)))</formula>
    </cfRule>
    <cfRule type="containsText" dxfId="108" priority="6" operator="containsText" text="Alta">
      <formula>NOT(ISERROR(SEARCH("Alta",D10)))</formula>
    </cfRule>
    <cfRule type="containsText" dxfId="107" priority="7" operator="containsText" text="Baja">
      <formula>NOT(ISERROR(SEARCH("Baja",D10)))</formula>
    </cfRule>
    <cfRule type="containsText" dxfId="106" priority="8" operator="containsText" text="Muy Baja">
      <formula>NOT(ISERROR(SEARCH("Muy Baja",D10)))</formula>
    </cfRule>
    <cfRule type="containsText" dxfId="105" priority="10" operator="containsText" text="Media">
      <formula>NOT(ISERROR(SEARCH("Media",D10)))</formula>
    </cfRule>
  </conditionalFormatting>
  <conditionalFormatting sqref="E10:E59">
    <cfRule type="containsText" dxfId="104" priority="1" operator="containsText" text="Catastrófico">
      <formula>NOT(ISERROR(SEARCH("Catastrófico",E10)))</formula>
    </cfRule>
    <cfRule type="containsText" dxfId="103" priority="2" operator="containsText" text="Mayor">
      <formula>NOT(ISERROR(SEARCH("Mayor",E10)))</formula>
    </cfRule>
    <cfRule type="containsText" dxfId="102" priority="3" operator="containsText" text="Menor">
      <formula>NOT(ISERROR(SEARCH("Menor",E10)))</formula>
    </cfRule>
    <cfRule type="containsText" dxfId="101" priority="4" operator="containsText" text="Leve">
      <formula>NOT(ISERROR(SEARCH("Leve",E10)))</formula>
    </cfRule>
  </conditionalFormatting>
  <conditionalFormatting sqref="E10:F59">
    <cfRule type="containsText" dxfId="100" priority="9" operator="containsText" text="Moderado">
      <formula>NOT(ISERROR(SEARCH("Moderado",E10)))</formula>
    </cfRule>
  </conditionalFormatting>
  <conditionalFormatting sqref="F10:F59">
    <cfRule type="colorScale" priority="1144">
      <colorScale>
        <cfvo type="min"/>
        <cfvo type="max"/>
        <color rgb="FFFF7128"/>
        <color rgb="FFFFEF9C"/>
      </colorScale>
    </cfRule>
  </conditionalFormatting>
  <conditionalFormatting sqref="F10:F59">
    <cfRule type="containsText" dxfId="99" priority="24" operator="containsText" text="Bajo">
      <formula>NOT(ISERROR(SEARCH("Bajo",F10)))</formula>
    </cfRule>
    <cfRule type="containsText" dxfId="98" priority="25" operator="containsText" text="Moderado">
      <formula>NOT(ISERROR(SEARCH("Moderado",F10)))</formula>
    </cfRule>
    <cfRule type="containsText" dxfId="97" priority="26" operator="containsText" text="Alto">
      <formula>NOT(ISERROR(SEARCH("Alto",F10)))</formula>
    </cfRule>
    <cfRule type="containsText" dxfId="96" priority="27" operator="containsText" text="Extremo">
      <formula>NOT(ISERROR(SEARCH("Extremo",F10)))</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59"/>
  <sheetViews>
    <sheetView showGridLines="0" topLeftCell="D44" zoomScale="70" zoomScaleNormal="70" workbookViewId="0">
      <selection activeCell="M10" sqref="M10:M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59.425781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86"/>
      <c r="B1" s="587"/>
      <c r="C1" s="590"/>
      <c r="D1" s="590"/>
      <c r="E1" s="590"/>
      <c r="F1" s="590"/>
      <c r="G1" s="590"/>
      <c r="H1" s="590"/>
      <c r="I1" s="590"/>
      <c r="J1" s="591"/>
      <c r="K1" s="585"/>
      <c r="L1" s="585"/>
      <c r="M1" s="58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88"/>
      <c r="B2" s="589"/>
      <c r="C2" s="592"/>
      <c r="D2" s="592"/>
      <c r="E2" s="592"/>
      <c r="F2" s="592"/>
      <c r="G2" s="592"/>
      <c r="H2" s="592"/>
      <c r="I2" s="592"/>
      <c r="J2" s="593"/>
      <c r="K2" s="585"/>
      <c r="L2" s="585"/>
      <c r="M2" s="58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2"/>
      <c r="D3" s="592"/>
      <c r="E3" s="592"/>
      <c r="F3" s="592"/>
      <c r="G3" s="592"/>
      <c r="H3" s="592"/>
      <c r="I3" s="592"/>
      <c r="J3" s="593"/>
      <c r="K3" s="585"/>
      <c r="L3" s="585"/>
      <c r="M3" s="58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2" t="s">
        <v>276</v>
      </c>
      <c r="B4" s="422"/>
      <c r="C4" s="428" t="s">
        <v>502</v>
      </c>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2" t="s">
        <v>278</v>
      </c>
      <c r="B5" s="422"/>
      <c r="C5" s="429" t="s">
        <v>35</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2" t="s">
        <v>279</v>
      </c>
      <c r="B6" s="422"/>
      <c r="C6" s="582" t="s">
        <v>280</v>
      </c>
      <c r="D6" s="583"/>
      <c r="E6" s="583"/>
      <c r="F6" s="583"/>
      <c r="G6" s="583"/>
      <c r="H6" s="583"/>
      <c r="I6" s="583"/>
      <c r="J6" s="583"/>
      <c r="K6" s="583"/>
      <c r="L6" s="583"/>
      <c r="M6" s="58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77" t="s">
        <v>503</v>
      </c>
      <c r="B7" s="578"/>
      <c r="C7" s="579"/>
      <c r="D7" s="580" t="s">
        <v>504</v>
      </c>
      <c r="E7" s="580"/>
      <c r="F7" s="580"/>
      <c r="G7" s="581" t="s">
        <v>505</v>
      </c>
      <c r="H7" s="572" t="s">
        <v>506</v>
      </c>
      <c r="I7" s="574" t="s">
        <v>507</v>
      </c>
      <c r="J7" s="575"/>
      <c r="K7" s="574" t="s">
        <v>508</v>
      </c>
      <c r="L7" s="575"/>
      <c r="M7" s="576" t="s">
        <v>521</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218</v>
      </c>
      <c r="C8" s="35" t="s">
        <v>220</v>
      </c>
      <c r="D8" s="28" t="s">
        <v>230</v>
      </c>
      <c r="E8" s="28" t="s">
        <v>510</v>
      </c>
      <c r="F8" s="28" t="s">
        <v>511</v>
      </c>
      <c r="G8" s="581"/>
      <c r="H8" s="573"/>
      <c r="I8" s="29" t="s">
        <v>512</v>
      </c>
      <c r="J8" s="29" t="s">
        <v>513</v>
      </c>
      <c r="K8" s="29" t="s">
        <v>514</v>
      </c>
      <c r="L8" s="29" t="s">
        <v>515</v>
      </c>
      <c r="M8" s="576"/>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94"/>
      <c r="B9" s="595"/>
      <c r="C9" s="595"/>
      <c r="D9" s="595"/>
      <c r="E9" s="595"/>
      <c r="F9" s="595"/>
      <c r="G9" s="59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6">
        <f>'7- Mapa Final'!A10</f>
        <v>1</v>
      </c>
      <c r="B10" s="597" t="str">
        <f>'7- Mapa Final'!B10</f>
        <v>Demora (Incumplimiento en la presentación de los informes de seguimiento al Plan de Acción)</v>
      </c>
      <c r="C10" s="597" t="str">
        <f>'7- Mapa Final'!C10</f>
        <v>No se presentan en forma oportuna los informes de seguimiento para la toma de decisiones de la Alta Dirección</v>
      </c>
      <c r="D10" s="605" t="str">
        <f>'7- Mapa Final'!J10</f>
        <v>Baja - 2</v>
      </c>
      <c r="E10" s="606" t="str">
        <f>'7- Mapa Final'!K10</f>
        <v>Leve - 1</v>
      </c>
      <c r="F10" s="602" t="str">
        <f>'7- Mapa Final'!M10</f>
        <v>Bajo - 2</v>
      </c>
      <c r="G10" s="407" t="s">
        <v>391</v>
      </c>
      <c r="H10" s="603"/>
      <c r="I10" s="603"/>
      <c r="J10" s="564" t="s">
        <v>8</v>
      </c>
      <c r="K10" s="598">
        <v>45383</v>
      </c>
      <c r="L10" s="598">
        <v>45473</v>
      </c>
      <c r="M10" s="599"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66"/>
      <c r="B11" s="567"/>
      <c r="C11" s="567"/>
      <c r="D11" s="569"/>
      <c r="E11" s="571"/>
      <c r="F11" s="562"/>
      <c r="G11" s="408"/>
      <c r="H11" s="559"/>
      <c r="I11" s="559"/>
      <c r="J11" s="565"/>
      <c r="K11" s="559"/>
      <c r="L11" s="559"/>
      <c r="M11" s="60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66"/>
      <c r="B12" s="567"/>
      <c r="C12" s="567"/>
      <c r="D12" s="569"/>
      <c r="E12" s="571"/>
      <c r="F12" s="562"/>
      <c r="G12" s="408"/>
      <c r="H12" s="559"/>
      <c r="I12" s="559"/>
      <c r="J12" s="565"/>
      <c r="K12" s="559"/>
      <c r="L12" s="559"/>
      <c r="M12" s="60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66"/>
      <c r="B13" s="567"/>
      <c r="C13" s="567"/>
      <c r="D13" s="569"/>
      <c r="E13" s="571"/>
      <c r="F13" s="562"/>
      <c r="G13" s="408"/>
      <c r="H13" s="559"/>
      <c r="I13" s="559"/>
      <c r="J13" s="565"/>
      <c r="K13" s="559"/>
      <c r="L13" s="559"/>
      <c r="M13" s="60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66"/>
      <c r="B14" s="567"/>
      <c r="C14" s="567"/>
      <c r="D14" s="569"/>
      <c r="E14" s="571"/>
      <c r="F14" s="562"/>
      <c r="G14" s="408"/>
      <c r="H14" s="559"/>
      <c r="I14" s="559"/>
      <c r="J14" s="565"/>
      <c r="K14" s="559"/>
      <c r="L14" s="559"/>
      <c r="M14" s="60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66"/>
      <c r="B15" s="567"/>
      <c r="C15" s="567"/>
      <c r="D15" s="569"/>
      <c r="E15" s="571"/>
      <c r="F15" s="562"/>
      <c r="G15" s="408"/>
      <c r="H15" s="559"/>
      <c r="I15" s="559"/>
      <c r="J15" s="565"/>
      <c r="K15" s="559"/>
      <c r="L15" s="559"/>
      <c r="M15" s="60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66"/>
      <c r="B16" s="567"/>
      <c r="C16" s="567"/>
      <c r="D16" s="569"/>
      <c r="E16" s="571"/>
      <c r="F16" s="562"/>
      <c r="G16" s="408"/>
      <c r="H16" s="559"/>
      <c r="I16" s="559"/>
      <c r="J16" s="565"/>
      <c r="K16" s="559"/>
      <c r="L16" s="559"/>
      <c r="M16" s="60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66"/>
      <c r="B17" s="567"/>
      <c r="C17" s="567"/>
      <c r="D17" s="569"/>
      <c r="E17" s="571"/>
      <c r="F17" s="562"/>
      <c r="G17" s="408"/>
      <c r="H17" s="559"/>
      <c r="I17" s="559"/>
      <c r="J17" s="565"/>
      <c r="K17" s="559"/>
      <c r="L17" s="559"/>
      <c r="M17" s="60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66"/>
      <c r="B18" s="567"/>
      <c r="C18" s="567"/>
      <c r="D18" s="569"/>
      <c r="E18" s="571"/>
      <c r="F18" s="562"/>
      <c r="G18" s="408"/>
      <c r="H18" s="559"/>
      <c r="I18" s="559"/>
      <c r="J18" s="565"/>
      <c r="K18" s="559"/>
      <c r="L18" s="559"/>
      <c r="M18" s="60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66"/>
      <c r="B19" s="567"/>
      <c r="C19" s="567"/>
      <c r="D19" s="569"/>
      <c r="E19" s="571"/>
      <c r="F19" s="562"/>
      <c r="G19" s="408"/>
      <c r="H19" s="559"/>
      <c r="I19" s="559"/>
      <c r="J19" s="565"/>
      <c r="K19" s="559"/>
      <c r="L19" s="559"/>
      <c r="M19" s="60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66">
        <f>'7- Mapa Final'!A20</f>
        <v>2</v>
      </c>
      <c r="B20" s="567" t="str">
        <f>'7- Mapa Final'!B20</f>
        <v>Desarticulación de los objetivos y metas y  lineamientos  en la formulación del Plan de Acción</v>
      </c>
      <c r="C20" s="567" t="str">
        <f>'7- Mapa Final'!C20</f>
        <v>Las acciones o proyectos formulados para desarrollar el Plan, no aportan al cumplimiento de objetivos y metas</v>
      </c>
      <c r="D20" s="568" t="str">
        <f>'7- Mapa Final'!J20</f>
        <v>Muy Baja - 1</v>
      </c>
      <c r="E20" s="570" t="str">
        <f>'7- Mapa Final'!K20</f>
        <v>Leve - 1</v>
      </c>
      <c r="F20" s="562" t="str">
        <f>'7- Mapa Final'!M20</f>
        <v>Bajo - 1</v>
      </c>
      <c r="G20" s="407" t="s">
        <v>391</v>
      </c>
      <c r="H20" s="559"/>
      <c r="I20" s="559"/>
      <c r="J20" s="564" t="s">
        <v>8</v>
      </c>
      <c r="K20" s="598">
        <v>45383</v>
      </c>
      <c r="L20" s="598">
        <v>45473</v>
      </c>
      <c r="M20" s="604"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66"/>
      <c r="B21" s="567"/>
      <c r="C21" s="567"/>
      <c r="D21" s="569"/>
      <c r="E21" s="571"/>
      <c r="F21" s="562"/>
      <c r="G21" s="408"/>
      <c r="H21" s="559"/>
      <c r="I21" s="559"/>
      <c r="J21" s="565"/>
      <c r="K21" s="559"/>
      <c r="L21" s="559"/>
      <c r="M21" s="60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66"/>
      <c r="B22" s="567"/>
      <c r="C22" s="567"/>
      <c r="D22" s="569"/>
      <c r="E22" s="571"/>
      <c r="F22" s="562"/>
      <c r="G22" s="408"/>
      <c r="H22" s="559"/>
      <c r="I22" s="559"/>
      <c r="J22" s="565"/>
      <c r="K22" s="559"/>
      <c r="L22" s="559"/>
      <c r="M22" s="60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66"/>
      <c r="B23" s="567"/>
      <c r="C23" s="567"/>
      <c r="D23" s="569"/>
      <c r="E23" s="571"/>
      <c r="F23" s="562"/>
      <c r="G23" s="408"/>
      <c r="H23" s="559"/>
      <c r="I23" s="559"/>
      <c r="J23" s="565"/>
      <c r="K23" s="559"/>
      <c r="L23" s="559"/>
      <c r="M23" s="60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66"/>
      <c r="B24" s="567"/>
      <c r="C24" s="567"/>
      <c r="D24" s="569"/>
      <c r="E24" s="571"/>
      <c r="F24" s="562"/>
      <c r="G24" s="408"/>
      <c r="H24" s="559"/>
      <c r="I24" s="559"/>
      <c r="J24" s="565"/>
      <c r="K24" s="559"/>
      <c r="L24" s="559"/>
      <c r="M24" s="60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66"/>
      <c r="B25" s="567"/>
      <c r="C25" s="567"/>
      <c r="D25" s="569"/>
      <c r="E25" s="571"/>
      <c r="F25" s="562"/>
      <c r="G25" s="408"/>
      <c r="H25" s="559"/>
      <c r="I25" s="559"/>
      <c r="J25" s="565"/>
      <c r="K25" s="559"/>
      <c r="L25" s="559"/>
      <c r="M25" s="600"/>
      <c r="N25" s="34"/>
      <c r="O25" s="34"/>
    </row>
    <row r="26" spans="1:169">
      <c r="A26" s="566"/>
      <c r="B26" s="567"/>
      <c r="C26" s="567"/>
      <c r="D26" s="569"/>
      <c r="E26" s="571"/>
      <c r="F26" s="562"/>
      <c r="G26" s="408"/>
      <c r="H26" s="559"/>
      <c r="I26" s="559"/>
      <c r="J26" s="565"/>
      <c r="K26" s="559"/>
      <c r="L26" s="559"/>
      <c r="M26" s="600"/>
      <c r="N26" s="34"/>
      <c r="O26" s="34"/>
    </row>
    <row r="27" spans="1:169">
      <c r="A27" s="566"/>
      <c r="B27" s="567"/>
      <c r="C27" s="567"/>
      <c r="D27" s="569"/>
      <c r="E27" s="571"/>
      <c r="F27" s="562"/>
      <c r="G27" s="408"/>
      <c r="H27" s="559"/>
      <c r="I27" s="559"/>
      <c r="J27" s="565"/>
      <c r="K27" s="559"/>
      <c r="L27" s="559"/>
      <c r="M27" s="600"/>
      <c r="N27" s="34"/>
      <c r="O27" s="34"/>
    </row>
    <row r="28" spans="1:169">
      <c r="A28" s="566"/>
      <c r="B28" s="567"/>
      <c r="C28" s="567"/>
      <c r="D28" s="569"/>
      <c r="E28" s="571"/>
      <c r="F28" s="562"/>
      <c r="G28" s="408"/>
      <c r="H28" s="559"/>
      <c r="I28" s="559"/>
      <c r="J28" s="565"/>
      <c r="K28" s="559"/>
      <c r="L28" s="559"/>
      <c r="M28" s="600"/>
      <c r="N28" s="34"/>
      <c r="O28" s="34"/>
    </row>
    <row r="29" spans="1:169">
      <c r="A29" s="566"/>
      <c r="B29" s="567"/>
      <c r="C29" s="567"/>
      <c r="D29" s="569"/>
      <c r="E29" s="571"/>
      <c r="F29" s="562"/>
      <c r="G29" s="408"/>
      <c r="H29" s="559"/>
      <c r="I29" s="559"/>
      <c r="J29" s="565"/>
      <c r="K29" s="559"/>
      <c r="L29" s="559"/>
      <c r="M29" s="601"/>
      <c r="N29" s="34"/>
      <c r="O29" s="34"/>
    </row>
    <row r="30" spans="1:169" ht="15" customHeight="1">
      <c r="A30" s="566">
        <f>'7- Mapa Final'!A30</f>
        <v>3</v>
      </c>
      <c r="B30" s="567" t="str">
        <f>'7- Mapa Final'!B30</f>
        <v>Corrupción</v>
      </c>
      <c r="C30" s="567" t="str">
        <f>'7- Mapa Final'!C30</f>
        <v>Posibilidad de actos indebidos de  los servidores judiciales debido a  la carencia en transparencia, ética y valores</v>
      </c>
      <c r="D30" s="568" t="str">
        <f>'7- Mapa Final'!J30</f>
        <v>Muy Baja - 1</v>
      </c>
      <c r="E30" s="570" t="str">
        <f>'7- Mapa Final'!K30</f>
        <v>Mayor - 4</v>
      </c>
      <c r="F30" s="562" t="str">
        <f>'7- Mapa Final'!M30</f>
        <v>Alto  - 4</v>
      </c>
      <c r="G30" s="407" t="s">
        <v>392</v>
      </c>
      <c r="H30" s="607" t="s">
        <v>518</v>
      </c>
      <c r="I30" s="559"/>
      <c r="J30" s="564" t="s">
        <v>8</v>
      </c>
      <c r="K30" s="598">
        <v>45383</v>
      </c>
      <c r="L30" s="598">
        <v>45473</v>
      </c>
      <c r="M30" s="608" t="s">
        <v>519</v>
      </c>
      <c r="N30" s="34"/>
      <c r="O30" s="34"/>
    </row>
    <row r="31" spans="1:169">
      <c r="A31" s="566"/>
      <c r="B31" s="567"/>
      <c r="C31" s="567"/>
      <c r="D31" s="569"/>
      <c r="E31" s="571"/>
      <c r="F31" s="562"/>
      <c r="G31" s="408"/>
      <c r="H31" s="559"/>
      <c r="I31" s="559"/>
      <c r="J31" s="565"/>
      <c r="K31" s="559"/>
      <c r="L31" s="559"/>
      <c r="M31" s="608"/>
      <c r="N31" s="34"/>
      <c r="O31" s="34"/>
    </row>
    <row r="32" spans="1:169">
      <c r="A32" s="566"/>
      <c r="B32" s="567"/>
      <c r="C32" s="567"/>
      <c r="D32" s="569"/>
      <c r="E32" s="571"/>
      <c r="F32" s="562"/>
      <c r="G32" s="408"/>
      <c r="H32" s="559"/>
      <c r="I32" s="559"/>
      <c r="J32" s="565"/>
      <c r="K32" s="559"/>
      <c r="L32" s="559"/>
      <c r="M32" s="608"/>
      <c r="N32" s="34"/>
      <c r="O32" s="34"/>
    </row>
    <row r="33" spans="1:169">
      <c r="A33" s="566"/>
      <c r="B33" s="567"/>
      <c r="C33" s="567"/>
      <c r="D33" s="569"/>
      <c r="E33" s="571"/>
      <c r="F33" s="562"/>
      <c r="G33" s="408"/>
      <c r="H33" s="559"/>
      <c r="I33" s="559"/>
      <c r="J33" s="565"/>
      <c r="K33" s="559"/>
      <c r="L33" s="559"/>
      <c r="M33" s="608"/>
      <c r="N33" s="34"/>
      <c r="O33" s="34"/>
    </row>
    <row r="34" spans="1:169">
      <c r="A34" s="566"/>
      <c r="B34" s="567"/>
      <c r="C34" s="567"/>
      <c r="D34" s="569"/>
      <c r="E34" s="571"/>
      <c r="F34" s="562"/>
      <c r="G34" s="408"/>
      <c r="H34" s="559"/>
      <c r="I34" s="559"/>
      <c r="J34" s="565"/>
      <c r="K34" s="559"/>
      <c r="L34" s="559"/>
      <c r="M34" s="608"/>
      <c r="N34" s="34"/>
      <c r="O34" s="34"/>
    </row>
    <row r="35" spans="1:169">
      <c r="A35" s="566"/>
      <c r="B35" s="567"/>
      <c r="C35" s="567"/>
      <c r="D35" s="569"/>
      <c r="E35" s="571"/>
      <c r="F35" s="562"/>
      <c r="G35" s="408"/>
      <c r="H35" s="559"/>
      <c r="I35" s="559"/>
      <c r="J35" s="565"/>
      <c r="K35" s="559"/>
      <c r="L35" s="559"/>
      <c r="M35" s="608"/>
      <c r="N35" s="34"/>
      <c r="O35" s="34"/>
    </row>
    <row r="36" spans="1:169">
      <c r="A36" s="566"/>
      <c r="B36" s="567"/>
      <c r="C36" s="567"/>
      <c r="D36" s="569"/>
      <c r="E36" s="571"/>
      <c r="F36" s="562"/>
      <c r="G36" s="408"/>
      <c r="H36" s="559"/>
      <c r="I36" s="559"/>
      <c r="J36" s="565"/>
      <c r="K36" s="559"/>
      <c r="L36" s="559"/>
      <c r="M36" s="608"/>
      <c r="N36" s="34"/>
      <c r="O36" s="34"/>
    </row>
    <row r="37" spans="1:169">
      <c r="A37" s="566"/>
      <c r="B37" s="567"/>
      <c r="C37" s="567"/>
      <c r="D37" s="569"/>
      <c r="E37" s="571"/>
      <c r="F37" s="562"/>
      <c r="G37" s="408"/>
      <c r="H37" s="559"/>
      <c r="I37" s="559"/>
      <c r="J37" s="565"/>
      <c r="K37" s="559"/>
      <c r="L37" s="559"/>
      <c r="M37" s="608"/>
      <c r="N37" s="34"/>
      <c r="O37" s="34"/>
    </row>
    <row r="38" spans="1:169">
      <c r="A38" s="566"/>
      <c r="B38" s="567"/>
      <c r="C38" s="567"/>
      <c r="D38" s="569"/>
      <c r="E38" s="571"/>
      <c r="F38" s="562"/>
      <c r="G38" s="408"/>
      <c r="H38" s="559"/>
      <c r="I38" s="559"/>
      <c r="J38" s="565"/>
      <c r="K38" s="559"/>
      <c r="L38" s="559"/>
      <c r="M38" s="608"/>
      <c r="N38" s="34"/>
      <c r="O38" s="34"/>
    </row>
    <row r="39" spans="1:169">
      <c r="A39" s="566"/>
      <c r="B39" s="567"/>
      <c r="C39" s="567"/>
      <c r="D39" s="569"/>
      <c r="E39" s="571"/>
      <c r="F39" s="562"/>
      <c r="G39" s="408"/>
      <c r="H39" s="559"/>
      <c r="I39" s="559"/>
      <c r="J39" s="565"/>
      <c r="K39" s="559"/>
      <c r="L39" s="559"/>
      <c r="M39" s="608"/>
      <c r="N39" s="34"/>
      <c r="O39" s="34"/>
    </row>
    <row r="40" spans="1:169" s="26" customFormat="1" ht="12.75" customHeight="1">
      <c r="A40" s="566">
        <f>'7- Mapa Final'!A40</f>
        <v>4</v>
      </c>
      <c r="B40" s="567" t="str">
        <f>'7- Mapa Final'!B40</f>
        <v xml:space="preserve">Recibir dádivas o beneficios a nombre propio o de terceros para direccionar planes a desarrollar y recursos de financiación </v>
      </c>
      <c r="C40" s="567" t="str">
        <f>'7- Mapa Final'!C40</f>
        <v xml:space="preserve">Se direccionan planes y recursos para desarrolar palne que no son prioritarias o no aportan al cumplimiento de los objetivos institucionales </v>
      </c>
      <c r="D40" s="568" t="str">
        <f>'7- Mapa Final'!J40</f>
        <v>Alta - 4</v>
      </c>
      <c r="E40" s="570" t="str">
        <f>'7- Mapa Final'!K40</f>
        <v>Moderado - 3</v>
      </c>
      <c r="F40" s="562" t="str">
        <f>'7- Mapa Final'!M40</f>
        <v>Alto - 12</v>
      </c>
      <c r="G40" s="407" t="s">
        <v>392</v>
      </c>
      <c r="H40" s="607" t="s">
        <v>518</v>
      </c>
      <c r="I40" s="559"/>
      <c r="J40" s="564" t="s">
        <v>8</v>
      </c>
      <c r="K40" s="598">
        <v>45383</v>
      </c>
      <c r="L40" s="598">
        <v>45473</v>
      </c>
      <c r="M40" s="611" t="s">
        <v>520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66"/>
      <c r="B41" s="567"/>
      <c r="C41" s="567"/>
      <c r="D41" s="569"/>
      <c r="E41" s="571"/>
      <c r="F41" s="562"/>
      <c r="G41" s="408"/>
      <c r="H41" s="559"/>
      <c r="I41" s="559"/>
      <c r="J41" s="565"/>
      <c r="K41" s="559"/>
      <c r="L41" s="55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66"/>
      <c r="B42" s="567"/>
      <c r="C42" s="567"/>
      <c r="D42" s="569"/>
      <c r="E42" s="571"/>
      <c r="F42" s="562"/>
      <c r="G42" s="408"/>
      <c r="H42" s="559"/>
      <c r="I42" s="559"/>
      <c r="J42" s="565"/>
      <c r="K42" s="559"/>
      <c r="L42" s="55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66"/>
      <c r="B43" s="567"/>
      <c r="C43" s="567"/>
      <c r="D43" s="569"/>
      <c r="E43" s="571"/>
      <c r="F43" s="562"/>
      <c r="G43" s="408"/>
      <c r="H43" s="559"/>
      <c r="I43" s="559"/>
      <c r="J43" s="565"/>
      <c r="K43" s="559"/>
      <c r="L43" s="55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66"/>
      <c r="B44" s="567"/>
      <c r="C44" s="567"/>
      <c r="D44" s="569"/>
      <c r="E44" s="571"/>
      <c r="F44" s="562"/>
      <c r="G44" s="408"/>
      <c r="H44" s="559"/>
      <c r="I44" s="559"/>
      <c r="J44" s="565"/>
      <c r="K44" s="559"/>
      <c r="L44" s="55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66"/>
      <c r="B45" s="567"/>
      <c r="C45" s="567"/>
      <c r="D45" s="569"/>
      <c r="E45" s="571"/>
      <c r="F45" s="562"/>
      <c r="G45" s="408"/>
      <c r="H45" s="559"/>
      <c r="I45" s="559"/>
      <c r="J45" s="565"/>
      <c r="K45" s="559"/>
      <c r="L45" s="559"/>
      <c r="M45" s="560"/>
      <c r="N45" s="34"/>
      <c r="O45" s="34"/>
    </row>
    <row r="46" spans="1:169">
      <c r="A46" s="566"/>
      <c r="B46" s="567"/>
      <c r="C46" s="567"/>
      <c r="D46" s="569"/>
      <c r="E46" s="571"/>
      <c r="F46" s="562"/>
      <c r="G46" s="408"/>
      <c r="H46" s="559"/>
      <c r="I46" s="559"/>
      <c r="J46" s="565"/>
      <c r="K46" s="559"/>
      <c r="L46" s="559"/>
      <c r="M46" s="560"/>
      <c r="N46" s="34"/>
      <c r="O46" s="34"/>
    </row>
    <row r="47" spans="1:169">
      <c r="A47" s="566"/>
      <c r="B47" s="567"/>
      <c r="C47" s="567"/>
      <c r="D47" s="569"/>
      <c r="E47" s="571"/>
      <c r="F47" s="562"/>
      <c r="G47" s="408"/>
      <c r="H47" s="559"/>
      <c r="I47" s="559"/>
      <c r="J47" s="565"/>
      <c r="K47" s="559"/>
      <c r="L47" s="559"/>
      <c r="M47" s="560"/>
      <c r="N47" s="34"/>
      <c r="O47" s="34"/>
    </row>
    <row r="48" spans="1:169">
      <c r="A48" s="566"/>
      <c r="B48" s="567"/>
      <c r="C48" s="567"/>
      <c r="D48" s="569"/>
      <c r="E48" s="571"/>
      <c r="F48" s="562"/>
      <c r="G48" s="408"/>
      <c r="H48" s="559"/>
      <c r="I48" s="559"/>
      <c r="J48" s="565"/>
      <c r="K48" s="559"/>
      <c r="L48" s="559"/>
      <c r="M48" s="560"/>
      <c r="N48" s="34"/>
      <c r="O48" s="34"/>
    </row>
    <row r="49" spans="1:169" ht="15.75" customHeight="1">
      <c r="A49" s="566"/>
      <c r="B49" s="567"/>
      <c r="C49" s="567"/>
      <c r="D49" s="569"/>
      <c r="E49" s="571"/>
      <c r="F49" s="562"/>
      <c r="G49" s="408"/>
      <c r="H49" s="559"/>
      <c r="I49" s="609"/>
      <c r="J49" s="610"/>
      <c r="K49" s="609"/>
      <c r="L49" s="609"/>
      <c r="M49" s="560"/>
      <c r="N49" s="34"/>
      <c r="O49" s="34"/>
    </row>
    <row r="50" spans="1:169" s="26" customFormat="1" ht="12.75" customHeight="1">
      <c r="A50" s="566">
        <f>'7- Mapa Final'!A50</f>
        <v>5</v>
      </c>
      <c r="B50" s="567" t="str">
        <f>'7- Mapa Final'!B50</f>
        <v xml:space="preserve">Ofrecer, prometer, entregar, aceptar o solicitar una ventaja indebida  a favor propio o de terceros al realizar el seguimiento de la planeación estratégica de forma deficiente, incompleta e inorportuna </v>
      </c>
      <c r="C50" s="567" t="str">
        <f>'7- Mapa Final'!C50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50" s="568" t="str">
        <f>'7- Mapa Final'!J50</f>
        <v>Muy Baja - 1</v>
      </c>
      <c r="E50" s="570" t="str">
        <f>'7- Mapa Final'!K50</f>
        <v>Moderado - 3</v>
      </c>
      <c r="F50" s="562" t="str">
        <f>'7- Mapa Final'!M50</f>
        <v>Moderado - 3</v>
      </c>
      <c r="G50" s="407" t="s">
        <v>391</v>
      </c>
      <c r="H50" s="616"/>
      <c r="I50" s="615"/>
      <c r="J50" s="613" t="s">
        <v>8</v>
      </c>
      <c r="K50" s="614">
        <v>45383</v>
      </c>
      <c r="L50" s="614">
        <v>45473</v>
      </c>
      <c r="M50" s="612" t="s">
        <v>520</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66"/>
      <c r="B51" s="567"/>
      <c r="C51" s="567"/>
      <c r="D51" s="569"/>
      <c r="E51" s="571"/>
      <c r="F51" s="562"/>
      <c r="G51" s="408"/>
      <c r="H51" s="616"/>
      <c r="I51" s="615"/>
      <c r="J51" s="613"/>
      <c r="K51" s="615"/>
      <c r="L51" s="615"/>
      <c r="M51" s="608"/>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66"/>
      <c r="B52" s="567"/>
      <c r="C52" s="567"/>
      <c r="D52" s="569"/>
      <c r="E52" s="571"/>
      <c r="F52" s="562"/>
      <c r="G52" s="408"/>
      <c r="H52" s="616"/>
      <c r="I52" s="615"/>
      <c r="J52" s="613"/>
      <c r="K52" s="615"/>
      <c r="L52" s="615"/>
      <c r="M52" s="608"/>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66"/>
      <c r="B53" s="567"/>
      <c r="C53" s="567"/>
      <c r="D53" s="569"/>
      <c r="E53" s="571"/>
      <c r="F53" s="562"/>
      <c r="G53" s="408"/>
      <c r="H53" s="616"/>
      <c r="I53" s="615"/>
      <c r="J53" s="613"/>
      <c r="K53" s="615"/>
      <c r="L53" s="615"/>
      <c r="M53" s="608"/>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66"/>
      <c r="B54" s="567"/>
      <c r="C54" s="567"/>
      <c r="D54" s="569"/>
      <c r="E54" s="571"/>
      <c r="F54" s="562"/>
      <c r="G54" s="408"/>
      <c r="H54" s="616"/>
      <c r="I54" s="615"/>
      <c r="J54" s="613"/>
      <c r="K54" s="615"/>
      <c r="L54" s="615"/>
      <c r="M54" s="608"/>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66"/>
      <c r="B55" s="567"/>
      <c r="C55" s="567"/>
      <c r="D55" s="569"/>
      <c r="E55" s="571"/>
      <c r="F55" s="562"/>
      <c r="G55" s="408"/>
      <c r="H55" s="616"/>
      <c r="I55" s="615"/>
      <c r="J55" s="613"/>
      <c r="K55" s="615"/>
      <c r="L55" s="615"/>
      <c r="M55" s="608"/>
      <c r="N55" s="34"/>
      <c r="O55" s="34"/>
    </row>
    <row r="56" spans="1:169">
      <c r="A56" s="566"/>
      <c r="B56" s="567"/>
      <c r="C56" s="567"/>
      <c r="D56" s="569"/>
      <c r="E56" s="571"/>
      <c r="F56" s="562"/>
      <c r="G56" s="408"/>
      <c r="H56" s="616"/>
      <c r="I56" s="615"/>
      <c r="J56" s="613"/>
      <c r="K56" s="615"/>
      <c r="L56" s="615"/>
      <c r="M56" s="608"/>
      <c r="N56" s="34"/>
      <c r="O56" s="34"/>
    </row>
    <row r="57" spans="1:169">
      <c r="A57" s="566"/>
      <c r="B57" s="567"/>
      <c r="C57" s="567"/>
      <c r="D57" s="569"/>
      <c r="E57" s="571"/>
      <c r="F57" s="562"/>
      <c r="G57" s="408"/>
      <c r="H57" s="616"/>
      <c r="I57" s="615"/>
      <c r="J57" s="613"/>
      <c r="K57" s="615"/>
      <c r="L57" s="615"/>
      <c r="M57" s="608"/>
      <c r="N57" s="34"/>
      <c r="O57" s="34"/>
    </row>
    <row r="58" spans="1:169">
      <c r="A58" s="566"/>
      <c r="B58" s="567"/>
      <c r="C58" s="567"/>
      <c r="D58" s="569"/>
      <c r="E58" s="571"/>
      <c r="F58" s="562"/>
      <c r="G58" s="408"/>
      <c r="H58" s="616"/>
      <c r="I58" s="615"/>
      <c r="J58" s="613"/>
      <c r="K58" s="615"/>
      <c r="L58" s="615"/>
      <c r="M58" s="608"/>
      <c r="N58" s="34"/>
      <c r="O58" s="34"/>
    </row>
    <row r="59" spans="1:169" ht="15.75" customHeight="1">
      <c r="A59" s="566"/>
      <c r="B59" s="567"/>
      <c r="C59" s="567"/>
      <c r="D59" s="569"/>
      <c r="E59" s="571"/>
      <c r="F59" s="562"/>
      <c r="G59" s="408"/>
      <c r="H59" s="616"/>
      <c r="I59" s="615"/>
      <c r="J59" s="613"/>
      <c r="K59" s="615"/>
      <c r="L59" s="615"/>
      <c r="M59" s="608"/>
      <c r="N59" s="34"/>
      <c r="O59" s="34"/>
    </row>
  </sheetData>
  <mergeCells count="82">
    <mergeCell ref="J30:J39"/>
    <mergeCell ref="K30:K39"/>
    <mergeCell ref="L30:L39"/>
    <mergeCell ref="M30:M39"/>
    <mergeCell ref="A30:A39"/>
    <mergeCell ref="B30:B39"/>
    <mergeCell ref="C30:C39"/>
    <mergeCell ref="D30:D39"/>
    <mergeCell ref="E30:E39"/>
    <mergeCell ref="F50:F59"/>
    <mergeCell ref="H50:H59"/>
    <mergeCell ref="I50:I59"/>
    <mergeCell ref="A50:A59"/>
    <mergeCell ref="B50:B59"/>
    <mergeCell ref="C50:C59"/>
    <mergeCell ref="D50:D59"/>
    <mergeCell ref="E50:E59"/>
    <mergeCell ref="J40:J49"/>
    <mergeCell ref="K40:K49"/>
    <mergeCell ref="G50:G59"/>
    <mergeCell ref="L40:L49"/>
    <mergeCell ref="M40:M49"/>
    <mergeCell ref="M50:M59"/>
    <mergeCell ref="J50:J59"/>
    <mergeCell ref="K50:K59"/>
    <mergeCell ref="L50:L59"/>
    <mergeCell ref="A40:A49"/>
    <mergeCell ref="B40:B49"/>
    <mergeCell ref="C40:C49"/>
    <mergeCell ref="D40:D49"/>
    <mergeCell ref="E40:E49"/>
    <mergeCell ref="F40:F49"/>
    <mergeCell ref="G40:G49"/>
    <mergeCell ref="H40:H49"/>
    <mergeCell ref="I40:I49"/>
    <mergeCell ref="B20:B29"/>
    <mergeCell ref="C20:C29"/>
    <mergeCell ref="D20:D29"/>
    <mergeCell ref="E20:E29"/>
    <mergeCell ref="F20:F29"/>
    <mergeCell ref="F30:F39"/>
    <mergeCell ref="G30:G39"/>
    <mergeCell ref="H30:H39"/>
    <mergeCell ref="I30:I39"/>
    <mergeCell ref="J10:J19"/>
    <mergeCell ref="K10:K19"/>
    <mergeCell ref="L10:L19"/>
    <mergeCell ref="M20:M29"/>
    <mergeCell ref="G20:G29"/>
    <mergeCell ref="H20:H29"/>
    <mergeCell ref="I20:I29"/>
    <mergeCell ref="J20:J29"/>
    <mergeCell ref="K20:K29"/>
    <mergeCell ref="L20:L29"/>
    <mergeCell ref="E10:E19"/>
    <mergeCell ref="F10:F19"/>
    <mergeCell ref="G10:G19"/>
    <mergeCell ref="H10:H19"/>
    <mergeCell ref="I10:I19"/>
    <mergeCell ref="A20:A29"/>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A5:B5"/>
    <mergeCell ref="C5:M5"/>
    <mergeCell ref="A1:B2"/>
    <mergeCell ref="C1:J3"/>
    <mergeCell ref="K1:M3"/>
    <mergeCell ref="A4:B4"/>
    <mergeCell ref="C4:M4"/>
  </mergeCells>
  <conditionalFormatting sqref="A7:B7">
    <cfRule type="containsText" dxfId="95" priority="147" operator="containsText" text="3- Moderado">
      <formula>NOT(ISERROR(SEARCH("3- Moderado",A7)))</formula>
    </cfRule>
    <cfRule type="containsText" dxfId="94" priority="148" operator="containsText" text="6- Moderado">
      <formula>NOT(ISERROR(SEARCH("6- Moderado",A7)))</formula>
    </cfRule>
    <cfRule type="containsText" dxfId="93" priority="149" operator="containsText" text="4- Moderado">
      <formula>NOT(ISERROR(SEARCH("4- Moderado",A7)))</formula>
    </cfRule>
    <cfRule type="containsText" dxfId="92" priority="150" operator="containsText" text="3- Bajo">
      <formula>NOT(ISERROR(SEARCH("3- Bajo",A7)))</formula>
    </cfRule>
    <cfRule type="containsText" dxfId="91" priority="151" operator="containsText" text="4- Bajo">
      <formula>NOT(ISERROR(SEARCH("4- Bajo",A7)))</formula>
    </cfRule>
    <cfRule type="containsText" dxfId="90" priority="152" operator="containsText" text="1- Bajo">
      <formula>NOT(ISERROR(SEARCH("1- Bajo",A7)))</formula>
    </cfRule>
  </conditionalFormatting>
  <conditionalFormatting sqref="A10:E10 A20:E20 A30:E30 A40:E40 A50:E50">
    <cfRule type="containsText" dxfId="89" priority="141" operator="containsText" text="3- Moderado">
      <formula>NOT(ISERROR(SEARCH("3- Moderado",A10)))</formula>
    </cfRule>
    <cfRule type="containsText" dxfId="88" priority="142" operator="containsText" text="6- Moderado">
      <formula>NOT(ISERROR(SEARCH("6- Moderado",A10)))</formula>
    </cfRule>
    <cfRule type="containsText" dxfId="87" priority="143" operator="containsText" text="4- Moderado">
      <formula>NOT(ISERROR(SEARCH("4- Moderado",A10)))</formula>
    </cfRule>
    <cfRule type="containsText" dxfId="86" priority="144" operator="containsText" text="3- Bajo">
      <formula>NOT(ISERROR(SEARCH("3- Bajo",A10)))</formula>
    </cfRule>
    <cfRule type="containsText" dxfId="85" priority="145" operator="containsText" text="4- Bajo">
      <formula>NOT(ISERROR(SEARCH("4- Bajo",A10)))</formula>
    </cfRule>
    <cfRule type="containsText" dxfId="84" priority="146" operator="containsText" text="1- Bajo">
      <formula>NOT(ISERROR(SEARCH("1- Bajo",A10)))</formula>
    </cfRule>
  </conditionalFormatting>
  <conditionalFormatting sqref="C8:F8">
    <cfRule type="containsText" dxfId="83" priority="113" operator="containsText" text="3- Moderado">
      <formula>NOT(ISERROR(SEARCH("3- Moderado",C8)))</formula>
    </cfRule>
    <cfRule type="containsText" dxfId="82" priority="114" operator="containsText" text="6- Moderado">
      <formula>NOT(ISERROR(SEARCH("6- Moderado",C8)))</formula>
    </cfRule>
    <cfRule type="containsText" dxfId="81" priority="115" operator="containsText" text="4- Moderado">
      <formula>NOT(ISERROR(SEARCH("4- Moderado",C8)))</formula>
    </cfRule>
    <cfRule type="containsText" dxfId="80" priority="116" operator="containsText" text="3- Bajo">
      <formula>NOT(ISERROR(SEARCH("3- Bajo",C8)))</formula>
    </cfRule>
    <cfRule type="containsText" dxfId="79" priority="117" operator="containsText" text="4- Bajo">
      <formula>NOT(ISERROR(SEARCH("4- Bajo",C8)))</formula>
    </cfRule>
    <cfRule type="containsText" dxfId="78" priority="118" operator="containsText" text="1- Bajo">
      <formula>NOT(ISERROR(SEARCH("1- Bajo",C8)))</formula>
    </cfRule>
  </conditionalFormatting>
  <conditionalFormatting sqref="D10:D59">
    <cfRule type="containsText" dxfId="77" priority="5" operator="containsText" text="Muy Alta">
      <formula>NOT(ISERROR(SEARCH("Muy Alta",D10)))</formula>
    </cfRule>
    <cfRule type="containsText" dxfId="76" priority="6" operator="containsText" text="Alta">
      <formula>NOT(ISERROR(SEARCH("Alta",D10)))</formula>
    </cfRule>
    <cfRule type="containsText" dxfId="75" priority="7" operator="containsText" text="Baja">
      <formula>NOT(ISERROR(SEARCH("Baja",D10)))</formula>
    </cfRule>
    <cfRule type="containsText" dxfId="74" priority="8" operator="containsText" text="Muy Baja">
      <formula>NOT(ISERROR(SEARCH("Muy Baja",D10)))</formula>
    </cfRule>
    <cfRule type="containsText" dxfId="73" priority="10" operator="containsText" text="Media">
      <formula>NOT(ISERROR(SEARCH("Media",D10)))</formula>
    </cfRule>
  </conditionalFormatting>
  <conditionalFormatting sqref="E10:E59">
    <cfRule type="containsText" dxfId="72" priority="1" operator="containsText" text="Catastrófico">
      <formula>NOT(ISERROR(SEARCH("Catastrófico",E10)))</formula>
    </cfRule>
    <cfRule type="containsText" dxfId="71" priority="2" operator="containsText" text="Mayor">
      <formula>NOT(ISERROR(SEARCH("Mayor",E10)))</formula>
    </cfRule>
    <cfRule type="containsText" dxfId="70" priority="3" operator="containsText" text="Menor">
      <formula>NOT(ISERROR(SEARCH("Menor",E10)))</formula>
    </cfRule>
    <cfRule type="containsText" dxfId="69" priority="4" operator="containsText" text="Leve">
      <formula>NOT(ISERROR(SEARCH("Leve",E10)))</formula>
    </cfRule>
  </conditionalFormatting>
  <conditionalFormatting sqref="E10:F59">
    <cfRule type="containsText" dxfId="68" priority="9" operator="containsText" text="Moderado">
      <formula>NOT(ISERROR(SEARCH("Moderado",E10)))</formula>
    </cfRule>
  </conditionalFormatting>
  <conditionalFormatting sqref="F10:F59">
    <cfRule type="colorScale" priority="158">
      <colorScale>
        <cfvo type="min"/>
        <cfvo type="max"/>
        <color rgb="FFFF7128"/>
        <color rgb="FFFFEF9C"/>
      </colorScale>
    </cfRule>
  </conditionalFormatting>
  <conditionalFormatting sqref="F10:F59">
    <cfRule type="containsText" dxfId="67" priority="24" operator="containsText" text="Bajo">
      <formula>NOT(ISERROR(SEARCH("Bajo",F10)))</formula>
    </cfRule>
    <cfRule type="containsText" dxfId="66" priority="25" operator="containsText" text="Moderado">
      <formula>NOT(ISERROR(SEARCH("Moderado",F10)))</formula>
    </cfRule>
    <cfRule type="containsText" dxfId="65" priority="26" operator="containsText" text="Alto">
      <formula>NOT(ISERROR(SEARCH("Alto",F10)))</formula>
    </cfRule>
    <cfRule type="containsText" dxfId="64" priority="27"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59"/>
  <sheetViews>
    <sheetView showGridLines="0" topLeftCell="E18" zoomScale="90" zoomScaleNormal="90" workbookViewId="0">
      <selection activeCell="M10" sqref="M10:M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58.570312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86"/>
      <c r="B1" s="587"/>
      <c r="C1" s="590"/>
      <c r="D1" s="590"/>
      <c r="E1" s="590"/>
      <c r="F1" s="590"/>
      <c r="G1" s="590"/>
      <c r="H1" s="590"/>
      <c r="I1" s="590"/>
      <c r="J1" s="591"/>
      <c r="K1" s="585"/>
      <c r="L1" s="585"/>
      <c r="M1" s="58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88"/>
      <c r="B2" s="589"/>
      <c r="C2" s="592"/>
      <c r="D2" s="592"/>
      <c r="E2" s="592"/>
      <c r="F2" s="592"/>
      <c r="G2" s="592"/>
      <c r="H2" s="592"/>
      <c r="I2" s="592"/>
      <c r="J2" s="593"/>
      <c r="K2" s="585"/>
      <c r="L2" s="585"/>
      <c r="M2" s="58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2"/>
      <c r="D3" s="592"/>
      <c r="E3" s="592"/>
      <c r="F3" s="592"/>
      <c r="G3" s="592"/>
      <c r="H3" s="592"/>
      <c r="I3" s="592"/>
      <c r="J3" s="593"/>
      <c r="K3" s="585"/>
      <c r="L3" s="585"/>
      <c r="M3" s="58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2" t="s">
        <v>276</v>
      </c>
      <c r="B4" s="422"/>
      <c r="C4" s="428" t="s">
        <v>502</v>
      </c>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2" t="s">
        <v>278</v>
      </c>
      <c r="B5" s="422"/>
      <c r="C5" s="429" t="s">
        <v>522</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2" t="s">
        <v>279</v>
      </c>
      <c r="B6" s="422"/>
      <c r="C6" s="582" t="s">
        <v>280</v>
      </c>
      <c r="D6" s="583"/>
      <c r="E6" s="583"/>
      <c r="F6" s="583"/>
      <c r="G6" s="583"/>
      <c r="H6" s="583"/>
      <c r="I6" s="583"/>
      <c r="J6" s="583"/>
      <c r="K6" s="583"/>
      <c r="L6" s="583"/>
      <c r="M6" s="58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77" t="s">
        <v>503</v>
      </c>
      <c r="B7" s="578"/>
      <c r="C7" s="579"/>
      <c r="D7" s="580" t="s">
        <v>504</v>
      </c>
      <c r="E7" s="580"/>
      <c r="F7" s="580"/>
      <c r="G7" s="581" t="s">
        <v>505</v>
      </c>
      <c r="H7" s="572" t="s">
        <v>506</v>
      </c>
      <c r="I7" s="574" t="s">
        <v>507</v>
      </c>
      <c r="J7" s="575"/>
      <c r="K7" s="574" t="s">
        <v>508</v>
      </c>
      <c r="L7" s="575"/>
      <c r="M7" s="576" t="s">
        <v>509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218</v>
      </c>
      <c r="C8" s="35" t="s">
        <v>220</v>
      </c>
      <c r="D8" s="28" t="s">
        <v>230</v>
      </c>
      <c r="E8" s="28" t="s">
        <v>510</v>
      </c>
      <c r="F8" s="28" t="s">
        <v>511</v>
      </c>
      <c r="G8" s="581"/>
      <c r="H8" s="573"/>
      <c r="I8" s="29" t="s">
        <v>512</v>
      </c>
      <c r="J8" s="29" t="s">
        <v>513</v>
      </c>
      <c r="K8" s="29" t="s">
        <v>514</v>
      </c>
      <c r="L8" s="29" t="s">
        <v>515</v>
      </c>
      <c r="M8" s="576"/>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594"/>
      <c r="B9" s="595"/>
      <c r="C9" s="595"/>
      <c r="D9" s="595"/>
      <c r="E9" s="595"/>
      <c r="F9" s="595"/>
      <c r="G9" s="59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6">
        <f>'7- Mapa Final'!A10</f>
        <v>1</v>
      </c>
      <c r="B10" s="597" t="str">
        <f>'7- Mapa Final'!B10</f>
        <v>Demora (Incumplimiento en la presentación de los informes de seguimiento al Plan de Acción)</v>
      </c>
      <c r="C10" s="597" t="str">
        <f>'7- Mapa Final'!C10</f>
        <v>No se presentan en forma oportuna los informes de seguimiento para la toma de decisiones de la Alta Dirección</v>
      </c>
      <c r="D10" s="605" t="str">
        <f>'7- Mapa Final'!J10</f>
        <v>Baja - 2</v>
      </c>
      <c r="E10" s="606" t="str">
        <f>'7- Mapa Final'!K10</f>
        <v>Leve - 1</v>
      </c>
      <c r="F10" s="602" t="str">
        <f>'7- Mapa Final'!M10</f>
        <v>Bajo - 2</v>
      </c>
      <c r="G10" s="407" t="s">
        <v>391</v>
      </c>
      <c r="H10" s="603"/>
      <c r="I10" s="603"/>
      <c r="J10" s="603" t="s">
        <v>8</v>
      </c>
      <c r="K10" s="598">
        <v>45474</v>
      </c>
      <c r="L10" s="598">
        <v>45565</v>
      </c>
      <c r="M10" s="599"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66"/>
      <c r="B11" s="567"/>
      <c r="C11" s="567"/>
      <c r="D11" s="569"/>
      <c r="E11" s="571"/>
      <c r="F11" s="562"/>
      <c r="G11" s="408"/>
      <c r="H11" s="559"/>
      <c r="I11" s="559"/>
      <c r="J11" s="559"/>
      <c r="K11" s="559"/>
      <c r="L11" s="559"/>
      <c r="M11" s="60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66"/>
      <c r="B12" s="567"/>
      <c r="C12" s="567"/>
      <c r="D12" s="569"/>
      <c r="E12" s="571"/>
      <c r="F12" s="562"/>
      <c r="G12" s="408"/>
      <c r="H12" s="559"/>
      <c r="I12" s="559"/>
      <c r="J12" s="559"/>
      <c r="K12" s="559"/>
      <c r="L12" s="559"/>
      <c r="M12" s="60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66"/>
      <c r="B13" s="567"/>
      <c r="C13" s="567"/>
      <c r="D13" s="569"/>
      <c r="E13" s="571"/>
      <c r="F13" s="562"/>
      <c r="G13" s="408"/>
      <c r="H13" s="559"/>
      <c r="I13" s="559"/>
      <c r="J13" s="559"/>
      <c r="K13" s="559"/>
      <c r="L13" s="559"/>
      <c r="M13" s="60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66"/>
      <c r="B14" s="567"/>
      <c r="C14" s="567"/>
      <c r="D14" s="569"/>
      <c r="E14" s="571"/>
      <c r="F14" s="562"/>
      <c r="G14" s="408"/>
      <c r="H14" s="559"/>
      <c r="I14" s="559"/>
      <c r="J14" s="559"/>
      <c r="K14" s="559"/>
      <c r="L14" s="559"/>
      <c r="M14" s="60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66"/>
      <c r="B15" s="567"/>
      <c r="C15" s="567"/>
      <c r="D15" s="569"/>
      <c r="E15" s="571"/>
      <c r="F15" s="562"/>
      <c r="G15" s="408"/>
      <c r="H15" s="559"/>
      <c r="I15" s="559"/>
      <c r="J15" s="559"/>
      <c r="K15" s="559"/>
      <c r="L15" s="559"/>
      <c r="M15" s="60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66"/>
      <c r="B16" s="567"/>
      <c r="C16" s="567"/>
      <c r="D16" s="569"/>
      <c r="E16" s="571"/>
      <c r="F16" s="562"/>
      <c r="G16" s="408"/>
      <c r="H16" s="559"/>
      <c r="I16" s="559"/>
      <c r="J16" s="559"/>
      <c r="K16" s="559"/>
      <c r="L16" s="559"/>
      <c r="M16" s="60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66"/>
      <c r="B17" s="567"/>
      <c r="C17" s="567"/>
      <c r="D17" s="569"/>
      <c r="E17" s="571"/>
      <c r="F17" s="562"/>
      <c r="G17" s="408"/>
      <c r="H17" s="559"/>
      <c r="I17" s="559"/>
      <c r="J17" s="559"/>
      <c r="K17" s="559"/>
      <c r="L17" s="559"/>
      <c r="M17" s="60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66"/>
      <c r="B18" s="567"/>
      <c r="C18" s="567"/>
      <c r="D18" s="569"/>
      <c r="E18" s="571"/>
      <c r="F18" s="562"/>
      <c r="G18" s="408"/>
      <c r="H18" s="559"/>
      <c r="I18" s="559"/>
      <c r="J18" s="559"/>
      <c r="K18" s="559"/>
      <c r="L18" s="559"/>
      <c r="M18" s="60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566"/>
      <c r="B19" s="567"/>
      <c r="C19" s="567"/>
      <c r="D19" s="569"/>
      <c r="E19" s="571"/>
      <c r="F19" s="562"/>
      <c r="G19" s="408"/>
      <c r="H19" s="559"/>
      <c r="I19" s="559"/>
      <c r="J19" s="559"/>
      <c r="K19" s="559"/>
      <c r="L19" s="559"/>
      <c r="M19" s="60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66">
        <f>'7- Mapa Final'!A20</f>
        <v>2</v>
      </c>
      <c r="B20" s="567" t="str">
        <f>'7- Mapa Final'!B20</f>
        <v>Desarticulación de los objetivos y metas y  lineamientos  en la formulación del Plan de Acción</v>
      </c>
      <c r="C20" s="567" t="str">
        <f>'7- Mapa Final'!C20</f>
        <v>Las acciones o proyectos formulados para desarrollar el Plan, no aportan al cumplimiento de objetivos y metas</v>
      </c>
      <c r="D20" s="568" t="str">
        <f>'7- Mapa Final'!J20</f>
        <v>Muy Baja - 1</v>
      </c>
      <c r="E20" s="570" t="str">
        <f>'7- Mapa Final'!K20</f>
        <v>Leve - 1</v>
      </c>
      <c r="F20" s="562" t="str">
        <f>'7- Mapa Final'!M20</f>
        <v>Bajo - 1</v>
      </c>
      <c r="G20" s="408" t="s">
        <v>391</v>
      </c>
      <c r="H20" s="559"/>
      <c r="I20" s="559"/>
      <c r="J20" s="603" t="s">
        <v>8</v>
      </c>
      <c r="K20" s="598">
        <v>45474</v>
      </c>
      <c r="L20" s="598">
        <v>45565</v>
      </c>
      <c r="M20" s="604"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66"/>
      <c r="B21" s="567"/>
      <c r="C21" s="567"/>
      <c r="D21" s="569"/>
      <c r="E21" s="571"/>
      <c r="F21" s="562"/>
      <c r="G21" s="408"/>
      <c r="H21" s="559"/>
      <c r="I21" s="559"/>
      <c r="J21" s="559"/>
      <c r="K21" s="559"/>
      <c r="L21" s="559"/>
      <c r="M21" s="60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66"/>
      <c r="B22" s="567"/>
      <c r="C22" s="567"/>
      <c r="D22" s="569"/>
      <c r="E22" s="571"/>
      <c r="F22" s="562"/>
      <c r="G22" s="408"/>
      <c r="H22" s="559"/>
      <c r="I22" s="559"/>
      <c r="J22" s="559"/>
      <c r="K22" s="559"/>
      <c r="L22" s="559"/>
      <c r="M22" s="60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66"/>
      <c r="B23" s="567"/>
      <c r="C23" s="567"/>
      <c r="D23" s="569"/>
      <c r="E23" s="571"/>
      <c r="F23" s="562"/>
      <c r="G23" s="408"/>
      <c r="H23" s="559"/>
      <c r="I23" s="559"/>
      <c r="J23" s="559"/>
      <c r="K23" s="559"/>
      <c r="L23" s="559"/>
      <c r="M23" s="60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66"/>
      <c r="B24" s="567"/>
      <c r="C24" s="567"/>
      <c r="D24" s="569"/>
      <c r="E24" s="571"/>
      <c r="F24" s="562"/>
      <c r="G24" s="408"/>
      <c r="H24" s="559"/>
      <c r="I24" s="559"/>
      <c r="J24" s="559"/>
      <c r="K24" s="559"/>
      <c r="L24" s="559"/>
      <c r="M24" s="60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66"/>
      <c r="B25" s="567"/>
      <c r="C25" s="567"/>
      <c r="D25" s="569"/>
      <c r="E25" s="571"/>
      <c r="F25" s="562"/>
      <c r="G25" s="408"/>
      <c r="H25" s="559"/>
      <c r="I25" s="559"/>
      <c r="J25" s="559"/>
      <c r="K25" s="559"/>
      <c r="L25" s="559"/>
      <c r="M25" s="600"/>
      <c r="N25" s="34"/>
      <c r="O25" s="34"/>
    </row>
    <row r="26" spans="1:169">
      <c r="A26" s="566"/>
      <c r="B26" s="567"/>
      <c r="C26" s="567"/>
      <c r="D26" s="569"/>
      <c r="E26" s="571"/>
      <c r="F26" s="562"/>
      <c r="G26" s="408"/>
      <c r="H26" s="559"/>
      <c r="I26" s="559"/>
      <c r="J26" s="559"/>
      <c r="K26" s="559"/>
      <c r="L26" s="559"/>
      <c r="M26" s="600"/>
      <c r="N26" s="34"/>
      <c r="O26" s="34"/>
    </row>
    <row r="27" spans="1:169">
      <c r="A27" s="566"/>
      <c r="B27" s="567"/>
      <c r="C27" s="567"/>
      <c r="D27" s="569"/>
      <c r="E27" s="571"/>
      <c r="F27" s="562"/>
      <c r="G27" s="408"/>
      <c r="H27" s="559"/>
      <c r="I27" s="559"/>
      <c r="J27" s="559"/>
      <c r="K27" s="559"/>
      <c r="L27" s="559"/>
      <c r="M27" s="600"/>
      <c r="N27" s="34"/>
      <c r="O27" s="34"/>
    </row>
    <row r="28" spans="1:169">
      <c r="A28" s="566"/>
      <c r="B28" s="567"/>
      <c r="C28" s="567"/>
      <c r="D28" s="569"/>
      <c r="E28" s="571"/>
      <c r="F28" s="562"/>
      <c r="G28" s="408"/>
      <c r="H28" s="559"/>
      <c r="I28" s="559"/>
      <c r="J28" s="559"/>
      <c r="K28" s="559"/>
      <c r="L28" s="559"/>
      <c r="M28" s="600"/>
      <c r="N28" s="34"/>
      <c r="O28" s="34"/>
    </row>
    <row r="29" spans="1:169">
      <c r="A29" s="566"/>
      <c r="B29" s="567"/>
      <c r="C29" s="567"/>
      <c r="D29" s="569"/>
      <c r="E29" s="571"/>
      <c r="F29" s="562"/>
      <c r="G29" s="408"/>
      <c r="H29" s="559"/>
      <c r="I29" s="559"/>
      <c r="J29" s="559"/>
      <c r="K29" s="559"/>
      <c r="L29" s="559"/>
      <c r="M29" s="601"/>
      <c r="N29" s="34"/>
      <c r="O29" s="34"/>
    </row>
    <row r="30" spans="1:169" ht="21" customHeight="1">
      <c r="A30" s="566">
        <f>'7- Mapa Final'!A30</f>
        <v>3</v>
      </c>
      <c r="B30" s="567" t="str">
        <f>'7- Mapa Final'!B30</f>
        <v>Corrupción</v>
      </c>
      <c r="C30" s="567" t="str">
        <f>'7- Mapa Final'!C30</f>
        <v>Posibilidad de actos indebidos de  los servidores judiciales debido a  la carencia en transparencia, ética y valores</v>
      </c>
      <c r="D30" s="568" t="str">
        <f>'7- Mapa Final'!J30</f>
        <v>Muy Baja - 1</v>
      </c>
      <c r="E30" s="570" t="str">
        <f>'7- Mapa Final'!K30</f>
        <v>Mayor - 4</v>
      </c>
      <c r="F30" s="562" t="str">
        <f>'7- Mapa Final'!M30</f>
        <v>Alto  - 4</v>
      </c>
      <c r="G30" s="408" t="s">
        <v>392</v>
      </c>
      <c r="H30" s="607" t="s">
        <v>518</v>
      </c>
      <c r="I30" s="559"/>
      <c r="J30" s="603" t="s">
        <v>8</v>
      </c>
      <c r="K30" s="598">
        <v>45474</v>
      </c>
      <c r="L30" s="598">
        <v>45565</v>
      </c>
      <c r="M30" s="608" t="s">
        <v>519</v>
      </c>
      <c r="N30" s="34"/>
      <c r="O30" s="34"/>
    </row>
    <row r="31" spans="1:169">
      <c r="A31" s="566"/>
      <c r="B31" s="567"/>
      <c r="C31" s="567"/>
      <c r="D31" s="569"/>
      <c r="E31" s="571"/>
      <c r="F31" s="562"/>
      <c r="G31" s="408"/>
      <c r="H31" s="559"/>
      <c r="I31" s="559"/>
      <c r="J31" s="559"/>
      <c r="K31" s="559"/>
      <c r="L31" s="559"/>
      <c r="M31" s="608"/>
      <c r="N31" s="34"/>
      <c r="O31" s="34"/>
    </row>
    <row r="32" spans="1:169">
      <c r="A32" s="566"/>
      <c r="B32" s="567"/>
      <c r="C32" s="567"/>
      <c r="D32" s="569"/>
      <c r="E32" s="571"/>
      <c r="F32" s="562"/>
      <c r="G32" s="408"/>
      <c r="H32" s="559"/>
      <c r="I32" s="559"/>
      <c r="J32" s="559"/>
      <c r="K32" s="559"/>
      <c r="L32" s="559"/>
      <c r="M32" s="608"/>
      <c r="N32" s="34"/>
      <c r="O32" s="34"/>
    </row>
    <row r="33" spans="1:169">
      <c r="A33" s="566"/>
      <c r="B33" s="567"/>
      <c r="C33" s="567"/>
      <c r="D33" s="569"/>
      <c r="E33" s="571"/>
      <c r="F33" s="562"/>
      <c r="G33" s="408"/>
      <c r="H33" s="559"/>
      <c r="I33" s="559"/>
      <c r="J33" s="559"/>
      <c r="K33" s="559"/>
      <c r="L33" s="559"/>
      <c r="M33" s="608"/>
      <c r="N33" s="34"/>
      <c r="O33" s="34"/>
    </row>
    <row r="34" spans="1:169">
      <c r="A34" s="566"/>
      <c r="B34" s="567"/>
      <c r="C34" s="567"/>
      <c r="D34" s="569"/>
      <c r="E34" s="571"/>
      <c r="F34" s="562"/>
      <c r="G34" s="408"/>
      <c r="H34" s="559"/>
      <c r="I34" s="559"/>
      <c r="J34" s="559"/>
      <c r="K34" s="559"/>
      <c r="L34" s="559"/>
      <c r="M34" s="608"/>
      <c r="N34" s="34"/>
      <c r="O34" s="34"/>
    </row>
    <row r="35" spans="1:169">
      <c r="A35" s="566"/>
      <c r="B35" s="567"/>
      <c r="C35" s="567"/>
      <c r="D35" s="569"/>
      <c r="E35" s="571"/>
      <c r="F35" s="562"/>
      <c r="G35" s="408"/>
      <c r="H35" s="559"/>
      <c r="I35" s="559"/>
      <c r="J35" s="559"/>
      <c r="K35" s="559"/>
      <c r="L35" s="559"/>
      <c r="M35" s="608"/>
      <c r="N35" s="34"/>
      <c r="O35" s="34"/>
    </row>
    <row r="36" spans="1:169">
      <c r="A36" s="566"/>
      <c r="B36" s="567"/>
      <c r="C36" s="567"/>
      <c r="D36" s="569"/>
      <c r="E36" s="571"/>
      <c r="F36" s="562"/>
      <c r="G36" s="408"/>
      <c r="H36" s="559"/>
      <c r="I36" s="559"/>
      <c r="J36" s="559"/>
      <c r="K36" s="559"/>
      <c r="L36" s="559"/>
      <c r="M36" s="608"/>
      <c r="N36" s="34"/>
      <c r="O36" s="34"/>
    </row>
    <row r="37" spans="1:169">
      <c r="A37" s="566"/>
      <c r="B37" s="567"/>
      <c r="C37" s="567"/>
      <c r="D37" s="569"/>
      <c r="E37" s="571"/>
      <c r="F37" s="562"/>
      <c r="G37" s="408"/>
      <c r="H37" s="559"/>
      <c r="I37" s="559"/>
      <c r="J37" s="559"/>
      <c r="K37" s="559"/>
      <c r="L37" s="559"/>
      <c r="M37" s="608"/>
      <c r="N37" s="34"/>
      <c r="O37" s="34"/>
    </row>
    <row r="38" spans="1:169">
      <c r="A38" s="566"/>
      <c r="B38" s="567"/>
      <c r="C38" s="567"/>
      <c r="D38" s="569"/>
      <c r="E38" s="571"/>
      <c r="F38" s="562"/>
      <c r="G38" s="408"/>
      <c r="H38" s="559"/>
      <c r="I38" s="559"/>
      <c r="J38" s="559"/>
      <c r="K38" s="559"/>
      <c r="L38" s="559"/>
      <c r="M38" s="608"/>
      <c r="N38" s="34"/>
      <c r="O38" s="34"/>
    </row>
    <row r="39" spans="1:169">
      <c r="A39" s="566"/>
      <c r="B39" s="567"/>
      <c r="C39" s="567"/>
      <c r="D39" s="569"/>
      <c r="E39" s="571"/>
      <c r="F39" s="562"/>
      <c r="G39" s="408"/>
      <c r="H39" s="559"/>
      <c r="I39" s="559"/>
      <c r="J39" s="559"/>
      <c r="K39" s="559"/>
      <c r="L39" s="559"/>
      <c r="M39" s="608"/>
      <c r="N39" s="34"/>
      <c r="O39" s="34"/>
    </row>
    <row r="40" spans="1:169" s="26" customFormat="1" ht="12.75" customHeight="1">
      <c r="A40" s="566">
        <f>'7- Mapa Final'!A40</f>
        <v>4</v>
      </c>
      <c r="B40" s="567" t="str">
        <f>'7- Mapa Final'!B40</f>
        <v xml:space="preserve">Recibir dádivas o beneficios a nombre propio o de terceros para direccionar planes a desarrollar y recursos de financiación </v>
      </c>
      <c r="C40" s="567" t="str">
        <f>'7- Mapa Final'!C40</f>
        <v xml:space="preserve">Se direccionan planes y recursos para desarrolar palne que no son prioritarias o no aportan al cumplimiento de los objetivos institucionales </v>
      </c>
      <c r="D40" s="568" t="str">
        <f>'7- Mapa Final'!J40</f>
        <v>Alta - 4</v>
      </c>
      <c r="E40" s="570" t="str">
        <f>'7- Mapa Final'!K40</f>
        <v>Moderado - 3</v>
      </c>
      <c r="F40" s="562" t="str">
        <f>'7- Mapa Final'!M40</f>
        <v>Alto - 12</v>
      </c>
      <c r="G40" s="408" t="s">
        <v>392</v>
      </c>
      <c r="H40" s="607" t="s">
        <v>518</v>
      </c>
      <c r="I40" s="559"/>
      <c r="J40" s="603" t="s">
        <v>8</v>
      </c>
      <c r="K40" s="598">
        <v>45474</v>
      </c>
      <c r="L40" s="598">
        <v>45565</v>
      </c>
      <c r="M40" s="560" t="s">
        <v>520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66"/>
      <c r="B41" s="567"/>
      <c r="C41" s="567"/>
      <c r="D41" s="569"/>
      <c r="E41" s="571"/>
      <c r="F41" s="562"/>
      <c r="G41" s="408"/>
      <c r="H41" s="559"/>
      <c r="I41" s="559"/>
      <c r="J41" s="559"/>
      <c r="K41" s="559"/>
      <c r="L41" s="55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66"/>
      <c r="B42" s="567"/>
      <c r="C42" s="567"/>
      <c r="D42" s="569"/>
      <c r="E42" s="571"/>
      <c r="F42" s="562"/>
      <c r="G42" s="408"/>
      <c r="H42" s="559"/>
      <c r="I42" s="559"/>
      <c r="J42" s="559"/>
      <c r="K42" s="559"/>
      <c r="L42" s="55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66"/>
      <c r="B43" s="567"/>
      <c r="C43" s="567"/>
      <c r="D43" s="569"/>
      <c r="E43" s="571"/>
      <c r="F43" s="562"/>
      <c r="G43" s="408"/>
      <c r="H43" s="559"/>
      <c r="I43" s="559"/>
      <c r="J43" s="559"/>
      <c r="K43" s="559"/>
      <c r="L43" s="55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66"/>
      <c r="B44" s="567"/>
      <c r="C44" s="567"/>
      <c r="D44" s="569"/>
      <c r="E44" s="571"/>
      <c r="F44" s="562"/>
      <c r="G44" s="408"/>
      <c r="H44" s="559"/>
      <c r="I44" s="559"/>
      <c r="J44" s="559"/>
      <c r="K44" s="559"/>
      <c r="L44" s="55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66"/>
      <c r="B45" s="567"/>
      <c r="C45" s="567"/>
      <c r="D45" s="569"/>
      <c r="E45" s="571"/>
      <c r="F45" s="562"/>
      <c r="G45" s="408"/>
      <c r="H45" s="559"/>
      <c r="I45" s="559"/>
      <c r="J45" s="559"/>
      <c r="K45" s="559"/>
      <c r="L45" s="559"/>
      <c r="M45" s="560"/>
      <c r="N45" s="34"/>
      <c r="O45" s="34"/>
    </row>
    <row r="46" spans="1:169">
      <c r="A46" s="566"/>
      <c r="B46" s="567"/>
      <c r="C46" s="567"/>
      <c r="D46" s="569"/>
      <c r="E46" s="571"/>
      <c r="F46" s="562"/>
      <c r="G46" s="408"/>
      <c r="H46" s="559"/>
      <c r="I46" s="559"/>
      <c r="J46" s="559"/>
      <c r="K46" s="559"/>
      <c r="L46" s="559"/>
      <c r="M46" s="560"/>
      <c r="N46" s="34"/>
      <c r="O46" s="34"/>
    </row>
    <row r="47" spans="1:169">
      <c r="A47" s="566"/>
      <c r="B47" s="567"/>
      <c r="C47" s="567"/>
      <c r="D47" s="569"/>
      <c r="E47" s="571"/>
      <c r="F47" s="562"/>
      <c r="G47" s="408"/>
      <c r="H47" s="559"/>
      <c r="I47" s="559"/>
      <c r="J47" s="559"/>
      <c r="K47" s="559"/>
      <c r="L47" s="559"/>
      <c r="M47" s="560"/>
      <c r="N47" s="34"/>
      <c r="O47" s="34"/>
    </row>
    <row r="48" spans="1:169">
      <c r="A48" s="566"/>
      <c r="B48" s="567"/>
      <c r="C48" s="567"/>
      <c r="D48" s="569"/>
      <c r="E48" s="571"/>
      <c r="F48" s="562"/>
      <c r="G48" s="408"/>
      <c r="H48" s="559"/>
      <c r="I48" s="559"/>
      <c r="J48" s="559"/>
      <c r="K48" s="559"/>
      <c r="L48" s="559"/>
      <c r="M48" s="560"/>
      <c r="N48" s="34"/>
      <c r="O48" s="34"/>
    </row>
    <row r="49" spans="1:169">
      <c r="A49" s="566"/>
      <c r="B49" s="567"/>
      <c r="C49" s="567"/>
      <c r="D49" s="569"/>
      <c r="E49" s="571"/>
      <c r="F49" s="562"/>
      <c r="G49" s="408"/>
      <c r="H49" s="559"/>
      <c r="I49" s="559"/>
      <c r="J49" s="559"/>
      <c r="K49" s="559"/>
      <c r="L49" s="559"/>
      <c r="M49" s="561"/>
      <c r="N49" s="34"/>
      <c r="O49" s="34"/>
    </row>
    <row r="50" spans="1:169" s="26" customFormat="1" ht="12.75" customHeight="1">
      <c r="A50" s="566">
        <f>'7- Mapa Final'!A50</f>
        <v>5</v>
      </c>
      <c r="B50" s="567" t="str">
        <f>'7- Mapa Final'!B50</f>
        <v xml:space="preserve">Ofrecer, prometer, entregar, aceptar o solicitar una ventaja indebida  a favor propio o de terceros al realizar el seguimiento de la planeación estratégica de forma deficiente, incompleta e inorportuna </v>
      </c>
      <c r="C50" s="567" t="str">
        <f>'7- Mapa Final'!C50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50" s="568" t="str">
        <f>'7- Mapa Final'!J50</f>
        <v>Muy Baja - 1</v>
      </c>
      <c r="E50" s="570" t="str">
        <f>'7- Mapa Final'!K50</f>
        <v>Moderado - 3</v>
      </c>
      <c r="F50" s="562" t="str">
        <f>'7- Mapa Final'!M50</f>
        <v>Moderado - 3</v>
      </c>
      <c r="G50" s="408" t="s">
        <v>391</v>
      </c>
      <c r="H50" s="559"/>
      <c r="I50" s="559"/>
      <c r="J50" s="603" t="s">
        <v>8</v>
      </c>
      <c r="K50" s="598">
        <v>45474</v>
      </c>
      <c r="L50" s="598">
        <v>45565</v>
      </c>
      <c r="M50" s="560" t="s">
        <v>520</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66"/>
      <c r="B51" s="567"/>
      <c r="C51" s="567"/>
      <c r="D51" s="569"/>
      <c r="E51" s="571"/>
      <c r="F51" s="562"/>
      <c r="G51" s="408"/>
      <c r="H51" s="559"/>
      <c r="I51" s="559"/>
      <c r="J51" s="559"/>
      <c r="K51" s="559"/>
      <c r="L51" s="559"/>
      <c r="M51" s="560"/>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66"/>
      <c r="B52" s="567"/>
      <c r="C52" s="567"/>
      <c r="D52" s="569"/>
      <c r="E52" s="571"/>
      <c r="F52" s="562"/>
      <c r="G52" s="408"/>
      <c r="H52" s="559"/>
      <c r="I52" s="559"/>
      <c r="J52" s="559"/>
      <c r="K52" s="559"/>
      <c r="L52" s="559"/>
      <c r="M52" s="560"/>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66"/>
      <c r="B53" s="567"/>
      <c r="C53" s="567"/>
      <c r="D53" s="569"/>
      <c r="E53" s="571"/>
      <c r="F53" s="562"/>
      <c r="G53" s="408"/>
      <c r="H53" s="559"/>
      <c r="I53" s="559"/>
      <c r="J53" s="559"/>
      <c r="K53" s="559"/>
      <c r="L53" s="559"/>
      <c r="M53" s="560"/>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66"/>
      <c r="B54" s="567"/>
      <c r="C54" s="567"/>
      <c r="D54" s="569"/>
      <c r="E54" s="571"/>
      <c r="F54" s="562"/>
      <c r="G54" s="408"/>
      <c r="H54" s="559"/>
      <c r="I54" s="559"/>
      <c r="J54" s="559"/>
      <c r="K54" s="559"/>
      <c r="L54" s="559"/>
      <c r="M54" s="560"/>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66"/>
      <c r="B55" s="567"/>
      <c r="C55" s="567"/>
      <c r="D55" s="569"/>
      <c r="E55" s="571"/>
      <c r="F55" s="562"/>
      <c r="G55" s="408"/>
      <c r="H55" s="559"/>
      <c r="I55" s="559"/>
      <c r="J55" s="559"/>
      <c r="K55" s="559"/>
      <c r="L55" s="559"/>
      <c r="M55" s="560"/>
      <c r="N55" s="34"/>
      <c r="O55" s="34"/>
    </row>
    <row r="56" spans="1:169">
      <c r="A56" s="566"/>
      <c r="B56" s="567"/>
      <c r="C56" s="567"/>
      <c r="D56" s="569"/>
      <c r="E56" s="571"/>
      <c r="F56" s="562"/>
      <c r="G56" s="408"/>
      <c r="H56" s="559"/>
      <c r="I56" s="559"/>
      <c r="J56" s="559"/>
      <c r="K56" s="559"/>
      <c r="L56" s="559"/>
      <c r="M56" s="560"/>
      <c r="N56" s="34"/>
      <c r="O56" s="34"/>
    </row>
    <row r="57" spans="1:169">
      <c r="A57" s="566"/>
      <c r="B57" s="567"/>
      <c r="C57" s="567"/>
      <c r="D57" s="569"/>
      <c r="E57" s="571"/>
      <c r="F57" s="562"/>
      <c r="G57" s="408"/>
      <c r="H57" s="559"/>
      <c r="I57" s="559"/>
      <c r="J57" s="559"/>
      <c r="K57" s="559"/>
      <c r="L57" s="559"/>
      <c r="M57" s="560"/>
      <c r="N57" s="34"/>
      <c r="O57" s="34"/>
    </row>
    <row r="58" spans="1:169">
      <c r="A58" s="566"/>
      <c r="B58" s="567"/>
      <c r="C58" s="567"/>
      <c r="D58" s="569"/>
      <c r="E58" s="571"/>
      <c r="F58" s="562"/>
      <c r="G58" s="408"/>
      <c r="H58" s="559"/>
      <c r="I58" s="559"/>
      <c r="J58" s="559"/>
      <c r="K58" s="559"/>
      <c r="L58" s="559"/>
      <c r="M58" s="560"/>
      <c r="N58" s="34"/>
      <c r="O58" s="34"/>
    </row>
    <row r="59" spans="1:169">
      <c r="A59" s="566"/>
      <c r="B59" s="567"/>
      <c r="C59" s="567"/>
      <c r="D59" s="569"/>
      <c r="E59" s="571"/>
      <c r="F59" s="562"/>
      <c r="G59" s="408"/>
      <c r="H59" s="559"/>
      <c r="I59" s="559"/>
      <c r="J59" s="559"/>
      <c r="K59" s="559"/>
      <c r="L59" s="559"/>
      <c r="M59" s="561"/>
      <c r="N59" s="34"/>
      <c r="O59" s="34"/>
    </row>
  </sheetData>
  <mergeCells count="82">
    <mergeCell ref="K30:K39"/>
    <mergeCell ref="L30:L39"/>
    <mergeCell ref="M30:M39"/>
    <mergeCell ref="F30:F39"/>
    <mergeCell ref="G30:G39"/>
    <mergeCell ref="H30:H39"/>
    <mergeCell ref="I30:I39"/>
    <mergeCell ref="J30:J39"/>
    <mergeCell ref="A30:A39"/>
    <mergeCell ref="B30:B39"/>
    <mergeCell ref="C30:C39"/>
    <mergeCell ref="D30:D39"/>
    <mergeCell ref="E30:E39"/>
    <mergeCell ref="A50:A59"/>
    <mergeCell ref="B50:B59"/>
    <mergeCell ref="C50:C59"/>
    <mergeCell ref="D50:D59"/>
    <mergeCell ref="E50:E59"/>
    <mergeCell ref="F50:F59"/>
    <mergeCell ref="M50:M59"/>
    <mergeCell ref="G50:G59"/>
    <mergeCell ref="H50:H59"/>
    <mergeCell ref="I50:I59"/>
    <mergeCell ref="J50:J59"/>
    <mergeCell ref="K50:K59"/>
    <mergeCell ref="L50:L59"/>
    <mergeCell ref="F40:F49"/>
    <mergeCell ref="M40:M49"/>
    <mergeCell ref="J40:J49"/>
    <mergeCell ref="K40:K49"/>
    <mergeCell ref="L40:L49"/>
    <mergeCell ref="G40:G49"/>
    <mergeCell ref="H40:H49"/>
    <mergeCell ref="I40:I49"/>
    <mergeCell ref="A40:A49"/>
    <mergeCell ref="B40:B49"/>
    <mergeCell ref="C40:C49"/>
    <mergeCell ref="D40:D49"/>
    <mergeCell ref="E40:E49"/>
    <mergeCell ref="M20:M29"/>
    <mergeCell ref="G20:G29"/>
    <mergeCell ref="H20:H29"/>
    <mergeCell ref="I20:I29"/>
    <mergeCell ref="J20:J29"/>
    <mergeCell ref="K20:K29"/>
    <mergeCell ref="L20:L29"/>
    <mergeCell ref="J10:J19"/>
    <mergeCell ref="K10:K19"/>
    <mergeCell ref="L10:L19"/>
    <mergeCell ref="B20:B29"/>
    <mergeCell ref="C20:C29"/>
    <mergeCell ref="D20:D29"/>
    <mergeCell ref="E20:E29"/>
    <mergeCell ref="F20:F29"/>
    <mergeCell ref="E10:E19"/>
    <mergeCell ref="F10:F19"/>
    <mergeCell ref="G10:G19"/>
    <mergeCell ref="H10:H19"/>
    <mergeCell ref="I10:I19"/>
    <mergeCell ref="A20:A29"/>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A5:B5"/>
    <mergeCell ref="C5:M5"/>
    <mergeCell ref="A1:B2"/>
    <mergeCell ref="C1:J3"/>
    <mergeCell ref="K1:M3"/>
    <mergeCell ref="A4:B4"/>
    <mergeCell ref="C4:M4"/>
  </mergeCells>
  <conditionalFormatting sqref="A7:B7">
    <cfRule type="containsText" dxfId="63" priority="147" operator="containsText" text="3- Moderado">
      <formula>NOT(ISERROR(SEARCH("3- Moderado",A7)))</formula>
    </cfRule>
    <cfRule type="containsText" dxfId="62" priority="148" operator="containsText" text="6- Moderado">
      <formula>NOT(ISERROR(SEARCH("6- Moderado",A7)))</formula>
    </cfRule>
    <cfRule type="containsText" dxfId="61" priority="149" operator="containsText" text="4- Moderado">
      <formula>NOT(ISERROR(SEARCH("4- Moderado",A7)))</formula>
    </cfRule>
    <cfRule type="containsText" dxfId="60" priority="150" operator="containsText" text="3- Bajo">
      <formula>NOT(ISERROR(SEARCH("3- Bajo",A7)))</formula>
    </cfRule>
    <cfRule type="containsText" dxfId="59" priority="151" operator="containsText" text="4- Bajo">
      <formula>NOT(ISERROR(SEARCH("4- Bajo",A7)))</formula>
    </cfRule>
    <cfRule type="containsText" dxfId="58" priority="152" operator="containsText" text="1- Bajo">
      <formula>NOT(ISERROR(SEARCH("1- Bajo",A7)))</formula>
    </cfRule>
  </conditionalFormatting>
  <conditionalFormatting sqref="A10:E10 A20:E20 A30:E30 A40:E40 A50:E50">
    <cfRule type="containsText" dxfId="57" priority="141" operator="containsText" text="3- Moderado">
      <formula>NOT(ISERROR(SEARCH("3- Moderado",A10)))</formula>
    </cfRule>
    <cfRule type="containsText" dxfId="56" priority="142" operator="containsText" text="6- Moderado">
      <formula>NOT(ISERROR(SEARCH("6- Moderado",A10)))</formula>
    </cfRule>
    <cfRule type="containsText" dxfId="55" priority="143" operator="containsText" text="4- Moderado">
      <formula>NOT(ISERROR(SEARCH("4- Moderado",A10)))</formula>
    </cfRule>
    <cfRule type="containsText" dxfId="54" priority="144" operator="containsText" text="3- Bajo">
      <formula>NOT(ISERROR(SEARCH("3- Bajo",A10)))</formula>
    </cfRule>
    <cfRule type="containsText" dxfId="53" priority="145" operator="containsText" text="4- Bajo">
      <formula>NOT(ISERROR(SEARCH("4- Bajo",A10)))</formula>
    </cfRule>
    <cfRule type="containsText" dxfId="52" priority="146" operator="containsText" text="1- Bajo">
      <formula>NOT(ISERROR(SEARCH("1- Bajo",A10)))</formula>
    </cfRule>
  </conditionalFormatting>
  <conditionalFormatting sqref="C8:F8">
    <cfRule type="containsText" dxfId="51" priority="113" operator="containsText" text="3- Moderado">
      <formula>NOT(ISERROR(SEARCH("3- Moderado",C8)))</formula>
    </cfRule>
    <cfRule type="containsText" dxfId="50" priority="114" operator="containsText" text="6- Moderado">
      <formula>NOT(ISERROR(SEARCH("6- Moderado",C8)))</formula>
    </cfRule>
    <cfRule type="containsText" dxfId="49" priority="115" operator="containsText" text="4- Moderado">
      <formula>NOT(ISERROR(SEARCH("4- Moderado",C8)))</formula>
    </cfRule>
    <cfRule type="containsText" dxfId="48" priority="116" operator="containsText" text="3- Bajo">
      <formula>NOT(ISERROR(SEARCH("3- Bajo",C8)))</formula>
    </cfRule>
    <cfRule type="containsText" dxfId="47" priority="117" operator="containsText" text="4- Bajo">
      <formula>NOT(ISERROR(SEARCH("4- Bajo",C8)))</formula>
    </cfRule>
    <cfRule type="containsText" dxfId="46" priority="118" operator="containsText" text="1- Bajo">
      <formula>NOT(ISERROR(SEARCH("1- Bajo",C8)))</formula>
    </cfRule>
  </conditionalFormatting>
  <conditionalFormatting sqref="D10:D59">
    <cfRule type="containsText" dxfId="45" priority="5" operator="containsText" text="Muy Alta">
      <formula>NOT(ISERROR(SEARCH("Muy Alta",D10)))</formula>
    </cfRule>
    <cfRule type="containsText" dxfId="44" priority="6" operator="containsText" text="Alta">
      <formula>NOT(ISERROR(SEARCH("Alta",D10)))</formula>
    </cfRule>
    <cfRule type="containsText" dxfId="43" priority="7" operator="containsText" text="Baja">
      <formula>NOT(ISERROR(SEARCH("Baja",D10)))</formula>
    </cfRule>
    <cfRule type="containsText" dxfId="42" priority="8" operator="containsText" text="Muy Baja">
      <formula>NOT(ISERROR(SEARCH("Muy Baja",D10)))</formula>
    </cfRule>
    <cfRule type="containsText" dxfId="41" priority="10" operator="containsText" text="Media">
      <formula>NOT(ISERROR(SEARCH("Media",D10)))</formula>
    </cfRule>
  </conditionalFormatting>
  <conditionalFormatting sqref="E10:E59">
    <cfRule type="containsText" dxfId="40" priority="1" operator="containsText" text="Catastrófico">
      <formula>NOT(ISERROR(SEARCH("Catastrófico",E10)))</formula>
    </cfRule>
    <cfRule type="containsText" dxfId="39" priority="2" operator="containsText" text="Mayor">
      <formula>NOT(ISERROR(SEARCH("Mayor",E10)))</formula>
    </cfRule>
    <cfRule type="containsText" dxfId="38" priority="3" operator="containsText" text="Menor">
      <formula>NOT(ISERROR(SEARCH("Menor",E10)))</formula>
    </cfRule>
    <cfRule type="containsText" dxfId="37" priority="4" operator="containsText" text="Leve">
      <formula>NOT(ISERROR(SEARCH("Leve",E10)))</formula>
    </cfRule>
  </conditionalFormatting>
  <conditionalFormatting sqref="E10:F59">
    <cfRule type="containsText" dxfId="36" priority="9" operator="containsText" text="Moderado">
      <formula>NOT(ISERROR(SEARCH("Moderado",E10)))</formula>
    </cfRule>
  </conditionalFormatting>
  <conditionalFormatting sqref="F10:F59">
    <cfRule type="colorScale" priority="158">
      <colorScale>
        <cfvo type="min"/>
        <cfvo type="max"/>
        <color rgb="FFFF7128"/>
        <color rgb="FFFFEF9C"/>
      </colorScale>
    </cfRule>
  </conditionalFormatting>
  <conditionalFormatting sqref="F10:F59">
    <cfRule type="containsText" dxfId="35" priority="24" operator="containsText" text="Bajo">
      <formula>NOT(ISERROR(SEARCH("Bajo",F10)))</formula>
    </cfRule>
    <cfRule type="containsText" dxfId="34" priority="25" operator="containsText" text="Moderado">
      <formula>NOT(ISERROR(SEARCH("Moderado",F10)))</formula>
    </cfRule>
    <cfRule type="containsText" dxfId="33" priority="26" operator="containsText" text="Alto">
      <formula>NOT(ISERROR(SEARCH("Alto",F10)))</formula>
    </cfRule>
    <cfRule type="containsText" dxfId="32" priority="27" operator="containsText" text="Extremo">
      <formula>NOT(ISERROR(SEARCH("Extremo",F10)))</formula>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59"/>
  <sheetViews>
    <sheetView showGridLines="0" zoomScale="90" zoomScaleNormal="90" workbookViewId="0">
      <selection activeCell="O12" sqref="O12"/>
    </sheetView>
  </sheetViews>
  <sheetFormatPr baseColWidth="10" defaultColWidth="11.42578125" defaultRowHeight="15"/>
  <cols>
    <col min="1" max="1" width="14" style="5" customWidth="1"/>
    <col min="2" max="2" width="35.85546875" style="5" customWidth="1"/>
    <col min="3" max="3" width="40.28515625" customWidth="1"/>
    <col min="4" max="4" width="16.85546875" style="95" customWidth="1"/>
    <col min="5" max="5" width="18.5703125" style="27" customWidth="1"/>
    <col min="6" max="6" width="18.28515625" style="27" bestFit="1" customWidth="1"/>
    <col min="7" max="7" width="18.28515625" bestFit="1" customWidth="1"/>
    <col min="8" max="8" width="52"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86"/>
      <c r="B1" s="587"/>
      <c r="C1" s="590"/>
      <c r="D1" s="590"/>
      <c r="E1" s="590"/>
      <c r="F1" s="590"/>
      <c r="G1" s="590"/>
      <c r="H1" s="590"/>
      <c r="I1" s="590"/>
      <c r="J1" s="591"/>
      <c r="K1" s="585"/>
      <c r="L1" s="585"/>
      <c r="M1" s="58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88"/>
      <c r="B2" s="589"/>
      <c r="C2" s="592"/>
      <c r="D2" s="592"/>
      <c r="E2" s="592"/>
      <c r="F2" s="592"/>
      <c r="G2" s="592"/>
      <c r="H2" s="592"/>
      <c r="I2" s="592"/>
      <c r="J2" s="593"/>
      <c r="K2" s="585"/>
      <c r="L2" s="585"/>
      <c r="M2" s="585"/>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92"/>
      <c r="D3" s="592"/>
      <c r="E3" s="592"/>
      <c r="F3" s="592"/>
      <c r="G3" s="592"/>
      <c r="H3" s="592"/>
      <c r="I3" s="592"/>
      <c r="J3" s="593"/>
      <c r="K3" s="585"/>
      <c r="L3" s="585"/>
      <c r="M3" s="58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22" t="s">
        <v>276</v>
      </c>
      <c r="B4" s="422"/>
      <c r="C4" s="428" t="s">
        <v>502</v>
      </c>
      <c r="D4" s="428"/>
      <c r="E4" s="428"/>
      <c r="F4" s="428"/>
      <c r="G4" s="428"/>
      <c r="H4" s="428"/>
      <c r="I4" s="428"/>
      <c r="J4" s="428"/>
      <c r="K4" s="428"/>
      <c r="L4" s="428"/>
      <c r="M4" s="42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22" t="s">
        <v>278</v>
      </c>
      <c r="B5" s="422"/>
      <c r="C5" s="429" t="s">
        <v>35</v>
      </c>
      <c r="D5" s="429"/>
      <c r="E5" s="429"/>
      <c r="F5" s="429"/>
      <c r="G5" s="429"/>
      <c r="H5" s="429"/>
      <c r="I5" s="429"/>
      <c r="J5" s="429"/>
      <c r="K5" s="429"/>
      <c r="L5" s="429"/>
      <c r="M5" s="429"/>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22" t="s">
        <v>279</v>
      </c>
      <c r="B6" s="422"/>
      <c r="C6" s="582" t="s">
        <v>280</v>
      </c>
      <c r="D6" s="583"/>
      <c r="E6" s="583"/>
      <c r="F6" s="583"/>
      <c r="G6" s="583"/>
      <c r="H6" s="583"/>
      <c r="I6" s="583"/>
      <c r="J6" s="583"/>
      <c r="K6" s="583"/>
      <c r="L6" s="583"/>
      <c r="M6" s="584"/>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77" t="s">
        <v>503</v>
      </c>
      <c r="B7" s="578"/>
      <c r="C7" s="579"/>
      <c r="D7" s="580" t="s">
        <v>504</v>
      </c>
      <c r="E7" s="580"/>
      <c r="F7" s="580"/>
      <c r="G7" s="581" t="s">
        <v>505</v>
      </c>
      <c r="H7" s="572" t="s">
        <v>506</v>
      </c>
      <c r="I7" s="574" t="s">
        <v>507</v>
      </c>
      <c r="J7" s="575"/>
      <c r="K7" s="574" t="s">
        <v>508</v>
      </c>
      <c r="L7" s="575"/>
      <c r="M7" s="576" t="s">
        <v>523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218</v>
      </c>
      <c r="C8" s="35" t="s">
        <v>220</v>
      </c>
      <c r="D8" s="28" t="s">
        <v>230</v>
      </c>
      <c r="E8" s="28" t="s">
        <v>510</v>
      </c>
      <c r="F8" s="28" t="s">
        <v>511</v>
      </c>
      <c r="G8" s="581"/>
      <c r="H8" s="573"/>
      <c r="I8" s="29" t="s">
        <v>512</v>
      </c>
      <c r="J8" s="29" t="s">
        <v>513</v>
      </c>
      <c r="K8" s="29" t="s">
        <v>514</v>
      </c>
      <c r="L8" s="29" t="s">
        <v>515</v>
      </c>
      <c r="M8" s="576"/>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94"/>
      <c r="B9" s="595"/>
      <c r="C9" s="595"/>
      <c r="D9" s="595"/>
      <c r="E9" s="595"/>
      <c r="F9" s="595"/>
      <c r="G9" s="59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6">
        <f>'7- Mapa Final'!A10</f>
        <v>1</v>
      </c>
      <c r="B10" s="597" t="str">
        <f>'7- Mapa Final'!B10</f>
        <v>Demora (Incumplimiento en la presentación de los informes de seguimiento al Plan de Acción)</v>
      </c>
      <c r="C10" s="597" t="str">
        <f>'7- Mapa Final'!C10</f>
        <v>No se presentan en forma oportuna los informes de seguimiento para la toma de decisiones de la Alta Dirección</v>
      </c>
      <c r="D10" s="605" t="str">
        <f>'7- Mapa Final'!J10</f>
        <v>Baja - 2</v>
      </c>
      <c r="E10" s="606" t="str">
        <f>'7- Mapa Final'!K10</f>
        <v>Leve - 1</v>
      </c>
      <c r="F10" s="602" t="str">
        <f>'7- Mapa Final'!M10</f>
        <v>Bajo - 2</v>
      </c>
      <c r="G10" s="407" t="s">
        <v>391</v>
      </c>
      <c r="H10" s="603"/>
      <c r="I10" s="603"/>
      <c r="J10" s="603" t="s">
        <v>8</v>
      </c>
      <c r="K10" s="598">
        <v>45566</v>
      </c>
      <c r="L10" s="598">
        <v>45657</v>
      </c>
      <c r="M10" s="599" t="s">
        <v>516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66"/>
      <c r="B11" s="567"/>
      <c r="C11" s="567"/>
      <c r="D11" s="569"/>
      <c r="E11" s="571"/>
      <c r="F11" s="562"/>
      <c r="G11" s="408"/>
      <c r="H11" s="559"/>
      <c r="I11" s="559"/>
      <c r="J11" s="559"/>
      <c r="K11" s="559"/>
      <c r="L11" s="559"/>
      <c r="M11" s="60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66"/>
      <c r="B12" s="567"/>
      <c r="C12" s="567"/>
      <c r="D12" s="569"/>
      <c r="E12" s="571"/>
      <c r="F12" s="562"/>
      <c r="G12" s="408"/>
      <c r="H12" s="559"/>
      <c r="I12" s="559"/>
      <c r="J12" s="559"/>
      <c r="K12" s="559"/>
      <c r="L12" s="559"/>
      <c r="M12" s="60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66"/>
      <c r="B13" s="567"/>
      <c r="C13" s="567"/>
      <c r="D13" s="569"/>
      <c r="E13" s="571"/>
      <c r="F13" s="562"/>
      <c r="G13" s="408"/>
      <c r="H13" s="559"/>
      <c r="I13" s="559"/>
      <c r="J13" s="559"/>
      <c r="K13" s="559"/>
      <c r="L13" s="559"/>
      <c r="M13" s="60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66"/>
      <c r="B14" s="567"/>
      <c r="C14" s="567"/>
      <c r="D14" s="569"/>
      <c r="E14" s="571"/>
      <c r="F14" s="562"/>
      <c r="G14" s="408"/>
      <c r="H14" s="559"/>
      <c r="I14" s="559"/>
      <c r="J14" s="559"/>
      <c r="K14" s="559"/>
      <c r="L14" s="559"/>
      <c r="M14" s="60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66"/>
      <c r="B15" s="567"/>
      <c r="C15" s="567"/>
      <c r="D15" s="569"/>
      <c r="E15" s="571"/>
      <c r="F15" s="562"/>
      <c r="G15" s="408"/>
      <c r="H15" s="559"/>
      <c r="I15" s="559"/>
      <c r="J15" s="559"/>
      <c r="K15" s="559"/>
      <c r="L15" s="559"/>
      <c r="M15" s="60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66"/>
      <c r="B16" s="567"/>
      <c r="C16" s="567"/>
      <c r="D16" s="569"/>
      <c r="E16" s="571"/>
      <c r="F16" s="562"/>
      <c r="G16" s="408"/>
      <c r="H16" s="559"/>
      <c r="I16" s="559"/>
      <c r="J16" s="559"/>
      <c r="K16" s="559"/>
      <c r="L16" s="559"/>
      <c r="M16" s="60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66"/>
      <c r="B17" s="567"/>
      <c r="C17" s="567"/>
      <c r="D17" s="569"/>
      <c r="E17" s="571"/>
      <c r="F17" s="562"/>
      <c r="G17" s="408"/>
      <c r="H17" s="559"/>
      <c r="I17" s="559"/>
      <c r="J17" s="559"/>
      <c r="K17" s="559"/>
      <c r="L17" s="559"/>
      <c r="M17" s="60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66"/>
      <c r="B18" s="567"/>
      <c r="C18" s="567"/>
      <c r="D18" s="569"/>
      <c r="E18" s="571"/>
      <c r="F18" s="562"/>
      <c r="G18" s="408"/>
      <c r="H18" s="559"/>
      <c r="I18" s="559"/>
      <c r="J18" s="559"/>
      <c r="K18" s="559"/>
      <c r="L18" s="559"/>
      <c r="M18" s="60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66"/>
      <c r="B19" s="567"/>
      <c r="C19" s="567"/>
      <c r="D19" s="569"/>
      <c r="E19" s="571"/>
      <c r="F19" s="562"/>
      <c r="G19" s="408"/>
      <c r="H19" s="559"/>
      <c r="I19" s="559"/>
      <c r="J19" s="559"/>
      <c r="K19" s="559"/>
      <c r="L19" s="559"/>
      <c r="M19" s="60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566">
        <f>'7- Mapa Final'!A20</f>
        <v>2</v>
      </c>
      <c r="B20" s="567" t="str">
        <f>'7- Mapa Final'!B20</f>
        <v>Desarticulación de los objetivos y metas y  lineamientos  en la formulación del Plan de Acción</v>
      </c>
      <c r="C20" s="567" t="str">
        <f>'7- Mapa Final'!C20</f>
        <v>Las acciones o proyectos formulados para desarrollar el Plan, no aportan al cumplimiento de objetivos y metas</v>
      </c>
      <c r="D20" s="568" t="str">
        <f>'7- Mapa Final'!J20</f>
        <v>Muy Baja - 1</v>
      </c>
      <c r="E20" s="570" t="str">
        <f>'7- Mapa Final'!K20</f>
        <v>Leve - 1</v>
      </c>
      <c r="F20" s="562" t="str">
        <f>'7- Mapa Final'!M20</f>
        <v>Bajo - 1</v>
      </c>
      <c r="G20" s="408" t="s">
        <v>391</v>
      </c>
      <c r="H20" s="559"/>
      <c r="I20" s="559"/>
      <c r="J20" s="603" t="s">
        <v>8</v>
      </c>
      <c r="K20" s="598">
        <v>45566</v>
      </c>
      <c r="L20" s="598">
        <v>45657</v>
      </c>
      <c r="M20" s="604" t="s">
        <v>517</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66"/>
      <c r="B21" s="567"/>
      <c r="C21" s="567"/>
      <c r="D21" s="569"/>
      <c r="E21" s="571"/>
      <c r="F21" s="562"/>
      <c r="G21" s="408"/>
      <c r="H21" s="559"/>
      <c r="I21" s="559"/>
      <c r="J21" s="559"/>
      <c r="K21" s="559"/>
      <c r="L21" s="559"/>
      <c r="M21" s="60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66"/>
      <c r="B22" s="567"/>
      <c r="C22" s="567"/>
      <c r="D22" s="569"/>
      <c r="E22" s="571"/>
      <c r="F22" s="562"/>
      <c r="G22" s="408"/>
      <c r="H22" s="559"/>
      <c r="I22" s="559"/>
      <c r="J22" s="559"/>
      <c r="K22" s="559"/>
      <c r="L22" s="559"/>
      <c r="M22" s="60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66"/>
      <c r="B23" s="567"/>
      <c r="C23" s="567"/>
      <c r="D23" s="569"/>
      <c r="E23" s="571"/>
      <c r="F23" s="562"/>
      <c r="G23" s="408"/>
      <c r="H23" s="559"/>
      <c r="I23" s="559"/>
      <c r="J23" s="559"/>
      <c r="K23" s="559"/>
      <c r="L23" s="559"/>
      <c r="M23" s="60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66"/>
      <c r="B24" s="567"/>
      <c r="C24" s="567"/>
      <c r="D24" s="569"/>
      <c r="E24" s="571"/>
      <c r="F24" s="562"/>
      <c r="G24" s="408"/>
      <c r="H24" s="559"/>
      <c r="I24" s="559"/>
      <c r="J24" s="559"/>
      <c r="K24" s="559"/>
      <c r="L24" s="559"/>
      <c r="M24" s="60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66"/>
      <c r="B25" s="567"/>
      <c r="C25" s="567"/>
      <c r="D25" s="569"/>
      <c r="E25" s="571"/>
      <c r="F25" s="562"/>
      <c r="G25" s="408"/>
      <c r="H25" s="559"/>
      <c r="I25" s="559"/>
      <c r="J25" s="559"/>
      <c r="K25" s="559"/>
      <c r="L25" s="559"/>
      <c r="M25" s="600"/>
      <c r="N25" s="34"/>
      <c r="O25" s="34"/>
    </row>
    <row r="26" spans="1:169">
      <c r="A26" s="566"/>
      <c r="B26" s="567"/>
      <c r="C26" s="567"/>
      <c r="D26" s="569"/>
      <c r="E26" s="571"/>
      <c r="F26" s="562"/>
      <c r="G26" s="408"/>
      <c r="H26" s="559"/>
      <c r="I26" s="559"/>
      <c r="J26" s="559"/>
      <c r="K26" s="559"/>
      <c r="L26" s="559"/>
      <c r="M26" s="600"/>
      <c r="N26" s="34"/>
      <c r="O26" s="34"/>
    </row>
    <row r="27" spans="1:169">
      <c r="A27" s="566"/>
      <c r="B27" s="567"/>
      <c r="C27" s="567"/>
      <c r="D27" s="569"/>
      <c r="E27" s="571"/>
      <c r="F27" s="562"/>
      <c r="G27" s="408"/>
      <c r="H27" s="559"/>
      <c r="I27" s="559"/>
      <c r="J27" s="559"/>
      <c r="K27" s="559"/>
      <c r="L27" s="559"/>
      <c r="M27" s="600"/>
      <c r="N27" s="34"/>
      <c r="O27" s="34"/>
    </row>
    <row r="28" spans="1:169">
      <c r="A28" s="566"/>
      <c r="B28" s="567"/>
      <c r="C28" s="567"/>
      <c r="D28" s="569"/>
      <c r="E28" s="571"/>
      <c r="F28" s="562"/>
      <c r="G28" s="408"/>
      <c r="H28" s="559"/>
      <c r="I28" s="559"/>
      <c r="J28" s="559"/>
      <c r="K28" s="559"/>
      <c r="L28" s="559"/>
      <c r="M28" s="600"/>
      <c r="N28" s="34"/>
      <c r="O28" s="34"/>
    </row>
    <row r="29" spans="1:169" ht="15.75" thickBot="1">
      <c r="A29" s="566"/>
      <c r="B29" s="567"/>
      <c r="C29" s="567"/>
      <c r="D29" s="569"/>
      <c r="E29" s="571"/>
      <c r="F29" s="562"/>
      <c r="G29" s="408"/>
      <c r="H29" s="559"/>
      <c r="I29" s="559"/>
      <c r="J29" s="559"/>
      <c r="K29" s="559"/>
      <c r="L29" s="559"/>
      <c r="M29" s="601"/>
      <c r="N29" s="34"/>
      <c r="O29" s="34"/>
    </row>
    <row r="30" spans="1:169" ht="15" customHeight="1">
      <c r="A30" s="566">
        <f>'7- Mapa Final'!A30</f>
        <v>3</v>
      </c>
      <c r="B30" s="567" t="str">
        <f>'7- Mapa Final'!B30</f>
        <v>Corrupción</v>
      </c>
      <c r="C30" s="567" t="str">
        <f>'7- Mapa Final'!C30</f>
        <v>Posibilidad de actos indebidos de  los servidores judiciales debido a  la carencia en transparencia, ética y valores</v>
      </c>
      <c r="D30" s="568" t="str">
        <f>'7- Mapa Final'!J30</f>
        <v>Muy Baja - 1</v>
      </c>
      <c r="E30" s="570" t="str">
        <f>'7- Mapa Final'!K30</f>
        <v>Mayor - 4</v>
      </c>
      <c r="F30" s="562" t="str">
        <f>'7- Mapa Final'!M30</f>
        <v>Alto  - 4</v>
      </c>
      <c r="G30" s="408" t="s">
        <v>392</v>
      </c>
      <c r="H30" s="607" t="s">
        <v>518</v>
      </c>
      <c r="I30" s="559"/>
      <c r="J30" s="603" t="s">
        <v>8</v>
      </c>
      <c r="K30" s="598">
        <v>45566</v>
      </c>
      <c r="L30" s="598">
        <v>45657</v>
      </c>
      <c r="M30" s="608" t="s">
        <v>519</v>
      </c>
      <c r="N30" s="34"/>
      <c r="O30" s="34"/>
    </row>
    <row r="31" spans="1:169">
      <c r="A31" s="566"/>
      <c r="B31" s="567"/>
      <c r="C31" s="567"/>
      <c r="D31" s="569"/>
      <c r="E31" s="571"/>
      <c r="F31" s="562"/>
      <c r="G31" s="408"/>
      <c r="H31" s="559"/>
      <c r="I31" s="559"/>
      <c r="J31" s="559"/>
      <c r="K31" s="559"/>
      <c r="L31" s="559"/>
      <c r="M31" s="608"/>
      <c r="N31" s="34"/>
      <c r="O31" s="34"/>
    </row>
    <row r="32" spans="1:169">
      <c r="A32" s="566"/>
      <c r="B32" s="567"/>
      <c r="C32" s="567"/>
      <c r="D32" s="569"/>
      <c r="E32" s="571"/>
      <c r="F32" s="562"/>
      <c r="G32" s="408"/>
      <c r="H32" s="559"/>
      <c r="I32" s="559"/>
      <c r="J32" s="559"/>
      <c r="K32" s="559"/>
      <c r="L32" s="559"/>
      <c r="M32" s="608"/>
      <c r="N32" s="34"/>
      <c r="O32" s="34"/>
    </row>
    <row r="33" spans="1:169">
      <c r="A33" s="566"/>
      <c r="B33" s="567"/>
      <c r="C33" s="567"/>
      <c r="D33" s="569"/>
      <c r="E33" s="571"/>
      <c r="F33" s="562"/>
      <c r="G33" s="408"/>
      <c r="H33" s="559"/>
      <c r="I33" s="559"/>
      <c r="J33" s="559"/>
      <c r="K33" s="559"/>
      <c r="L33" s="559"/>
      <c r="M33" s="608"/>
      <c r="N33" s="34"/>
      <c r="O33" s="34"/>
    </row>
    <row r="34" spans="1:169">
      <c r="A34" s="566"/>
      <c r="B34" s="567"/>
      <c r="C34" s="567"/>
      <c r="D34" s="569"/>
      <c r="E34" s="571"/>
      <c r="F34" s="562"/>
      <c r="G34" s="408"/>
      <c r="H34" s="559"/>
      <c r="I34" s="559"/>
      <c r="J34" s="559"/>
      <c r="K34" s="559"/>
      <c r="L34" s="559"/>
      <c r="M34" s="608"/>
      <c r="N34" s="34"/>
      <c r="O34" s="34"/>
    </row>
    <row r="35" spans="1:169">
      <c r="A35" s="566"/>
      <c r="B35" s="567"/>
      <c r="C35" s="567"/>
      <c r="D35" s="569"/>
      <c r="E35" s="571"/>
      <c r="F35" s="562"/>
      <c r="G35" s="408"/>
      <c r="H35" s="559"/>
      <c r="I35" s="559"/>
      <c r="J35" s="559"/>
      <c r="K35" s="559"/>
      <c r="L35" s="559"/>
      <c r="M35" s="608"/>
      <c r="N35" s="34"/>
      <c r="O35" s="34"/>
    </row>
    <row r="36" spans="1:169">
      <c r="A36" s="566"/>
      <c r="B36" s="567"/>
      <c r="C36" s="567"/>
      <c r="D36" s="569"/>
      <c r="E36" s="571"/>
      <c r="F36" s="562"/>
      <c r="G36" s="408"/>
      <c r="H36" s="559"/>
      <c r="I36" s="559"/>
      <c r="J36" s="559"/>
      <c r="K36" s="559"/>
      <c r="L36" s="559"/>
      <c r="M36" s="608"/>
      <c r="N36" s="34"/>
      <c r="O36" s="34"/>
    </row>
    <row r="37" spans="1:169">
      <c r="A37" s="566"/>
      <c r="B37" s="567"/>
      <c r="C37" s="567"/>
      <c r="D37" s="569"/>
      <c r="E37" s="571"/>
      <c r="F37" s="562"/>
      <c r="G37" s="408"/>
      <c r="H37" s="559"/>
      <c r="I37" s="559"/>
      <c r="J37" s="559"/>
      <c r="K37" s="559"/>
      <c r="L37" s="559"/>
      <c r="M37" s="608"/>
      <c r="N37" s="34"/>
      <c r="O37" s="34"/>
    </row>
    <row r="38" spans="1:169">
      <c r="A38" s="566"/>
      <c r="B38" s="567"/>
      <c r="C38" s="567"/>
      <c r="D38" s="569"/>
      <c r="E38" s="571"/>
      <c r="F38" s="562"/>
      <c r="G38" s="408"/>
      <c r="H38" s="559"/>
      <c r="I38" s="559"/>
      <c r="J38" s="559"/>
      <c r="K38" s="559"/>
      <c r="L38" s="559"/>
      <c r="M38" s="608"/>
      <c r="N38" s="34"/>
      <c r="O38" s="34"/>
    </row>
    <row r="39" spans="1:169" ht="15.75" thickBot="1">
      <c r="A39" s="566"/>
      <c r="B39" s="567"/>
      <c r="C39" s="567"/>
      <c r="D39" s="569"/>
      <c r="E39" s="571"/>
      <c r="F39" s="562"/>
      <c r="G39" s="408"/>
      <c r="H39" s="559"/>
      <c r="I39" s="559"/>
      <c r="J39" s="559"/>
      <c r="K39" s="559"/>
      <c r="L39" s="559"/>
      <c r="M39" s="608"/>
      <c r="N39" s="34"/>
      <c r="O39" s="34"/>
    </row>
    <row r="40" spans="1:169" s="26" customFormat="1" ht="12.75" customHeight="1">
      <c r="A40" s="566">
        <f>'7- Mapa Final'!A40</f>
        <v>4</v>
      </c>
      <c r="B40" s="567" t="str">
        <f>'7- Mapa Final'!B40</f>
        <v xml:space="preserve">Recibir dádivas o beneficios a nombre propio o de terceros para direccionar planes a desarrollar y recursos de financiación </v>
      </c>
      <c r="C40" s="567" t="str">
        <f>'7- Mapa Final'!C40</f>
        <v xml:space="preserve">Se direccionan planes y recursos para desarrolar palne que no son prioritarias o no aportan al cumplimiento de los objetivos institucionales </v>
      </c>
      <c r="D40" s="568" t="str">
        <f>'7- Mapa Final'!J40</f>
        <v>Alta - 4</v>
      </c>
      <c r="E40" s="570" t="str">
        <f>'7- Mapa Final'!K40</f>
        <v>Moderado - 3</v>
      </c>
      <c r="F40" s="562" t="str">
        <f>'7- Mapa Final'!M40</f>
        <v>Alto - 12</v>
      </c>
      <c r="G40" s="408" t="s">
        <v>392</v>
      </c>
      <c r="H40" s="607" t="s">
        <v>518</v>
      </c>
      <c r="I40" s="559"/>
      <c r="J40" s="603" t="s">
        <v>8</v>
      </c>
      <c r="K40" s="598">
        <v>45566</v>
      </c>
      <c r="L40" s="598">
        <v>45657</v>
      </c>
      <c r="M40" s="560" t="s">
        <v>520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66"/>
      <c r="B41" s="567"/>
      <c r="C41" s="567"/>
      <c r="D41" s="569"/>
      <c r="E41" s="571"/>
      <c r="F41" s="562"/>
      <c r="G41" s="408"/>
      <c r="H41" s="559"/>
      <c r="I41" s="559"/>
      <c r="J41" s="559"/>
      <c r="K41" s="559"/>
      <c r="L41" s="55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66"/>
      <c r="B42" s="567"/>
      <c r="C42" s="567"/>
      <c r="D42" s="569"/>
      <c r="E42" s="571"/>
      <c r="F42" s="562"/>
      <c r="G42" s="408"/>
      <c r="H42" s="559"/>
      <c r="I42" s="559"/>
      <c r="J42" s="559"/>
      <c r="K42" s="559"/>
      <c r="L42" s="55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66"/>
      <c r="B43" s="567"/>
      <c r="C43" s="567"/>
      <c r="D43" s="569"/>
      <c r="E43" s="571"/>
      <c r="F43" s="562"/>
      <c r="G43" s="408"/>
      <c r="H43" s="559"/>
      <c r="I43" s="559"/>
      <c r="J43" s="559"/>
      <c r="K43" s="559"/>
      <c r="L43" s="55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66"/>
      <c r="B44" s="567"/>
      <c r="C44" s="567"/>
      <c r="D44" s="569"/>
      <c r="E44" s="571"/>
      <c r="F44" s="562"/>
      <c r="G44" s="408"/>
      <c r="H44" s="559"/>
      <c r="I44" s="559"/>
      <c r="J44" s="559"/>
      <c r="K44" s="559"/>
      <c r="L44" s="55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66"/>
      <c r="B45" s="567"/>
      <c r="C45" s="567"/>
      <c r="D45" s="569"/>
      <c r="E45" s="571"/>
      <c r="F45" s="562"/>
      <c r="G45" s="408"/>
      <c r="H45" s="559"/>
      <c r="I45" s="559"/>
      <c r="J45" s="559"/>
      <c r="K45" s="559"/>
      <c r="L45" s="559"/>
      <c r="M45" s="560"/>
      <c r="N45" s="34"/>
      <c r="O45" s="34"/>
    </row>
    <row r="46" spans="1:169">
      <c r="A46" s="566"/>
      <c r="B46" s="567"/>
      <c r="C46" s="567"/>
      <c r="D46" s="569"/>
      <c r="E46" s="571"/>
      <c r="F46" s="562"/>
      <c r="G46" s="408"/>
      <c r="H46" s="559"/>
      <c r="I46" s="559"/>
      <c r="J46" s="559"/>
      <c r="K46" s="559"/>
      <c r="L46" s="559"/>
      <c r="M46" s="560"/>
      <c r="N46" s="34"/>
      <c r="O46" s="34"/>
    </row>
    <row r="47" spans="1:169">
      <c r="A47" s="566"/>
      <c r="B47" s="567"/>
      <c r="C47" s="567"/>
      <c r="D47" s="569"/>
      <c r="E47" s="571"/>
      <c r="F47" s="562"/>
      <c r="G47" s="408"/>
      <c r="H47" s="559"/>
      <c r="I47" s="559"/>
      <c r="J47" s="559"/>
      <c r="K47" s="559"/>
      <c r="L47" s="559"/>
      <c r="M47" s="560"/>
      <c r="N47" s="34"/>
      <c r="O47" s="34"/>
    </row>
    <row r="48" spans="1:169">
      <c r="A48" s="566"/>
      <c r="B48" s="567"/>
      <c r="C48" s="567"/>
      <c r="D48" s="569"/>
      <c r="E48" s="571"/>
      <c r="F48" s="562"/>
      <c r="G48" s="408"/>
      <c r="H48" s="559"/>
      <c r="I48" s="559"/>
      <c r="J48" s="559"/>
      <c r="K48" s="559"/>
      <c r="L48" s="559"/>
      <c r="M48" s="560"/>
      <c r="N48" s="34"/>
      <c r="O48" s="34"/>
    </row>
    <row r="49" spans="1:169" ht="15.75" thickBot="1">
      <c r="A49" s="566"/>
      <c r="B49" s="567"/>
      <c r="C49" s="567"/>
      <c r="D49" s="569"/>
      <c r="E49" s="571"/>
      <c r="F49" s="562"/>
      <c r="G49" s="408"/>
      <c r="H49" s="559"/>
      <c r="I49" s="559"/>
      <c r="J49" s="559"/>
      <c r="K49" s="559"/>
      <c r="L49" s="559"/>
      <c r="M49" s="561"/>
      <c r="N49" s="34"/>
      <c r="O49" s="34"/>
    </row>
    <row r="50" spans="1:169" s="26" customFormat="1" ht="12.75" customHeight="1">
      <c r="A50" s="566">
        <f>'7- Mapa Final'!A50</f>
        <v>5</v>
      </c>
      <c r="B50" s="567" t="str">
        <f>'7- Mapa Final'!B50</f>
        <v xml:space="preserve">Ofrecer, prometer, entregar, aceptar o solicitar una ventaja indebida  a favor propio o de terceros al realizar el seguimiento de la planeación estratégica de forma deficiente, incompleta e inorportuna </v>
      </c>
      <c r="C50" s="567" t="str">
        <f>'7- Mapa Final'!C50</f>
        <v xml:space="preserve">Ofrecer, prometer, entregar, aceptar o solicitar una ventaja indebida a favor  propio o de terceros al realizar el seguimiento de la planeación estratégica institucional que no verifique el cumplimiento de lo establecido en el plan sectorial de desarrollo, los planes estratégicos, planes de inversión,  planes de adquisiciones institucional y proyectos de inversión </v>
      </c>
      <c r="D50" s="568" t="str">
        <f>'7- Mapa Final'!J50</f>
        <v>Muy Baja - 1</v>
      </c>
      <c r="E50" s="570" t="str">
        <f>'7- Mapa Final'!K50</f>
        <v>Moderado - 3</v>
      </c>
      <c r="F50" s="562" t="str">
        <f>'7- Mapa Final'!M50</f>
        <v>Moderado - 3</v>
      </c>
      <c r="G50" s="408" t="s">
        <v>391</v>
      </c>
      <c r="H50" s="559"/>
      <c r="I50" s="559"/>
      <c r="J50" s="603" t="s">
        <v>8</v>
      </c>
      <c r="K50" s="598">
        <v>45566</v>
      </c>
      <c r="L50" s="598">
        <v>45657</v>
      </c>
      <c r="M50" s="560" t="s">
        <v>520</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66"/>
      <c r="B51" s="567"/>
      <c r="C51" s="567"/>
      <c r="D51" s="569"/>
      <c r="E51" s="571"/>
      <c r="F51" s="562"/>
      <c r="G51" s="408"/>
      <c r="H51" s="559"/>
      <c r="I51" s="559"/>
      <c r="J51" s="559"/>
      <c r="K51" s="559"/>
      <c r="L51" s="559"/>
      <c r="M51" s="560"/>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66"/>
      <c r="B52" s="567"/>
      <c r="C52" s="567"/>
      <c r="D52" s="569"/>
      <c r="E52" s="571"/>
      <c r="F52" s="562"/>
      <c r="G52" s="408"/>
      <c r="H52" s="559"/>
      <c r="I52" s="559"/>
      <c r="J52" s="559"/>
      <c r="K52" s="559"/>
      <c r="L52" s="559"/>
      <c r="M52" s="560"/>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66"/>
      <c r="B53" s="567"/>
      <c r="C53" s="567"/>
      <c r="D53" s="569"/>
      <c r="E53" s="571"/>
      <c r="F53" s="562"/>
      <c r="G53" s="408"/>
      <c r="H53" s="559"/>
      <c r="I53" s="559"/>
      <c r="J53" s="559"/>
      <c r="K53" s="559"/>
      <c r="L53" s="559"/>
      <c r="M53" s="560"/>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66"/>
      <c r="B54" s="567"/>
      <c r="C54" s="567"/>
      <c r="D54" s="569"/>
      <c r="E54" s="571"/>
      <c r="F54" s="562"/>
      <c r="G54" s="408"/>
      <c r="H54" s="559"/>
      <c r="I54" s="559"/>
      <c r="J54" s="559"/>
      <c r="K54" s="559"/>
      <c r="L54" s="559"/>
      <c r="M54" s="560"/>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66"/>
      <c r="B55" s="567"/>
      <c r="C55" s="567"/>
      <c r="D55" s="569"/>
      <c r="E55" s="571"/>
      <c r="F55" s="562"/>
      <c r="G55" s="408"/>
      <c r="H55" s="559"/>
      <c r="I55" s="559"/>
      <c r="J55" s="559"/>
      <c r="K55" s="559"/>
      <c r="L55" s="559"/>
      <c r="M55" s="560"/>
      <c r="N55" s="34"/>
      <c r="O55" s="34"/>
    </row>
    <row r="56" spans="1:169">
      <c r="A56" s="566"/>
      <c r="B56" s="567"/>
      <c r="C56" s="567"/>
      <c r="D56" s="569"/>
      <c r="E56" s="571"/>
      <c r="F56" s="562"/>
      <c r="G56" s="408"/>
      <c r="H56" s="559"/>
      <c r="I56" s="559"/>
      <c r="J56" s="559"/>
      <c r="K56" s="559"/>
      <c r="L56" s="559"/>
      <c r="M56" s="560"/>
      <c r="N56" s="34"/>
      <c r="O56" s="34"/>
    </row>
    <row r="57" spans="1:169">
      <c r="A57" s="566"/>
      <c r="B57" s="567"/>
      <c r="C57" s="567"/>
      <c r="D57" s="569"/>
      <c r="E57" s="571"/>
      <c r="F57" s="562"/>
      <c r="G57" s="408"/>
      <c r="H57" s="559"/>
      <c r="I57" s="559"/>
      <c r="J57" s="559"/>
      <c r="K57" s="559"/>
      <c r="L57" s="559"/>
      <c r="M57" s="560"/>
      <c r="N57" s="34"/>
      <c r="O57" s="34"/>
    </row>
    <row r="58" spans="1:169">
      <c r="A58" s="566"/>
      <c r="B58" s="567"/>
      <c r="C58" s="567"/>
      <c r="D58" s="569"/>
      <c r="E58" s="571"/>
      <c r="F58" s="562"/>
      <c r="G58" s="408"/>
      <c r="H58" s="559"/>
      <c r="I58" s="559"/>
      <c r="J58" s="559"/>
      <c r="K58" s="559"/>
      <c r="L58" s="559"/>
      <c r="M58" s="560"/>
      <c r="N58" s="34"/>
      <c r="O58" s="34"/>
    </row>
    <row r="59" spans="1:169" ht="15.75" thickBot="1">
      <c r="A59" s="566"/>
      <c r="B59" s="567"/>
      <c r="C59" s="567"/>
      <c r="D59" s="569"/>
      <c r="E59" s="571"/>
      <c r="F59" s="562"/>
      <c r="G59" s="408"/>
      <c r="H59" s="559"/>
      <c r="I59" s="559"/>
      <c r="J59" s="559"/>
      <c r="K59" s="559"/>
      <c r="L59" s="559"/>
      <c r="M59" s="561"/>
      <c r="N59" s="34"/>
      <c r="O59" s="34"/>
    </row>
  </sheetData>
  <mergeCells count="82">
    <mergeCell ref="K30:K39"/>
    <mergeCell ref="L30:L39"/>
    <mergeCell ref="M30:M39"/>
    <mergeCell ref="F30:F39"/>
    <mergeCell ref="G30:G39"/>
    <mergeCell ref="H30:H39"/>
    <mergeCell ref="I30:I39"/>
    <mergeCell ref="J30:J39"/>
    <mergeCell ref="A30:A39"/>
    <mergeCell ref="B30:B39"/>
    <mergeCell ref="C30:C39"/>
    <mergeCell ref="D30:D39"/>
    <mergeCell ref="E30:E39"/>
    <mergeCell ref="A50:A59"/>
    <mergeCell ref="B50:B59"/>
    <mergeCell ref="C50:C59"/>
    <mergeCell ref="D50:D59"/>
    <mergeCell ref="E50:E59"/>
    <mergeCell ref="F50:F59"/>
    <mergeCell ref="M50:M59"/>
    <mergeCell ref="G50:G59"/>
    <mergeCell ref="H50:H59"/>
    <mergeCell ref="I50:I59"/>
    <mergeCell ref="J50:J59"/>
    <mergeCell ref="K50:K59"/>
    <mergeCell ref="L50:L59"/>
    <mergeCell ref="F40:F49"/>
    <mergeCell ref="M40:M49"/>
    <mergeCell ref="J40:J49"/>
    <mergeCell ref="K40:K49"/>
    <mergeCell ref="L40:L49"/>
    <mergeCell ref="G40:G49"/>
    <mergeCell ref="H40:H49"/>
    <mergeCell ref="I40:I49"/>
    <mergeCell ref="A40:A49"/>
    <mergeCell ref="B40:B49"/>
    <mergeCell ref="C40:C49"/>
    <mergeCell ref="D40:D49"/>
    <mergeCell ref="E40:E49"/>
    <mergeCell ref="M20:M29"/>
    <mergeCell ref="G20:G29"/>
    <mergeCell ref="H20:H29"/>
    <mergeCell ref="I20:I29"/>
    <mergeCell ref="J20:J29"/>
    <mergeCell ref="K20:K29"/>
    <mergeCell ref="L20:L29"/>
    <mergeCell ref="J10:J19"/>
    <mergeCell ref="K10:K19"/>
    <mergeCell ref="L10:L19"/>
    <mergeCell ref="B20:B29"/>
    <mergeCell ref="C20:C29"/>
    <mergeCell ref="D20:D29"/>
    <mergeCell ref="E20:E29"/>
    <mergeCell ref="F20:F29"/>
    <mergeCell ref="E10:E19"/>
    <mergeCell ref="F10:F19"/>
    <mergeCell ref="G10:G19"/>
    <mergeCell ref="H10:H19"/>
    <mergeCell ref="I10:I19"/>
    <mergeCell ref="A20:A29"/>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A5:B5"/>
    <mergeCell ref="C5:M5"/>
    <mergeCell ref="A1:B2"/>
    <mergeCell ref="C1:J3"/>
    <mergeCell ref="K1:M3"/>
    <mergeCell ref="A4:B4"/>
    <mergeCell ref="C4:M4"/>
  </mergeCells>
  <conditionalFormatting sqref="A7:B7">
    <cfRule type="containsText" dxfId="31" priority="147" operator="containsText" text="3- Moderado">
      <formula>NOT(ISERROR(SEARCH("3- Moderado",A7)))</formula>
    </cfRule>
    <cfRule type="containsText" dxfId="30" priority="148" operator="containsText" text="6- Moderado">
      <formula>NOT(ISERROR(SEARCH("6- Moderado",A7)))</formula>
    </cfRule>
    <cfRule type="containsText" dxfId="29" priority="149" operator="containsText" text="4- Moderado">
      <formula>NOT(ISERROR(SEARCH("4- Moderado",A7)))</formula>
    </cfRule>
    <cfRule type="containsText" dxfId="28" priority="150" operator="containsText" text="3- Bajo">
      <formula>NOT(ISERROR(SEARCH("3- Bajo",A7)))</formula>
    </cfRule>
    <cfRule type="containsText" dxfId="27" priority="151" operator="containsText" text="4- Bajo">
      <formula>NOT(ISERROR(SEARCH("4- Bajo",A7)))</formula>
    </cfRule>
    <cfRule type="containsText" dxfId="26" priority="152" operator="containsText" text="1- Bajo">
      <formula>NOT(ISERROR(SEARCH("1- Bajo",A7)))</formula>
    </cfRule>
  </conditionalFormatting>
  <conditionalFormatting sqref="A10:E10 A20:E20 A30:E30 A40:E40 A50:E50">
    <cfRule type="containsText" dxfId="25" priority="141" operator="containsText" text="3- Moderado">
      <formula>NOT(ISERROR(SEARCH("3- Moderado",A10)))</formula>
    </cfRule>
    <cfRule type="containsText" dxfId="24" priority="142" operator="containsText" text="6- Moderado">
      <formula>NOT(ISERROR(SEARCH("6- Moderado",A10)))</formula>
    </cfRule>
    <cfRule type="containsText" dxfId="23" priority="143" operator="containsText" text="4- Moderado">
      <formula>NOT(ISERROR(SEARCH("4- Moderado",A10)))</formula>
    </cfRule>
    <cfRule type="containsText" dxfId="22" priority="144" operator="containsText" text="3- Bajo">
      <formula>NOT(ISERROR(SEARCH("3- Bajo",A10)))</formula>
    </cfRule>
    <cfRule type="containsText" dxfId="21" priority="145" operator="containsText" text="4- Bajo">
      <formula>NOT(ISERROR(SEARCH("4- Bajo",A10)))</formula>
    </cfRule>
    <cfRule type="containsText" dxfId="20" priority="146" operator="containsText" text="1- Bajo">
      <formula>NOT(ISERROR(SEARCH("1- Bajo",A10)))</formula>
    </cfRule>
  </conditionalFormatting>
  <conditionalFormatting sqref="C8:F8">
    <cfRule type="containsText" dxfId="19" priority="113" operator="containsText" text="3- Moderado">
      <formula>NOT(ISERROR(SEARCH("3- Moderado",C8)))</formula>
    </cfRule>
    <cfRule type="containsText" dxfId="18" priority="114" operator="containsText" text="6- Moderado">
      <formula>NOT(ISERROR(SEARCH("6- Moderado",C8)))</formula>
    </cfRule>
    <cfRule type="containsText" dxfId="17" priority="115" operator="containsText" text="4- Moderado">
      <formula>NOT(ISERROR(SEARCH("4- Moderado",C8)))</formula>
    </cfRule>
    <cfRule type="containsText" dxfId="16" priority="116" operator="containsText" text="3- Bajo">
      <formula>NOT(ISERROR(SEARCH("3- Bajo",C8)))</formula>
    </cfRule>
    <cfRule type="containsText" dxfId="15" priority="117" operator="containsText" text="4- Bajo">
      <formula>NOT(ISERROR(SEARCH("4- Bajo",C8)))</formula>
    </cfRule>
    <cfRule type="containsText" dxfId="14" priority="118" operator="containsText" text="1- Bajo">
      <formula>NOT(ISERROR(SEARCH("1- Bajo",C8)))</formula>
    </cfRule>
  </conditionalFormatting>
  <conditionalFormatting sqref="D10:D5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5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59">
    <cfRule type="containsText" dxfId="4" priority="9" operator="containsText" text="Moderado">
      <formula>NOT(ISERROR(SEARCH("Moderado",E10)))</formula>
    </cfRule>
  </conditionalFormatting>
  <conditionalFormatting sqref="F10:F59">
    <cfRule type="colorScale" priority="158">
      <colorScale>
        <cfvo type="min"/>
        <cfvo type="max"/>
        <color rgb="FFFF7128"/>
        <color rgb="FFFFEF9C"/>
      </colorScale>
    </cfRule>
  </conditionalFormatting>
  <conditionalFormatting sqref="F10:F5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DAC24D-D28A-4E49-9749-067E9A731483}">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993E71E6-24AA-401A-B221-7862C9304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DBE5A-6498-45E1-B0D7-EC230EECE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2025-01-29T14:46:42Z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