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RsarabiF\Desktop\Actualización\Consejo\Matriz de riesgos\"/>
    </mc:Choice>
  </mc:AlternateContent>
  <xr:revisionPtr revIDLastSave="0" documentId="13_ncr:1_{30B0C79C-8EC4-44EC-A909-FC86B6D4809D}" xr6:coauthVersionLast="36" xr6:coauthVersionMax="47" xr10:uidLastSave="{00000000-0000-0000-0000-000000000000}"/>
  <bookViews>
    <workbookView xWindow="-120" yWindow="-120" windowWidth="20730" windowHeight="11040" tabRatio="898" firstSheet="5" activeTab="5" xr2:uid="{00000000-000D-0000-FFFF-FFFF00000000}"/>
  </bookViews>
  <sheets>
    <sheet name="1- Presentación" sheetId="33" r:id="rId1"/>
    <sheet name="Conceptos  37001" sheetId="38" r:id="rId2"/>
    <sheet name="2-Análisis del Contexto" sheetId="39" r:id="rId3"/>
    <sheet name="3-Estrategias" sheetId="40" r:id="rId4"/>
    <sheet name="4- Instructivo Riesgos " sheetId="34"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5" r:id="rId12"/>
    <sheet name="Seguimiento 3 Trimestre" sheetId="36" r:id="rId13"/>
    <sheet name="Seguimiento 4 Trimestre" sheetId="37" r:id="rId14"/>
  </sheets>
  <externalReferences>
    <externalReference r:id="rId15"/>
    <externalReference r:id="rId16"/>
    <externalReference r:id="rId17"/>
  </externalReferences>
  <definedNames>
    <definedName name="_xlnm.Print_Area" localSheetId="2">'2-Análisis del Contexto'!$A$1:$F$81</definedName>
    <definedName name="_xlnm.Print_Area" localSheetId="3">'3-Estrategias'!$A$1:$G$13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37" l="1"/>
  <c r="B40" i="37"/>
  <c r="C40" i="37"/>
  <c r="E40" i="37"/>
  <c r="A40" i="36"/>
  <c r="B40" i="36"/>
  <c r="C40" i="36"/>
  <c r="E40" i="36"/>
  <c r="A40" i="35"/>
  <c r="B40" i="35"/>
  <c r="C40" i="35"/>
  <c r="E40" i="35"/>
  <c r="A40" i="18"/>
  <c r="B40" i="18"/>
  <c r="C40" i="18"/>
  <c r="E40" i="18"/>
  <c r="K40" i="29"/>
  <c r="L40" i="29"/>
  <c r="A40" i="29"/>
  <c r="B40" i="29"/>
  <c r="C40" i="29"/>
  <c r="E40" i="29"/>
  <c r="F40" i="29"/>
  <c r="G40" i="29"/>
  <c r="H40" i="29"/>
  <c r="E41" i="29"/>
  <c r="E42" i="29"/>
  <c r="E43" i="29"/>
  <c r="E44" i="29"/>
  <c r="E45" i="29"/>
  <c r="E46" i="29"/>
  <c r="E47" i="29"/>
  <c r="E48" i="29"/>
  <c r="E49" i="29"/>
  <c r="A50" i="29"/>
  <c r="B50" i="29"/>
  <c r="C50" i="29"/>
  <c r="E50" i="29"/>
  <c r="F50" i="29"/>
  <c r="G50" i="29"/>
  <c r="H50" i="29"/>
  <c r="E51" i="29"/>
  <c r="E52" i="29"/>
  <c r="E53" i="29"/>
  <c r="E54" i="29"/>
  <c r="E55" i="29"/>
  <c r="E56" i="29"/>
  <c r="E57" i="29"/>
  <c r="E58" i="29"/>
  <c r="E59" i="29"/>
  <c r="U40" i="28"/>
  <c r="S40" i="28"/>
  <c r="R40" i="28"/>
  <c r="L40" i="28"/>
  <c r="K40" i="28"/>
  <c r="T40" i="28" s="1"/>
  <c r="J44" i="28"/>
  <c r="J43" i="28"/>
  <c r="J42" i="28"/>
  <c r="J41" i="28"/>
  <c r="J40" i="28"/>
  <c r="A40" i="28"/>
  <c r="B40" i="28"/>
  <c r="C40" i="28"/>
  <c r="C41" i="28"/>
  <c r="C42" i="28"/>
  <c r="C43" i="28"/>
  <c r="C45" i="28"/>
  <c r="L40" i="27"/>
  <c r="L41" i="27"/>
  <c r="L42" i="27"/>
  <c r="L43" i="27"/>
  <c r="L44" i="27"/>
  <c r="L45" i="27"/>
  <c r="L46" i="27"/>
  <c r="L47" i="27"/>
  <c r="L48" i="27"/>
  <c r="L49" i="27"/>
  <c r="M40" i="27"/>
  <c r="N40" i="27"/>
  <c r="O40" i="27"/>
  <c r="K40" i="27"/>
  <c r="K41" i="27"/>
  <c r="K42" i="27"/>
  <c r="K43" i="27"/>
  <c r="K44" i="27"/>
  <c r="K45" i="27"/>
  <c r="K46" i="27"/>
  <c r="K47" i="27"/>
  <c r="K48" i="27"/>
  <c r="K49" i="27"/>
  <c r="H40" i="27"/>
  <c r="G40" i="27"/>
  <c r="L21" i="28"/>
  <c r="L22" i="28"/>
  <c r="L23" i="28"/>
  <c r="L24" i="28"/>
  <c r="L25" i="28"/>
  <c r="L26" i="28"/>
  <c r="L27" i="28"/>
  <c r="L28" i="28"/>
  <c r="L29" i="28"/>
  <c r="L30" i="28"/>
  <c r="L31" i="28"/>
  <c r="L32" i="28"/>
  <c r="L33" i="28"/>
  <c r="L34" i="28"/>
  <c r="L35" i="28"/>
  <c r="L36" i="28"/>
  <c r="L37" i="28"/>
  <c r="L38" i="28"/>
  <c r="L39" i="28"/>
  <c r="L50" i="28"/>
  <c r="L51" i="28"/>
  <c r="L52" i="28"/>
  <c r="L53" i="28"/>
  <c r="L54" i="28"/>
  <c r="L55" i="28"/>
  <c r="L56" i="28"/>
  <c r="L57" i="28"/>
  <c r="L58" i="28"/>
  <c r="L59" i="28"/>
  <c r="J33" i="28"/>
  <c r="J34" i="28"/>
  <c r="J35" i="28"/>
  <c r="J53" i="28"/>
  <c r="J40" i="29" l="1"/>
  <c r="V40" i="28"/>
  <c r="M40" i="29" s="1"/>
  <c r="A70" i="28"/>
  <c r="B70" i="28"/>
  <c r="C70" i="28"/>
  <c r="J70" i="28"/>
  <c r="L70" i="28"/>
  <c r="R70" i="28"/>
  <c r="C71" i="28"/>
  <c r="J71" i="28"/>
  <c r="L71" i="28"/>
  <c r="R71" i="28"/>
  <c r="C72" i="28"/>
  <c r="J72" i="28"/>
  <c r="G70" i="27"/>
  <c r="H70" i="27" s="1"/>
  <c r="L70" i="27"/>
  <c r="L71" i="27"/>
  <c r="K71" i="27" s="1"/>
  <c r="L72" i="27"/>
  <c r="K72" i="27" s="1"/>
  <c r="L73" i="27"/>
  <c r="K73" i="27" s="1"/>
  <c r="L74" i="27"/>
  <c r="K74" i="27" s="1"/>
  <c r="L75" i="27"/>
  <c r="K75" i="27" s="1"/>
  <c r="L76" i="27"/>
  <c r="K76" i="27" s="1"/>
  <c r="L77" i="27"/>
  <c r="K77" i="27" s="1"/>
  <c r="L78" i="27"/>
  <c r="K78" i="27" s="1"/>
  <c r="L79" i="27"/>
  <c r="K79" i="27" s="1"/>
  <c r="F40" i="37" l="1"/>
  <c r="F40" i="36"/>
  <c r="F40" i="35"/>
  <c r="F40" i="18"/>
  <c r="D40" i="37"/>
  <c r="D40" i="36"/>
  <c r="D40" i="35"/>
  <c r="D40" i="18"/>
  <c r="S70" i="28"/>
  <c r="C70" i="18"/>
  <c r="B70" i="18"/>
  <c r="A70" i="18"/>
  <c r="K70" i="28"/>
  <c r="T70" i="28" s="1"/>
  <c r="M70" i="27"/>
  <c r="K70" i="27"/>
  <c r="N70" i="27" l="1"/>
  <c r="U70" i="28"/>
  <c r="E70" i="18" s="1"/>
  <c r="D70" i="18"/>
  <c r="V70" i="28" l="1"/>
  <c r="F70" i="18" s="1"/>
  <c r="A60" i="28" l="1"/>
  <c r="B60" i="28"/>
  <c r="C60" i="28"/>
  <c r="J60" i="28"/>
  <c r="L60" i="28"/>
  <c r="R60" i="28"/>
  <c r="C61" i="28"/>
  <c r="J61" i="28"/>
  <c r="L61" i="28"/>
  <c r="R61" i="28"/>
  <c r="C62" i="28"/>
  <c r="J62" i="28"/>
  <c r="C63" i="28"/>
  <c r="C64" i="28"/>
  <c r="C65" i="28"/>
  <c r="C66" i="28"/>
  <c r="C67" i="28"/>
  <c r="C68" i="28"/>
  <c r="G60" i="27"/>
  <c r="H60" i="27" s="1"/>
  <c r="L60" i="27"/>
  <c r="L61" i="27"/>
  <c r="K61" i="27" s="1"/>
  <c r="L62" i="27"/>
  <c r="K62" i="27" s="1"/>
  <c r="L63" i="27"/>
  <c r="K63" i="27" s="1"/>
  <c r="L64" i="27"/>
  <c r="K64" i="27" s="1"/>
  <c r="L65" i="27"/>
  <c r="K65" i="27" s="1"/>
  <c r="L66" i="27"/>
  <c r="K66" i="27" s="1"/>
  <c r="L67" i="27"/>
  <c r="K67" i="27" s="1"/>
  <c r="L68" i="27"/>
  <c r="K68" i="27" s="1"/>
  <c r="L69" i="27"/>
  <c r="K69" i="27" s="1"/>
  <c r="S60" i="28" l="1"/>
  <c r="C60" i="18"/>
  <c r="B60" i="18"/>
  <c r="A60" i="18"/>
  <c r="K60" i="28"/>
  <c r="T60" i="28" s="1"/>
  <c r="M60" i="27"/>
  <c r="K60" i="27"/>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L11" i="27"/>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50" i="27"/>
  <c r="L51" i="27"/>
  <c r="K51" i="27" s="1"/>
  <c r="L52" i="27"/>
  <c r="K52" i="27" s="1"/>
  <c r="L53" i="27"/>
  <c r="K53" i="27" s="1"/>
  <c r="L54" i="27"/>
  <c r="K54" i="27" s="1"/>
  <c r="L55" i="27"/>
  <c r="K55" i="27" s="1"/>
  <c r="L56" i="27"/>
  <c r="K56" i="27" s="1"/>
  <c r="L57" i="27"/>
  <c r="K57" i="27" s="1"/>
  <c r="L58" i="27"/>
  <c r="K58" i="27" s="1"/>
  <c r="L59" i="27"/>
  <c r="K59" i="27" s="1"/>
  <c r="K50" i="27" l="1"/>
  <c r="M50" i="27"/>
  <c r="D60" i="18"/>
  <c r="N60" i="27"/>
  <c r="U60" i="28"/>
  <c r="E60" i="18" l="1"/>
  <c r="V60" i="28"/>
  <c r="L50" i="29"/>
  <c r="C50" i="36"/>
  <c r="A50" i="18" l="1"/>
  <c r="A50" i="36"/>
  <c r="B50" i="35"/>
  <c r="B50" i="36"/>
  <c r="F60" i="18"/>
  <c r="B50" i="18"/>
  <c r="C50" i="18"/>
  <c r="C50" i="35"/>
  <c r="A50" i="37"/>
  <c r="B50" i="37"/>
  <c r="A50" i="35"/>
  <c r="C50" i="37"/>
  <c r="C51" i="28" l="1"/>
  <c r="C52" i="28"/>
  <c r="C53" i="28"/>
  <c r="C50" i="28"/>
  <c r="C15" i="28"/>
  <c r="L11" i="28" l="1"/>
  <c r="C14" i="28"/>
  <c r="G20" i="27" l="1"/>
  <c r="G30" i="27"/>
  <c r="G10" i="27"/>
  <c r="K11" i="27"/>
  <c r="B30" i="28" l="1"/>
  <c r="A30" i="28"/>
  <c r="A20" i="28"/>
  <c r="C20" i="28"/>
  <c r="J20" i="28"/>
  <c r="L20" i="28"/>
  <c r="R20" i="28"/>
  <c r="C30" i="28"/>
  <c r="J30" i="28"/>
  <c r="R30" i="28"/>
  <c r="C31" i="28"/>
  <c r="J31" i="28"/>
  <c r="C32" i="28"/>
  <c r="J32" i="28"/>
  <c r="C33" i="28"/>
  <c r="C35" i="28"/>
  <c r="A30" i="29"/>
  <c r="A30" i="36" s="1"/>
  <c r="B30" i="29"/>
  <c r="B30" i="36" s="1"/>
  <c r="C30" i="29"/>
  <c r="C30" i="36" s="1"/>
  <c r="L30" i="29"/>
  <c r="J52" i="28"/>
  <c r="J51" i="28"/>
  <c r="R50" i="28"/>
  <c r="J50" i="28"/>
  <c r="B50" i="28"/>
  <c r="A50" i="28"/>
  <c r="K30" i="28" l="1"/>
  <c r="C30" i="37"/>
  <c r="C30" i="18"/>
  <c r="C30" i="35"/>
  <c r="B30" i="37"/>
  <c r="B30" i="18"/>
  <c r="B30" i="35"/>
  <c r="A30" i="35"/>
  <c r="A30" i="37"/>
  <c r="A30" i="18"/>
  <c r="S30" i="28"/>
  <c r="K20" i="28"/>
  <c r="S50" i="28"/>
  <c r="S20" i="28"/>
  <c r="K50" i="28"/>
  <c r="G50" i="27" l="1"/>
  <c r="H50" i="27" s="1"/>
  <c r="H30" i="27"/>
  <c r="C13" i="28"/>
  <c r="T50" i="28" l="1"/>
  <c r="J50" i="29" s="1"/>
  <c r="D50" i="36" s="1"/>
  <c r="T30" i="28"/>
  <c r="F30" i="29"/>
  <c r="M30" i="27"/>
  <c r="N30" i="27" s="1"/>
  <c r="H30" i="29" s="1"/>
  <c r="D50" i="37" l="1"/>
  <c r="D50" i="18"/>
  <c r="D50" i="35"/>
  <c r="U50" i="28"/>
  <c r="O30" i="27"/>
  <c r="N50" i="27"/>
  <c r="G30" i="29"/>
  <c r="U30" i="28"/>
  <c r="K30" i="29" s="1"/>
  <c r="E30" i="36" s="1"/>
  <c r="J30" i="29"/>
  <c r="D30" i="36" s="1"/>
  <c r="O50" i="27"/>
  <c r="D30" i="18" l="1"/>
  <c r="D30" i="35"/>
  <c r="D30" i="37"/>
  <c r="E30" i="37"/>
  <c r="E30" i="35"/>
  <c r="E30" i="18"/>
  <c r="V50" i="28"/>
  <c r="M50" i="29" s="1"/>
  <c r="F50" i="36" s="1"/>
  <c r="K50" i="29"/>
  <c r="E50" i="36" s="1"/>
  <c r="V30" i="28"/>
  <c r="M30" i="29" s="1"/>
  <c r="F30" i="36" s="1"/>
  <c r="F50" i="37" l="1"/>
  <c r="F50" i="35"/>
  <c r="F50" i="18"/>
  <c r="F30" i="37"/>
  <c r="F30" i="35"/>
  <c r="F30" i="18"/>
  <c r="E50" i="37"/>
  <c r="E50" i="35"/>
  <c r="E50" i="18"/>
  <c r="A10" i="28"/>
  <c r="B10" i="28"/>
  <c r="I33" i="5" a="1"/>
  <c r="I33" i="5" s="1"/>
  <c r="C20" i="29" l="1"/>
  <c r="C20" i="36" s="1"/>
  <c r="C10" i="29"/>
  <c r="I27" i="5" a="1"/>
  <c r="C10" i="37" l="1"/>
  <c r="C10" i="36"/>
  <c r="C10" i="35"/>
  <c r="C20" i="37"/>
  <c r="C20" i="35"/>
  <c r="I27" i="5"/>
  <c r="L10" i="28"/>
  <c r="C11" i="28"/>
  <c r="C12" i="28"/>
  <c r="C10" i="28"/>
  <c r="L10" i="27" l="1"/>
  <c r="I21" i="5"/>
  <c r="I22" i="5"/>
  <c r="M10" i="27" l="1"/>
  <c r="K10" i="27"/>
  <c r="C20" i="18"/>
  <c r="C10" i="18"/>
  <c r="M20" i="27" l="1"/>
  <c r="G20" i="29" l="1"/>
  <c r="U20" i="28"/>
  <c r="G10" i="29"/>
  <c r="L20" i="29"/>
  <c r="A20" i="29"/>
  <c r="A20" i="36" s="1"/>
  <c r="B20" i="29"/>
  <c r="B20" i="36" s="1"/>
  <c r="R11" i="28"/>
  <c r="R10" i="28"/>
  <c r="J11" i="28"/>
  <c r="J12" i="28"/>
  <c r="J10" i="28"/>
  <c r="K10" i="28" l="1"/>
  <c r="B20" i="37"/>
  <c r="B20" i="35"/>
  <c r="A20" i="35"/>
  <c r="A20" i="37"/>
  <c r="B20" i="18"/>
  <c r="A20" i="18"/>
  <c r="S10" i="28"/>
  <c r="U10" i="28" s="1"/>
  <c r="H10" i="27" l="1"/>
  <c r="H20" i="27"/>
  <c r="N20" i="27" l="1"/>
  <c r="H20" i="29" s="1"/>
  <c r="T20" i="28"/>
  <c r="V20" i="28" s="1"/>
  <c r="M20" i="29" s="1"/>
  <c r="F20" i="36" s="1"/>
  <c r="O10" i="27"/>
  <c r="N10" i="27"/>
  <c r="H10" i="29" s="1"/>
  <c r="T10" i="28"/>
  <c r="V10" i="28" s="1"/>
  <c r="M10" i="29" s="1"/>
  <c r="O20" i="27"/>
  <c r="F20" i="29"/>
  <c r="E10" i="29"/>
  <c r="B10" i="29"/>
  <c r="A10" i="29"/>
  <c r="B10" i="36" l="1"/>
  <c r="B10" i="37"/>
  <c r="B10" i="35"/>
  <c r="A10" i="35"/>
  <c r="A10" i="36"/>
  <c r="A10" i="37"/>
  <c r="F10" i="36"/>
  <c r="F10" i="37"/>
  <c r="F10" i="35"/>
  <c r="F20" i="37"/>
  <c r="F20" i="35"/>
  <c r="B10" i="18"/>
  <c r="F10" i="18"/>
  <c r="A10" i="18"/>
  <c r="F20" i="18"/>
  <c r="J20" i="29"/>
  <c r="D20" i="36" s="1"/>
  <c r="D20" i="35" l="1"/>
  <c r="D20" i="37"/>
  <c r="D20" i="18"/>
  <c r="L10" i="29"/>
  <c r="K10" i="29" l="1"/>
  <c r="E10" i="36" l="1"/>
  <c r="E10" i="37"/>
  <c r="E10" i="35"/>
  <c r="E10" i="18"/>
  <c r="K20" i="29"/>
  <c r="E20" i="36" s="1"/>
  <c r="E20" i="35" l="1"/>
  <c r="E20" i="37"/>
  <c r="E20" i="18"/>
  <c r="F10" i="29"/>
  <c r="J10" i="29" l="1"/>
  <c r="D10" i="37" l="1"/>
  <c r="D10" i="35"/>
  <c r="D10" i="36"/>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<sst xmlns="http://schemas.openxmlformats.org/spreadsheetml/2006/main" count="981" uniqueCount="522">
  <si>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</si>
  <si>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</si>
  <si>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</si>
  <si>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</si>
  <si>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Estrategicos</t>
  </si>
  <si>
    <t>COMUNICACIÓN INSTITUCIONAL</t>
  </si>
  <si>
    <t>CONSEJO SUPERIOR DE LA JUDICATURA</t>
  </si>
  <si>
    <t>CONSEJO SECCIONAL DE LA JUDICATURA</t>
  </si>
  <si>
    <t>X</t>
  </si>
  <si>
    <t>DIRECCIÓN SECCIONAL DE ADMINISTRACIÓN JUDICIAL</t>
  </si>
  <si>
    <t>DESPACHO JUDICIAL CERTIFICADO</t>
  </si>
  <si>
    <t>FECHA</t>
  </si>
  <si>
    <r>
      <t xml:space="preserve">Elaboración 12 DE ABRIL DE 2024
</t>
    </r>
    <r>
      <rPr>
        <sz val="10"/>
        <color theme="1"/>
        <rFont val="Arial"/>
        <family val="2"/>
      </rPr>
      <t>Actualización 12/09/2024</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</si>
  <si>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</si>
  <si>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</si>
  <si>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</si>
  <si>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</si>
  <si>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</si>
  <si>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</si>
  <si>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</si>
  <si>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</si>
  <si>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</si>
  <si>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</si>
  <si>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</si>
  <si>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</si>
  <si>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</si>
  <si>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</si>
  <si>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</si>
  <si>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</si>
  <si>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</si>
  <si>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</si>
  <si>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</si>
  <si>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</si>
  <si>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</si>
  <si>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Garantizar las estrategias para fortalecer la identidad institucional de la Rama Judicial, mediante la difusión de información administrativa y judicial por medio de las tecnologías de la información y comunicaciones, para generar visibilidad, credibilidad y reconocimiento de la administración de justicia en la sociedad, en el marco del sistema de gestión de la calidad, medio ambiente, seguridad y salud en el trabajo y antisoborno de la Rama Judicial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</si>
  <si>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</si>
  <si>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</si>
  <si>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</si>
  <si>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</si>
  <si>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</si>
  <si>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</si>
  <si>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</si>
  <si>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</si>
  <si>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</si>
  <si>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</si>
  <si>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</si>
  <si>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</si>
  <si>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</si>
  <si>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</si>
  <si>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</si>
  <si>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</si>
  <si>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</si>
  <si>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</si>
  <si>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</si>
  <si>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</si>
  <si>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</si>
  <si>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</si>
  <si>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</si>
  <si>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</si>
  <si>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</si>
  <si>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</si>
  <si>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</si>
  <si>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</si>
  <si>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</si>
  <si>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</si>
  <si>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</si>
  <si>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</si>
  <si>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</si>
  <si>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</si>
  <si>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</si>
  <si>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</si>
  <si>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</si>
  <si>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</si>
  <si>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</si>
  <si>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</si>
  <si>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</si>
  <si>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</si>
  <si>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</si>
  <si>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</si>
  <si>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</si>
  <si>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</si>
  <si>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</si>
  <si>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</si>
  <si>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</si>
  <si>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</si>
  <si>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</si>
  <si>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</si>
  <si>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</si>
  <si>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</si>
  <si>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</si>
  <si>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</si>
  <si>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</si>
  <si>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</si>
  <si>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</si>
  <si>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</si>
  <si>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</si>
  <si>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</si>
  <si>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</si>
  <si>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</si>
  <si>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</si>
  <si>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</si>
  <si>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</si>
  <si>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</si>
  <si>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</si>
  <si>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</si>
  <si>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</si>
  <si>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</si>
  <si>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</si>
  <si>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</si>
  <si>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</si>
  <si>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</si>
  <si>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</si>
  <si>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</si>
  <si>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</si>
  <si>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</si>
  <si>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</si>
  <si>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</si>
  <si>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</si>
  <si>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</si>
  <si>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</si>
  <si>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</si>
  <si>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</si>
  <si>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</si>
  <si>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</si>
  <si>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</si>
  <si>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</si>
  <si>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</si>
  <si>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</si>
  <si>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</si>
  <si>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</si>
  <si>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</si>
  <si>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</si>
  <si>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</si>
  <si>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</si>
  <si>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</si>
  <si>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</si>
  <si>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</si>
  <si>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</si>
  <si>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</si>
  <si>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</si>
  <si>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</si>
  <si>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</si>
  <si>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</si>
  <si>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</si>
  <si>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</si>
  <si>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</si>
  <si>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</si>
  <si>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</si>
  <si>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</si>
  <si>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</si>
  <si>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</si>
  <si>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</si>
  <si>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</si>
  <si>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</si>
  <si>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</si>
  <si>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</si>
  <si>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</si>
  <si>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</si>
  <si>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</si>
  <si>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</si>
  <si>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</si>
  <si>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</si>
  <si>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</si>
  <si>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</si>
  <si>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</si>
  <si>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</si>
  <si>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</si>
  <si>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</si>
  <si>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</si>
  <si>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</si>
  <si>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</si>
  <si>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</si>
  <si>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</si>
  <si>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</si>
  <si>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</si>
  <si>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</si>
  <si>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</si>
  <si>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</si>
  <si>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</si>
  <si>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</si>
  <si>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</si>
  <si>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</si>
  <si>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</si>
  <si>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</si>
  <si>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</si>
  <si>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</si>
  <si>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</si>
  <si>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</si>
  <si>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</si>
  <si>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</si>
  <si>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</si>
  <si>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</si>
  <si>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</si>
  <si>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</si>
  <si>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</si>
  <si>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</si>
  <si>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</si>
  <si>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</si>
  <si>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</si>
  <si>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</si>
  <si>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</si>
  <si>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</si>
  <si>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</si>
  <si>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</si>
  <si>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</si>
  <si>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</si>
  <si>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</si>
  <si>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</si>
  <si>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</si>
  <si>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</si>
  <si>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</si>
  <si>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</si>
  <si>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</si>
  <si>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</si>
  <si>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</si>
  <si>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</si>
  <si>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</si>
  <si>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</si>
  <si>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</si>
  <si>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</si>
  <si>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</si>
  <si>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</si>
  <si>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</si>
  <si>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</si>
  <si>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</si>
  <si>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</si>
  <si>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</si>
  <si>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</si>
  <si>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</si>
  <si>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</si>
  <si>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</si>
  <si>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</si>
  <si>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</si>
  <si>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</si>
  <si>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</si>
  <si>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</si>
  <si>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</si>
  <si>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</si>
  <si>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</si>
  <si>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</si>
  <si>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</si>
  <si>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</si>
  <si>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</si>
  <si>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</si>
  <si>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</si>
  <si>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</si>
  <si>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</si>
  <si>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</si>
  <si>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</si>
  <si>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</si>
  <si>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</si>
  <si>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</si>
  <si>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</si>
  <si>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</si>
  <si>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</si>
  <si>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</si>
  <si>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</si>
  <si>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</si>
  <si>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</si>
  <si>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</si>
  <si>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</si>
  <si>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</si>
  <si>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</si>
  <si>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</si>
  <si>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</si>
  <si>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</si>
  <si>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</si>
  <si>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</si>
  <si>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</si>
  <si>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</si>
  <si>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</si>
  <si>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</si>
  <si>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</si>
  <si>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</si>
  <si>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</si>
  <si>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</si>
  <si>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</si>
  <si>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</si>
  <si>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</si>
  <si>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</si>
  <si>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</si>
  <si>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</si>
  <si>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</si>
  <si>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</si>
  <si>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</si>
  <si>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</si>
  <si>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</si>
  <si>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</si>
  <si>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</si>
  <si>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</si>
  <si>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</si>
  <si>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</si>
  <si>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</si>
  <si>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</si>
  <si>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</si>
  <si>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</si>
  <si>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</si>
  <si>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</si>
  <si>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Incumplimiento de términos en la publicación de información.</t>
  </si>
  <si>
    <t>La información  Administrativa y Judicial de  uso y consulta para los usuarios y partes interesadas, no se publique dentro de los  términos  establecidos por Ley o por la Entidad.</t>
  </si>
  <si>
    <t>1. Fallas o indisponibilidad de los medios o canales de comunicación o tecnológicos adecuados o utilizados.</t>
  </si>
  <si>
    <t>Afectación de reputacion,imagén,  credibilidad, satisfacción de usuarios y PI</t>
  </si>
  <si>
    <t xml:space="preserve">De la entidad, seccional, despachos a nivel departamental </t>
  </si>
  <si>
    <t>2. Dificultad en la obtención del material debidamente procesado para su divulgación.</t>
  </si>
  <si>
    <t>Interrupción o afectación en la prestación del servicio administrativo</t>
  </si>
  <si>
    <t>Entre 0 a 96 horas habiles al año  o afectación minima</t>
  </si>
  <si>
    <t>3. Falta de gestión por parte del administrador de contenido de la actividad asignada.</t>
  </si>
  <si>
    <t>Publicación de información inexacta</t>
  </si>
  <si>
    <t>La información Administrativa y Judicial de  uso y consulta para los usuarios y partes interesadas se publique  con errores de fondo o de forma.</t>
  </si>
  <si>
    <t xml:space="preserve">1. Falta de revisión, analisis y control  de la  información a publicar. </t>
  </si>
  <si>
    <t xml:space="preserve">Pérdida de información </t>
  </si>
  <si>
    <t>Perdida parcial y/o total de la informacion dispuesta en el portal de la Rama Judicial- Micrositio Consejo Seccional de la Judicatura del Cesar</t>
  </si>
  <si>
    <t>1. Fallas de hardware o software.</t>
  </si>
  <si>
    <t>2. Falta de copias de seguridad actualizadas.</t>
  </si>
  <si>
    <t>3. Desastres físicos o naturales.</t>
  </si>
  <si>
    <t>4. Falta de control en las condiciones ambientales necesarias para la conservación de los documentos.</t>
  </si>
  <si>
    <t xml:space="preserve">5. Fallas en los canales de comunicación. </t>
  </si>
  <si>
    <t>6. Fallas de conectividad.</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</si>
  <si>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</si>
  <si>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</si>
  <si>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</si>
  <si>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</si>
  <si>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PARA LOS RIESGOS DE CORRUPCIÓN POR POLÍTICA EL IMPACTO SIEMPRE SERÁ MAYOR O CATASTRÓFICO Y SU REDACCIÓN  DEBE CONSERVAR EL MODELO PROPUESTO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</si>
  <si>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</si>
  <si>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</si>
  <si>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</si>
  <si>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</si>
  <si>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Recibir dádivas o beneficios a nombre propio o de terceros para  afectar la seguridad o confidencialidad de la información   </t>
  </si>
  <si>
    <t xml:space="preserve">Recibir dádivas o beneficios a nombre propio o de terceros por   revelar información confidencial,  alterar, retener o no publicar información.  </t>
  </si>
  <si>
    <t>1. Falta de ética y valores.</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</si>
  <si>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</si>
  <si>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</si>
  <si>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4. Carencia de compromiso  y transparencia de los servidores judiciales con la entidad</t>
  </si>
  <si>
    <t>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t>
  </si>
  <si>
    <t>Cuando por indebido interés se actúe afectando la prestación del servicio de Audiencias Virtuales, Videoconferencias y  streaming (Servicios por Demanda), afectando el desarrollo de procesos judiciales y la transmisión de eventos.</t>
  </si>
  <si>
    <t>1. Falta de ética de los servidores públicos (Debilidades en principios y valores).</t>
  </si>
  <si>
    <t>2. Falta de ética de terceros interesados  (Debilidades principios y valores).</t>
  </si>
  <si>
    <t xml:space="preserve">De la entidad y sector justicia a nivel internacional </t>
  </si>
  <si>
    <t>3. Debilidad en los controles establecidos por parte del Despacho Judicial, la interventoría, la supervisión del contrato y la coordinación del servicio, a los servicios de Audiencias Virtuales, Videoconferencias y  streaming (Servicios por Demanda).</t>
  </si>
  <si>
    <t>Ofrecer, prometer, entregar, aceptar o solicitar una ventaja indebida para ocultar, modificar o eliminar información publicada en el Portal Web de la Rama Judicial para  favorecer intereses en beneficio propio o de terceros.</t>
  </si>
  <si>
    <t xml:space="preserve"> Cuando la información que se publica en el Portal de la Rama Judicial se oculta, modifica o elimina de manera indebida, afectando la imagen reputacional de la Rama Judicial.</t>
  </si>
  <si>
    <t>3. Debilidad en los controles establecidos para la publicación de información en el portal web de la Rama Judicial.</t>
  </si>
  <si>
    <t xml:space="preserve">MATRIZ DE RIESGOS SIGCMA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</si>
  <si>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</si>
  <si>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</si>
  <si>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</si>
  <si>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</si>
  <si>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</si>
  <si>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</si>
  <si>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</si>
  <si>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</si>
  <si>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</si>
  <si>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</si>
  <si>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</si>
  <si>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</si>
  <si>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</si>
  <si>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</si>
  <si>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</si>
  <si>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</si>
  <si>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El lider del proceso  cuya informacion se requiere publicar,   en cada publicacion  verifica la dispobibilidad de los canales  de comunicacion dispuestos para tales efectos, si encuentran fallas en el funcionamiento de los mismos, comunica al area de apoyo  encargada. Se conservan registros de los resultados del monitoreo y los requerimientos de apoyo realizados.</t>
  </si>
  <si>
    <t>SI</t>
  </si>
  <si>
    <t>Acciones de respuesta ante noticias que afectan la imagen de la entidad</t>
  </si>
  <si>
    <t>NO</t>
  </si>
  <si>
    <t>El lider del proceso cuya informacion se requiere publicar,  en cada publicacion verifica el contenido de la informacion a difundir, si lo encuentra incompleto o con inconsistencias, comunica al profesional responsable de su elbaoracion. Se conservan registros de los requerimientos efectuados.</t>
  </si>
  <si>
    <t>Acciones de respuesta para restablecer el servicio en el menor tiempo posible</t>
  </si>
  <si>
    <t>Cada lider de proceso, conserva una copia digital de cada documento generado como resultado del tramite de los asuntos a cargo . Como evidencia se cuenta con archivos guardados en la nube, en el equipo de computo y en el aplicativo SIGOBIUS</t>
  </si>
  <si>
    <t>El lider del proceso de comunicaciones revisa constantemente el estado de  los canales de comunicación. Si encuentra alguna falla en su funcionamiento, solicita apoyo al area de sistemas de la Seccional. Como evidencia se conservan los correos electronicos a traves de los cuales se hace el requerimiento.</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</si>
  <si>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</si>
  <si>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</si>
  <si>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</si>
  <si>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</si>
  <si>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1. Realización de programas de formación, capacitación y sensibilización en temas de probidad y ética de lo público</t>
  </si>
  <si>
    <t>Alerta y reprogramación del servicio</t>
  </si>
  <si>
    <t>2. Socialización del Sistema de Gestión Antisoborno SGAS del CSJ a través de los canales de comunicación</t>
  </si>
  <si>
    <t>3. Monitoreo del evento
4. Verficación de realización del evento (Reunión de conciliación y Actas de prestación  del servicio de Audiencias Virtuales, Videoconferencias y  streaming (Servicios por Demanda)</t>
  </si>
  <si>
    <t>1. Copias de seguridad de los contenidos publicados en el portal web de la Rama Judicial. 
2. Revisión y aprobación de auditorías de publicaciones en el portal web de la Rama Judicial.</t>
  </si>
  <si>
    <t>3. Revisión de la fuente de la información para publicar en el portal web de la Rama Judicial
4. Creación de usuario administrador de publicación de contenido del Portal Web cumpliendo la reglamentación vigente.
5. Capacitación y socialización para la publicación de contenidos en el portal web de la Rama Judicial</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</si>
  <si>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</si>
  <si>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</si>
  <si>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</si>
  <si>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</si>
  <si>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</si>
  <si>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</si>
  <si>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</si>
  <si>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</si>
  <si>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</si>
  <si>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</si>
  <si>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</si>
  <si>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</si>
  <si>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</si>
  <si>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</si>
  <si>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Aceptar el riesgo</t>
  </si>
  <si>
    <t>Reducir (Mitigar)</t>
  </si>
  <si>
    <t>Asistir a capacitaciones promovidas por el Nivel Central en antisoborno</t>
  </si>
  <si>
    <t>Recalcar durante los nombramientos o nuevas vinculaciones a la entidad, el compromiso por mantener una buena ética laboral</t>
  </si>
  <si>
    <t>Recordar periódicamente de manera verbal, las implicaciones y consecuencias de participar en hechos de 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</si>
  <si>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</si>
  <si>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</si>
  <si>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</si>
  <si>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</si>
  <si>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</si>
  <si>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</si>
  <si>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</si>
  <si>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</si>
  <si>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</si>
  <si>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</si>
  <si>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</si>
  <si>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</si>
  <si>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</si>
  <si>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</si>
  <si>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</si>
  <si>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</si>
  <si>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</si>
  <si>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</si>
  <si>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</si>
  <si>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</si>
  <si>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</si>
  <si>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</si>
  <si>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</si>
  <si>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</si>
  <si>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</si>
  <si>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</si>
  <si>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Afectación Económica</t>
  </si>
  <si>
    <t>Moderado</t>
  </si>
  <si>
    <t>Mayor</t>
  </si>
  <si>
    <t>Interrupción o afectación en la prestación del servicio judicial</t>
  </si>
  <si>
    <t>Catastrófico</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</si>
  <si>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</si>
  <si>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</si>
  <si>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</si>
  <si>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</si>
  <si>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</si>
  <si>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</si>
  <si>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</si>
  <si>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</si>
  <si>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</si>
  <si>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</si>
  <si>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</si>
  <si>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</si>
  <si>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</si>
  <si>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</si>
  <si>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</si>
  <si>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</si>
  <si>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</si>
  <si>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</si>
  <si>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</si>
  <si>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</si>
  <si>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</si>
  <si>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</si>
  <si>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</si>
  <si>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</si>
  <si>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</si>
  <si>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</si>
  <si>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</si>
  <si>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</si>
  <si>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</si>
  <si>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</si>
  <si>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</si>
  <si>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</si>
  <si>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</si>
  <si>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</si>
  <si>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</si>
  <si>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</si>
  <si>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</si>
  <si>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</si>
  <si>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</si>
  <si>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</si>
  <si>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</si>
  <si>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</si>
  <si>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</si>
  <si>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</si>
  <si>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</si>
  <si>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</si>
  <si>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</si>
  <si>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</si>
  <si>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</si>
  <si>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</si>
  <si>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</si>
  <si>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</si>
  <si>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</si>
  <si>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</si>
  <si>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</si>
  <si>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</si>
  <si>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</si>
  <si>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</si>
  <si>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</si>
  <si>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</si>
  <si>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</si>
  <si>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</si>
  <si>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</si>
  <si>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</si>
  <si>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</si>
  <si>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</si>
  <si>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</si>
  <si>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</si>
  <si>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</si>
  <si>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</si>
  <si>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</si>
  <si>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</si>
  <si>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</si>
  <si>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</si>
  <si>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</si>
  <si>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</si>
  <si>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</si>
  <si>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</si>
  <si>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</si>
  <si>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</si>
  <si>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</si>
  <si>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</si>
  <si>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</si>
  <si>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</si>
  <si>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</si>
  <si>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</si>
  <si>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No se materializo el riesgo ni se evidenciaron cambios en la probabilidad de los mismos, en atencion a que los controles han sido efectivos</t>
  </si>
  <si>
    <t>Para este trimestre no se materializó este riesgo, como quiera que se mantiene  la efectividad y pertinencia de los controles</t>
  </si>
  <si>
    <t>No se materializó para este trimestre. No se consideró realizar actividades adicionales a los controles establecidos.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</si>
  <si>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</si>
  <si>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</si>
  <si>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Para este trimestre no se materializó el riesgo. Los controles que se han venido implementando han sido efectivos. No hay denuncias asociadas a presuntos comportamientos de soborno.</t>
  </si>
  <si>
    <t>ANÁLISIS DEL RESULTADO FINAL 
3 TRIMESTRE</t>
  </si>
  <si>
    <t>ANÁLISIS DEL RESULTADO FINAL 
2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</si>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</sst>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240A]d&quot; de &quot;mmmm&quot; de &quot;yyyy;@"/>
  </numFmts>
  <fonts count="8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b/>
      <sz val="10"/>
      <color theme="1"/>
      <name val="Arial"/>
      <family val="2"/>
    </font>
    <font>
      <b/>
      <sz val="10"/>
      <color theme="0"/>
      <name val="Arial"/>
      <family val="2"/>
    </font>
    <font>
      <sz val="11"/>
      <color theme="0"/>
      <name val="Arial"/>
      <family val="2"/>
    </font>
    <font>
      <b/>
      <sz val="14"/>
      <color theme="1"/>
      <name val="Calibri"/>
      <family val="2"/>
      <scheme val="minor"/>
    </font>
    <font>
      <sz val="10"/>
      <name val="Calibri"/>
      <family val="2"/>
      <scheme val="minor"/>
    </font>
    <font>
      <b/>
      <sz val="10"/>
      <name val="Arial"/>
      <family val="2"/>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i/>
      <sz val="16"/>
      <name val="Calibri"/>
      <family val="2"/>
      <scheme val="minor"/>
    </font>
    <font>
      <b/>
      <i/>
      <sz val="10"/>
      <color theme="1"/>
      <name val="Calibri"/>
      <family val="2"/>
      <scheme val="minor"/>
    </font>
    <font>
      <b/>
      <sz val="26"/>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sz val="11"/>
      <color theme="1"/>
      <name val="Belyrium"/>
    </font>
    <font>
      <sz val="14"/>
      <color rgb="FF004D6D"/>
      <name val="Azo Sans Medium"/>
    </font>
    <font>
      <sz val="10"/>
      <color theme="1"/>
      <name val="Arial"/>
      <family val="2"/>
    </font>
    <font>
      <sz val="22"/>
      <color theme="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4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ck">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ck">
        <color theme="0"/>
      </right>
      <top/>
      <bottom/>
      <diagonal/>
    </border>
    <border>
      <left style="thin">
        <color theme="1"/>
      </left>
      <right/>
      <top/>
      <bottom/>
      <diagonal/>
    </border>
    <border>
      <left style="thin">
        <color theme="1"/>
      </left>
      <right style="thin">
        <color theme="1"/>
      </right>
      <top style="thin">
        <color theme="1"/>
      </top>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thin">
        <color rgb="FF000000"/>
      </left>
      <right style="thin">
        <color rgb="FF000000"/>
      </right>
      <top style="thin">
        <color rgb="FF000000"/>
      </top>
      <bottom style="thin">
        <color rgb="FF00000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style="thin">
        <color theme="1"/>
      </right>
      <top style="thin">
        <color theme="1"/>
      </top>
      <bottom style="thin">
        <color theme="1"/>
      </bottom>
      <diagonal/>
    </border>
    <border>
      <left style="thin">
        <color indexed="64"/>
      </left>
      <right style="medium">
        <color indexed="64"/>
      </right>
      <top style="thin">
        <color indexed="64"/>
      </top>
      <bottom/>
      <diagonal/>
    </border>
    <border>
      <left style="medium">
        <color indexed="64"/>
      </left>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5">
    <xf numFmtId="0" fontId="0" fillId="0" borderId="0"/>
    <xf numFmtId="0" fontId="8" fillId="0" borderId="0"/>
    <xf numFmtId="0" fontId="9" fillId="0" borderId="0"/>
    <xf numFmtId="43" fontId="36" fillId="0" borderId="0" applyFont="0" applyFill="0" applyBorder="0" applyAlignment="0" applyProtection="0"/>
    <xf numFmtId="9" fontId="36" fillId="0" borderId="0" applyFont="0" applyFill="0" applyBorder="0" applyAlignment="0" applyProtection="0"/>
  </cellStyleXfs>
  <cellXfs count="62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xf numFmtId="0" fontId="20"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7" fillId="3" borderId="0" xfId="0" applyFont="1" applyFill="1"/>
    <xf numFmtId="0" fontId="11" fillId="3" borderId="0" xfId="0" applyFont="1" applyFill="1"/>
    <xf numFmtId="0" fontId="26" fillId="3" borderId="0" xfId="0" applyFont="1" applyFill="1"/>
    <xf numFmtId="0" fontId="26"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1" fillId="0" borderId="0" xfId="0" applyFont="1" applyAlignment="1" applyProtection="1">
      <alignment horizontal="center" vertical="center"/>
      <protection locked="0"/>
    </xf>
    <xf numFmtId="0" fontId="27" fillId="0" borderId="0" xfId="0" applyFont="1"/>
    <xf numFmtId="0" fontId="13" fillId="0" borderId="0" xfId="0" applyFont="1"/>
    <xf numFmtId="0" fontId="0" fillId="0" borderId="0" xfId="0" applyProtection="1">
      <protection locked="0"/>
    </xf>
    <xf numFmtId="0" fontId="33" fillId="16" borderId="38" xfId="0" applyFont="1" applyFill="1" applyBorder="1" applyAlignment="1" applyProtection="1">
      <alignment horizontal="center" vertical="center" textRotation="90"/>
      <protection locked="0"/>
    </xf>
    <xf numFmtId="0" fontId="34" fillId="4" borderId="38" xfId="0" applyFont="1" applyFill="1" applyBorder="1" applyAlignment="1">
      <alignment horizontal="center" vertical="center" wrapText="1"/>
    </xf>
    <xf numFmtId="0" fontId="27" fillId="17" borderId="0" xfId="0" applyFont="1" applyFill="1"/>
    <xf numFmtId="0" fontId="13" fillId="3" borderId="0" xfId="0" applyFont="1" applyFill="1" applyAlignment="1" applyProtection="1">
      <alignment vertical="center"/>
      <protection locked="0"/>
    </xf>
    <xf numFmtId="0" fontId="31" fillId="3" borderId="0" xfId="0" applyFont="1" applyFill="1" applyAlignment="1" applyProtection="1">
      <alignment horizontal="center" vertical="center"/>
      <protection locked="0"/>
    </xf>
    <xf numFmtId="0" fontId="27" fillId="3" borderId="0" xfId="0" applyFont="1" applyFill="1"/>
    <xf numFmtId="0" fontId="13" fillId="3" borderId="0" xfId="0" applyFont="1" applyFill="1"/>
    <xf numFmtId="0" fontId="33" fillId="4" borderId="38" xfId="0" applyFont="1" applyFill="1" applyBorder="1" applyAlignment="1" applyProtection="1">
      <alignment horizontal="center" vertical="center" wrapText="1"/>
      <protection locked="0"/>
    </xf>
    <xf numFmtId="0" fontId="25" fillId="4" borderId="0" xfId="0" applyFont="1" applyFill="1" applyAlignment="1">
      <alignmen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5" fillId="4" borderId="10" xfId="0" applyFont="1" applyFill="1" applyBorder="1" applyAlignment="1">
      <alignment vertical="center"/>
    </xf>
    <xf numFmtId="0" fontId="25" fillId="4" borderId="37" xfId="0" applyFont="1" applyFill="1" applyBorder="1" applyAlignment="1">
      <alignment vertical="center"/>
    </xf>
    <xf numFmtId="0" fontId="25" fillId="4" borderId="36" xfId="0" applyFont="1" applyFill="1" applyBorder="1" applyAlignment="1">
      <alignment vertical="center"/>
    </xf>
    <xf numFmtId="0" fontId="1" fillId="3" borderId="34" xfId="0" applyFont="1" applyFill="1" applyBorder="1" applyAlignment="1">
      <alignment horizontal="center" vertical="center"/>
    </xf>
    <xf numFmtId="0" fontId="0" fillId="3" borderId="0" xfId="0" applyFill="1" applyAlignment="1">
      <alignment horizontal="center" vertical="center"/>
    </xf>
    <xf numFmtId="0" fontId="17"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0" fontId="4" fillId="4" borderId="41" xfId="0" applyFont="1" applyFill="1" applyBorder="1" applyAlignment="1">
      <alignment horizontal="center" vertical="center"/>
    </xf>
    <xf numFmtId="43" fontId="0" fillId="3" borderId="0" xfId="3" applyFont="1" applyFill="1"/>
    <xf numFmtId="3" fontId="0" fillId="0" borderId="0" xfId="0" applyNumberFormat="1" applyAlignment="1">
      <alignment horizontal="left"/>
    </xf>
    <xf numFmtId="0" fontId="4" fillId="4" borderId="5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28"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59" xfId="0" applyFont="1" applyFill="1" applyBorder="1" applyAlignment="1">
      <alignment horizontal="center" vertical="center" textRotation="90" wrapText="1"/>
    </xf>
    <xf numFmtId="0" fontId="4" fillId="4" borderId="60" xfId="0" applyFont="1" applyFill="1" applyBorder="1" applyAlignment="1">
      <alignment horizontal="center" vertical="center" textRotation="90" wrapText="1"/>
    </xf>
    <xf numFmtId="0" fontId="40" fillId="0" borderId="0" xfId="0" applyFont="1" applyAlignment="1">
      <alignment horizontal="center" vertical="center"/>
    </xf>
    <xf numFmtId="0" fontId="41" fillId="0" borderId="0" xfId="0" applyFont="1" applyAlignment="1">
      <alignment horizontal="center" vertical="center" wrapText="1"/>
    </xf>
    <xf numFmtId="0" fontId="42" fillId="6" borderId="0" xfId="0" applyFont="1" applyFill="1" applyAlignment="1">
      <alignment horizontal="center" vertical="center" wrapText="1" readingOrder="1"/>
    </xf>
    <xf numFmtId="0" fontId="43" fillId="3" borderId="0" xfId="0" applyFont="1" applyFill="1"/>
    <xf numFmtId="0" fontId="42" fillId="6" borderId="32" xfId="0" applyFont="1" applyFill="1" applyBorder="1" applyAlignment="1">
      <alignment horizontal="center" vertical="center" wrapText="1" readingOrder="1"/>
    </xf>
    <xf numFmtId="0" fontId="44" fillId="7" borderId="6" xfId="0" applyFont="1" applyFill="1" applyBorder="1" applyAlignment="1">
      <alignment horizontal="center" vertical="center" wrapText="1" readingOrder="1"/>
    </xf>
    <xf numFmtId="0" fontId="44" fillId="8" borderId="6" xfId="0" applyFont="1" applyFill="1" applyBorder="1" applyAlignment="1">
      <alignment horizontal="center" vertical="center" wrapText="1" readingOrder="1"/>
    </xf>
    <xf numFmtId="0" fontId="44" fillId="9" borderId="6" xfId="0" applyFont="1" applyFill="1" applyBorder="1" applyAlignment="1">
      <alignment horizontal="center" vertical="center" wrapText="1" readingOrder="1"/>
    </xf>
    <xf numFmtId="0" fontId="44" fillId="10" borderId="6" xfId="0" applyFont="1" applyFill="1" applyBorder="1" applyAlignment="1">
      <alignment horizontal="center" vertical="center" wrapText="1" readingOrder="1"/>
    </xf>
    <xf numFmtId="0" fontId="45" fillId="11" borderId="6" xfId="0" applyFont="1" applyFill="1" applyBorder="1" applyAlignment="1">
      <alignment horizontal="center" vertical="center" wrapText="1" readingOrder="1"/>
    </xf>
    <xf numFmtId="0" fontId="44" fillId="3" borderId="0" xfId="0" applyFont="1" applyFill="1" applyAlignment="1">
      <alignment horizontal="justify" vertical="center" wrapText="1" readingOrder="1"/>
    </xf>
    <xf numFmtId="0" fontId="46" fillId="3" borderId="0" xfId="0" applyFont="1" applyFill="1"/>
    <xf numFmtId="0" fontId="41" fillId="3" borderId="0" xfId="0" applyFont="1" applyFill="1" applyAlignment="1">
      <alignment horizontal="center" vertical="center" wrapText="1"/>
    </xf>
    <xf numFmtId="0" fontId="46" fillId="0" borderId="0" xfId="0" applyFont="1"/>
    <xf numFmtId="0" fontId="44" fillId="7" borderId="21" xfId="0" applyFont="1" applyFill="1" applyBorder="1" applyAlignment="1">
      <alignment horizontal="center" vertical="center" wrapText="1" readingOrder="1"/>
    </xf>
    <xf numFmtId="0" fontId="44" fillId="8" borderId="22" xfId="0" applyFont="1" applyFill="1" applyBorder="1" applyAlignment="1">
      <alignment horizontal="center" vertical="center" wrapText="1" readingOrder="1"/>
    </xf>
    <xf numFmtId="0" fontId="44" fillId="9" borderId="22" xfId="0" applyFont="1" applyFill="1" applyBorder="1" applyAlignment="1">
      <alignment horizontal="center" vertical="center" wrapText="1" readingOrder="1"/>
    </xf>
    <xf numFmtId="0" fontId="44" fillId="10" borderId="22" xfId="0" applyFont="1" applyFill="1" applyBorder="1" applyAlignment="1">
      <alignment horizontal="center" vertical="center" wrapText="1" readingOrder="1"/>
    </xf>
    <xf numFmtId="0" fontId="45" fillId="11" borderId="22" xfId="0" applyFont="1" applyFill="1" applyBorder="1" applyAlignment="1">
      <alignment horizontal="center" vertical="center" wrapText="1" readingOrder="1"/>
    </xf>
    <xf numFmtId="0" fontId="47" fillId="3" borderId="0" xfId="0" applyFont="1" applyFill="1"/>
    <xf numFmtId="1" fontId="46" fillId="3" borderId="0" xfId="0" applyNumberFormat="1" applyFont="1" applyFill="1" applyAlignment="1">
      <alignment horizontal="center"/>
    </xf>
    <xf numFmtId="0" fontId="48" fillId="3" borderId="0" xfId="0" applyFont="1" applyFill="1" applyAlignment="1">
      <alignment vertical="center"/>
    </xf>
    <xf numFmtId="0" fontId="46" fillId="3" borderId="0" xfId="0" applyFont="1" applyFill="1" applyAlignment="1">
      <alignment horizontal="center" vertical="center"/>
    </xf>
    <xf numFmtId="0" fontId="0" fillId="3" borderId="62" xfId="0" applyFill="1" applyBorder="1"/>
    <xf numFmtId="0" fontId="4" fillId="4" borderId="61" xfId="0" applyFont="1" applyFill="1" applyBorder="1" applyAlignment="1">
      <alignment horizontal="center" vertical="center" wrapText="1"/>
    </xf>
    <xf numFmtId="0" fontId="4" fillId="3" borderId="50" xfId="0" applyFont="1" applyFill="1" applyBorder="1" applyAlignment="1">
      <alignment horizontal="center" vertical="center"/>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2" fillId="6" borderId="0" xfId="0" applyFont="1" applyFill="1" applyAlignment="1">
      <alignment vertical="center" wrapText="1" readingOrder="1"/>
    </xf>
    <xf numFmtId="0" fontId="17" fillId="3" borderId="6" xfId="0" applyFont="1" applyFill="1" applyBorder="1"/>
    <xf numFmtId="0" fontId="0" fillId="3" borderId="10" xfId="0" applyFill="1" applyBorder="1"/>
    <xf numFmtId="0" fontId="41" fillId="3" borderId="6" xfId="0" applyFont="1" applyFill="1" applyBorder="1" applyAlignment="1">
      <alignment horizontal="center" vertical="center" wrapText="1"/>
    </xf>
    <xf numFmtId="1" fontId="44" fillId="0" borderId="6" xfId="3" applyNumberFormat="1" applyFont="1" applyBorder="1" applyAlignment="1">
      <alignment horizontal="center" vertical="center" wrapText="1" readingOrder="1"/>
    </xf>
    <xf numFmtId="0" fontId="44" fillId="7" borderId="73" xfId="0" applyFont="1" applyFill="1" applyBorder="1" applyAlignment="1">
      <alignment horizontal="center" vertical="center" wrapText="1" readingOrder="1"/>
    </xf>
    <xf numFmtId="0" fontId="44" fillId="8" borderId="74" xfId="0" applyFont="1" applyFill="1" applyBorder="1" applyAlignment="1">
      <alignment horizontal="center" vertical="center" wrapText="1" readingOrder="1"/>
    </xf>
    <xf numFmtId="0" fontId="44" fillId="9" borderId="74" xfId="0" applyFont="1" applyFill="1" applyBorder="1" applyAlignment="1">
      <alignment horizontal="center" vertical="center" wrapText="1" readingOrder="1"/>
    </xf>
    <xf numFmtId="0" fontId="44" fillId="10" borderId="74" xfId="0" applyFont="1" applyFill="1" applyBorder="1" applyAlignment="1">
      <alignment horizontal="center" vertical="center" wrapText="1" readingOrder="1"/>
    </xf>
    <xf numFmtId="0" fontId="45" fillId="11" borderId="74" xfId="0" applyFont="1" applyFill="1" applyBorder="1" applyAlignment="1">
      <alignment horizontal="center" vertical="center" wrapText="1" readingOrder="1"/>
    </xf>
    <xf numFmtId="0" fontId="0" fillId="3" borderId="69" xfId="0" applyFill="1" applyBorder="1"/>
    <xf numFmtId="0" fontId="0" fillId="3" borderId="71" xfId="0" applyFill="1" applyBorder="1"/>
    <xf numFmtId="0" fontId="0" fillId="3" borderId="72" xfId="0" applyFill="1" applyBorder="1"/>
    <xf numFmtId="0" fontId="0" fillId="3" borderId="11" xfId="0" applyFill="1" applyBorder="1"/>
    <xf numFmtId="0" fontId="0" fillId="3" borderId="12" xfId="0" applyFill="1" applyBorder="1"/>
    <xf numFmtId="0" fontId="16" fillId="14" borderId="67" xfId="0" applyFont="1" applyFill="1" applyBorder="1" applyAlignment="1" applyProtection="1">
      <alignment horizontal="center" vertical="center" wrapText="1" readingOrder="1"/>
      <protection hidden="1"/>
    </xf>
    <xf numFmtId="0" fontId="0" fillId="3" borderId="18" xfId="0" applyFill="1" applyBorder="1"/>
    <xf numFmtId="0" fontId="28" fillId="0" borderId="18" xfId="0" applyFont="1" applyBorder="1" applyAlignment="1">
      <alignment horizontal="center" vertical="center" wrapText="1"/>
    </xf>
    <xf numFmtId="0" fontId="28" fillId="0" borderId="70"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39" fillId="4" borderId="39" xfId="0" applyFont="1" applyFill="1" applyBorder="1" applyAlignment="1">
      <alignment horizontal="center" vertical="center" textRotation="90"/>
    </xf>
    <xf numFmtId="0" fontId="58" fillId="3" borderId="64" xfId="0" applyFont="1" applyFill="1" applyBorder="1" applyAlignment="1">
      <alignment vertical="center" wrapText="1"/>
    </xf>
    <xf numFmtId="0" fontId="58" fillId="3" borderId="17" xfId="0" applyFont="1" applyFill="1" applyBorder="1" applyAlignment="1">
      <alignment vertical="center" wrapText="1"/>
    </xf>
    <xf numFmtId="0" fontId="4" fillId="4" borderId="54" xfId="0" applyFont="1" applyFill="1" applyBorder="1" applyAlignment="1">
      <alignment horizontal="center" vertical="center"/>
    </xf>
    <xf numFmtId="0" fontId="25" fillId="4" borderId="10" xfId="0" applyFont="1" applyFill="1" applyBorder="1" applyAlignment="1">
      <alignment horizontal="left" vertical="top"/>
    </xf>
    <xf numFmtId="0" fontId="25" fillId="4" borderId="0" xfId="0" applyFont="1" applyFill="1" applyAlignment="1">
      <alignment horizontal="left" vertical="top"/>
    </xf>
    <xf numFmtId="0" fontId="0" fillId="0" borderId="0" xfId="0" applyAlignment="1">
      <alignment horizontal="left" vertical="top"/>
    </xf>
    <xf numFmtId="0" fontId="61" fillId="0" borderId="0" xfId="0" applyFont="1" applyAlignment="1">
      <alignment horizontal="center"/>
    </xf>
    <xf numFmtId="0" fontId="10" fillId="0" borderId="0" xfId="0" applyFont="1" applyAlignment="1">
      <alignment horizontal="center"/>
    </xf>
    <xf numFmtId="0" fontId="19" fillId="4" borderId="0" xfId="0" applyFont="1" applyFill="1" applyAlignment="1" applyProtection="1">
      <alignment horizontal="left" vertical="center" wrapText="1"/>
      <protection locked="0"/>
    </xf>
    <xf numFmtId="0" fontId="0" fillId="0" borderId="0" xfId="0" applyAlignment="1">
      <alignment horizontal="left"/>
    </xf>
    <xf numFmtId="0" fontId="19" fillId="4" borderId="0" xfId="0" applyFont="1" applyFill="1" applyAlignment="1" applyProtection="1">
      <alignment vertical="center" wrapText="1"/>
      <protection locked="0"/>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3"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19"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7"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7" fillId="3" borderId="93" xfId="0" applyFont="1" applyFill="1" applyBorder="1" applyAlignment="1">
      <alignment horizontal="center" vertical="center"/>
    </xf>
    <xf numFmtId="0" fontId="8" fillId="3" borderId="0" xfId="1" applyFill="1" applyAlignment="1">
      <alignment horizontal="center" vertical="center"/>
    </xf>
    <xf numFmtId="0" fontId="17" fillId="3" borderId="71" xfId="0" applyFont="1" applyFill="1" applyBorder="1"/>
    <xf numFmtId="0" fontId="17" fillId="3" borderId="7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96" xfId="0" applyFont="1" applyFill="1" applyBorder="1" applyAlignment="1">
      <alignment vertical="center"/>
    </xf>
    <xf numFmtId="0" fontId="4" fillId="4" borderId="0" xfId="0" applyFont="1" applyFill="1" applyAlignment="1">
      <alignment vertical="center"/>
    </xf>
    <xf numFmtId="0" fontId="25" fillId="4" borderId="101" xfId="0" applyFont="1" applyFill="1" applyBorder="1" applyAlignment="1">
      <alignment vertical="center"/>
    </xf>
    <xf numFmtId="0" fontId="25" fillId="4" borderId="106" xfId="0" applyFont="1" applyFill="1" applyBorder="1" applyAlignment="1">
      <alignment vertical="center"/>
    </xf>
    <xf numFmtId="0" fontId="27" fillId="19" borderId="0" xfId="0" applyFont="1" applyFill="1"/>
    <xf numFmtId="0" fontId="0" fillId="0" borderId="23" xfId="0" applyBorder="1" applyAlignment="1">
      <alignment horizontal="justify"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4" xfId="0" applyBorder="1" applyAlignment="1">
      <alignment horizontal="justify" vertical="center" wrapText="1"/>
    </xf>
    <xf numFmtId="0" fontId="12" fillId="0" borderId="6" xfId="0" applyFont="1" applyBorder="1" applyAlignment="1">
      <alignment horizontal="justify" vertical="center"/>
    </xf>
    <xf numFmtId="0" fontId="0" fillId="0" borderId="6" xfId="0" applyBorder="1" applyAlignment="1">
      <alignment horizontal="justify" vertical="center"/>
    </xf>
    <xf numFmtId="0" fontId="12" fillId="3" borderId="35" xfId="0" applyFont="1" applyFill="1" applyBorder="1" applyAlignment="1">
      <alignment horizontal="center" vertical="center" wrapText="1"/>
    </xf>
    <xf numFmtId="0" fontId="12" fillId="3" borderId="23" xfId="0" applyFont="1" applyFill="1" applyBorder="1" applyAlignment="1">
      <alignment horizontal="center" vertical="center" wrapText="1"/>
    </xf>
    <xf numFmtId="3" fontId="0" fillId="0" borderId="35" xfId="0" applyNumberFormat="1" applyBorder="1" applyAlignment="1">
      <alignment horizontal="justify" vertical="center" wrapText="1"/>
    </xf>
    <xf numFmtId="0" fontId="22"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2" fillId="0" borderId="6"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22" fillId="0" borderId="24"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3" fontId="0" fillId="0" borderId="23" xfId="0" applyNumberFormat="1" applyBorder="1" applyAlignment="1">
      <alignment horizontal="justify" vertical="center" wrapText="1"/>
    </xf>
    <xf numFmtId="0" fontId="22" fillId="0" borderId="23"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4" fontId="0" fillId="0" borderId="6" xfId="0" applyNumberFormat="1" applyBorder="1" applyAlignment="1">
      <alignment horizontal="center" vertical="center" wrapText="1"/>
    </xf>
    <xf numFmtId="4" fontId="0" fillId="0" borderId="24"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6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68"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18" fillId="15" borderId="0" xfId="0" applyFont="1" applyFill="1" applyAlignment="1" applyProtection="1">
      <alignment horizontal="center" vertical="center" wrapText="1"/>
      <protection locked="0"/>
    </xf>
    <xf numFmtId="0" fontId="68" fillId="0" borderId="0" xfId="0" applyFont="1" applyAlignment="1" applyProtection="1">
      <alignment vertical="center"/>
      <protection locked="0"/>
    </xf>
    <xf numFmtId="0" fontId="68" fillId="0" borderId="0" xfId="0" applyFont="1" applyProtection="1">
      <protection locked="0"/>
    </xf>
    <xf numFmtId="0" fontId="68" fillId="0" borderId="0" xfId="0" applyFont="1"/>
    <xf numFmtId="0" fontId="70" fillId="20" borderId="110" xfId="0" applyFont="1" applyFill="1" applyBorder="1" applyAlignment="1" applyProtection="1">
      <alignment horizontal="left" vertical="center" wrapText="1"/>
      <protection locked="0"/>
    </xf>
    <xf numFmtId="0" fontId="70" fillId="20" borderId="110" xfId="0" applyFont="1" applyFill="1" applyBorder="1" applyAlignment="1" applyProtection="1">
      <alignment horizontal="center" vertical="center"/>
      <protection locked="0"/>
    </xf>
    <xf numFmtId="0" fontId="71" fillId="5" borderId="110" xfId="0" applyFont="1" applyFill="1" applyBorder="1" applyAlignment="1" applyProtection="1">
      <alignment horizontal="center" vertical="center" wrapText="1"/>
      <protection locked="0"/>
    </xf>
    <xf numFmtId="0" fontId="68" fillId="0" borderId="0" xfId="0" applyFont="1" applyAlignment="1" applyProtection="1">
      <alignment horizontal="left" vertical="center"/>
      <protection locked="0"/>
    </xf>
    <xf numFmtId="0" fontId="70"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0" xfId="0" applyFont="1" applyAlignment="1" applyProtection="1">
      <alignment horizontal="left"/>
      <protection locked="0"/>
    </xf>
    <xf numFmtId="0" fontId="68" fillId="0" borderId="0" xfId="0" applyFont="1" applyAlignment="1" applyProtection="1">
      <alignment horizontal="center"/>
      <protection locked="0"/>
    </xf>
    <xf numFmtId="0" fontId="72" fillId="21" borderId="113" xfId="0" applyFont="1" applyFill="1" applyBorder="1" applyAlignment="1">
      <alignment horizontal="center" vertical="center" wrapText="1" readingOrder="1"/>
    </xf>
    <xf numFmtId="0" fontId="74" fillId="3" borderId="113" xfId="0" applyFont="1" applyFill="1" applyBorder="1" applyAlignment="1">
      <alignment horizontal="center" vertical="center" wrapText="1" readingOrder="1"/>
    </xf>
    <xf numFmtId="0" fontId="74" fillId="3" borderId="113" xfId="0" applyFont="1" applyFill="1" applyBorder="1" applyAlignment="1">
      <alignment horizontal="left" vertical="center" wrapText="1"/>
    </xf>
    <xf numFmtId="0" fontId="74" fillId="3" borderId="113" xfId="0" applyFont="1" applyFill="1" applyBorder="1" applyAlignment="1">
      <alignment horizontal="center" vertical="center" wrapText="1"/>
    </xf>
    <xf numFmtId="0" fontId="68" fillId="3" borderId="0" xfId="0" applyFont="1" applyFill="1"/>
    <xf numFmtId="0" fontId="74" fillId="0" borderId="113" xfId="0" applyFont="1" applyBorder="1" applyAlignment="1">
      <alignment horizontal="center" vertical="center" wrapText="1" readingOrder="1"/>
    </xf>
    <xf numFmtId="0" fontId="74" fillId="0" borderId="113" xfId="0" applyFont="1" applyBorder="1" applyAlignment="1">
      <alignment horizontal="left" vertical="center" wrapText="1"/>
    </xf>
    <xf numFmtId="0" fontId="74" fillId="22" borderId="113" xfId="0" applyFont="1" applyFill="1" applyBorder="1" applyAlignment="1">
      <alignment horizontal="left" vertical="center" wrapText="1"/>
    </xf>
    <xf numFmtId="0" fontId="71" fillId="0" borderId="0" xfId="0" applyFont="1" applyAlignment="1">
      <alignment vertical="center" wrapText="1"/>
    </xf>
    <xf numFmtId="0" fontId="72" fillId="0" borderId="113" xfId="0" applyFont="1" applyBorder="1" applyAlignment="1">
      <alignment vertical="center" wrapText="1" readingOrder="1"/>
    </xf>
    <xf numFmtId="0" fontId="74" fillId="3" borderId="113" xfId="0" applyFont="1" applyFill="1" applyBorder="1" applyAlignment="1">
      <alignment horizontal="left" vertical="center" wrapText="1" readingOrder="1"/>
    </xf>
    <xf numFmtId="0" fontId="70" fillId="0" borderId="0" xfId="0" applyFont="1"/>
    <xf numFmtId="0" fontId="74" fillId="3" borderId="113" xfId="0" applyFont="1" applyFill="1" applyBorder="1" applyAlignment="1">
      <alignment horizontal="left" vertical="center"/>
    </xf>
    <xf numFmtId="0" fontId="74" fillId="3" borderId="113" xfId="0" applyFont="1" applyFill="1" applyBorder="1" applyAlignment="1">
      <alignment vertical="center" wrapText="1"/>
    </xf>
    <xf numFmtId="0" fontId="74" fillId="3" borderId="113" xfId="0" applyFont="1" applyFill="1" applyBorder="1" applyAlignment="1">
      <alignment vertical="center" wrapText="1" readingOrder="1"/>
    </xf>
    <xf numFmtId="0" fontId="74" fillId="3" borderId="113" xfId="0" applyFont="1" applyFill="1" applyBorder="1" applyAlignment="1">
      <alignment vertical="center"/>
    </xf>
    <xf numFmtId="0" fontId="74" fillId="3" borderId="113" xfId="0" applyFont="1" applyFill="1" applyBorder="1" applyAlignment="1">
      <alignment horizontal="center" vertical="center"/>
    </xf>
    <xf numFmtId="0" fontId="74" fillId="3" borderId="114" xfId="0" applyFont="1" applyFill="1" applyBorder="1" applyAlignment="1">
      <alignment horizontal="center" vertical="center" wrapText="1" readingOrder="1"/>
    </xf>
    <xf numFmtId="0" fontId="74" fillId="3" borderId="114" xfId="0" applyFont="1" applyFill="1" applyBorder="1" applyAlignment="1">
      <alignment horizontal="left" vertical="center" wrapText="1"/>
    </xf>
    <xf numFmtId="0" fontId="74" fillId="3" borderId="114" xfId="0" applyFont="1" applyFill="1" applyBorder="1" applyAlignment="1">
      <alignment horizontal="center" vertical="center"/>
    </xf>
    <xf numFmtId="0" fontId="68" fillId="0" borderId="0" xfId="0" applyFont="1" applyAlignment="1">
      <alignment horizontal="left"/>
    </xf>
    <xf numFmtId="0" fontId="68" fillId="0" borderId="0" xfId="0" applyFont="1" applyAlignment="1">
      <alignment horizontal="center"/>
    </xf>
    <xf numFmtId="0" fontId="75" fillId="0" borderId="0" xfId="0" applyFont="1" applyAlignment="1">
      <alignment wrapText="1"/>
    </xf>
    <xf numFmtId="0" fontId="76" fillId="0" borderId="0" xfId="0" applyFont="1"/>
    <xf numFmtId="0" fontId="78" fillId="21" borderId="110" xfId="0" applyFont="1" applyFill="1" applyBorder="1" applyAlignment="1">
      <alignment horizontal="center" vertical="center"/>
    </xf>
    <xf numFmtId="0" fontId="78" fillId="5" borderId="110" xfId="0" applyFont="1" applyFill="1" applyBorder="1" applyAlignment="1">
      <alignment horizontal="center" vertical="center"/>
    </xf>
    <xf numFmtId="0" fontId="78" fillId="5" borderId="110" xfId="0" applyFont="1" applyFill="1" applyBorder="1" applyAlignment="1">
      <alignment vertical="center" wrapText="1"/>
    </xf>
    <xf numFmtId="0" fontId="78" fillId="3" borderId="110" xfId="0" applyFont="1" applyFill="1" applyBorder="1" applyAlignment="1">
      <alignment horizontal="left" vertical="top" wrapText="1"/>
    </xf>
    <xf numFmtId="0" fontId="79" fillId="3" borderId="110" xfId="0" applyFont="1" applyFill="1" applyBorder="1" applyAlignment="1">
      <alignment horizontal="center" vertical="center" wrapText="1"/>
    </xf>
    <xf numFmtId="0" fontId="80" fillId="3" borderId="110" xfId="0" applyFont="1" applyFill="1" applyBorder="1" applyAlignment="1">
      <alignment horizontal="center" vertical="center" wrapText="1"/>
    </xf>
    <xf numFmtId="0" fontId="80" fillId="3" borderId="110" xfId="0" applyFont="1" applyFill="1" applyBorder="1" applyAlignment="1">
      <alignment horizontal="left" vertical="center"/>
    </xf>
    <xf numFmtId="0" fontId="78" fillId="0" borderId="110" xfId="0" applyFont="1" applyBorder="1" applyAlignment="1">
      <alignment vertical="top" wrapText="1"/>
    </xf>
    <xf numFmtId="0" fontId="79" fillId="3" borderId="110" xfId="0" applyFont="1" applyFill="1" applyBorder="1" applyAlignment="1">
      <alignment horizontal="center" vertical="center"/>
    </xf>
    <xf numFmtId="0" fontId="80" fillId="3" borderId="110" xfId="0" applyFont="1" applyFill="1" applyBorder="1" applyAlignment="1">
      <alignment horizontal="center" vertical="center"/>
    </xf>
    <xf numFmtId="0" fontId="78" fillId="3" borderId="110" xfId="0" applyFont="1" applyFill="1" applyBorder="1" applyAlignment="1">
      <alignment horizontal="left" vertical="center" wrapText="1"/>
    </xf>
    <xf numFmtId="0" fontId="78" fillId="0" borderId="110" xfId="0" applyFont="1" applyBorder="1" applyAlignment="1">
      <alignment horizontal="left" vertical="center" wrapText="1"/>
    </xf>
    <xf numFmtId="0" fontId="80" fillId="0" borderId="110" xfId="0" applyFont="1" applyBorder="1" applyAlignment="1">
      <alignment horizontal="left" vertical="center"/>
    </xf>
    <xf numFmtId="0" fontId="76" fillId="0" borderId="0" xfId="0" applyFont="1" applyAlignment="1">
      <alignment horizontal="left"/>
    </xf>
    <xf numFmtId="0" fontId="75" fillId="0" borderId="0" xfId="0" applyFont="1" applyAlignment="1">
      <alignment horizontal="center"/>
    </xf>
    <xf numFmtId="0" fontId="76" fillId="0" borderId="0" xfId="0" applyFont="1" applyAlignment="1">
      <alignment horizontal="center"/>
    </xf>
    <xf numFmtId="0" fontId="42" fillId="6" borderId="69" xfId="0" applyFont="1" applyFill="1" applyBorder="1" applyAlignment="1">
      <alignment horizontal="center" vertical="center" wrapText="1" readingOrder="1"/>
    </xf>
    <xf numFmtId="0" fontId="42" fillId="6" borderId="71" xfId="0" applyFont="1" applyFill="1" applyBorder="1" applyAlignment="1">
      <alignment horizontal="center" vertical="center" wrapText="1" readingOrder="1"/>
    </xf>
    <xf numFmtId="0" fontId="42" fillId="6" borderId="72" xfId="0" applyFont="1" applyFill="1" applyBorder="1" applyAlignment="1">
      <alignment horizontal="center" vertical="center" wrapText="1" readingOrder="1"/>
    </xf>
    <xf numFmtId="0" fontId="44" fillId="0" borderId="6" xfId="0" applyFont="1" applyBorder="1" applyAlignment="1">
      <alignment horizontal="left" vertical="center" wrapText="1" readingOrder="1"/>
    </xf>
    <xf numFmtId="9" fontId="44" fillId="0" borderId="6" xfId="4" applyFont="1" applyBorder="1" applyAlignment="1">
      <alignment horizontal="center" vertical="center" wrapText="1" readingOrder="1"/>
    </xf>
    <xf numFmtId="0" fontId="44" fillId="0" borderId="6" xfId="0" applyFont="1" applyBorder="1" applyAlignment="1">
      <alignment horizontal="justify" vertical="center" wrapText="1" readingOrder="1"/>
    </xf>
    <xf numFmtId="0" fontId="0" fillId="0" borderId="23" xfId="0" applyBorder="1" applyAlignment="1">
      <alignment horizontal="left" vertical="center" wrapText="1"/>
    </xf>
    <xf numFmtId="0" fontId="0" fillId="0" borderId="6" xfId="0" applyBorder="1" applyAlignment="1">
      <alignment horizontal="left" vertical="center" wrapText="1"/>
    </xf>
    <xf numFmtId="0" fontId="22" fillId="0" borderId="28" xfId="0" applyFont="1" applyBorder="1" applyAlignment="1">
      <alignment horizontal="center" vertical="center" wrapText="1"/>
    </xf>
    <xf numFmtId="0" fontId="22" fillId="0" borderId="109" xfId="0" applyFont="1" applyBorder="1" applyAlignment="1">
      <alignment horizontal="center" vertical="center" wrapText="1"/>
    </xf>
    <xf numFmtId="0" fontId="22" fillId="0" borderId="6" xfId="0" applyFont="1" applyBorder="1" applyAlignment="1" applyProtection="1">
      <alignment horizontal="center" vertical="center" wrapText="1"/>
      <protection locked="0"/>
    </xf>
    <xf numFmtId="0" fontId="22" fillId="0" borderId="117" xfId="0" applyFont="1" applyBorder="1" applyAlignment="1" applyProtection="1">
      <alignment vertical="top" wrapText="1"/>
      <protection locked="0"/>
    </xf>
    <xf numFmtId="0" fontId="22" fillId="0" borderId="117" xfId="0" applyFont="1" applyBorder="1" applyAlignment="1" applyProtection="1">
      <alignment horizontal="center" vertical="center" wrapText="1"/>
      <protection locked="0"/>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118" xfId="0" applyFont="1" applyFill="1" applyBorder="1" applyAlignment="1">
      <alignment horizontal="center" vertical="center"/>
    </xf>
    <xf numFmtId="0" fontId="81" fillId="0" borderId="120" xfId="0" applyFont="1" applyBorder="1" applyAlignment="1">
      <alignment horizontal="center" vertical="center" wrapText="1"/>
    </xf>
    <xf numFmtId="0" fontId="81" fillId="0" borderId="72" xfId="0" applyFont="1" applyBorder="1" applyAlignment="1">
      <alignment horizontal="center" vertical="center" wrapText="1"/>
    </xf>
    <xf numFmtId="0" fontId="82" fillId="0" borderId="70" xfId="0" applyFont="1" applyBorder="1" applyAlignment="1">
      <alignment horizontal="center" vertical="center" wrapText="1"/>
    </xf>
    <xf numFmtId="0" fontId="82" fillId="0" borderId="20" xfId="0" applyFont="1" applyBorder="1" applyAlignment="1">
      <alignment horizontal="center" vertical="center" wrapText="1"/>
    </xf>
    <xf numFmtId="0" fontId="81" fillId="0" borderId="121" xfId="0" applyFont="1" applyBorder="1" applyAlignment="1">
      <alignment horizontal="center" vertical="center" wrapText="1"/>
    </xf>
    <xf numFmtId="0" fontId="81" fillId="0" borderId="12" xfId="0" applyFont="1" applyBorder="1" applyAlignment="1">
      <alignment horizontal="center" vertical="center" wrapText="1"/>
    </xf>
    <xf numFmtId="14" fontId="82" fillId="0" borderId="20" xfId="0" applyNumberFormat="1" applyFont="1" applyBorder="1" applyAlignment="1">
      <alignment horizontal="center" vertical="center" wrapText="1"/>
    </xf>
    <xf numFmtId="0" fontId="68" fillId="0" borderId="122" xfId="0" applyFont="1" applyBorder="1" applyAlignment="1">
      <alignment horizontal="center"/>
    </xf>
    <xf numFmtId="0" fontId="68" fillId="0" borderId="122" xfId="0" applyFont="1" applyBorder="1"/>
    <xf numFmtId="0" fontId="83" fillId="0" borderId="123" xfId="0" applyFont="1" applyBorder="1" applyAlignment="1">
      <alignment horizontal="center" vertical="center" wrapText="1"/>
    </xf>
    <xf numFmtId="0" fontId="83" fillId="0" borderId="126" xfId="0" applyFont="1" applyBorder="1" applyAlignment="1">
      <alignment horizontal="center" vertical="center" wrapText="1"/>
    </xf>
    <xf numFmtId="0" fontId="83" fillId="0" borderId="127" xfId="0" applyFont="1" applyBorder="1" applyAlignment="1">
      <alignment horizontal="center" vertical="center" wrapText="1"/>
    </xf>
    <xf numFmtId="0" fontId="68" fillId="0" borderId="128" xfId="0" applyFont="1" applyBorder="1"/>
    <xf numFmtId="0" fontId="83" fillId="0" borderId="129" xfId="0" applyFont="1" applyBorder="1" applyAlignment="1">
      <alignment horizontal="center" vertical="center" wrapText="1"/>
    </xf>
    <xf numFmtId="0" fontId="83" fillId="0" borderId="132" xfId="0" applyFont="1" applyBorder="1" applyAlignment="1">
      <alignment horizontal="center" vertical="center" wrapText="1"/>
    </xf>
    <xf numFmtId="0" fontId="83" fillId="0" borderId="133" xfId="0" applyFont="1" applyBorder="1" applyAlignment="1">
      <alignment horizontal="center" vertical="center" wrapText="1"/>
    </xf>
    <xf numFmtId="0" fontId="68" fillId="0" borderId="127" xfId="0" applyFont="1" applyBorder="1"/>
    <xf numFmtId="0" fontId="4" fillId="4" borderId="65" xfId="0" applyFont="1" applyFill="1" applyBorder="1" applyAlignment="1">
      <alignment horizontal="center" vertical="center" wrapText="1"/>
    </xf>
    <xf numFmtId="0" fontId="0" fillId="3" borderId="28" xfId="0" applyFill="1" applyBorder="1" applyAlignment="1">
      <alignment horizontal="center" vertical="center" wrapText="1"/>
    </xf>
    <xf numFmtId="0" fontId="0" fillId="0" borderId="28" xfId="0" applyBorder="1" applyAlignment="1">
      <alignment horizontal="justify" vertical="center" wrapText="1"/>
    </xf>
    <xf numFmtId="0" fontId="0" fillId="0" borderId="140" xfId="0" applyBorder="1" applyAlignment="1">
      <alignment horizontal="justify" vertical="center" wrapText="1"/>
    </xf>
    <xf numFmtId="3" fontId="0" fillId="0" borderId="35" xfId="0" applyNumberFormat="1" applyBorder="1" applyAlignment="1">
      <alignment horizontal="center" vertical="center" wrapText="1"/>
    </xf>
    <xf numFmtId="0" fontId="22" fillId="0" borderId="24" xfId="0" applyFont="1" applyBorder="1" applyAlignment="1" applyProtection="1">
      <alignment horizontal="center" vertical="center" wrapText="1"/>
      <protection locked="0"/>
    </xf>
    <xf numFmtId="2" fontId="0" fillId="0" borderId="6" xfId="3" applyNumberFormat="1" applyFont="1" applyBorder="1" applyAlignment="1">
      <alignment horizontal="left" vertical="center" wrapText="1"/>
    </xf>
    <xf numFmtId="0" fontId="27" fillId="17" borderId="0" xfId="0" applyFont="1" applyFill="1" applyAlignment="1">
      <alignment wrapText="1"/>
    </xf>
    <xf numFmtId="0" fontId="18" fillId="15" borderId="0" xfId="0" applyFont="1" applyFill="1" applyAlignment="1" applyProtection="1">
      <alignment horizontal="center" vertical="center" wrapText="1"/>
      <protection locked="0"/>
    </xf>
    <xf numFmtId="165" fontId="18" fillId="15" borderId="0" xfId="0" applyNumberFormat="1" applyFont="1" applyFill="1" applyAlignment="1" applyProtection="1">
      <alignment horizontal="center" vertical="center" wrapText="1"/>
      <protection locked="0"/>
    </xf>
    <xf numFmtId="0" fontId="60" fillId="0" borderId="0" xfId="0" applyFont="1" applyAlignment="1">
      <alignment horizontal="center" wrapText="1"/>
    </xf>
    <xf numFmtId="0" fontId="62" fillId="0" borderId="0" xfId="0" applyFont="1" applyAlignment="1">
      <alignment horizontal="center"/>
    </xf>
    <xf numFmtId="0" fontId="18" fillId="15" borderId="0" xfId="0" applyFont="1" applyFill="1" applyAlignment="1" applyProtection="1">
      <alignment horizontal="center" vertical="center"/>
      <protection locked="0"/>
    </xf>
    <xf numFmtId="0" fontId="21" fillId="0" borderId="0" xfId="0" applyFont="1" applyAlignment="1">
      <alignment horizontal="center"/>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2" fillId="0" borderId="113" xfId="0" applyFont="1" applyBorder="1" applyAlignment="1">
      <alignment horizontal="center" vertical="center" wrapText="1" readingOrder="1"/>
    </xf>
    <xf numFmtId="0" fontId="72" fillId="0" borderId="114" xfId="0" applyFont="1" applyBorder="1" applyAlignment="1">
      <alignment horizontal="center" vertical="center" wrapText="1" readingOrder="1"/>
    </xf>
    <xf numFmtId="0" fontId="72" fillId="0" borderId="115" xfId="0" applyFont="1" applyBorder="1" applyAlignment="1">
      <alignment horizontal="center" vertical="center" wrapText="1" readingOrder="1"/>
    </xf>
    <xf numFmtId="0" fontId="72" fillId="0" borderId="116" xfId="0" applyFont="1" applyBorder="1" applyAlignment="1">
      <alignment horizontal="center" vertical="center" wrapText="1" readingOrder="1"/>
    </xf>
    <xf numFmtId="0" fontId="73" fillId="20" borderId="113" xfId="0" applyFont="1" applyFill="1" applyBorder="1" applyAlignment="1">
      <alignment horizontal="center" vertical="center" wrapText="1" readingOrder="1"/>
    </xf>
    <xf numFmtId="0" fontId="72" fillId="3" borderId="113" xfId="0" applyFont="1" applyFill="1" applyBorder="1" applyAlignment="1">
      <alignment horizontal="center" vertical="center" wrapText="1" readingOrder="1"/>
    </xf>
    <xf numFmtId="0" fontId="72" fillId="0" borderId="113" xfId="0" applyFont="1" applyBorder="1" applyAlignment="1">
      <alignment horizontal="left" vertical="center" wrapText="1" readingOrder="1"/>
    </xf>
    <xf numFmtId="0" fontId="72" fillId="0" borderId="110" xfId="0" applyFont="1" applyBorder="1" applyAlignment="1" applyProtection="1">
      <alignment horizontal="center" vertical="center"/>
      <protection locked="0"/>
    </xf>
    <xf numFmtId="0" fontId="72" fillId="21" borderId="110" xfId="0" applyFont="1" applyFill="1" applyBorder="1" applyAlignment="1" applyProtection="1">
      <alignment horizontal="center" vertical="center"/>
      <protection locked="0"/>
    </xf>
    <xf numFmtId="0" fontId="71" fillId="5" borderId="110" xfId="0" applyFont="1" applyFill="1" applyBorder="1" applyAlignment="1" applyProtection="1">
      <alignment horizontal="center" vertical="center" wrapText="1"/>
      <protection locked="0"/>
    </xf>
    <xf numFmtId="0" fontId="71" fillId="5" borderId="110" xfId="0" applyFont="1" applyFill="1" applyBorder="1" applyAlignment="1" applyProtection="1">
      <alignment horizontal="center" vertical="center"/>
      <protection locked="0"/>
    </xf>
    <xf numFmtId="0" fontId="83" fillId="0" borderId="124" xfId="0" applyFont="1" applyBorder="1" applyAlignment="1">
      <alignment horizontal="center" vertical="center" wrapText="1"/>
    </xf>
    <xf numFmtId="0" fontId="83" fillId="0" borderId="125" xfId="0" applyFont="1" applyBorder="1" applyAlignment="1">
      <alignment horizontal="center" vertical="center"/>
    </xf>
    <xf numFmtId="0" fontId="83" fillId="0" borderId="130" xfId="0" applyFont="1" applyBorder="1" applyAlignment="1">
      <alignment horizontal="center" vertical="center" wrapText="1"/>
    </xf>
    <xf numFmtId="0" fontId="83" fillId="0" borderId="131" xfId="0" applyFont="1" applyBorder="1" applyAlignment="1">
      <alignment horizontal="center" vertical="center"/>
    </xf>
    <xf numFmtId="0" fontId="69" fillId="0" borderId="0" xfId="0" applyFont="1" applyAlignment="1" applyProtection="1">
      <alignment horizontal="center" vertical="center" wrapText="1"/>
      <protection locked="0"/>
    </xf>
    <xf numFmtId="0" fontId="71" fillId="5" borderId="111" xfId="0" applyFont="1" applyFill="1" applyBorder="1" applyAlignment="1" applyProtection="1">
      <alignment horizontal="center" vertical="center" wrapText="1"/>
      <protection locked="0"/>
    </xf>
    <xf numFmtId="0" fontId="71" fillId="5" borderId="112" xfId="0" applyFont="1" applyFill="1" applyBorder="1" applyAlignment="1" applyProtection="1">
      <alignment horizontal="center" vertical="center" wrapText="1"/>
      <protection locked="0"/>
    </xf>
    <xf numFmtId="0" fontId="70" fillId="5" borderId="110" xfId="0" applyFont="1" applyFill="1" applyBorder="1" applyAlignment="1" applyProtection="1">
      <alignment horizontal="center" vertical="center"/>
      <protection locked="0"/>
    </xf>
    <xf numFmtId="0" fontId="84" fillId="0" borderId="0" xfId="0" applyFont="1" applyAlignment="1">
      <alignment horizontal="center" vertical="center" wrapText="1"/>
    </xf>
    <xf numFmtId="0" fontId="77" fillId="20" borderId="110" xfId="0" applyFont="1" applyFill="1" applyBorder="1" applyAlignment="1">
      <alignment horizontal="center"/>
    </xf>
    <xf numFmtId="0" fontId="78" fillId="21" borderId="110" xfId="0" applyFont="1" applyFill="1" applyBorder="1" applyAlignment="1">
      <alignment horizontal="center" vertical="center" wrapText="1"/>
    </xf>
    <xf numFmtId="0" fontId="78" fillId="21" borderId="110" xfId="0" applyFont="1" applyFill="1" applyBorder="1" applyAlignment="1">
      <alignment horizontal="center" vertical="center"/>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87"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88"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89"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71" xfId="2" applyFont="1" applyFill="1" applyBorder="1" applyAlignment="1">
      <alignment horizontal="center" vertical="center" wrapText="1"/>
    </xf>
    <xf numFmtId="0" fontId="59" fillId="4" borderId="90" xfId="2" applyFont="1" applyFill="1" applyBorder="1" applyAlignment="1">
      <alignment horizontal="center" vertical="center" wrapText="1"/>
    </xf>
    <xf numFmtId="0" fontId="59" fillId="4" borderId="91" xfId="1" applyFont="1" applyFill="1" applyBorder="1" applyAlignment="1">
      <alignment horizontal="center" vertical="center"/>
    </xf>
    <xf numFmtId="0" fontId="59" fillId="4" borderId="87" xfId="1" applyFont="1" applyFill="1" applyBorder="1" applyAlignment="1">
      <alignment horizontal="center" vertical="center"/>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2" fillId="3" borderId="16" xfId="1" applyFont="1" applyFill="1" applyBorder="1" applyAlignment="1">
      <alignment horizontal="justify" vertical="center" wrapText="1"/>
    </xf>
    <xf numFmtId="0" fontId="52" fillId="3" borderId="92" xfId="1" applyFont="1" applyFill="1" applyBorder="1" applyAlignment="1">
      <alignment horizontal="justify" vertical="center" wrapText="1"/>
    </xf>
    <xf numFmtId="0" fontId="58" fillId="3" borderId="64" xfId="0" applyFont="1" applyFill="1" applyBorder="1" applyAlignment="1">
      <alignment vertical="center" wrapText="1"/>
    </xf>
    <xf numFmtId="0" fontId="58" fillId="3" borderId="17" xfId="0" applyFont="1" applyFill="1" applyBorder="1" applyAlignment="1">
      <alignment vertical="center" wrapText="1"/>
    </xf>
    <xf numFmtId="0" fontId="58" fillId="3" borderId="75" xfId="0" applyFont="1" applyFill="1" applyBorder="1" applyAlignment="1">
      <alignment vertical="center" wrapText="1"/>
    </xf>
    <xf numFmtId="0" fontId="58" fillId="3" borderId="76" xfId="0" applyFont="1" applyFill="1" applyBorder="1" applyAlignment="1">
      <alignment vertical="center" wrapText="1"/>
    </xf>
    <xf numFmtId="0" fontId="58" fillId="3" borderId="15" xfId="0" applyFont="1" applyFill="1" applyBorder="1" applyAlignment="1">
      <alignment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77" xfId="2" applyFont="1" applyFill="1" applyBorder="1" applyAlignment="1">
      <alignment horizontal="center" vertical="center" wrapText="1"/>
    </xf>
    <xf numFmtId="0" fontId="59" fillId="4" borderId="77" xfId="1" applyFont="1" applyFill="1" applyBorder="1" applyAlignment="1">
      <alignment horizontal="center" vertical="center"/>
    </xf>
    <xf numFmtId="0" fontId="59" fillId="4" borderId="94" xfId="1" applyFont="1" applyFill="1" applyBorder="1" applyAlignment="1">
      <alignment horizontal="center" vertical="center"/>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67" xfId="1" applyFont="1" applyFill="1" applyBorder="1" applyAlignment="1">
      <alignment horizontal="justify" vertical="center" wrapText="1"/>
    </xf>
    <xf numFmtId="0" fontId="58" fillId="7" borderId="6" xfId="0" applyFont="1" applyFill="1" applyBorder="1" applyAlignment="1">
      <alignment horizontal="left" vertical="center" wrapText="1"/>
    </xf>
    <xf numFmtId="0" fontId="52" fillId="3" borderId="63"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67" fillId="3" borderId="6" xfId="1" applyFont="1" applyFill="1" applyBorder="1" applyAlignment="1">
      <alignment horizontal="justify" vertical="center" wrapText="1"/>
    </xf>
    <xf numFmtId="0" fontId="67" fillId="3" borderId="67" xfId="1" applyFont="1" applyFill="1" applyBorder="1" applyAlignment="1">
      <alignment horizontal="justify" vertical="center" wrapText="1"/>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67"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52" fillId="3" borderId="29" xfId="1" applyFont="1" applyFill="1" applyBorder="1" applyAlignment="1">
      <alignment horizontal="justify" vertical="center" wrapText="1"/>
    </xf>
    <xf numFmtId="0" fontId="52" fillId="3" borderId="95" xfId="1" applyFont="1" applyFill="1" applyBorder="1" applyAlignment="1">
      <alignment horizontal="justify" vertical="center" wrapText="1"/>
    </xf>
    <xf numFmtId="0" fontId="67" fillId="3" borderId="0" xfId="1" applyFont="1" applyFill="1" applyAlignment="1">
      <alignment horizontal="center" vertical="center" wrapText="1"/>
    </xf>
    <xf numFmtId="0" fontId="67" fillId="3" borderId="0" xfId="1" applyFont="1" applyFill="1" applyAlignment="1">
      <alignment horizontal="justify" vertical="center" wrapText="1"/>
    </xf>
    <xf numFmtId="0" fontId="86" fillId="10" borderId="0" xfId="0" applyFont="1" applyFill="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12" fillId="0" borderId="109" xfId="0" applyFont="1" applyBorder="1" applyAlignment="1">
      <alignment horizontal="center" vertical="center" wrapText="1"/>
    </xf>
    <xf numFmtId="0" fontId="0" fillId="0" borderId="109"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9" fontId="0" fillId="0" borderId="23"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4" fillId="0" borderId="2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4" xfId="0" applyFont="1"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100"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11" borderId="83"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86" xfId="0" applyFill="1" applyBorder="1" applyAlignment="1">
      <alignment horizontal="center" vertical="center" wrapText="1"/>
    </xf>
    <xf numFmtId="0" fontId="0" fillId="0" borderId="44" xfId="0" applyBorder="1" applyAlignment="1">
      <alignment horizontal="center" vertical="center" wrapText="1"/>
    </xf>
    <xf numFmtId="0" fontId="0" fillId="0" borderId="35" xfId="0" applyBorder="1" applyAlignment="1">
      <alignment horizontal="center" vertical="center" wrapText="1"/>
    </xf>
    <xf numFmtId="9" fontId="50" fillId="0" borderId="35" xfId="4" applyFont="1" applyBorder="1" applyAlignment="1">
      <alignment horizontal="center" vertical="center" wrapText="1"/>
    </xf>
    <xf numFmtId="9" fontId="50" fillId="0" borderId="6" xfId="4" applyFont="1" applyBorder="1" applyAlignment="1">
      <alignment horizontal="center" vertical="center" wrapText="1"/>
    </xf>
    <xf numFmtId="9" fontId="50" fillId="0" borderId="24" xfId="4" applyFont="1" applyBorder="1" applyAlignment="1">
      <alignment horizontal="center" vertical="center" wrapText="1"/>
    </xf>
    <xf numFmtId="0" fontId="24"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31" xfId="0" applyBorder="1" applyAlignment="1">
      <alignment horizontal="center" vertical="center" wrapText="1"/>
    </xf>
    <xf numFmtId="0" fontId="0" fillId="0" borderId="66" xfId="0" applyBorder="1" applyAlignment="1">
      <alignment horizontal="center" vertical="center" wrapText="1"/>
    </xf>
    <xf numFmtId="0" fontId="0" fillId="0" borderId="82" xfId="0" applyBorder="1" applyAlignment="1">
      <alignment horizontal="center" vertical="center" wrapText="1"/>
    </xf>
    <xf numFmtId="0" fontId="0" fillId="0" borderId="45" xfId="0" applyBorder="1" applyAlignment="1">
      <alignment horizontal="center" vertical="center" wrapText="1"/>
    </xf>
    <xf numFmtId="9" fontId="50" fillId="0" borderId="23" xfId="4" applyFont="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56" xfId="0" applyFont="1" applyFill="1" applyBorder="1" applyAlignment="1">
      <alignment horizontal="center" vertical="center" textRotation="1"/>
    </xf>
    <xf numFmtId="0" fontId="4" fillId="4" borderId="53" xfId="0" applyFont="1" applyFill="1" applyBorder="1" applyAlignment="1">
      <alignment horizontal="center" vertical="center" wrapText="1"/>
    </xf>
    <xf numFmtId="0" fontId="4" fillId="4" borderId="0" xfId="0" applyFont="1" applyFill="1" applyAlignment="1">
      <alignment horizontal="center" vertical="center"/>
    </xf>
    <xf numFmtId="0" fontId="4" fillId="4" borderId="79"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2" fillId="3" borderId="29" xfId="0" applyFont="1" applyFill="1" applyBorder="1" applyAlignment="1" applyProtection="1">
      <alignment horizontal="justify" vertical="center" wrapText="1"/>
      <protection locked="0"/>
    </xf>
    <xf numFmtId="0" fontId="0" fillId="0" borderId="30" xfId="0" applyBorder="1" applyAlignment="1">
      <alignment horizontal="justify" vertical="center" wrapText="1"/>
    </xf>
    <xf numFmtId="0" fontId="0" fillId="0" borderId="31" xfId="0" applyBorder="1" applyAlignment="1">
      <alignment horizontal="justify"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9" xfId="0" applyFont="1" applyFill="1" applyBorder="1" applyAlignment="1">
      <alignment horizontal="center" vertical="center" wrapText="1"/>
    </xf>
    <xf numFmtId="0" fontId="49" fillId="0" borderId="3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24" xfId="0" applyFont="1" applyBorder="1" applyAlignment="1">
      <alignment horizontal="center" vertical="center" wrapText="1"/>
    </xf>
    <xf numFmtId="0" fontId="0" fillId="0" borderId="78" xfId="0" applyBorder="1" applyAlignment="1">
      <alignment horizontal="center" vertical="center" wrapText="1"/>
    </xf>
    <xf numFmtId="0" fontId="0" fillId="0" borderId="37" xfId="0"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80" xfId="0" applyFont="1" applyFill="1" applyBorder="1" applyAlignment="1" applyProtection="1">
      <alignment horizontal="center" vertical="center" wrapText="1"/>
      <protection locked="0"/>
    </xf>
    <xf numFmtId="0" fontId="4" fillId="16" borderId="56" xfId="0" applyFont="1" applyFill="1" applyBorder="1" applyAlignment="1" applyProtection="1">
      <alignment horizontal="center" vertical="center" wrapText="1"/>
      <protection locked="0"/>
    </xf>
    <xf numFmtId="0" fontId="4" fillId="16" borderId="49" xfId="0" applyFont="1" applyFill="1" applyBorder="1" applyAlignment="1" applyProtection="1">
      <alignment horizontal="center" vertical="center"/>
      <protection locked="0"/>
    </xf>
    <xf numFmtId="0" fontId="4" fillId="16" borderId="50" xfId="0" applyFont="1" applyFill="1" applyBorder="1" applyAlignment="1" applyProtection="1">
      <alignment horizontal="center" vertical="center"/>
      <protection locked="0"/>
    </xf>
    <xf numFmtId="0" fontId="4" fillId="4" borderId="8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23" xfId="3" applyNumberFormat="1" applyFont="1" applyBorder="1" applyAlignment="1">
      <alignment horizontal="center" vertical="center" wrapText="1"/>
    </xf>
    <xf numFmtId="0" fontId="4" fillId="4" borderId="40"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6" fillId="3" borderId="55"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96" xfId="0" applyFont="1" applyFill="1" applyBorder="1" applyAlignment="1">
      <alignment horizontal="center" vertical="center"/>
    </xf>
    <xf numFmtId="0" fontId="6" fillId="3" borderId="104" xfId="0" applyFont="1" applyFill="1" applyBorder="1" applyAlignment="1">
      <alignment horizontal="center" vertical="center"/>
    </xf>
    <xf numFmtId="0" fontId="25" fillId="4" borderId="102" xfId="0" applyFont="1" applyFill="1" applyBorder="1" applyAlignment="1">
      <alignment horizontal="center" vertical="center"/>
    </xf>
    <xf numFmtId="0" fontId="25" fillId="4" borderId="103" xfId="0" applyFont="1" applyFill="1" applyBorder="1" applyAlignment="1">
      <alignment horizontal="center" vertical="center"/>
    </xf>
    <xf numFmtId="0" fontId="25" fillId="4" borderId="105" xfId="0" applyFont="1" applyFill="1" applyBorder="1" applyAlignment="1">
      <alignment horizontal="center" vertical="center"/>
    </xf>
    <xf numFmtId="0" fontId="25" fillId="4" borderId="0" xfId="0" applyFont="1" applyFill="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12" fillId="3" borderId="14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center" vertical="center"/>
    </xf>
    <xf numFmtId="9" fontId="0" fillId="0" borderId="35"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24" xfId="0" applyNumberFormat="1" applyBorder="1" applyAlignment="1">
      <alignment horizontal="center" vertical="center" wrapText="1"/>
    </xf>
    <xf numFmtId="2" fontId="0" fillId="0" borderId="35"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4" xfId="0" applyNumberFormat="1" applyBorder="1" applyAlignment="1">
      <alignment horizontal="center" vertical="center" wrapText="1"/>
    </xf>
    <xf numFmtId="0" fontId="0" fillId="3" borderId="4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32" xfId="0" applyBorder="1" applyAlignment="1">
      <alignment horizontal="center" vertical="center" wrapText="1"/>
    </xf>
    <xf numFmtId="0" fontId="24" fillId="0" borderId="32" xfId="0" applyFont="1" applyBorder="1" applyAlignment="1">
      <alignment horizontal="center" vertical="center" wrapText="1"/>
    </xf>
    <xf numFmtId="0" fontId="4" fillId="4" borderId="42"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104" xfId="0" applyFont="1" applyFill="1" applyBorder="1" applyAlignment="1">
      <alignment horizontal="center" vertical="center"/>
    </xf>
    <xf numFmtId="0" fontId="25" fillId="4" borderId="14" xfId="0" applyFont="1" applyFill="1" applyBorder="1" applyAlignment="1">
      <alignment horizontal="center" vertical="center"/>
    </xf>
    <xf numFmtId="0" fontId="4" fillId="3" borderId="107" xfId="0" applyFont="1" applyFill="1" applyBorder="1" applyAlignment="1">
      <alignment horizontal="center" vertical="center" wrapText="1"/>
    </xf>
    <xf numFmtId="0" fontId="4" fillId="3" borderId="108" xfId="0" applyFont="1" applyFill="1" applyBorder="1" applyAlignment="1">
      <alignment horizontal="center" vertical="center" wrapText="1"/>
    </xf>
    <xf numFmtId="2" fontId="0" fillId="0" borderId="32" xfId="0" applyNumberFormat="1" applyBorder="1" applyAlignment="1">
      <alignment horizontal="center" vertical="center" wrapText="1"/>
    </xf>
    <xf numFmtId="0" fontId="0" fillId="0" borderId="32" xfId="0" applyBorder="1" applyAlignment="1">
      <alignment horizontal="center" vertical="center"/>
    </xf>
    <xf numFmtId="9" fontId="0" fillId="0" borderId="32" xfId="0" applyNumberFormat="1" applyBorder="1" applyAlignment="1">
      <alignment horizontal="center" vertical="center" wrapText="1"/>
    </xf>
    <xf numFmtId="0" fontId="46" fillId="0" borderId="6" xfId="0" applyFont="1" applyBorder="1" applyAlignment="1">
      <alignment horizontal="left" vertical="top" wrapText="1"/>
    </xf>
    <xf numFmtId="0" fontId="46" fillId="0" borderId="6" xfId="0" applyFont="1" applyBorder="1" applyAlignment="1">
      <alignment horizontal="left" vertical="center" wrapText="1"/>
    </xf>
    <xf numFmtId="0" fontId="42" fillId="6" borderId="0" xfId="0" applyFont="1" applyFill="1" applyAlignment="1">
      <alignment horizontal="center" vertical="center" wrapText="1" readingOrder="1"/>
    </xf>
    <xf numFmtId="0" fontId="42" fillId="6" borderId="6" xfId="0" applyFont="1" applyFill="1" applyBorder="1" applyAlignment="1">
      <alignment horizontal="center" vertical="center" wrapText="1" readingOrder="1"/>
    </xf>
    <xf numFmtId="0" fontId="40" fillId="0" borderId="62" xfId="0" applyFont="1" applyBorder="1" applyAlignment="1">
      <alignment horizontal="center" vertical="center"/>
    </xf>
    <xf numFmtId="0" fontId="40"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29" fillId="12" borderId="0" xfId="0" applyFont="1" applyFill="1" applyAlignment="1">
      <alignment horizontal="center" vertical="center" wrapText="1" readingOrder="1"/>
    </xf>
    <xf numFmtId="0" fontId="29"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29" fillId="12" borderId="11" xfId="0" applyFont="1" applyFill="1" applyBorder="1" applyAlignment="1">
      <alignment horizontal="center" vertical="center" textRotation="90" wrapText="1" readingOrder="1"/>
    </xf>
    <xf numFmtId="0" fontId="29" fillId="12" borderId="0" xfId="0" applyFont="1" applyFill="1" applyAlignment="1">
      <alignment horizontal="center" vertical="center" textRotation="90" wrapText="1" readingOrder="1"/>
    </xf>
    <xf numFmtId="0" fontId="30" fillId="14" borderId="25" xfId="0" applyFont="1" applyFill="1" applyBorder="1" applyAlignment="1">
      <alignment horizontal="center" vertical="center" wrapText="1" readingOrder="1"/>
    </xf>
    <xf numFmtId="0" fontId="30" fillId="14" borderId="26" xfId="0" applyFont="1" applyFill="1" applyBorder="1" applyAlignment="1">
      <alignment horizontal="center" vertical="center" wrapText="1" readingOrder="1"/>
    </xf>
    <xf numFmtId="0" fontId="30"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0" fillId="13" borderId="25" xfId="0" applyFont="1" applyFill="1" applyBorder="1" applyAlignment="1">
      <alignment horizontal="center" vertical="center" wrapText="1" readingOrder="1"/>
    </xf>
    <xf numFmtId="0" fontId="30"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0" fillId="18" borderId="25" xfId="0" applyFont="1" applyFill="1" applyBorder="1" applyAlignment="1">
      <alignment horizontal="center" vertical="center" wrapText="1" readingOrder="1"/>
    </xf>
    <xf numFmtId="0" fontId="30" fillId="18" borderId="26" xfId="0" applyFont="1" applyFill="1" applyBorder="1" applyAlignment="1">
      <alignment horizontal="center" vertical="center" wrapText="1" readingOrder="1"/>
    </xf>
    <xf numFmtId="0" fontId="30" fillId="7" borderId="25" xfId="0" applyFont="1" applyFill="1" applyBorder="1" applyAlignment="1">
      <alignment horizontal="center" vertical="center" wrapText="1" readingOrder="1"/>
    </xf>
    <xf numFmtId="0" fontId="30"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67" xfId="0" applyFont="1" applyBorder="1" applyAlignment="1">
      <alignment horizontal="center" vertical="center"/>
    </xf>
    <xf numFmtId="1" fontId="32" fillId="0" borderId="85" xfId="0" applyNumberFormat="1" applyFont="1" applyBorder="1" applyAlignment="1" applyProtection="1">
      <alignment horizontal="center" vertical="center" wrapText="1"/>
      <protection locked="0"/>
    </xf>
    <xf numFmtId="1" fontId="32" fillId="0" borderId="86" xfId="0" applyNumberFormat="1" applyFont="1" applyBorder="1" applyAlignment="1" applyProtection="1">
      <alignment horizontal="center" vertical="center" wrapText="1"/>
      <protection locked="0"/>
    </xf>
    <xf numFmtId="1" fontId="32" fillId="0" borderId="6" xfId="0" applyNumberFormat="1" applyFont="1" applyBorder="1" applyAlignment="1" applyProtection="1">
      <alignment horizontal="center" vertical="center" wrapText="1"/>
      <protection locked="0"/>
    </xf>
    <xf numFmtId="1" fontId="32" fillId="0" borderId="24" xfId="0" applyNumberFormat="1" applyFont="1" applyBorder="1" applyAlignment="1" applyProtection="1">
      <alignment horizontal="center" vertical="center" wrapText="1"/>
      <protection locked="0"/>
    </xf>
    <xf numFmtId="1" fontId="22" fillId="0" borderId="6"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24" xfId="0" applyFont="1" applyBorder="1" applyAlignment="1">
      <alignment horizontal="center" vertical="center"/>
    </xf>
    <xf numFmtId="1"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24"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68" xfId="0" applyFont="1" applyBorder="1" applyAlignment="1">
      <alignment horizontal="center" vertical="center"/>
    </xf>
    <xf numFmtId="0" fontId="13" fillId="0" borderId="6" xfId="0" applyFont="1" applyBorder="1" applyAlignment="1">
      <alignment horizontal="center" vertical="center" wrapText="1"/>
    </xf>
    <xf numFmtId="0" fontId="27" fillId="17" borderId="119" xfId="0" applyFont="1" applyFill="1" applyBorder="1" applyAlignment="1">
      <alignment horizontal="center"/>
    </xf>
    <xf numFmtId="0" fontId="27" fillId="17" borderId="53" xfId="0" applyFont="1" applyFill="1" applyBorder="1" applyAlignment="1">
      <alignment horizontal="center"/>
    </xf>
    <xf numFmtId="1" fontId="32" fillId="0" borderId="84" xfId="0" applyNumberFormat="1" applyFont="1" applyBorder="1" applyAlignment="1" applyProtection="1">
      <alignment horizontal="center" vertical="center" wrapText="1"/>
      <protection locked="0"/>
    </xf>
    <xf numFmtId="1" fontId="32" fillId="0" borderId="35"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135" xfId="0" applyFont="1" applyBorder="1" applyAlignment="1">
      <alignment horizontal="center" vertical="center" wrapText="1"/>
    </xf>
    <xf numFmtId="0" fontId="13" fillId="0" borderId="134" xfId="0" applyFont="1" applyBorder="1" applyAlignment="1">
      <alignment horizontal="center" vertical="center" wrapText="1"/>
    </xf>
    <xf numFmtId="0" fontId="13" fillId="0" borderId="136" xfId="0" applyFont="1" applyBorder="1" applyAlignment="1">
      <alignment horizontal="center" vertical="center" wrapText="1"/>
    </xf>
    <xf numFmtId="0" fontId="31" fillId="0" borderId="35" xfId="0" applyFont="1" applyBorder="1" applyAlignment="1">
      <alignment horizontal="center" vertical="center"/>
    </xf>
    <xf numFmtId="0" fontId="31" fillId="0" borderId="6" xfId="0" applyFont="1" applyBorder="1" applyAlignment="1">
      <alignment horizontal="center" vertical="center"/>
    </xf>
    <xf numFmtId="0" fontId="13" fillId="0" borderId="134" xfId="0" applyFont="1" applyBorder="1" applyAlignment="1">
      <alignment horizontal="center" vertical="center"/>
    </xf>
    <xf numFmtId="0" fontId="13" fillId="0" borderId="136"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5" fillId="4" borderId="2"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4" borderId="0" xfId="0" applyFont="1" applyFill="1" applyAlignment="1">
      <alignment horizontal="center" vertical="center" wrapText="1"/>
    </xf>
    <xf numFmtId="0" fontId="35" fillId="4" borderId="36"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41" xfId="0" applyFont="1" applyFill="1" applyBorder="1" applyAlignment="1">
      <alignment horizontal="center" vertical="center" wrapText="1"/>
    </xf>
    <xf numFmtId="0" fontId="33" fillId="4" borderId="40" xfId="0" applyFont="1" applyFill="1" applyBorder="1" applyAlignment="1" applyProtection="1">
      <alignment horizontal="center" vertical="center" wrapText="1"/>
      <protection locked="0"/>
    </xf>
    <xf numFmtId="0" fontId="33" fillId="4" borderId="40" xfId="0" applyFont="1" applyFill="1" applyBorder="1" applyAlignment="1">
      <alignment horizontal="center" vertical="center"/>
    </xf>
    <xf numFmtId="0" fontId="33" fillId="4" borderId="47" xfId="0" applyFont="1" applyFill="1" applyBorder="1" applyAlignment="1">
      <alignment horizontal="center" vertical="center"/>
    </xf>
    <xf numFmtId="0" fontId="33" fillId="4" borderId="41" xfId="0" applyFont="1" applyFill="1" applyBorder="1" applyAlignment="1">
      <alignment horizontal="center" vertical="center"/>
    </xf>
    <xf numFmtId="0" fontId="33" fillId="16" borderId="38" xfId="0" applyFont="1" applyFill="1" applyBorder="1" applyAlignment="1" applyProtection="1">
      <alignment horizontal="center" vertical="center" wrapText="1"/>
      <protection locked="0"/>
    </xf>
    <xf numFmtId="0" fontId="33"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1" fontId="22" fillId="0" borderId="35" xfId="0" applyNumberFormat="1" applyFont="1" applyBorder="1" applyAlignment="1">
      <alignment horizontal="center" vertical="center"/>
    </xf>
    <xf numFmtId="1" fontId="32" fillId="0" borderId="35" xfId="0" applyNumberFormat="1" applyFont="1" applyBorder="1" applyAlignment="1">
      <alignment horizontal="center" vertical="center"/>
    </xf>
    <xf numFmtId="1" fontId="32" fillId="11" borderId="85" xfId="0" applyNumberFormat="1" applyFont="1" applyFill="1" applyBorder="1" applyAlignment="1" applyProtection="1">
      <alignment horizontal="center" vertical="center" wrapText="1"/>
      <protection locked="0"/>
    </xf>
    <xf numFmtId="0" fontId="13" fillId="0" borderId="67"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35" xfId="0" applyFont="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95" xfId="0" applyFont="1" applyBorder="1" applyAlignment="1">
      <alignment horizontal="center" vertical="center" wrapText="1"/>
    </xf>
    <xf numFmtId="0" fontId="13" fillId="0" borderId="118" xfId="0" applyFont="1" applyBorder="1" applyAlignment="1">
      <alignment horizontal="center" vertical="center" wrapText="1"/>
    </xf>
    <xf numFmtId="14" fontId="13" fillId="0" borderId="144" xfId="0" applyNumberFormat="1" applyFont="1" applyBorder="1" applyAlignment="1">
      <alignment horizontal="center" vertical="center"/>
    </xf>
    <xf numFmtId="14" fontId="13" fillId="0" borderId="34" xfId="0" applyNumberFormat="1" applyFont="1" applyBorder="1" applyAlignment="1">
      <alignment horizontal="center" vertical="center"/>
    </xf>
    <xf numFmtId="14" fontId="13" fillId="0" borderId="145" xfId="0" applyNumberFormat="1" applyFont="1" applyBorder="1" applyAlignment="1">
      <alignment horizontal="center" vertical="center"/>
    </xf>
    <xf numFmtId="14" fontId="13" fillId="0" borderId="109" xfId="0" applyNumberFormat="1" applyFont="1" applyBorder="1" applyAlignment="1">
      <alignment horizontal="center" vertical="center"/>
    </xf>
    <xf numFmtId="0" fontId="31" fillId="0" borderId="44"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14" fontId="13" fillId="0" borderId="44" xfId="0" applyNumberFormat="1" applyFont="1" applyBorder="1" applyAlignment="1">
      <alignment horizontal="center" vertical="center"/>
    </xf>
    <xf numFmtId="14" fontId="13" fillId="0" borderId="28" xfId="0" applyNumberFormat="1" applyFont="1" applyBorder="1" applyAlignment="1">
      <alignment horizontal="center" vertical="center"/>
    </xf>
    <xf numFmtId="14" fontId="13" fillId="0" borderId="23" xfId="0" applyNumberFormat="1" applyFont="1" applyBorder="1" applyAlignment="1">
      <alignment horizontal="center" vertical="center"/>
    </xf>
    <xf numFmtId="1" fontId="32" fillId="11" borderId="84" xfId="0" applyNumberFormat="1" applyFont="1" applyFill="1" applyBorder="1" applyAlignment="1" applyProtection="1">
      <alignment horizontal="center" vertical="center" wrapText="1"/>
      <protection locked="0"/>
    </xf>
    <xf numFmtId="0" fontId="13" fillId="0" borderId="32" xfId="0" applyFont="1" applyBorder="1" applyAlignment="1">
      <alignment horizontal="center" vertical="center"/>
    </xf>
    <xf numFmtId="0" fontId="13" fillId="0" borderId="100"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9" xfId="0" applyFont="1" applyBorder="1" applyAlignment="1" applyProtection="1">
      <alignment horizontal="center" vertical="center"/>
      <protection locked="0"/>
    </xf>
    <xf numFmtId="0" fontId="13" fillId="0" borderId="109" xfId="0" applyFont="1" applyBorder="1" applyAlignment="1">
      <alignment horizontal="center" vertical="center" wrapText="1"/>
    </xf>
    <xf numFmtId="0" fontId="13" fillId="0" borderId="23" xfId="0" applyFont="1" applyBorder="1" applyAlignment="1">
      <alignment horizontal="center" vertical="center"/>
    </xf>
    <xf numFmtId="0" fontId="0" fillId="0" borderId="137" xfId="0"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wrapText="1"/>
    </xf>
    <xf numFmtId="0" fontId="13" fillId="0" borderId="137" xfId="0" applyFont="1" applyBorder="1" applyAlignment="1">
      <alignment horizontal="center" vertical="center"/>
    </xf>
    <xf numFmtId="0" fontId="13" fillId="0" borderId="138" xfId="0" applyFont="1" applyBorder="1" applyAlignment="1">
      <alignment horizontal="center" vertical="center"/>
    </xf>
    <xf numFmtId="0" fontId="13" fillId="0" borderId="139" xfId="0" applyFont="1" applyBorder="1" applyAlignment="1">
      <alignment horizontal="center" vertical="center"/>
    </xf>
    <xf numFmtId="0" fontId="13" fillId="0" borderId="109"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38">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200025</xdr:rowOff>
    </xdr:from>
    <xdr:to>
      <xdr:col>1</xdr:col>
      <xdr:colOff>457200</xdr:colOff>
      <xdr:row>2</xdr:row>
      <xdr:rowOff>161925</xdr:rowOff>
    </xdr:to>
    <xdr:pic>
      <xdr:nvPicPr>
        <xdr:cNvPr id="7" name="Imagen 6">
          <a:extLst>
            <a:ext uri="{FF2B5EF4-FFF2-40B4-BE49-F238E27FC236}">
              <a16:creationId xmlns:a16="http://schemas.microsoft.com/office/drawing/2014/main" id="{F4CD9A19-C7B8-4F19-BE45-463909D15A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00025"/>
          <a:ext cx="2114550" cy="685800"/>
        </a:xfrm>
        <a:prstGeom prst="rect">
          <a:avLst/>
        </a:prstGeom>
        <a:noFill/>
        <a:ln>
          <a:noFill/>
        </a:ln>
      </xdr:spPr>
    </xdr:pic>
    <xdr:clientData/>
  </xdr:twoCellAnchor>
  <xdr:twoCellAnchor editAs="oneCell">
    <xdr:from>
      <xdr:col>7</xdr:col>
      <xdr:colOff>172642</xdr:colOff>
      <xdr:row>0</xdr:row>
      <xdr:rowOff>327423</xdr:rowOff>
    </xdr:from>
    <xdr:to>
      <xdr:col>8</xdr:col>
      <xdr:colOff>458391</xdr:colOff>
      <xdr:row>2</xdr:row>
      <xdr:rowOff>11908</xdr:rowOff>
    </xdr:to>
    <xdr:pic>
      <xdr:nvPicPr>
        <xdr:cNvPr id="3" name="Picture 9">
          <a:extLst>
            <a:ext uri="{FF2B5EF4-FFF2-40B4-BE49-F238E27FC236}">
              <a16:creationId xmlns:a16="http://schemas.microsoft.com/office/drawing/2014/main" id="{2CF28E30-4EF0-480E-9487-5C60626E4F7B}"/>
            </a:ext>
          </a:extLst>
        </xdr:cNvPr>
        <xdr:cNvPicPr>
          <a:picLocks noChangeAspect="1"/>
        </xdr:cNvPicPr>
      </xdr:nvPicPr>
      <xdr:blipFill>
        <a:blip xmlns:r="http://schemas.openxmlformats.org/officeDocument/2006/relationships" r:embed="rId2"/>
        <a:stretch>
          <a:fillRect/>
        </a:stretch>
      </xdr:blipFill>
      <xdr:spPr>
        <a:xfrm>
          <a:off x="7524751" y="327423"/>
          <a:ext cx="1113234" cy="410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19A4B2C-B5FD-42F4-8E5A-1B556FC6F70F}"/>
            </a:ext>
          </a:extLst>
        </xdr:cNvPr>
        <xdr:cNvSpPr txBox="1"/>
      </xdr:nvSpPr>
      <xdr:spPr>
        <a:xfrm>
          <a:off x="15043785" y="54921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5A019963-CA71-4F88-A6AC-1485EE734502}"/>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1610936</xdr:colOff>
      <xdr:row>0</xdr:row>
      <xdr:rowOff>224895</xdr:rowOff>
    </xdr:from>
    <xdr:to>
      <xdr:col>4</xdr:col>
      <xdr:colOff>3148104</xdr:colOff>
      <xdr:row>0</xdr:row>
      <xdr:rowOff>773535</xdr:rowOff>
    </xdr:to>
    <xdr:pic>
      <xdr:nvPicPr>
        <xdr:cNvPr id="4" name="Picture 9">
          <a:extLst>
            <a:ext uri="{FF2B5EF4-FFF2-40B4-BE49-F238E27FC236}">
              <a16:creationId xmlns:a16="http://schemas.microsoft.com/office/drawing/2014/main" id="{A9B23A4B-9104-4E43-96D3-353762F8CD2F}"/>
            </a:ext>
          </a:extLst>
        </xdr:cNvPr>
        <xdr:cNvPicPr>
          <a:picLocks noChangeAspect="1"/>
        </xdr:cNvPicPr>
      </xdr:nvPicPr>
      <xdr:blipFill>
        <a:blip xmlns:r="http://schemas.openxmlformats.org/officeDocument/2006/relationships" r:embed="rId2"/>
        <a:stretch>
          <a:fillRect/>
        </a:stretch>
      </xdr:blipFill>
      <xdr:spPr>
        <a:xfrm>
          <a:off x="12612311" y="224895"/>
          <a:ext cx="1537168" cy="548640"/>
        </a:xfrm>
        <a:prstGeom prst="rect">
          <a:avLst/>
        </a:prstGeom>
      </xdr:spPr>
    </xdr:pic>
    <xdr:clientData/>
  </xdr:twoCellAnchor>
  <xdr:oneCellAnchor>
    <xdr:from>
      <xdr:col>6</xdr:col>
      <xdr:colOff>10557</xdr:colOff>
      <xdr:row>8</xdr:row>
      <xdr:rowOff>184308</xdr:rowOff>
    </xdr:from>
    <xdr:ext cx="1539240" cy="1508760"/>
    <xdr:sp macro="" textlink="">
      <xdr:nvSpPr>
        <xdr:cNvPr id="5" name="CuadroTexto 4">
          <a:extLst>
            <a:ext uri="{FF2B5EF4-FFF2-40B4-BE49-F238E27FC236}">
              <a16:creationId xmlns:a16="http://schemas.microsoft.com/office/drawing/2014/main" id="{A546174C-6E7C-4CBB-97FF-2F62F5371B60}"/>
            </a:ext>
          </a:extLst>
        </xdr:cNvPr>
        <xdr:cNvSpPr txBox="1"/>
      </xdr:nvSpPr>
      <xdr:spPr>
        <a:xfrm>
          <a:off x="14364732" y="6213633"/>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88BFEEE3-7847-4975-B5BC-51A40E8D908A}"/>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2328205</xdr:colOff>
      <xdr:row>0</xdr:row>
      <xdr:rowOff>775298</xdr:rowOff>
    </xdr:to>
    <xdr:pic>
      <xdr:nvPicPr>
        <xdr:cNvPr id="3" name="Picture 10">
          <a:extLst>
            <a:ext uri="{FF2B5EF4-FFF2-40B4-BE49-F238E27FC236}">
              <a16:creationId xmlns:a16="http://schemas.microsoft.com/office/drawing/2014/main" id="{5D6287CA-7379-4544-A7AB-D8EC90AB9219}"/>
            </a:ext>
          </a:extLst>
        </xdr:cNvPr>
        <xdr:cNvPicPr>
          <a:picLocks noChangeAspect="1"/>
        </xdr:cNvPicPr>
      </xdr:nvPicPr>
      <xdr:blipFill>
        <a:blip xmlns:r="http://schemas.openxmlformats.org/officeDocument/2006/relationships" r:embed="rId1"/>
        <a:stretch>
          <a:fillRect/>
        </a:stretch>
      </xdr:blipFill>
      <xdr:spPr>
        <a:xfrm>
          <a:off x="8875892" y="226658"/>
          <a:ext cx="1739063" cy="548640"/>
        </a:xfrm>
        <a:prstGeom prst="rect">
          <a:avLst/>
        </a:prstGeom>
      </xdr:spPr>
    </xdr:pic>
    <xdr:clientData/>
  </xdr:twoCellAnchor>
  <xdr:twoCellAnchor editAs="oneCell">
    <xdr:from>
      <xdr:col>0</xdr:col>
      <xdr:colOff>63499</xdr:colOff>
      <xdr:row>0</xdr:row>
      <xdr:rowOff>74082</xdr:rowOff>
    </xdr:from>
    <xdr:to>
      <xdr:col>0</xdr:col>
      <xdr:colOff>3026832</xdr:colOff>
      <xdr:row>0</xdr:row>
      <xdr:rowOff>941915</xdr:rowOff>
    </xdr:to>
    <xdr:pic>
      <xdr:nvPicPr>
        <xdr:cNvPr id="4" name="Imagen 3">
          <a:extLst>
            <a:ext uri="{FF2B5EF4-FFF2-40B4-BE49-F238E27FC236}">
              <a16:creationId xmlns:a16="http://schemas.microsoft.com/office/drawing/2014/main" id="{1E6B9E0F-0AAF-4898-916F-F9BC99CB3C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63333" cy="867833"/>
        </a:xfrm>
        <a:prstGeom prst="rect">
          <a:avLst/>
        </a:prstGeom>
        <a:noFill/>
        <a:ln>
          <a:noFill/>
        </a:ln>
      </xdr:spPr>
    </xdr:pic>
    <xdr:clientData/>
  </xdr:twoCellAnchor>
  <xdr:oneCellAnchor>
    <xdr:from>
      <xdr:col>6</xdr:col>
      <xdr:colOff>480059</xdr:colOff>
      <xdr:row>1</xdr:row>
      <xdr:rowOff>91440</xdr:rowOff>
    </xdr:from>
    <xdr:ext cx="2624385" cy="5844540"/>
    <xdr:sp macro="" textlink="">
      <xdr:nvSpPr>
        <xdr:cNvPr id="5" name="CuadroTexto 4">
          <a:extLst>
            <a:ext uri="{FF2B5EF4-FFF2-40B4-BE49-F238E27FC236}">
              <a16:creationId xmlns:a16="http://schemas.microsoft.com/office/drawing/2014/main" id="{E86CD3D8-53AE-4636-8500-7761F87406C6}"/>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490708</xdr:colOff>
      <xdr:row>2</xdr:row>
      <xdr:rowOff>275733</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3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1321288</xdr:colOff>
      <xdr:row>2</xdr:row>
      <xdr:rowOff>298593</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410623" cy="928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23812</xdr:rowOff>
    </xdr:from>
    <xdr:to>
      <xdr:col>1</xdr:col>
      <xdr:colOff>2108079</xdr:colOff>
      <xdr:row>1</xdr:row>
      <xdr:rowOff>715152</xdr:rowOff>
    </xdr:to>
    <xdr:pic>
      <xdr:nvPicPr>
        <xdr:cNvPr id="3" name="Imagen 2">
          <a:extLst>
            <a:ext uri="{FF2B5EF4-FFF2-40B4-BE49-F238E27FC236}">
              <a16:creationId xmlns:a16="http://schemas.microsoft.com/office/drawing/2014/main" id="{C82058D5-FE1C-4D81-A820-A2E9D9EDF3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2"/>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928688</xdr:colOff>
      <xdr:row>1</xdr:row>
      <xdr:rowOff>11906</xdr:rowOff>
    </xdr:from>
    <xdr:to>
      <xdr:col>12</xdr:col>
      <xdr:colOff>1299044</xdr:colOff>
      <xdr:row>1</xdr:row>
      <xdr:rowOff>560546</xdr:rowOff>
    </xdr:to>
    <xdr:pic>
      <xdr:nvPicPr>
        <xdr:cNvPr id="4" name="Picture 9">
          <a:extLst>
            <a:ext uri="{FF2B5EF4-FFF2-40B4-BE49-F238E27FC236}">
              <a16:creationId xmlns:a16="http://schemas.microsoft.com/office/drawing/2014/main" id="{032BE246-1FB9-41F8-9117-EFFE3B93548A}"/>
            </a:ext>
          </a:extLst>
        </xdr:cNvPr>
        <xdr:cNvPicPr>
          <a:picLocks noChangeAspect="1"/>
        </xdr:cNvPicPr>
      </xdr:nvPicPr>
      <xdr:blipFill>
        <a:blip xmlns:r="http://schemas.openxmlformats.org/officeDocument/2006/relationships" r:embed="rId2"/>
        <a:stretch>
          <a:fillRect/>
        </a:stretch>
      </xdr:blipFill>
      <xdr:spPr>
        <a:xfrm>
          <a:off x="17442657" y="226219"/>
          <a:ext cx="1537168"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1</xdr:col>
      <xdr:colOff>2108079</xdr:colOff>
      <xdr:row>1</xdr:row>
      <xdr:rowOff>762777</xdr:rowOff>
    </xdr:to>
    <xdr:pic>
      <xdr:nvPicPr>
        <xdr:cNvPr id="3" name="Imagen 2">
          <a:extLst>
            <a:ext uri="{FF2B5EF4-FFF2-40B4-BE49-F238E27FC236}">
              <a16:creationId xmlns:a16="http://schemas.microsoft.com/office/drawing/2014/main" id="{7061D7A0-344D-462A-9D1C-7D4E62360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869156</xdr:colOff>
      <xdr:row>1</xdr:row>
      <xdr:rowOff>107156</xdr:rowOff>
    </xdr:from>
    <xdr:to>
      <xdr:col>12</xdr:col>
      <xdr:colOff>1239512</xdr:colOff>
      <xdr:row>1</xdr:row>
      <xdr:rowOff>655796</xdr:rowOff>
    </xdr:to>
    <xdr:pic>
      <xdr:nvPicPr>
        <xdr:cNvPr id="4" name="Picture 9">
          <a:extLst>
            <a:ext uri="{FF2B5EF4-FFF2-40B4-BE49-F238E27FC236}">
              <a16:creationId xmlns:a16="http://schemas.microsoft.com/office/drawing/2014/main" id="{29A4D582-B492-4905-AB7A-57A35F807E90}"/>
            </a:ext>
          </a:extLst>
        </xdr:cNvPr>
        <xdr:cNvPicPr>
          <a:picLocks noChangeAspect="1"/>
        </xdr:cNvPicPr>
      </xdr:nvPicPr>
      <xdr:blipFill>
        <a:blip xmlns:r="http://schemas.openxmlformats.org/officeDocument/2006/relationships" r:embed="rId2"/>
        <a:stretch>
          <a:fillRect/>
        </a:stretch>
      </xdr:blipFill>
      <xdr:spPr>
        <a:xfrm>
          <a:off x="17383125" y="321469"/>
          <a:ext cx="1537168"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128984</xdr:rowOff>
    </xdr:from>
    <xdr:to>
      <xdr:col>1</xdr:col>
      <xdr:colOff>2104110</xdr:colOff>
      <xdr:row>1</xdr:row>
      <xdr:rowOff>826278</xdr:rowOff>
    </xdr:to>
    <xdr:pic>
      <xdr:nvPicPr>
        <xdr:cNvPr id="3" name="Imagen 2">
          <a:extLst>
            <a:ext uri="{FF2B5EF4-FFF2-40B4-BE49-F238E27FC236}">
              <a16:creationId xmlns:a16="http://schemas.microsoft.com/office/drawing/2014/main" id="{0C3AD8B7-A346-474F-90D9-91C0290DB4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984"/>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833437</xdr:colOff>
      <xdr:row>1</xdr:row>
      <xdr:rowOff>9922</xdr:rowOff>
    </xdr:from>
    <xdr:to>
      <xdr:col>12</xdr:col>
      <xdr:colOff>1199824</xdr:colOff>
      <xdr:row>1</xdr:row>
      <xdr:rowOff>558562</xdr:rowOff>
    </xdr:to>
    <xdr:pic>
      <xdr:nvPicPr>
        <xdr:cNvPr id="4" name="Picture 9">
          <a:extLst>
            <a:ext uri="{FF2B5EF4-FFF2-40B4-BE49-F238E27FC236}">
              <a16:creationId xmlns:a16="http://schemas.microsoft.com/office/drawing/2014/main" id="{A55809B8-B76C-485E-A886-6BF142E9745C}"/>
            </a:ext>
          </a:extLst>
        </xdr:cNvPr>
        <xdr:cNvPicPr>
          <a:picLocks noChangeAspect="1"/>
        </xdr:cNvPicPr>
      </xdr:nvPicPr>
      <xdr:blipFill>
        <a:blip xmlns:r="http://schemas.openxmlformats.org/officeDocument/2006/relationships" r:embed="rId2"/>
        <a:stretch>
          <a:fillRect/>
        </a:stretch>
      </xdr:blipFill>
      <xdr:spPr>
        <a:xfrm>
          <a:off x="17363281" y="218281"/>
          <a:ext cx="1537168"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155058</xdr:colOff>
      <xdr:row>0</xdr:row>
      <xdr:rowOff>88604</xdr:rowOff>
    </xdr:from>
    <xdr:to>
      <xdr:col>1</xdr:col>
      <xdr:colOff>2260091</xdr:colOff>
      <xdr:row>1</xdr:row>
      <xdr:rowOff>783821</xdr:rowOff>
    </xdr:to>
    <xdr:pic>
      <xdr:nvPicPr>
        <xdr:cNvPr id="3" name="Imagen 2">
          <a:extLst>
            <a:ext uri="{FF2B5EF4-FFF2-40B4-BE49-F238E27FC236}">
              <a16:creationId xmlns:a16="http://schemas.microsoft.com/office/drawing/2014/main" id="{17D65E8F-C92D-478F-9967-481F0324EE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58" y="88604"/>
          <a:ext cx="3334423" cy="90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99679</xdr:colOff>
      <xdr:row>1</xdr:row>
      <xdr:rowOff>66454</xdr:rowOff>
    </xdr:from>
    <xdr:to>
      <xdr:col>12</xdr:col>
      <xdr:colOff>1636847</xdr:colOff>
      <xdr:row>1</xdr:row>
      <xdr:rowOff>615094</xdr:rowOff>
    </xdr:to>
    <xdr:pic>
      <xdr:nvPicPr>
        <xdr:cNvPr id="4" name="Picture 9">
          <a:extLst>
            <a:ext uri="{FF2B5EF4-FFF2-40B4-BE49-F238E27FC236}">
              <a16:creationId xmlns:a16="http://schemas.microsoft.com/office/drawing/2014/main" id="{8F63A60A-3C48-4B3F-AC50-62A82EEE5699}"/>
            </a:ext>
          </a:extLst>
        </xdr:cNvPr>
        <xdr:cNvPicPr>
          <a:picLocks noChangeAspect="1"/>
        </xdr:cNvPicPr>
      </xdr:nvPicPr>
      <xdr:blipFill>
        <a:blip xmlns:r="http://schemas.openxmlformats.org/officeDocument/2006/relationships" r:embed="rId2"/>
        <a:stretch>
          <a:fillRect/>
        </a:stretch>
      </xdr:blipFill>
      <xdr:spPr>
        <a:xfrm>
          <a:off x="17809534" y="276890"/>
          <a:ext cx="1537168"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uarinb/Downloads/SIGCMA_PLANES%20DE%20ACCI&#211;N_2023_%20CENDOJ%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7" zoomScaleNormal="100" workbookViewId="0">
      <selection activeCell="K20" sqref="K20"/>
    </sheetView>
  </sheetViews>
  <sheetFormatPr baseColWidth="10" defaultColWidth="11.42578125" defaultRowHeight="15"/>
  <cols>
    <col min="1" max="1" width="28.28515625" customWidth="1"/>
    <col min="2" max="2" width="18" customWidth="1"/>
    <col min="3" max="3" width="30.7109375" style="116" customWidth="1"/>
    <col min="4" max="5" width="30.7109375" customWidth="1"/>
    <col min="6" max="8" width="12.42578125" customWidth="1"/>
  </cols>
  <sheetData>
    <row r="1" spans="1:9" ht="42" customHeight="1">
      <c r="A1" s="286"/>
      <c r="B1" s="286"/>
      <c r="C1" s="286"/>
      <c r="D1" s="286"/>
      <c r="E1" s="286"/>
      <c r="F1" s="286"/>
    </row>
    <row r="5" spans="1:9">
      <c r="D5" s="117"/>
      <c r="E5" s="117"/>
      <c r="F5" s="117"/>
      <c r="G5" s="117"/>
      <c r="H5" s="117"/>
    </row>
    <row r="6" spans="1:9">
      <c r="D6" s="117"/>
      <c r="E6" s="117"/>
      <c r="F6" s="117"/>
      <c r="G6" s="117"/>
      <c r="H6" s="117"/>
    </row>
    <row r="7" spans="1:9" ht="33.75">
      <c r="A7" s="287" t="s">
        <v>0</v>
      </c>
      <c r="B7" s="287"/>
      <c r="C7" s="287"/>
      <c r="D7" s="287"/>
      <c r="E7" s="287"/>
      <c r="F7" s="287"/>
      <c r="G7" s="287"/>
      <c r="H7" s="287"/>
      <c r="I7" s="287"/>
    </row>
    <row r="9" spans="1:9" s="6" customFormat="1" ht="81.75" customHeight="1">
      <c r="A9" s="118" t="s">
        <v>1</v>
      </c>
      <c r="B9" s="284" t="s">
        <v>2</v>
      </c>
      <c r="C9" s="288"/>
      <c r="D9" s="288"/>
      <c r="E9" s="288"/>
      <c r="F9" s="288"/>
      <c r="G9" s="288"/>
      <c r="H9" s="288"/>
      <c r="I9" s="288"/>
    </row>
    <row r="10" spans="1:9" s="6" customFormat="1" ht="16.899999999999999" customHeight="1">
      <c r="A10" s="8"/>
      <c r="B10" s="9"/>
      <c r="C10" s="9"/>
      <c r="D10" s="8"/>
      <c r="E10" s="7"/>
    </row>
    <row r="11" spans="1:9" s="6" customFormat="1" ht="84" customHeight="1">
      <c r="A11" s="118" t="s">
        <v>3</v>
      </c>
      <c r="B11" s="191" t="s">
        <v>4</v>
      </c>
      <c r="C11" s="284" t="s">
        <v>5</v>
      </c>
      <c r="D11" s="284"/>
      <c r="E11" s="284"/>
      <c r="F11" s="284"/>
      <c r="G11" s="284"/>
      <c r="H11" s="284"/>
      <c r="I11" s="284"/>
    </row>
    <row r="12" spans="1:9" ht="32.25" customHeight="1">
      <c r="A12" s="119"/>
    </row>
    <row r="13" spans="1:9" ht="32.25" customHeight="1">
      <c r="A13" s="120" t="s">
        <v>6</v>
      </c>
      <c r="B13" s="284"/>
      <c r="C13" s="284"/>
      <c r="D13" s="284"/>
      <c r="E13" s="284"/>
      <c r="F13" s="284"/>
      <c r="G13" s="284"/>
      <c r="H13" s="284"/>
      <c r="I13" s="284"/>
    </row>
    <row r="14" spans="1:9" s="6" customFormat="1" ht="69" customHeight="1">
      <c r="A14" s="120" t="s">
        <v>7</v>
      </c>
      <c r="B14" s="284" t="s">
        <v>8</v>
      </c>
      <c r="C14" s="284"/>
      <c r="D14" s="284"/>
      <c r="E14" s="284"/>
      <c r="F14" s="284"/>
      <c r="G14" s="284"/>
      <c r="H14" s="284"/>
      <c r="I14" s="284"/>
    </row>
    <row r="15" spans="1:9" s="6" customFormat="1" ht="54" customHeight="1">
      <c r="A15" s="120" t="s">
        <v>9</v>
      </c>
      <c r="B15" s="284"/>
      <c r="C15" s="284"/>
      <c r="D15" s="284"/>
      <c r="E15" s="284"/>
      <c r="F15" s="284"/>
      <c r="G15" s="284"/>
      <c r="H15" s="284"/>
      <c r="I15" s="284"/>
    </row>
    <row r="16" spans="1:9" s="6" customFormat="1" ht="54" customHeight="1">
      <c r="A16" s="118" t="s">
        <v>10</v>
      </c>
      <c r="B16" s="284"/>
      <c r="C16" s="284"/>
      <c r="D16" s="284"/>
      <c r="E16" s="284"/>
      <c r="F16" s="284"/>
      <c r="G16" s="284"/>
      <c r="H16" s="284"/>
      <c r="I16" s="284"/>
    </row>
    <row r="18" spans="1:9" s="6" customFormat="1" ht="54.75" customHeight="1">
      <c r="A18" s="118" t="s">
        <v>11</v>
      </c>
      <c r="B18" s="285" t="s">
        <v>12</v>
      </c>
      <c r="C18" s="285"/>
      <c r="D18" s="285"/>
      <c r="E18" s="285"/>
      <c r="F18" s="285"/>
      <c r="G18" s="285"/>
      <c r="H18" s="285"/>
      <c r="I18" s="285"/>
    </row>
    <row r="21" spans="1:9" ht="19.5" customHeight="1">
      <c r="B21" s="259" t="s">
        <v>13</v>
      </c>
      <c r="C21" s="260" t="s">
        <v>14</v>
      </c>
      <c r="D21" s="260" t="s">
        <v>15</v>
      </c>
      <c r="E21" s="260" t="s">
        <v>16</v>
      </c>
    </row>
    <row r="22" spans="1:9" ht="19.5" customHeight="1">
      <c r="B22" s="261" t="s">
        <v>17</v>
      </c>
      <c r="C22" s="262" t="s">
        <v>18</v>
      </c>
      <c r="D22" s="262" t="s">
        <v>19</v>
      </c>
      <c r="E22" s="262" t="s">
        <v>20</v>
      </c>
    </row>
    <row r="23" spans="1:9" ht="19.5" customHeight="1">
      <c r="B23" s="263" t="s">
        <v>21</v>
      </c>
      <c r="C23" s="264" t="s">
        <v>11</v>
      </c>
      <c r="D23" s="264" t="s">
        <v>11</v>
      </c>
      <c r="E23" s="264" t="s">
        <v>11</v>
      </c>
    </row>
    <row r="24" spans="1:9" ht="19.5" customHeight="1">
      <c r="B24" s="261">
        <v>1</v>
      </c>
      <c r="C24" s="265">
        <v>45243</v>
      </c>
      <c r="D24" s="265">
        <v>45272</v>
      </c>
      <c r="E24" s="265">
        <v>45273</v>
      </c>
    </row>
  </sheetData>
  <mergeCells count="9">
    <mergeCell ref="B15:I15"/>
    <mergeCell ref="B16:I16"/>
    <mergeCell ref="B18:I18"/>
    <mergeCell ref="A1:F1"/>
    <mergeCell ref="A7:I7"/>
    <mergeCell ref="B9:I9"/>
    <mergeCell ref="C11:I11"/>
    <mergeCell ref="B13:I13"/>
    <mergeCell ref="B14:I14"/>
  </mergeCells>
  <dataValidations count="2">
    <dataValidation type="list" allowBlank="1" showInputMessage="1" showErrorMessage="1" sqref="B11" xr:uid="{00000000-0002-0000-0000-000000000000}">
      <formula1>"Estrategicos, Misionales, Apoyo, Evaluacion y Mejora"</formula1>
    </dataValidation>
    <dataValidation allowBlank="1" showInputMessage="1" showErrorMessage="1" prompt="Proponer y escribir en una frase la estrategia para gestionar la debilidad, la oportunidad, la amenaza o la fortaleza.Usar verbo de acción en infinitivo._x000a_" sqref="G1" xr:uid="{00000000-0002-0000-0000-000001000000}"/>
  </dataValidations>
  <printOptions horizontalCentered="1"/>
  <pageMargins left="0.31496062992125984" right="0.31496062992125984" top="1.1417322834645669" bottom="1.1417322834645669" header="0.31496062992125984" footer="0.31496062992125984"/>
  <pageSetup scale="89"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1025-BAB7-4610-8833-CAAC15DDB214}">
  <sheetPr>
    <tabColor rgb="FF92D050"/>
  </sheetPr>
  <dimension ref="B2:J30"/>
  <sheetViews>
    <sheetView workbookViewId="0">
      <selection activeCell="N21" sqref="N21"/>
    </sheetView>
  </sheetViews>
  <sheetFormatPr baseColWidth="10" defaultColWidth="11.42578125" defaultRowHeight="15"/>
  <sheetData>
    <row r="2" spans="2:10" ht="18.75">
      <c r="B2" s="289" t="s">
        <v>22</v>
      </c>
      <c r="C2" s="289"/>
      <c r="D2" s="289"/>
      <c r="E2" s="289"/>
      <c r="F2" s="289"/>
      <c r="G2" s="289"/>
      <c r="H2" s="289"/>
      <c r="I2" s="289"/>
      <c r="J2" s="289"/>
    </row>
    <row r="3" spans="2:10" ht="15.75" thickBot="1"/>
    <row r="4" spans="2:10">
      <c r="B4" s="290" t="s">
        <v>23</v>
      </c>
      <c r="C4" s="291"/>
      <c r="D4" s="291"/>
      <c r="E4" s="291"/>
      <c r="F4" s="291"/>
      <c r="G4" s="291"/>
      <c r="H4" s="291"/>
      <c r="I4" s="291"/>
      <c r="J4" s="292"/>
    </row>
    <row r="5" spans="2:10">
      <c r="B5" s="293"/>
      <c r="C5" s="294"/>
      <c r="D5" s="294"/>
      <c r="E5" s="294"/>
      <c r="F5" s="294"/>
      <c r="G5" s="294"/>
      <c r="H5" s="294"/>
      <c r="I5" s="294"/>
      <c r="J5" s="295"/>
    </row>
    <row r="6" spans="2:10">
      <c r="B6" s="293"/>
      <c r="C6" s="294"/>
      <c r="D6" s="294"/>
      <c r="E6" s="294"/>
      <c r="F6" s="294"/>
      <c r="G6" s="294"/>
      <c r="H6" s="294"/>
      <c r="I6" s="294"/>
      <c r="J6" s="295"/>
    </row>
    <row r="7" spans="2:10" ht="15.75" thickBot="1">
      <c r="B7" s="296"/>
      <c r="C7" s="297"/>
      <c r="D7" s="297"/>
      <c r="E7" s="297"/>
      <c r="F7" s="297"/>
      <c r="G7" s="297"/>
      <c r="H7" s="297"/>
      <c r="I7" s="297"/>
      <c r="J7" s="298"/>
    </row>
    <row r="8" spans="2:10" ht="15.75" thickBot="1"/>
    <row r="9" spans="2:10">
      <c r="B9" s="290" t="s">
        <v>24</v>
      </c>
      <c r="C9" s="291"/>
      <c r="D9" s="291"/>
      <c r="E9" s="291"/>
      <c r="F9" s="291"/>
      <c r="G9" s="291"/>
      <c r="H9" s="291"/>
      <c r="I9" s="291"/>
      <c r="J9" s="292"/>
    </row>
    <row r="10" spans="2:10">
      <c r="B10" s="293"/>
      <c r="C10" s="294"/>
      <c r="D10" s="294"/>
      <c r="E10" s="294"/>
      <c r="F10" s="294"/>
      <c r="G10" s="294"/>
      <c r="H10" s="294"/>
      <c r="I10" s="294"/>
      <c r="J10" s="295"/>
    </row>
    <row r="11" spans="2:10">
      <c r="B11" s="293"/>
      <c r="C11" s="294"/>
      <c r="D11" s="294"/>
      <c r="E11" s="294"/>
      <c r="F11" s="294"/>
      <c r="G11" s="294"/>
      <c r="H11" s="294"/>
      <c r="I11" s="294"/>
      <c r="J11" s="295"/>
    </row>
    <row r="12" spans="2:10">
      <c r="B12" s="293"/>
      <c r="C12" s="294"/>
      <c r="D12" s="294"/>
      <c r="E12" s="294"/>
      <c r="F12" s="294"/>
      <c r="G12" s="294"/>
      <c r="H12" s="294"/>
      <c r="I12" s="294"/>
      <c r="J12" s="295"/>
    </row>
    <row r="13" spans="2:10">
      <c r="B13" s="293"/>
      <c r="C13" s="294"/>
      <c r="D13" s="294"/>
      <c r="E13" s="294"/>
      <c r="F13" s="294"/>
      <c r="G13" s="294"/>
      <c r="H13" s="294"/>
      <c r="I13" s="294"/>
      <c r="J13" s="295"/>
    </row>
    <row r="14" spans="2:10">
      <c r="B14" s="293"/>
      <c r="C14" s="294"/>
      <c r="D14" s="294"/>
      <c r="E14" s="294"/>
      <c r="F14" s="294"/>
      <c r="G14" s="294"/>
      <c r="H14" s="294"/>
      <c r="I14" s="294"/>
      <c r="J14" s="295"/>
    </row>
    <row r="15" spans="2:10" ht="15.75" thickBot="1">
      <c r="B15" s="296"/>
      <c r="C15" s="297"/>
      <c r="D15" s="297"/>
      <c r="E15" s="297"/>
      <c r="F15" s="297"/>
      <c r="G15" s="297"/>
      <c r="H15" s="297"/>
      <c r="I15" s="297"/>
      <c r="J15" s="298"/>
    </row>
    <row r="16" spans="2:10" ht="15.75" thickBot="1"/>
    <row r="17" spans="2:10">
      <c r="B17" s="290" t="s">
        <v>25</v>
      </c>
      <c r="C17" s="291"/>
      <c r="D17" s="291"/>
      <c r="E17" s="291"/>
      <c r="F17" s="291"/>
      <c r="G17" s="291"/>
      <c r="H17" s="291"/>
      <c r="I17" s="291"/>
      <c r="J17" s="292"/>
    </row>
    <row r="18" spans="2:10">
      <c r="B18" s="293"/>
      <c r="C18" s="294"/>
      <c r="D18" s="294"/>
      <c r="E18" s="294"/>
      <c r="F18" s="294"/>
      <c r="G18" s="294"/>
      <c r="H18" s="294"/>
      <c r="I18" s="294"/>
      <c r="J18" s="295"/>
    </row>
    <row r="19" spans="2:10">
      <c r="B19" s="293"/>
      <c r="C19" s="294"/>
      <c r="D19" s="294"/>
      <c r="E19" s="294"/>
      <c r="F19" s="294"/>
      <c r="G19" s="294"/>
      <c r="H19" s="294"/>
      <c r="I19" s="294"/>
      <c r="J19" s="295"/>
    </row>
    <row r="20" spans="2:10" ht="15.75" thickBot="1">
      <c r="B20" s="296"/>
      <c r="C20" s="297"/>
      <c r="D20" s="297"/>
      <c r="E20" s="297"/>
      <c r="F20" s="297"/>
      <c r="G20" s="297"/>
      <c r="H20" s="297"/>
      <c r="I20" s="297"/>
      <c r="J20" s="298"/>
    </row>
    <row r="21" spans="2:10" ht="15.75" thickBot="1"/>
    <row r="22" spans="2:10">
      <c r="B22" s="290" t="s">
        <v>26</v>
      </c>
      <c r="C22" s="291"/>
      <c r="D22" s="291"/>
      <c r="E22" s="291"/>
      <c r="F22" s="291"/>
      <c r="G22" s="291"/>
      <c r="H22" s="291"/>
      <c r="I22" s="291"/>
      <c r="J22" s="292"/>
    </row>
    <row r="23" spans="2:10">
      <c r="B23" s="293"/>
      <c r="C23" s="294"/>
      <c r="D23" s="294"/>
      <c r="E23" s="294"/>
      <c r="F23" s="294"/>
      <c r="G23" s="294"/>
      <c r="H23" s="294"/>
      <c r="I23" s="294"/>
      <c r="J23" s="295"/>
    </row>
    <row r="24" spans="2:10">
      <c r="B24" s="293"/>
      <c r="C24" s="294"/>
      <c r="D24" s="294"/>
      <c r="E24" s="294"/>
      <c r="F24" s="294"/>
      <c r="G24" s="294"/>
      <c r="H24" s="294"/>
      <c r="I24" s="294"/>
      <c r="J24" s="295"/>
    </row>
    <row r="25" spans="2:10">
      <c r="B25" s="293"/>
      <c r="C25" s="294"/>
      <c r="D25" s="294"/>
      <c r="E25" s="294"/>
      <c r="F25" s="294"/>
      <c r="G25" s="294"/>
      <c r="H25" s="294"/>
      <c r="I25" s="294"/>
      <c r="J25" s="295"/>
    </row>
    <row r="26" spans="2:10">
      <c r="B26" s="293"/>
      <c r="C26" s="294"/>
      <c r="D26" s="294"/>
      <c r="E26" s="294"/>
      <c r="F26" s="294"/>
      <c r="G26" s="294"/>
      <c r="H26" s="294"/>
      <c r="I26" s="294"/>
      <c r="J26" s="295"/>
    </row>
    <row r="27" spans="2:10">
      <c r="B27" s="293"/>
      <c r="C27" s="294"/>
      <c r="D27" s="294"/>
      <c r="E27" s="294"/>
      <c r="F27" s="294"/>
      <c r="G27" s="294"/>
      <c r="H27" s="294"/>
      <c r="I27" s="294"/>
      <c r="J27" s="295"/>
    </row>
    <row r="28" spans="2:10">
      <c r="B28" s="293"/>
      <c r="C28" s="294"/>
      <c r="D28" s="294"/>
      <c r="E28" s="294"/>
      <c r="F28" s="294"/>
      <c r="G28" s="294"/>
      <c r="H28" s="294"/>
      <c r="I28" s="294"/>
      <c r="J28" s="295"/>
    </row>
    <row r="29" spans="2:10">
      <c r="B29" s="293"/>
      <c r="C29" s="294"/>
      <c r="D29" s="294"/>
      <c r="E29" s="294"/>
      <c r="F29" s="294"/>
      <c r="G29" s="294"/>
      <c r="H29" s="294"/>
      <c r="I29" s="294"/>
      <c r="J29" s="295"/>
    </row>
    <row r="30" spans="2:10" ht="15.75" thickBot="1">
      <c r="B30" s="296"/>
      <c r="C30" s="297"/>
      <c r="D30" s="297"/>
      <c r="E30" s="297"/>
      <c r="F30" s="297"/>
      <c r="G30" s="297"/>
      <c r="H30" s="297"/>
      <c r="I30" s="297"/>
      <c r="J30" s="29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D8570-ADF2-4497-A12E-5E353C8D1CDC}">
  <sheetPr codeName="Sheet7">
    <tabColor theme="4" tint="-0.249977111117893"/>
  </sheetPr>
  <dimension ref="A1:J87"/>
  <sheetViews>
    <sheetView showGridLines="0" zoomScaleNormal="100" zoomScaleSheetLayoutView="100" workbookViewId="0">
      <selection activeCell="B7" sqref="B7:C7"/>
    </sheetView>
  </sheetViews>
  <sheetFormatPr baseColWidth="10" defaultColWidth="10.42578125" defaultRowHeight="14.25"/>
  <cols>
    <col min="1" max="1" width="53.28515625" style="223" customWidth="1"/>
    <col min="2" max="2" width="15.42578125" style="224" customWidth="1"/>
    <col min="3" max="3" width="50.42578125" style="194" customWidth="1"/>
    <col min="4" max="4" width="35.5703125" style="224" customWidth="1"/>
    <col min="5" max="5" width="55.85546875" style="194" customWidth="1"/>
    <col min="6" max="6" width="4.7109375" style="194" customWidth="1"/>
    <col min="7" max="16384" width="10.42578125" style="194"/>
  </cols>
  <sheetData>
    <row r="1" spans="1:8" ht="80.099999999999994" customHeight="1">
      <c r="A1" s="192"/>
      <c r="B1" s="314" t="s">
        <v>27</v>
      </c>
      <c r="C1" s="314"/>
      <c r="D1" s="314"/>
      <c r="E1" s="192"/>
      <c r="F1" s="193"/>
      <c r="G1" s="193"/>
      <c r="H1" s="193"/>
    </row>
    <row r="2" spans="1:8" ht="132.75" customHeight="1">
      <c r="A2" s="195" t="s">
        <v>28</v>
      </c>
      <c r="B2" s="315" t="s">
        <v>2</v>
      </c>
      <c r="C2" s="316"/>
      <c r="D2" s="196" t="s">
        <v>29</v>
      </c>
      <c r="E2" s="197" t="s">
        <v>5</v>
      </c>
    </row>
    <row r="3" spans="1:8" ht="16.7" customHeight="1">
      <c r="A3" s="198"/>
      <c r="B3" s="199"/>
      <c r="C3" s="199"/>
      <c r="D3" s="200"/>
      <c r="E3" s="199"/>
    </row>
    <row r="4" spans="1:8" ht="54.75" customHeight="1">
      <c r="A4" s="195" t="s">
        <v>30</v>
      </c>
      <c r="B4" s="309" t="s">
        <v>2</v>
      </c>
      <c r="C4" s="317"/>
      <c r="D4" s="317"/>
      <c r="E4" s="317"/>
    </row>
    <row r="5" spans="1:8" ht="13.35" customHeight="1">
      <c r="A5" s="201"/>
      <c r="B5" s="202"/>
      <c r="D5" s="200"/>
      <c r="E5" s="200"/>
    </row>
    <row r="6" spans="1:8" ht="21" customHeight="1">
      <c r="A6" s="306" t="s">
        <v>31</v>
      </c>
      <c r="B6" s="307" t="s">
        <v>32</v>
      </c>
      <c r="C6" s="307"/>
      <c r="D6" s="307" t="s">
        <v>33</v>
      </c>
      <c r="E6" s="307"/>
    </row>
    <row r="7" spans="1:8" ht="136.5" customHeight="1">
      <c r="A7" s="306"/>
      <c r="B7" s="308" t="s">
        <v>34</v>
      </c>
      <c r="C7" s="309"/>
      <c r="D7" s="308"/>
      <c r="E7" s="308"/>
    </row>
    <row r="8" spans="1:8" ht="21" customHeight="1">
      <c r="A8" s="201"/>
      <c r="B8" s="202"/>
      <c r="D8" s="200"/>
      <c r="E8" s="200"/>
    </row>
    <row r="9" spans="1:8" ht="20.100000000000001" customHeight="1">
      <c r="A9" s="303" t="s">
        <v>35</v>
      </c>
      <c r="B9" s="303"/>
      <c r="C9" s="303"/>
      <c r="D9" s="303"/>
      <c r="E9" s="303"/>
    </row>
    <row r="10" spans="1:8" ht="20.100000000000001" customHeight="1">
      <c r="A10" s="203" t="s">
        <v>36</v>
      </c>
      <c r="B10" s="203" t="s">
        <v>37</v>
      </c>
      <c r="C10" s="203" t="s">
        <v>38</v>
      </c>
      <c r="D10" s="203" t="s">
        <v>39</v>
      </c>
      <c r="E10" s="203" t="s">
        <v>40</v>
      </c>
    </row>
    <row r="11" spans="1:8" s="207" customFormat="1" ht="118.5" customHeight="1">
      <c r="A11" s="304" t="s">
        <v>41</v>
      </c>
      <c r="B11" s="204">
        <v>1</v>
      </c>
      <c r="C11" s="205" t="s">
        <v>42</v>
      </c>
      <c r="D11" s="206">
        <v>1</v>
      </c>
      <c r="E11" s="205" t="s">
        <v>43</v>
      </c>
    </row>
    <row r="12" spans="1:8" s="207" customFormat="1" ht="113.25" customHeight="1">
      <c r="A12" s="304"/>
      <c r="B12" s="204">
        <v>2</v>
      </c>
      <c r="C12" s="205" t="s">
        <v>44</v>
      </c>
      <c r="D12" s="206"/>
      <c r="E12" s="205"/>
      <c r="H12" s="207" t="s">
        <v>45</v>
      </c>
    </row>
    <row r="13" spans="1:8" ht="80.099999999999994" customHeight="1">
      <c r="A13" s="305" t="s">
        <v>46</v>
      </c>
      <c r="B13" s="208">
        <v>3</v>
      </c>
      <c r="C13" s="209" t="s">
        <v>47</v>
      </c>
      <c r="D13" s="208">
        <v>2</v>
      </c>
      <c r="E13" s="209" t="s">
        <v>48</v>
      </c>
    </row>
    <row r="14" spans="1:8" ht="80.099999999999994" customHeight="1">
      <c r="A14" s="305"/>
      <c r="B14" s="208">
        <v>4</v>
      </c>
      <c r="C14" s="209" t="s">
        <v>49</v>
      </c>
      <c r="D14" s="208"/>
      <c r="E14" s="209"/>
    </row>
    <row r="15" spans="1:8" ht="80.099999999999994" customHeight="1">
      <c r="A15" s="305"/>
      <c r="B15" s="208">
        <v>5</v>
      </c>
      <c r="C15" s="209" t="s">
        <v>50</v>
      </c>
      <c r="D15" s="208"/>
      <c r="E15" s="209"/>
    </row>
    <row r="16" spans="1:8" ht="80.099999999999994" customHeight="1">
      <c r="A16" s="299" t="s">
        <v>51</v>
      </c>
      <c r="B16" s="208">
        <v>6</v>
      </c>
      <c r="C16" s="209" t="s">
        <v>52</v>
      </c>
      <c r="D16" s="208">
        <v>3</v>
      </c>
      <c r="E16" s="205" t="s">
        <v>53</v>
      </c>
    </row>
    <row r="17" spans="1:10" ht="80.099999999999994" customHeight="1">
      <c r="A17" s="299"/>
      <c r="B17" s="208">
        <v>7</v>
      </c>
      <c r="C17" s="209" t="s">
        <v>54</v>
      </c>
      <c r="D17" s="208">
        <v>4</v>
      </c>
      <c r="E17" s="205" t="s">
        <v>55</v>
      </c>
    </row>
    <row r="18" spans="1:10" ht="80.099999999999994" customHeight="1">
      <c r="A18" s="299"/>
      <c r="B18" s="208">
        <v>8</v>
      </c>
      <c r="C18" s="209" t="s">
        <v>56</v>
      </c>
      <c r="D18" s="208"/>
      <c r="E18" s="210"/>
    </row>
    <row r="19" spans="1:10" ht="80.099999999999994" customHeight="1">
      <c r="A19" s="299"/>
      <c r="B19" s="208">
        <v>9</v>
      </c>
      <c r="C19" s="209" t="s">
        <v>57</v>
      </c>
      <c r="D19" s="208"/>
      <c r="E19" s="209"/>
    </row>
    <row r="20" spans="1:10" ht="80.099999999999994" customHeight="1">
      <c r="A20" s="299"/>
      <c r="B20" s="208">
        <v>10</v>
      </c>
      <c r="C20" s="209" t="s">
        <v>58</v>
      </c>
      <c r="D20" s="208"/>
      <c r="E20" s="205"/>
      <c r="J20" s="211"/>
    </row>
    <row r="21" spans="1:10" ht="80.099999999999994" customHeight="1">
      <c r="A21" s="299"/>
      <c r="B21" s="208">
        <v>11</v>
      </c>
      <c r="C21" s="209" t="s">
        <v>59</v>
      </c>
      <c r="D21" s="208"/>
      <c r="E21" s="209"/>
      <c r="J21" s="211"/>
    </row>
    <row r="22" spans="1:10" ht="80.099999999999994" customHeight="1">
      <c r="A22" s="299"/>
      <c r="B22" s="208">
        <v>12</v>
      </c>
      <c r="C22" s="209" t="s">
        <v>60</v>
      </c>
      <c r="D22" s="208"/>
      <c r="E22" s="209"/>
      <c r="J22" s="211"/>
    </row>
    <row r="23" spans="1:10" ht="80.099999999999994" customHeight="1">
      <c r="A23" s="299" t="s">
        <v>61</v>
      </c>
      <c r="B23" s="208">
        <v>13</v>
      </c>
      <c r="C23" s="205" t="s">
        <v>62</v>
      </c>
      <c r="D23" s="204">
        <v>5</v>
      </c>
      <c r="E23" s="205" t="s">
        <v>63</v>
      </c>
    </row>
    <row r="24" spans="1:10" ht="80.099999999999994" customHeight="1">
      <c r="A24" s="299"/>
      <c r="B24" s="208">
        <v>14</v>
      </c>
      <c r="C24" s="205" t="s">
        <v>64</v>
      </c>
      <c r="D24" s="204">
        <v>6</v>
      </c>
      <c r="E24" s="205" t="s">
        <v>65</v>
      </c>
    </row>
    <row r="25" spans="1:10" ht="80.099999999999994" customHeight="1">
      <c r="A25" s="299"/>
      <c r="B25" s="208">
        <v>15</v>
      </c>
      <c r="C25" s="205" t="s">
        <v>66</v>
      </c>
      <c r="D25" s="204">
        <v>7</v>
      </c>
      <c r="E25" s="205" t="s">
        <v>67</v>
      </c>
    </row>
    <row r="26" spans="1:10" ht="80.099999999999994" customHeight="1">
      <c r="A26" s="299"/>
      <c r="B26" s="208">
        <v>16</v>
      </c>
      <c r="C26" s="205" t="s">
        <v>68</v>
      </c>
      <c r="D26" s="204"/>
      <c r="E26" s="205"/>
    </row>
    <row r="27" spans="1:10" ht="174.6" customHeight="1">
      <c r="A27" s="212" t="s">
        <v>69</v>
      </c>
      <c r="B27" s="208">
        <v>17</v>
      </c>
      <c r="C27" s="205" t="s">
        <v>70</v>
      </c>
      <c r="D27" s="204">
        <v>8</v>
      </c>
      <c r="E27" s="205" t="s">
        <v>71</v>
      </c>
    </row>
    <row r="28" spans="1:10" ht="48.75" customHeight="1">
      <c r="A28" s="299" t="s">
        <v>72</v>
      </c>
      <c r="B28" s="208">
        <v>18</v>
      </c>
      <c r="C28" s="213" t="s">
        <v>73</v>
      </c>
      <c r="D28" s="208"/>
      <c r="E28" s="209"/>
    </row>
    <row r="29" spans="1:10" ht="87" customHeight="1">
      <c r="A29" s="299"/>
      <c r="B29" s="208">
        <v>19</v>
      </c>
      <c r="C29" s="213" t="s">
        <v>74</v>
      </c>
      <c r="D29" s="208"/>
      <c r="E29" s="209"/>
    </row>
    <row r="30" spans="1:10" ht="20.100000000000001" customHeight="1">
      <c r="A30" s="303" t="s">
        <v>75</v>
      </c>
      <c r="B30" s="303"/>
      <c r="C30" s="303"/>
      <c r="D30" s="303"/>
      <c r="E30" s="303"/>
    </row>
    <row r="31" spans="1:10" ht="20.100000000000001" customHeight="1">
      <c r="A31" s="203" t="s">
        <v>36</v>
      </c>
      <c r="B31" s="203" t="s">
        <v>37</v>
      </c>
      <c r="C31" s="203" t="s">
        <v>76</v>
      </c>
      <c r="D31" s="203" t="s">
        <v>39</v>
      </c>
      <c r="E31" s="203" t="s">
        <v>77</v>
      </c>
    </row>
    <row r="32" spans="1:10" ht="98.45" customHeight="1">
      <c r="A32" s="299" t="s">
        <v>78</v>
      </c>
      <c r="B32" s="204">
        <v>1</v>
      </c>
      <c r="C32" s="205" t="s">
        <v>79</v>
      </c>
      <c r="D32" s="204">
        <v>1</v>
      </c>
      <c r="E32" s="205" t="s">
        <v>80</v>
      </c>
    </row>
    <row r="33" spans="1:5" ht="81" customHeight="1">
      <c r="A33" s="299"/>
      <c r="B33" s="204">
        <v>2</v>
      </c>
      <c r="C33" s="205" t="s">
        <v>81</v>
      </c>
      <c r="D33" s="204">
        <v>2</v>
      </c>
      <c r="E33" s="205" t="s">
        <v>82</v>
      </c>
    </row>
    <row r="34" spans="1:5" ht="92.1" customHeight="1">
      <c r="A34" s="299"/>
      <c r="B34" s="204"/>
      <c r="C34" s="205"/>
      <c r="D34" s="204">
        <v>3</v>
      </c>
      <c r="E34" s="205" t="s">
        <v>83</v>
      </c>
    </row>
    <row r="35" spans="1:5" ht="68.25" customHeight="1">
      <c r="A35" s="299"/>
      <c r="B35" s="204"/>
      <c r="C35" s="205"/>
      <c r="D35" s="204">
        <v>4</v>
      </c>
      <c r="E35" s="205" t="s">
        <v>84</v>
      </c>
    </row>
    <row r="36" spans="1:5" ht="68.25" customHeight="1">
      <c r="A36" s="299"/>
      <c r="B36" s="204"/>
      <c r="C36" s="207"/>
      <c r="D36" s="204">
        <v>5</v>
      </c>
      <c r="E36" s="205" t="s">
        <v>85</v>
      </c>
    </row>
    <row r="37" spans="1:5" ht="41.45" customHeight="1">
      <c r="A37" s="299"/>
      <c r="B37" s="204"/>
      <c r="C37" s="213"/>
      <c r="D37" s="204">
        <v>6</v>
      </c>
      <c r="E37" s="205" t="s">
        <v>86</v>
      </c>
    </row>
    <row r="38" spans="1:5" ht="49.5" customHeight="1">
      <c r="A38" s="299"/>
      <c r="B38" s="204"/>
      <c r="C38" s="213"/>
      <c r="D38" s="204">
        <v>7</v>
      </c>
      <c r="E38" s="213" t="s">
        <v>87</v>
      </c>
    </row>
    <row r="39" spans="1:5" ht="49.5" customHeight="1">
      <c r="A39" s="299" t="s">
        <v>88</v>
      </c>
      <c r="B39" s="204">
        <v>3</v>
      </c>
      <c r="C39" s="213" t="s">
        <v>89</v>
      </c>
      <c r="D39" s="204">
        <v>8</v>
      </c>
      <c r="E39" s="213" t="s">
        <v>90</v>
      </c>
    </row>
    <row r="40" spans="1:5" ht="49.5" customHeight="1">
      <c r="A40" s="299"/>
      <c r="B40" s="204"/>
      <c r="C40" s="213"/>
      <c r="D40" s="204">
        <v>9</v>
      </c>
      <c r="E40" s="213" t="s">
        <v>91</v>
      </c>
    </row>
    <row r="41" spans="1:5" s="214" customFormat="1" ht="68.25" customHeight="1">
      <c r="A41" s="299"/>
      <c r="B41" s="204"/>
      <c r="C41" s="213"/>
      <c r="D41" s="204">
        <v>10</v>
      </c>
      <c r="E41" s="213" t="s">
        <v>92</v>
      </c>
    </row>
    <row r="42" spans="1:5" s="214" customFormat="1" ht="78.75" customHeight="1">
      <c r="A42" s="299"/>
      <c r="B42" s="204"/>
      <c r="C42" s="215"/>
      <c r="D42" s="204">
        <v>11</v>
      </c>
      <c r="E42" s="213" t="s">
        <v>93</v>
      </c>
    </row>
    <row r="43" spans="1:5" s="214" customFormat="1" ht="42.75">
      <c r="A43" s="299" t="s">
        <v>94</v>
      </c>
      <c r="B43" s="204">
        <v>4</v>
      </c>
      <c r="C43" s="205" t="s">
        <v>95</v>
      </c>
      <c r="D43" s="204">
        <v>12</v>
      </c>
      <c r="E43" s="216" t="s">
        <v>96</v>
      </c>
    </row>
    <row r="44" spans="1:5" s="214" customFormat="1" ht="55.5" customHeight="1">
      <c r="A44" s="299"/>
      <c r="B44" s="204">
        <v>5</v>
      </c>
      <c r="C44" s="205" t="s">
        <v>97</v>
      </c>
      <c r="D44" s="204"/>
      <c r="E44" s="205"/>
    </row>
    <row r="45" spans="1:5" s="214" customFormat="1" ht="57">
      <c r="A45" s="299"/>
      <c r="B45" s="204">
        <v>6</v>
      </c>
      <c r="C45" s="205" t="s">
        <v>98</v>
      </c>
      <c r="D45" s="204">
        <v>13</v>
      </c>
      <c r="E45" s="205" t="s">
        <v>99</v>
      </c>
    </row>
    <row r="46" spans="1:5" s="214" customFormat="1" ht="61.5" customHeight="1">
      <c r="A46" s="299"/>
      <c r="B46" s="204">
        <v>7</v>
      </c>
      <c r="C46" s="205" t="s">
        <v>100</v>
      </c>
      <c r="D46" s="204">
        <v>14</v>
      </c>
      <c r="E46" s="205" t="s">
        <v>101</v>
      </c>
    </row>
    <row r="47" spans="1:5" ht="71.25" customHeight="1">
      <c r="A47" s="299"/>
      <c r="B47" s="204">
        <v>8</v>
      </c>
      <c r="C47" s="216" t="s">
        <v>102</v>
      </c>
      <c r="D47" s="204">
        <v>15</v>
      </c>
      <c r="E47" s="205" t="s">
        <v>103</v>
      </c>
    </row>
    <row r="48" spans="1:5" ht="105" customHeight="1">
      <c r="A48" s="299"/>
      <c r="B48" s="204">
        <v>9</v>
      </c>
      <c r="C48" s="205" t="s">
        <v>104</v>
      </c>
      <c r="D48" s="204">
        <v>16</v>
      </c>
      <c r="E48" s="205" t="s">
        <v>105</v>
      </c>
    </row>
    <row r="49" spans="1:5" ht="75.599999999999994" customHeight="1">
      <c r="A49" s="299" t="s">
        <v>106</v>
      </c>
      <c r="B49" s="204">
        <v>10</v>
      </c>
      <c r="C49" s="205" t="s">
        <v>107</v>
      </c>
      <c r="D49" s="204">
        <v>17</v>
      </c>
      <c r="E49" s="205" t="s">
        <v>108</v>
      </c>
    </row>
    <row r="50" spans="1:5" ht="62.45" customHeight="1">
      <c r="A50" s="299"/>
      <c r="B50" s="204">
        <v>11</v>
      </c>
      <c r="C50" s="205" t="s">
        <v>109</v>
      </c>
      <c r="D50" s="206">
        <v>18</v>
      </c>
      <c r="E50" s="205" t="s">
        <v>110</v>
      </c>
    </row>
    <row r="51" spans="1:5" ht="42.75">
      <c r="A51" s="299"/>
      <c r="B51" s="204">
        <v>12</v>
      </c>
      <c r="C51" s="205" t="s">
        <v>111</v>
      </c>
      <c r="D51" s="206">
        <v>19</v>
      </c>
      <c r="E51" s="205" t="s">
        <v>112</v>
      </c>
    </row>
    <row r="52" spans="1:5" ht="57">
      <c r="A52" s="299" t="s">
        <v>113</v>
      </c>
      <c r="B52" s="204">
        <v>13</v>
      </c>
      <c r="C52" s="205" t="s">
        <v>114</v>
      </c>
      <c r="D52" s="206">
        <v>20</v>
      </c>
      <c r="E52" s="216" t="s">
        <v>115</v>
      </c>
    </row>
    <row r="53" spans="1:5" ht="28.5">
      <c r="A53" s="299"/>
      <c r="B53" s="204">
        <v>14</v>
      </c>
      <c r="C53" s="205" t="s">
        <v>116</v>
      </c>
      <c r="D53" s="206">
        <v>21</v>
      </c>
      <c r="E53" s="216" t="s">
        <v>117</v>
      </c>
    </row>
    <row r="54" spans="1:5" ht="85.5">
      <c r="A54" s="299"/>
      <c r="B54" s="204">
        <v>15</v>
      </c>
      <c r="C54" s="205" t="s">
        <v>118</v>
      </c>
      <c r="D54" s="206"/>
      <c r="E54" s="216"/>
    </row>
    <row r="55" spans="1:5" ht="28.5">
      <c r="A55" s="299"/>
      <c r="B55" s="204">
        <v>16</v>
      </c>
      <c r="C55" s="205" t="s">
        <v>119</v>
      </c>
      <c r="D55" s="206"/>
      <c r="E55" s="216"/>
    </row>
    <row r="56" spans="1:5" ht="28.5">
      <c r="A56" s="299"/>
      <c r="B56" s="204">
        <v>17</v>
      </c>
      <c r="C56" s="205" t="s">
        <v>120</v>
      </c>
      <c r="D56" s="206"/>
      <c r="E56" s="216"/>
    </row>
    <row r="57" spans="1:5" ht="28.5">
      <c r="A57" s="299"/>
      <c r="B57" s="204">
        <v>18</v>
      </c>
      <c r="C57" s="205" t="s">
        <v>121</v>
      </c>
      <c r="D57" s="206"/>
      <c r="E57" s="216"/>
    </row>
    <row r="58" spans="1:5" ht="28.5">
      <c r="A58" s="299"/>
      <c r="B58" s="204">
        <v>19</v>
      </c>
      <c r="C58" s="205" t="s">
        <v>122</v>
      </c>
      <c r="D58" s="206"/>
      <c r="E58" s="216"/>
    </row>
    <row r="59" spans="1:5" ht="42.75">
      <c r="A59" s="299"/>
      <c r="B59" s="204">
        <v>20</v>
      </c>
      <c r="C59" s="205" t="s">
        <v>123</v>
      </c>
      <c r="D59" s="206"/>
      <c r="E59" s="216"/>
    </row>
    <row r="60" spans="1:5" ht="57">
      <c r="A60" s="299"/>
      <c r="B60" s="204">
        <v>21</v>
      </c>
      <c r="C60" s="205" t="s">
        <v>124</v>
      </c>
      <c r="D60" s="206"/>
      <c r="E60" s="216"/>
    </row>
    <row r="61" spans="1:5" ht="28.5">
      <c r="A61" s="299"/>
      <c r="B61" s="204">
        <v>22</v>
      </c>
      <c r="C61" s="205" t="s">
        <v>125</v>
      </c>
      <c r="D61" s="206"/>
      <c r="E61" s="217"/>
    </row>
    <row r="62" spans="1:5" ht="42.75">
      <c r="A62" s="299" t="s">
        <v>126</v>
      </c>
      <c r="B62" s="204">
        <v>23</v>
      </c>
      <c r="C62" s="205" t="s">
        <v>127</v>
      </c>
      <c r="D62" s="206">
        <v>22</v>
      </c>
      <c r="E62" s="216" t="s">
        <v>128</v>
      </c>
    </row>
    <row r="63" spans="1:5" ht="42.75">
      <c r="A63" s="299"/>
      <c r="B63" s="204">
        <v>24</v>
      </c>
      <c r="C63" s="205" t="s">
        <v>129</v>
      </c>
      <c r="D63" s="206">
        <v>23</v>
      </c>
      <c r="E63" s="205" t="s">
        <v>130</v>
      </c>
    </row>
    <row r="64" spans="1:5" ht="28.5">
      <c r="A64" s="299"/>
      <c r="B64" s="204">
        <v>25</v>
      </c>
      <c r="C64" s="205" t="s">
        <v>131</v>
      </c>
      <c r="D64" s="206"/>
      <c r="E64" s="216"/>
    </row>
    <row r="65" spans="1:10" ht="71.25">
      <c r="A65" s="300" t="s">
        <v>132</v>
      </c>
      <c r="B65" s="204">
        <v>26</v>
      </c>
      <c r="C65" s="205" t="s">
        <v>133</v>
      </c>
      <c r="D65" s="206">
        <v>24</v>
      </c>
      <c r="E65" s="216" t="s">
        <v>134</v>
      </c>
    </row>
    <row r="66" spans="1:10" ht="45" customHeight="1">
      <c r="A66" s="301"/>
      <c r="B66" s="204"/>
      <c r="C66" s="205"/>
      <c r="D66" s="206"/>
      <c r="E66" s="206"/>
    </row>
    <row r="67" spans="1:10" ht="77.099999999999994" customHeight="1">
      <c r="A67" s="299" t="s">
        <v>135</v>
      </c>
      <c r="B67" s="204">
        <v>27</v>
      </c>
      <c r="C67" s="205" t="s">
        <v>136</v>
      </c>
      <c r="D67" s="206">
        <v>25</v>
      </c>
      <c r="E67" s="205" t="s">
        <v>137</v>
      </c>
    </row>
    <row r="68" spans="1:10" ht="15.95" customHeight="1">
      <c r="A68" s="299"/>
      <c r="B68" s="204"/>
      <c r="C68" s="205"/>
      <c r="D68" s="206">
        <v>26</v>
      </c>
      <c r="E68" s="205" t="s">
        <v>138</v>
      </c>
    </row>
    <row r="69" spans="1:10" ht="50.1" customHeight="1">
      <c r="A69" s="299" t="s">
        <v>139</v>
      </c>
      <c r="B69" s="204">
        <v>28</v>
      </c>
      <c r="C69" s="216" t="s">
        <v>140</v>
      </c>
      <c r="D69" s="206">
        <v>27</v>
      </c>
      <c r="E69" s="216" t="s">
        <v>141</v>
      </c>
    </row>
    <row r="70" spans="1:10" ht="50.1" customHeight="1">
      <c r="A70" s="299"/>
      <c r="B70" s="204">
        <v>29</v>
      </c>
      <c r="C70" s="216" t="s">
        <v>142</v>
      </c>
      <c r="D70" s="206">
        <v>28</v>
      </c>
      <c r="E70" s="216" t="s">
        <v>143</v>
      </c>
    </row>
    <row r="71" spans="1:10" ht="50.1" customHeight="1">
      <c r="A71" s="299"/>
      <c r="B71" s="204"/>
      <c r="C71" s="207"/>
      <c r="D71" s="206">
        <v>29</v>
      </c>
      <c r="E71" s="216" t="s">
        <v>144</v>
      </c>
    </row>
    <row r="72" spans="1:10" ht="50.1" customHeight="1">
      <c r="A72" s="299"/>
      <c r="B72" s="204"/>
      <c r="C72" s="218"/>
      <c r="D72" s="206">
        <v>30</v>
      </c>
      <c r="E72" s="216" t="s">
        <v>145</v>
      </c>
    </row>
    <row r="73" spans="1:10" ht="50.1" customHeight="1">
      <c r="A73" s="299"/>
      <c r="B73" s="204"/>
      <c r="C73" s="216"/>
      <c r="D73" s="206">
        <v>31</v>
      </c>
      <c r="E73" s="216" t="s">
        <v>146</v>
      </c>
    </row>
    <row r="74" spans="1:10" ht="50.1" customHeight="1">
      <c r="A74" s="299"/>
      <c r="B74" s="204"/>
      <c r="C74" s="216"/>
      <c r="D74" s="206">
        <v>32</v>
      </c>
      <c r="E74" s="216" t="s">
        <v>147</v>
      </c>
    </row>
    <row r="75" spans="1:10" ht="50.1" customHeight="1">
      <c r="A75" s="299"/>
      <c r="B75" s="204"/>
      <c r="C75" s="216"/>
      <c r="D75" s="206">
        <v>33</v>
      </c>
      <c r="E75" s="218" t="s">
        <v>148</v>
      </c>
    </row>
    <row r="76" spans="1:10" ht="39.950000000000003" customHeight="1">
      <c r="A76" s="299"/>
      <c r="B76" s="204"/>
      <c r="C76" s="206"/>
      <c r="D76" s="206">
        <v>34</v>
      </c>
      <c r="E76" s="216" t="s">
        <v>149</v>
      </c>
    </row>
    <row r="77" spans="1:10" ht="39.950000000000003" customHeight="1">
      <c r="A77" s="300" t="s">
        <v>150</v>
      </c>
      <c r="B77" s="204">
        <v>30</v>
      </c>
      <c r="C77" s="205" t="s">
        <v>151</v>
      </c>
      <c r="D77" s="206">
        <v>35</v>
      </c>
      <c r="E77" s="205" t="s">
        <v>152</v>
      </c>
    </row>
    <row r="78" spans="1:10" ht="72" customHeight="1">
      <c r="A78" s="302"/>
      <c r="B78" s="204">
        <v>31</v>
      </c>
      <c r="C78" s="205" t="s">
        <v>153</v>
      </c>
      <c r="D78" s="206">
        <v>36</v>
      </c>
      <c r="E78" s="205" t="s">
        <v>154</v>
      </c>
    </row>
    <row r="79" spans="1:10" ht="72" customHeight="1">
      <c r="A79" s="302"/>
      <c r="B79" s="204">
        <v>32</v>
      </c>
      <c r="C79" s="205" t="s">
        <v>155</v>
      </c>
      <c r="D79" s="219">
        <v>37</v>
      </c>
      <c r="E79" s="205" t="s">
        <v>156</v>
      </c>
    </row>
    <row r="80" spans="1:10" ht="72" customHeight="1">
      <c r="A80" s="302"/>
      <c r="B80" s="204">
        <v>33</v>
      </c>
      <c r="C80" s="205" t="s">
        <v>157</v>
      </c>
      <c r="D80" s="219">
        <v>38</v>
      </c>
      <c r="E80" s="205" t="s">
        <v>158</v>
      </c>
      <c r="J80" s="194" t="s">
        <v>159</v>
      </c>
    </row>
    <row r="81" spans="1:6" ht="77.25" customHeight="1">
      <c r="A81" s="302"/>
      <c r="B81" s="220">
        <v>34</v>
      </c>
      <c r="C81" s="221" t="s">
        <v>160</v>
      </c>
      <c r="D81" s="222">
        <v>39</v>
      </c>
      <c r="E81" s="221" t="s">
        <v>161</v>
      </c>
    </row>
    <row r="82" spans="1:6">
      <c r="B82" s="266"/>
      <c r="C82" s="267"/>
      <c r="D82" s="266"/>
    </row>
    <row r="83" spans="1:6" ht="45.75" customHeight="1">
      <c r="A83" s="268" t="s">
        <v>162</v>
      </c>
      <c r="B83" s="310" t="s">
        <v>163</v>
      </c>
      <c r="C83" s="311"/>
      <c r="D83" s="269" t="s">
        <v>164</v>
      </c>
      <c r="E83" s="270" t="s">
        <v>165</v>
      </c>
      <c r="F83" s="271"/>
    </row>
    <row r="84" spans="1:6" ht="36" customHeight="1">
      <c r="A84" s="272" t="s">
        <v>166</v>
      </c>
      <c r="B84" s="312" t="s">
        <v>167</v>
      </c>
      <c r="C84" s="313"/>
      <c r="D84" s="273" t="s">
        <v>168</v>
      </c>
      <c r="E84" s="274" t="s">
        <v>169</v>
      </c>
      <c r="F84" s="271"/>
    </row>
    <row r="85" spans="1:6" ht="18" customHeight="1">
      <c r="E85" s="275"/>
    </row>
    <row r="86" spans="1:6" ht="36" customHeight="1"/>
    <row r="87" spans="1:6" ht="36" customHeight="1"/>
  </sheetData>
  <mergeCells count="27">
    <mergeCell ref="B83:C83"/>
    <mergeCell ref="B84:C84"/>
    <mergeCell ref="B1:D1"/>
    <mergeCell ref="B2:C2"/>
    <mergeCell ref="B4:E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A62:A64"/>
    <mergeCell ref="A65:A66"/>
    <mergeCell ref="A67:A68"/>
    <mergeCell ref="A69:A76"/>
    <mergeCell ref="A77:A81"/>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E737B-B36E-48DC-89F1-1ED3E6AB153E}">
  <sheetPr codeName="Sheet5">
    <tabColor theme="4" tint="-0.249977111117893"/>
  </sheetPr>
  <dimension ref="A1:F13"/>
  <sheetViews>
    <sheetView showGridLines="0" topLeftCell="A11" zoomScale="90" zoomScaleNormal="90" zoomScaleSheetLayoutView="100" workbookViewId="0">
      <selection activeCell="B1" sqref="B1:E1"/>
    </sheetView>
  </sheetViews>
  <sheetFormatPr baseColWidth="10" defaultColWidth="10.42578125" defaultRowHeight="15"/>
  <cols>
    <col min="1" max="1" width="60.85546875" style="240" customWidth="1"/>
    <col min="2" max="2" width="15.85546875" style="241" customWidth="1"/>
    <col min="3" max="5" width="15.85546875" style="242" customWidth="1"/>
    <col min="6" max="6" width="40.85546875" style="240" customWidth="1"/>
    <col min="7" max="7" width="2.7109375" style="226" customWidth="1"/>
    <col min="8" max="16384" width="10.42578125" style="226"/>
  </cols>
  <sheetData>
    <row r="1" spans="1:6" ht="80.099999999999994" customHeight="1">
      <c r="A1" s="225"/>
      <c r="B1" s="318" t="s">
        <v>170</v>
      </c>
      <c r="C1" s="318"/>
      <c r="D1" s="318"/>
      <c r="E1" s="318"/>
      <c r="F1" s="225"/>
    </row>
    <row r="2" spans="1:6">
      <c r="A2" s="319" t="s">
        <v>171</v>
      </c>
      <c r="B2" s="319"/>
      <c r="C2" s="319"/>
      <c r="D2" s="319"/>
      <c r="E2" s="319"/>
      <c r="F2" s="319"/>
    </row>
    <row r="3" spans="1:6" ht="28.5" customHeight="1">
      <c r="A3" s="320" t="s">
        <v>172</v>
      </c>
      <c r="B3" s="321" t="s">
        <v>173</v>
      </c>
      <c r="C3" s="321"/>
      <c r="D3" s="321"/>
      <c r="E3" s="321"/>
      <c r="F3" s="227" t="s">
        <v>174</v>
      </c>
    </row>
    <row r="4" spans="1:6" ht="46.5" customHeight="1">
      <c r="A4" s="320"/>
      <c r="B4" s="228" t="s">
        <v>175</v>
      </c>
      <c r="C4" s="228" t="s">
        <v>176</v>
      </c>
      <c r="D4" s="228" t="s">
        <v>177</v>
      </c>
      <c r="E4" s="228" t="s">
        <v>178</v>
      </c>
      <c r="F4" s="229"/>
    </row>
    <row r="5" spans="1:6" ht="65.099999999999994" customHeight="1">
      <c r="A5" s="230" t="s">
        <v>179</v>
      </c>
      <c r="B5" s="231"/>
      <c r="C5" s="232"/>
      <c r="D5" s="232">
        <v>8.9</v>
      </c>
      <c r="E5" s="232">
        <v>13.16</v>
      </c>
      <c r="F5" s="233" t="s">
        <v>180</v>
      </c>
    </row>
    <row r="6" spans="1:6" ht="65.099999999999994" customHeight="1">
      <c r="A6" s="234" t="s">
        <v>181</v>
      </c>
      <c r="B6" s="231"/>
      <c r="C6" s="232"/>
      <c r="D6" s="232">
        <v>11</v>
      </c>
      <c r="E6" s="232" t="s">
        <v>182</v>
      </c>
      <c r="F6" s="233" t="s">
        <v>180</v>
      </c>
    </row>
    <row r="7" spans="1:6" ht="65.099999999999994" customHeight="1">
      <c r="A7" s="234" t="s">
        <v>183</v>
      </c>
      <c r="B7" s="235"/>
      <c r="C7" s="236"/>
      <c r="D7" s="236">
        <v>1</v>
      </c>
      <c r="E7" s="236" t="s">
        <v>184</v>
      </c>
      <c r="F7" s="233" t="s">
        <v>180</v>
      </c>
    </row>
    <row r="8" spans="1:6" ht="65.099999999999994" customHeight="1">
      <c r="A8" s="237" t="s">
        <v>185</v>
      </c>
      <c r="B8" s="235">
        <v>16</v>
      </c>
      <c r="C8" s="236">
        <v>3.4</v>
      </c>
      <c r="D8" s="236" t="s">
        <v>186</v>
      </c>
      <c r="E8" s="236" t="s">
        <v>187</v>
      </c>
      <c r="F8" s="233" t="s">
        <v>180</v>
      </c>
    </row>
    <row r="9" spans="1:6" ht="78.95" customHeight="1">
      <c r="A9" s="237" t="s">
        <v>188</v>
      </c>
      <c r="B9" s="235" t="s">
        <v>189</v>
      </c>
      <c r="C9" s="235">
        <v>7</v>
      </c>
      <c r="D9" s="232" t="s">
        <v>190</v>
      </c>
      <c r="E9" s="232" t="s">
        <v>191</v>
      </c>
      <c r="F9" s="233" t="s">
        <v>180</v>
      </c>
    </row>
    <row r="10" spans="1:6" ht="65.099999999999994" customHeight="1">
      <c r="A10" s="234" t="s">
        <v>192</v>
      </c>
      <c r="B10" s="231"/>
      <c r="C10" s="232"/>
      <c r="D10" s="232" t="s">
        <v>193</v>
      </c>
      <c r="E10" s="232">
        <v>28</v>
      </c>
      <c r="F10" s="233" t="s">
        <v>180</v>
      </c>
    </row>
    <row r="11" spans="1:6" ht="65.099999999999994" customHeight="1">
      <c r="A11" s="238" t="s">
        <v>194</v>
      </c>
      <c r="B11" s="235"/>
      <c r="C11" s="236"/>
      <c r="D11" s="236" t="s">
        <v>195</v>
      </c>
      <c r="E11" s="236">
        <v>20.21</v>
      </c>
      <c r="F11" s="239" t="s">
        <v>180</v>
      </c>
    </row>
    <row r="12" spans="1:6" ht="65.099999999999994" customHeight="1">
      <c r="A12" s="238" t="s">
        <v>196</v>
      </c>
      <c r="B12" s="235"/>
      <c r="C12" s="236"/>
      <c r="D12" s="232" t="s">
        <v>197</v>
      </c>
      <c r="E12" s="236" t="s">
        <v>198</v>
      </c>
      <c r="F12" s="239" t="s">
        <v>180</v>
      </c>
    </row>
    <row r="13" spans="1:6" ht="65.099999999999994" customHeight="1">
      <c r="A13" s="238" t="s">
        <v>199</v>
      </c>
      <c r="B13" s="235">
        <v>2.17</v>
      </c>
      <c r="C13" s="236">
        <v>8</v>
      </c>
      <c r="D13" s="236">
        <v>1</v>
      </c>
      <c r="E13" s="236" t="s">
        <v>200</v>
      </c>
      <c r="F13" s="239" t="s">
        <v>201</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54C7BB67-FB12-434A-BE28-551CE4BDF118}"/>
    <dataValidation allowBlank="1" showInputMessage="1" showErrorMessage="1" prompt="Proponer y escribir en una frase la estrategia para gestionar la debilidad, la oportunidad, la amenaza o la fortaleza.Usar verbo de acción en infinitivo._x000a_" sqref="G1 A3" xr:uid="{F98F5097-B8CD-48FA-82CA-7C4B1E15D6E8}"/>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8" zoomScale="112" zoomScaleNormal="112" workbookViewId="0">
      <selection activeCell="F15" sqref="F15:G15"/>
    </sheetView>
  </sheetViews>
  <sheetFormatPr baseColWidth="10" defaultColWidth="11.42578125" defaultRowHeight="14.25"/>
  <cols>
    <col min="1" max="1" width="2.7109375" style="10" customWidth="1"/>
    <col min="2" max="2" width="24.7109375" style="10" customWidth="1"/>
    <col min="3" max="3" width="11.28515625" style="40" customWidth="1"/>
    <col min="4" max="4" width="19.28515625" style="40" customWidth="1"/>
    <col min="5" max="5" width="7.5703125" style="10" customWidth="1"/>
    <col min="6" max="6" width="24.7109375" style="10" customWidth="1"/>
    <col min="7" max="7" width="79.140625" style="10" customWidth="1"/>
    <col min="8" max="8" width="11.42578125" style="10"/>
    <col min="9" max="9" width="32" style="10" customWidth="1"/>
    <col min="10" max="16384" width="11.42578125" style="10"/>
  </cols>
  <sheetData>
    <row r="1" spans="2:9" ht="15" thickBot="1"/>
    <row r="2" spans="2:9" ht="18">
      <c r="B2" s="322" t="s">
        <v>202</v>
      </c>
      <c r="C2" s="323"/>
      <c r="D2" s="323"/>
      <c r="E2" s="323"/>
      <c r="F2" s="323"/>
      <c r="G2" s="324"/>
    </row>
    <row r="3" spans="2:9" ht="15">
      <c r="B3" s="325" t="s">
        <v>203</v>
      </c>
      <c r="C3" s="326"/>
      <c r="D3" s="327"/>
      <c r="E3" s="327"/>
      <c r="F3" s="327"/>
      <c r="G3" s="328"/>
    </row>
    <row r="4" spans="2:9" ht="88.5" customHeight="1">
      <c r="B4" s="329" t="s">
        <v>204</v>
      </c>
      <c r="C4" s="330"/>
      <c r="D4" s="330"/>
      <c r="E4" s="330"/>
      <c r="F4" s="330"/>
      <c r="G4" s="331"/>
    </row>
    <row r="5" spans="2:9" ht="15">
      <c r="B5" s="104"/>
      <c r="C5" s="121"/>
      <c r="D5" s="122"/>
      <c r="E5" s="123"/>
      <c r="F5" s="123"/>
      <c r="G5" s="123"/>
    </row>
    <row r="6" spans="2:9" ht="16.5" customHeight="1">
      <c r="B6" s="332" t="s">
        <v>205</v>
      </c>
      <c r="C6" s="333"/>
      <c r="D6" s="333"/>
      <c r="E6" s="333"/>
      <c r="F6" s="333"/>
      <c r="G6" s="334"/>
    </row>
    <row r="7" spans="2:9" ht="76.5" customHeight="1">
      <c r="B7" s="332"/>
      <c r="C7" s="333"/>
      <c r="D7" s="333"/>
      <c r="E7" s="333"/>
      <c r="F7" s="333"/>
      <c r="G7" s="334"/>
    </row>
    <row r="8" spans="2:9" ht="15" thickBot="1">
      <c r="B8" s="124"/>
      <c r="C8" s="125"/>
      <c r="D8" s="125"/>
      <c r="E8" s="126"/>
      <c r="F8" s="127"/>
      <c r="G8" s="127"/>
    </row>
    <row r="9" spans="2:9">
      <c r="B9" s="128"/>
      <c r="C9" s="129" t="s">
        <v>206</v>
      </c>
      <c r="D9" s="335" t="s">
        <v>207</v>
      </c>
      <c r="E9" s="336"/>
      <c r="F9" s="337" t="s">
        <v>208</v>
      </c>
      <c r="G9" s="338"/>
    </row>
    <row r="10" spans="2:9" ht="15" customHeight="1">
      <c r="B10" s="130"/>
      <c r="C10" s="106">
        <v>5</v>
      </c>
      <c r="D10" s="339" t="s">
        <v>209</v>
      </c>
      <c r="E10" s="340"/>
      <c r="F10" s="341" t="s">
        <v>210</v>
      </c>
      <c r="G10" s="342"/>
      <c r="H10" s="368"/>
      <c r="I10" s="368"/>
    </row>
    <row r="11" spans="2:9">
      <c r="B11" s="130"/>
      <c r="C11" s="106">
        <v>5</v>
      </c>
      <c r="D11" s="339" t="s">
        <v>211</v>
      </c>
      <c r="E11" s="340"/>
      <c r="F11" s="341" t="s">
        <v>212</v>
      </c>
      <c r="G11" s="342"/>
      <c r="H11" s="368"/>
      <c r="I11" s="368"/>
    </row>
    <row r="12" spans="2:9">
      <c r="B12" s="130"/>
      <c r="C12" s="106">
        <v>5</v>
      </c>
      <c r="D12" s="339" t="s">
        <v>213</v>
      </c>
      <c r="E12" s="340"/>
      <c r="F12" s="341" t="s">
        <v>214</v>
      </c>
      <c r="G12" s="342"/>
      <c r="H12" s="368"/>
      <c r="I12" s="368"/>
    </row>
    <row r="13" spans="2:9" ht="27.75" customHeight="1">
      <c r="B13" s="130"/>
      <c r="C13" s="106">
        <v>5</v>
      </c>
      <c r="D13" s="339" t="s">
        <v>215</v>
      </c>
      <c r="E13" s="340"/>
      <c r="F13" s="341" t="s">
        <v>216</v>
      </c>
      <c r="G13" s="342"/>
      <c r="H13" s="368"/>
      <c r="I13" s="368"/>
    </row>
    <row r="14" spans="2:9">
      <c r="B14" s="130"/>
      <c r="C14" s="106">
        <v>5</v>
      </c>
      <c r="D14" s="339" t="s">
        <v>217</v>
      </c>
      <c r="E14" s="340"/>
      <c r="F14" s="341" t="s">
        <v>218</v>
      </c>
      <c r="G14" s="342"/>
      <c r="H14" s="368"/>
      <c r="I14" s="368"/>
    </row>
    <row r="15" spans="2:9" ht="41.25" customHeight="1">
      <c r="B15" s="130"/>
      <c r="C15" s="106">
        <v>5</v>
      </c>
      <c r="D15" s="339" t="s">
        <v>219</v>
      </c>
      <c r="E15" s="340"/>
      <c r="F15" s="341" t="s">
        <v>220</v>
      </c>
      <c r="G15" s="342"/>
      <c r="H15" s="368"/>
      <c r="I15" s="368"/>
    </row>
    <row r="16" spans="2:9" ht="41.25" customHeight="1">
      <c r="B16" s="130"/>
      <c r="C16" s="106">
        <v>5</v>
      </c>
      <c r="D16" s="343" t="s">
        <v>221</v>
      </c>
      <c r="E16" s="344"/>
      <c r="F16" s="341" t="s">
        <v>222</v>
      </c>
      <c r="G16" s="342"/>
      <c r="H16" s="368"/>
      <c r="I16" s="368"/>
    </row>
    <row r="17" spans="2:9" ht="51.75" customHeight="1">
      <c r="B17" s="130"/>
      <c r="C17" s="106">
        <v>5</v>
      </c>
      <c r="D17" s="344" t="s">
        <v>223</v>
      </c>
      <c r="E17" s="347"/>
      <c r="F17" s="341" t="s">
        <v>224</v>
      </c>
      <c r="G17" s="342"/>
      <c r="H17" s="368"/>
      <c r="I17" s="368"/>
    </row>
    <row r="18" spans="2:9" ht="51.75" customHeight="1">
      <c r="B18" s="130"/>
      <c r="C18" s="106">
        <v>5</v>
      </c>
      <c r="D18" s="343" t="s">
        <v>225</v>
      </c>
      <c r="E18" s="344"/>
      <c r="F18" s="341" t="s">
        <v>226</v>
      </c>
      <c r="G18" s="342"/>
      <c r="H18" s="368"/>
      <c r="I18" s="368"/>
    </row>
    <row r="19" spans="2:9" ht="51.75" customHeight="1">
      <c r="B19" s="130"/>
      <c r="C19" s="106">
        <v>5</v>
      </c>
      <c r="D19" s="110" t="s">
        <v>227</v>
      </c>
      <c r="E19" s="111"/>
      <c r="F19" s="341" t="s">
        <v>228</v>
      </c>
      <c r="G19" s="342"/>
      <c r="H19" s="368"/>
      <c r="I19" s="368"/>
    </row>
    <row r="20" spans="2:9" ht="51.75" customHeight="1">
      <c r="B20" s="130"/>
      <c r="C20" s="106">
        <v>5</v>
      </c>
      <c r="D20" s="110" t="s">
        <v>229</v>
      </c>
      <c r="E20" s="111"/>
      <c r="F20" s="341" t="s">
        <v>230</v>
      </c>
      <c r="G20" s="342"/>
      <c r="H20" s="368"/>
      <c r="I20" s="368"/>
    </row>
    <row r="21" spans="2:9" ht="66.75" customHeight="1">
      <c r="B21" s="130"/>
      <c r="C21" s="106">
        <v>5</v>
      </c>
      <c r="D21" s="343" t="s">
        <v>231</v>
      </c>
      <c r="E21" s="344"/>
      <c r="F21" s="341" t="s">
        <v>232</v>
      </c>
      <c r="G21" s="342"/>
      <c r="H21" s="368"/>
      <c r="I21" s="368"/>
    </row>
    <row r="22" spans="2:9" ht="36" customHeight="1">
      <c r="B22" s="130"/>
      <c r="C22" s="106">
        <v>5</v>
      </c>
      <c r="D22" s="345" t="s">
        <v>233</v>
      </c>
      <c r="E22" s="346"/>
      <c r="F22" s="341" t="s">
        <v>234</v>
      </c>
      <c r="G22" s="342"/>
      <c r="H22" s="377"/>
      <c r="I22" s="377"/>
    </row>
    <row r="23" spans="2:9" ht="26.25" customHeight="1">
      <c r="B23" s="130"/>
      <c r="C23" s="106">
        <v>5</v>
      </c>
      <c r="D23" s="360" t="s">
        <v>235</v>
      </c>
      <c r="E23" s="360"/>
      <c r="F23" s="361" t="s">
        <v>236</v>
      </c>
      <c r="G23" s="342"/>
      <c r="H23" s="368"/>
      <c r="I23" s="368"/>
    </row>
    <row r="24" spans="2:9" ht="26.25" customHeight="1">
      <c r="B24" s="130"/>
      <c r="C24" s="106">
        <v>5</v>
      </c>
      <c r="D24" s="360" t="s">
        <v>237</v>
      </c>
      <c r="E24" s="360"/>
      <c r="F24" s="361" t="s">
        <v>238</v>
      </c>
      <c r="G24" s="342"/>
      <c r="H24" s="368"/>
      <c r="I24" s="368"/>
    </row>
    <row r="25" spans="2:9" ht="26.25" customHeight="1">
      <c r="B25" s="130"/>
      <c r="C25" s="106">
        <v>5</v>
      </c>
      <c r="D25" s="362" t="s">
        <v>239</v>
      </c>
      <c r="E25" s="363"/>
      <c r="F25" s="361" t="s">
        <v>240</v>
      </c>
      <c r="G25" s="342"/>
      <c r="H25" s="368"/>
      <c r="I25" s="368"/>
    </row>
    <row r="26" spans="2:9" ht="27" customHeight="1">
      <c r="B26" s="131"/>
      <c r="C26" s="348" t="s">
        <v>241</v>
      </c>
      <c r="D26" s="349"/>
      <c r="E26" s="349"/>
      <c r="F26" s="349"/>
      <c r="G26" s="350"/>
    </row>
    <row r="27" spans="2:9" ht="27" customHeight="1">
      <c r="B27" s="351" t="s">
        <v>242</v>
      </c>
      <c r="C27" s="352"/>
      <c r="D27" s="352"/>
      <c r="E27" s="352"/>
      <c r="F27" s="352"/>
      <c r="G27" s="353"/>
    </row>
    <row r="28" spans="2:9" ht="10.5" customHeight="1">
      <c r="B28" s="132"/>
      <c r="D28" s="133"/>
      <c r="E28" s="134"/>
      <c r="F28" s="135"/>
      <c r="G28" s="135"/>
    </row>
    <row r="29" spans="2:9">
      <c r="B29" s="132"/>
      <c r="C29" s="136"/>
      <c r="D29" s="354" t="s">
        <v>207</v>
      </c>
      <c r="E29" s="354"/>
      <c r="F29" s="355" t="s">
        <v>208</v>
      </c>
      <c r="G29" s="356"/>
    </row>
    <row r="30" spans="2:9">
      <c r="B30" s="132"/>
      <c r="D30" s="357" t="s">
        <v>209</v>
      </c>
      <c r="E30" s="357"/>
      <c r="F30" s="358" t="s">
        <v>243</v>
      </c>
      <c r="G30" s="359"/>
      <c r="H30" s="368"/>
      <c r="I30" s="368"/>
    </row>
    <row r="31" spans="2:9">
      <c r="B31" s="132"/>
      <c r="D31" s="357" t="s">
        <v>211</v>
      </c>
      <c r="E31" s="357"/>
      <c r="F31" s="358" t="s">
        <v>244</v>
      </c>
      <c r="G31" s="359"/>
      <c r="H31" s="368"/>
      <c r="I31" s="368"/>
    </row>
    <row r="32" spans="2:9">
      <c r="B32" s="132"/>
      <c r="D32" s="357" t="s">
        <v>213</v>
      </c>
      <c r="E32" s="357"/>
      <c r="F32" s="358" t="s">
        <v>245</v>
      </c>
      <c r="G32" s="359"/>
      <c r="H32" s="368"/>
      <c r="I32" s="368"/>
    </row>
    <row r="33" spans="2:9">
      <c r="B33" s="132"/>
      <c r="D33" s="357" t="s">
        <v>215</v>
      </c>
      <c r="E33" s="357"/>
      <c r="F33" s="358" t="s">
        <v>246</v>
      </c>
      <c r="G33" s="359"/>
      <c r="H33" s="368"/>
      <c r="I33" s="368"/>
    </row>
    <row r="34" spans="2:9">
      <c r="B34" s="132"/>
      <c r="D34" s="357" t="s">
        <v>217</v>
      </c>
      <c r="E34" s="357"/>
      <c r="F34" s="358" t="s">
        <v>247</v>
      </c>
      <c r="G34" s="359"/>
      <c r="H34" s="368"/>
      <c r="I34" s="368"/>
    </row>
    <row r="35" spans="2:9" ht="40.9" customHeight="1">
      <c r="B35" s="132"/>
      <c r="D35" s="357" t="s">
        <v>248</v>
      </c>
      <c r="E35" s="357"/>
      <c r="F35" s="358" t="s">
        <v>249</v>
      </c>
      <c r="G35" s="359"/>
      <c r="H35" s="368"/>
      <c r="I35" s="368"/>
    </row>
    <row r="36" spans="2:9" ht="42" customHeight="1">
      <c r="B36" s="105"/>
      <c r="C36" s="137"/>
      <c r="D36" s="357" t="s">
        <v>250</v>
      </c>
      <c r="E36" s="357"/>
      <c r="F36" s="358" t="s">
        <v>251</v>
      </c>
      <c r="G36" s="359"/>
      <c r="H36" s="378"/>
      <c r="I36" s="378"/>
    </row>
    <row r="37" spans="2:9" ht="30.75" customHeight="1">
      <c r="B37" s="105"/>
      <c r="C37" s="137"/>
      <c r="D37" s="357" t="s">
        <v>252</v>
      </c>
      <c r="E37" s="357"/>
      <c r="F37" s="364" t="s">
        <v>253</v>
      </c>
      <c r="G37" s="365"/>
      <c r="H37" s="378"/>
      <c r="I37" s="378"/>
    </row>
    <row r="38" spans="2:9" ht="33" customHeight="1">
      <c r="B38" s="105"/>
      <c r="C38" s="137"/>
      <c r="D38" s="357" t="s">
        <v>254</v>
      </c>
      <c r="E38" s="357"/>
      <c r="F38" s="364" t="s">
        <v>253</v>
      </c>
      <c r="G38" s="365"/>
      <c r="H38" s="378"/>
      <c r="I38" s="378"/>
    </row>
    <row r="39" spans="2:9" ht="30" customHeight="1">
      <c r="B39" s="105"/>
      <c r="C39" s="137"/>
      <c r="D39" s="357" t="s">
        <v>255</v>
      </c>
      <c r="E39" s="357"/>
      <c r="F39" s="364" t="s">
        <v>253</v>
      </c>
      <c r="G39" s="365"/>
      <c r="H39" s="378"/>
      <c r="I39" s="378"/>
    </row>
    <row r="40" spans="2:9" ht="30" customHeight="1">
      <c r="B40" s="105"/>
      <c r="C40" s="137"/>
      <c r="D40" s="357" t="s">
        <v>256</v>
      </c>
      <c r="E40" s="357"/>
      <c r="F40" s="364" t="s">
        <v>253</v>
      </c>
      <c r="G40" s="365"/>
      <c r="H40" s="378"/>
      <c r="I40" s="378"/>
    </row>
    <row r="41" spans="2:9" ht="30" customHeight="1">
      <c r="B41" s="105"/>
      <c r="C41" s="137"/>
      <c r="D41" s="366" t="s">
        <v>257</v>
      </c>
      <c r="E41" s="367"/>
      <c r="F41" s="358" t="s">
        <v>258</v>
      </c>
      <c r="G41" s="359"/>
      <c r="H41" s="378"/>
      <c r="I41" s="378"/>
    </row>
    <row r="42" spans="2:9" ht="35.25" customHeight="1">
      <c r="B42" s="105"/>
      <c r="C42" s="137"/>
      <c r="D42" s="357" t="s">
        <v>259</v>
      </c>
      <c r="E42" s="357"/>
      <c r="F42" s="358" t="s">
        <v>260</v>
      </c>
      <c r="G42" s="359"/>
      <c r="H42" s="378"/>
      <c r="I42" s="378"/>
    </row>
    <row r="43" spans="2:9" ht="31.5" customHeight="1">
      <c r="B43" s="105"/>
      <c r="C43" s="137"/>
      <c r="D43" s="357" t="s">
        <v>252</v>
      </c>
      <c r="E43" s="357"/>
      <c r="F43" s="364" t="s">
        <v>253</v>
      </c>
      <c r="G43" s="365"/>
      <c r="H43" s="378"/>
      <c r="I43" s="378"/>
    </row>
    <row r="44" spans="2:9" ht="35.25" customHeight="1">
      <c r="B44" s="105"/>
      <c r="C44" s="137"/>
      <c r="D44" s="357" t="s">
        <v>261</v>
      </c>
      <c r="E44" s="357"/>
      <c r="F44" s="364" t="s">
        <v>253</v>
      </c>
      <c r="G44" s="365"/>
      <c r="H44" s="378"/>
      <c r="I44" s="378"/>
    </row>
    <row r="45" spans="2:9" ht="57" customHeight="1">
      <c r="B45" s="105"/>
      <c r="C45" s="137"/>
      <c r="D45" s="357" t="s">
        <v>256</v>
      </c>
      <c r="E45" s="357"/>
      <c r="F45" s="364" t="s">
        <v>253</v>
      </c>
      <c r="G45" s="365"/>
      <c r="H45" s="378"/>
      <c r="I45" s="378"/>
    </row>
    <row r="46" spans="2:9" ht="32.25" customHeight="1">
      <c r="B46" s="105"/>
      <c r="C46" s="137"/>
      <c r="D46" s="357" t="s">
        <v>254</v>
      </c>
      <c r="E46" s="357"/>
      <c r="F46" s="364" t="s">
        <v>253</v>
      </c>
      <c r="G46" s="365"/>
      <c r="H46" s="378"/>
      <c r="I46" s="378"/>
    </row>
    <row r="47" spans="2:9" ht="32.25" customHeight="1">
      <c r="B47" s="105"/>
      <c r="C47" s="137"/>
      <c r="D47" s="366" t="s">
        <v>262</v>
      </c>
      <c r="E47" s="367"/>
      <c r="F47" s="375" t="s">
        <v>263</v>
      </c>
      <c r="G47" s="376"/>
      <c r="H47" s="378"/>
      <c r="I47" s="378"/>
    </row>
    <row r="48" spans="2:9" ht="32.25" customHeight="1">
      <c r="B48" s="105"/>
      <c r="C48" s="137"/>
      <c r="D48" s="357" t="s">
        <v>264</v>
      </c>
      <c r="E48" s="357"/>
      <c r="F48" s="358" t="s">
        <v>265</v>
      </c>
      <c r="G48" s="359"/>
      <c r="H48" s="378"/>
      <c r="I48" s="378"/>
    </row>
    <row r="49" spans="2:9" ht="32.25" customHeight="1">
      <c r="B49" s="105"/>
      <c r="C49" s="137"/>
      <c r="D49" s="357" t="s">
        <v>266</v>
      </c>
      <c r="E49" s="357"/>
      <c r="F49" s="358" t="s">
        <v>267</v>
      </c>
      <c r="G49" s="359"/>
      <c r="H49" s="378"/>
      <c r="I49" s="378"/>
    </row>
    <row r="50" spans="2:9" ht="32.25" customHeight="1">
      <c r="B50" s="105"/>
      <c r="C50" s="137"/>
      <c r="D50" s="357" t="s">
        <v>268</v>
      </c>
      <c r="E50" s="357"/>
      <c r="F50" s="358" t="s">
        <v>269</v>
      </c>
      <c r="G50" s="359"/>
      <c r="H50" s="378"/>
      <c r="I50" s="378"/>
    </row>
    <row r="51" spans="2:9" ht="32.25" customHeight="1">
      <c r="B51" s="105"/>
      <c r="C51" s="137"/>
      <c r="D51" s="133"/>
      <c r="E51" s="133"/>
      <c r="F51" s="135"/>
      <c r="G51" s="135"/>
      <c r="H51" s="378"/>
      <c r="I51" s="378"/>
    </row>
    <row r="52" spans="2:9" ht="32.25" customHeight="1">
      <c r="B52" s="105"/>
      <c r="C52" s="137"/>
      <c r="D52" s="133"/>
      <c r="E52" s="133"/>
      <c r="F52" s="135"/>
      <c r="G52" s="135"/>
    </row>
    <row r="53" spans="2:9" ht="32.25" customHeight="1">
      <c r="B53" s="105"/>
      <c r="C53" s="137"/>
      <c r="D53" s="133"/>
      <c r="E53" s="133"/>
      <c r="F53" s="135"/>
      <c r="G53" s="135"/>
    </row>
    <row r="54" spans="2:9" ht="21.75" customHeight="1">
      <c r="B54" s="369" t="s">
        <v>270</v>
      </c>
      <c r="C54" s="370"/>
      <c r="D54" s="370"/>
      <c r="E54" s="370"/>
      <c r="F54" s="370"/>
      <c r="G54" s="371"/>
    </row>
    <row r="55" spans="2:9" ht="21.75" customHeight="1">
      <c r="B55" s="369" t="s">
        <v>271</v>
      </c>
      <c r="C55" s="370"/>
      <c r="D55" s="370"/>
      <c r="E55" s="370"/>
      <c r="F55" s="370"/>
      <c r="G55" s="371"/>
    </row>
    <row r="56" spans="2:9" ht="20.25" customHeight="1">
      <c r="B56" s="369" t="s">
        <v>272</v>
      </c>
      <c r="C56" s="370"/>
      <c r="D56" s="370"/>
      <c r="E56" s="370"/>
      <c r="F56" s="370"/>
      <c r="G56" s="371"/>
    </row>
    <row r="57" spans="2:9" ht="20.25" customHeight="1">
      <c r="B57" s="369" t="s">
        <v>273</v>
      </c>
      <c r="C57" s="370"/>
      <c r="D57" s="370"/>
      <c r="E57" s="370"/>
      <c r="F57" s="370"/>
      <c r="G57" s="371"/>
    </row>
    <row r="58" spans="2:9" ht="18" customHeight="1" thickBot="1">
      <c r="B58" s="372" t="s">
        <v>274</v>
      </c>
      <c r="C58" s="373"/>
      <c r="D58" s="373"/>
      <c r="E58" s="373"/>
      <c r="F58" s="373"/>
      <c r="G58" s="374"/>
    </row>
    <row r="59" spans="2:9">
      <c r="B59" s="138"/>
      <c r="C59" s="139"/>
      <c r="D59" s="138"/>
      <c r="E59" s="138"/>
      <c r="F59" s="138"/>
      <c r="G59" s="138"/>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79"/>
  <sheetViews>
    <sheetView showGridLines="0" tabSelected="1" zoomScale="90" zoomScaleNormal="90" zoomScalePageLayoutView="50" workbookViewId="0">
      <selection activeCell="G10" sqref="G10:G19"/>
    </sheetView>
  </sheetViews>
  <sheetFormatPr baseColWidth="10" defaultColWidth="11.42578125" defaultRowHeight="15"/>
  <cols>
    <col min="1" max="1" width="5" bestFit="1" customWidth="1"/>
    <col min="2" max="2" width="36.7109375" customWidth="1"/>
    <col min="3" max="3" width="35.7109375" customWidth="1"/>
    <col min="4" max="4" width="52.5703125" style="115" customWidth="1"/>
    <col min="5" max="5" width="27.42578125" customWidth="1"/>
    <col min="6" max="6" width="22" customWidth="1"/>
    <col min="7" max="7" width="17.28515625" bestFit="1" customWidth="1"/>
    <col min="8" max="8" width="26.28515625" customWidth="1"/>
    <col min="9" max="9" width="37.28515625" customWidth="1"/>
    <col min="10" max="10" width="33.28515625" customWidth="1"/>
    <col min="11" max="11" width="25.5703125" customWidth="1"/>
    <col min="12" max="12" width="8.140625" customWidth="1"/>
    <col min="13" max="13" width="25.5703125" customWidth="1"/>
    <col min="14" max="14" width="26.28515625" customWidth="1"/>
    <col min="15" max="15" width="0.42578125" customWidth="1"/>
    <col min="16" max="267" width="11.42578125" style="11"/>
    <col min="268" max="16384" width="11.42578125" style="16"/>
  </cols>
  <sheetData>
    <row r="1" spans="1:267" s="13" customFormat="1" ht="27">
      <c r="A1" s="418"/>
      <c r="B1" s="419"/>
      <c r="C1" s="419"/>
      <c r="D1" s="113"/>
      <c r="E1" s="35"/>
      <c r="F1" s="35"/>
      <c r="G1" s="35"/>
      <c r="H1" s="35"/>
      <c r="I1" s="35"/>
      <c r="J1" s="35"/>
      <c r="K1" s="35"/>
      <c r="L1" s="35"/>
      <c r="M1" s="35"/>
      <c r="N1" s="36"/>
      <c r="O1" s="3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row>
    <row r="2" spans="1:267" s="13" customFormat="1" ht="27">
      <c r="A2" s="420"/>
      <c r="B2" s="421"/>
      <c r="C2" s="421"/>
      <c r="D2" s="114"/>
      <c r="E2" s="30"/>
      <c r="F2" s="30"/>
      <c r="G2" s="30"/>
      <c r="H2" s="30"/>
      <c r="I2" s="30"/>
      <c r="J2" s="30"/>
      <c r="K2" s="30"/>
      <c r="L2" s="30"/>
      <c r="M2" s="30"/>
      <c r="N2" s="37"/>
      <c r="O2" s="3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row>
    <row r="3" spans="1:267" s="13" customFormat="1" ht="27">
      <c r="A3" s="38"/>
      <c r="B3" s="1"/>
      <c r="C3" s="1"/>
      <c r="D3" s="114"/>
      <c r="E3" s="30"/>
      <c r="F3" s="30"/>
      <c r="G3" s="30"/>
      <c r="H3" s="30"/>
      <c r="I3" s="30"/>
      <c r="J3" s="30"/>
      <c r="K3" s="30"/>
      <c r="L3" s="30"/>
      <c r="M3" s="30"/>
      <c r="N3" s="37"/>
      <c r="O3" s="30"/>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row>
    <row r="4" spans="1:267" s="13" customFormat="1" ht="18">
      <c r="A4" s="422" t="s">
        <v>275</v>
      </c>
      <c r="B4" s="422"/>
      <c r="C4" s="422"/>
      <c r="D4" s="429" t="s">
        <v>5</v>
      </c>
      <c r="E4" s="430"/>
      <c r="F4" s="430"/>
      <c r="G4" s="430"/>
      <c r="H4" s="430"/>
      <c r="I4" s="430"/>
      <c r="J4" s="430"/>
      <c r="K4" s="430"/>
      <c r="L4" s="430"/>
      <c r="M4" s="430"/>
      <c r="N4" s="431"/>
      <c r="O4" s="190"/>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row>
    <row r="5" spans="1:267" s="13" customFormat="1" ht="38.450000000000003" customHeight="1">
      <c r="A5" s="422" t="s">
        <v>276</v>
      </c>
      <c r="B5" s="422"/>
      <c r="C5" s="422"/>
      <c r="D5" s="429" t="s">
        <v>34</v>
      </c>
      <c r="E5" s="430"/>
      <c r="F5" s="430"/>
      <c r="G5" s="430"/>
      <c r="H5" s="430"/>
      <c r="I5" s="430"/>
      <c r="J5" s="430"/>
      <c r="K5" s="430"/>
      <c r="L5" s="430"/>
      <c r="M5" s="430"/>
      <c r="N5" s="431"/>
      <c r="O5" s="189"/>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row>
    <row r="6" spans="1:267" s="13" customFormat="1" ht="18">
      <c r="A6" s="422" t="s">
        <v>277</v>
      </c>
      <c r="B6" s="422"/>
      <c r="C6" s="422"/>
      <c r="D6" s="429" t="s">
        <v>278</v>
      </c>
      <c r="E6" s="430"/>
      <c r="F6" s="430"/>
      <c r="G6" s="430"/>
      <c r="H6" s="430"/>
      <c r="I6" s="430"/>
      <c r="J6" s="430"/>
      <c r="K6" s="430"/>
      <c r="L6" s="430"/>
      <c r="M6" s="430"/>
      <c r="N6" s="431"/>
      <c r="O6" s="140"/>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row>
    <row r="7" spans="1:267" s="13" customFormat="1" ht="15.6" customHeight="1" thickBot="1">
      <c r="A7" s="141" t="s">
        <v>279</v>
      </c>
      <c r="B7" s="142"/>
      <c r="C7" s="142"/>
      <c r="D7" s="426" t="s">
        <v>280</v>
      </c>
      <c r="E7" s="432" t="s">
        <v>281</v>
      </c>
      <c r="F7" s="433"/>
      <c r="G7" s="433"/>
      <c r="H7" s="434"/>
      <c r="I7" s="448" t="s">
        <v>282</v>
      </c>
      <c r="J7" s="449"/>
      <c r="K7" s="449"/>
      <c r="L7" s="449"/>
      <c r="M7" s="450"/>
      <c r="N7" s="446" t="s">
        <v>283</v>
      </c>
      <c r="O7" s="447"/>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row>
    <row r="8" spans="1:267" s="13" customFormat="1" ht="17.25" customHeight="1" thickTop="1">
      <c r="A8" s="423" t="s">
        <v>284</v>
      </c>
      <c r="B8" s="425" t="s">
        <v>285</v>
      </c>
      <c r="C8" s="112" t="s">
        <v>286</v>
      </c>
      <c r="D8" s="426"/>
      <c r="E8" s="427" t="s">
        <v>223</v>
      </c>
      <c r="F8" s="427" t="s">
        <v>287</v>
      </c>
      <c r="G8" s="427" t="s">
        <v>288</v>
      </c>
      <c r="H8" s="427" t="s">
        <v>229</v>
      </c>
      <c r="I8" s="435" t="s">
        <v>289</v>
      </c>
      <c r="J8" s="107" t="s">
        <v>290</v>
      </c>
      <c r="K8" s="435" t="s">
        <v>282</v>
      </c>
      <c r="L8" s="435" t="s">
        <v>291</v>
      </c>
      <c r="M8" s="435" t="s">
        <v>292</v>
      </c>
      <c r="N8" s="443" t="s">
        <v>293</v>
      </c>
      <c r="O8" s="443" t="s">
        <v>294</v>
      </c>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row>
    <row r="9" spans="1:267" s="15" customFormat="1" ht="66.75" customHeight="1" thickBot="1">
      <c r="A9" s="424"/>
      <c r="B9" s="426"/>
      <c r="C9" s="276" t="s">
        <v>295</v>
      </c>
      <c r="D9" s="426"/>
      <c r="E9" s="428"/>
      <c r="F9" s="428"/>
      <c r="G9" s="428"/>
      <c r="H9" s="428"/>
      <c r="I9" s="428"/>
      <c r="J9" s="108" t="s">
        <v>296</v>
      </c>
      <c r="K9" s="428" t="s">
        <v>297</v>
      </c>
      <c r="L9" s="428"/>
      <c r="M9" s="428" t="s">
        <v>297</v>
      </c>
      <c r="N9" s="445"/>
      <c r="O9" s="444"/>
      <c r="P9" s="12"/>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row>
    <row r="10" spans="1:267" ht="42" customHeight="1">
      <c r="A10" s="380">
        <v>1</v>
      </c>
      <c r="B10" s="405" t="s">
        <v>298</v>
      </c>
      <c r="C10" s="405" t="s">
        <v>299</v>
      </c>
      <c r="D10" s="157" t="s">
        <v>300</v>
      </c>
      <c r="E10" s="436">
        <v>365</v>
      </c>
      <c r="F10" s="436">
        <v>0</v>
      </c>
      <c r="G10" s="406">
        <f>+F10/E10</f>
        <v>0</v>
      </c>
      <c r="H10" s="40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47" t="s">
        <v>301</v>
      </c>
      <c r="J10" s="163" t="s">
        <v>302</v>
      </c>
      <c r="K10" s="147" t="str">
        <f>IFERROR(CONCATENATE(INDEX('8- Políticas de Administración '!$B$16:$F$53,MATCH('5- Identificación de Riesgos'!J10,'8- Políticas de Administración '!$C$16:$C$54,0),1)," - ",L10),"")</f>
        <v>Moderado - 3</v>
      </c>
      <c r="L10" s="188">
        <f>IFERROR(VLOOKUP(INDEX('8- Políticas de Administración '!$B$16:$F$63,MATCH('5- Identificación de Riesgos'!J10,'8- Políticas de Administración '!$C$16:$C$64,0),1),'8- Políticas de Administración '!$B$16:$F$64,5,FALSE),"")</f>
        <v>3</v>
      </c>
      <c r="M10" s="405" t="str">
        <f>IFERROR(CONCATENATE(INDEX('8- Políticas de Administración '!$B$16:$F$53,MATCH(ROUND(AVERAGE(L10:L19),0),'8- Políticas de Administración '!$F$16:$F$53,0),1)," - ",ROUND(AVERAGE(L10:L19),0)),"")</f>
        <v>Menor - 2</v>
      </c>
      <c r="N10" s="414" t="str">
        <f>IFERROR(CONCATENATE(VLOOKUP((LEFT(H10,LEN(H10)-4)&amp;LEFT(M10,LEN(M10)-4)),'9- Matriz de Calor '!$D$18:$E$42,2,0)," - ",RIGHT(H10,1)*RIGHT(M10,1)),"")</f>
        <v>Bajo - 2</v>
      </c>
      <c r="O10" s="439">
        <f>RIGHT(H10,1)*RIGHT(M10,1)</f>
        <v>2</v>
      </c>
      <c r="P10" s="12"/>
    </row>
    <row r="11" spans="1:267" ht="35.25" customHeight="1">
      <c r="A11" s="381"/>
      <c r="B11" s="396"/>
      <c r="C11" s="396"/>
      <c r="D11" s="158" t="s">
        <v>303</v>
      </c>
      <c r="E11" s="437"/>
      <c r="F11" s="437"/>
      <c r="G11" s="407"/>
      <c r="H11" s="393"/>
      <c r="I11" s="148" t="s">
        <v>304</v>
      </c>
      <c r="J11" s="151" t="s">
        <v>305</v>
      </c>
      <c r="K11" s="148" t="str">
        <f>IFERROR(CONCATENATE(INDEX('8- Políticas de Administración '!$B$16:$F$53,MATCH('5- Identificación de Riesgos'!J11,'8- Políticas de Administración '!$C$16:$C$54,0),1)," - ",L11),"")</f>
        <v>Leve - 1</v>
      </c>
      <c r="L11" s="186">
        <f>IFERROR(VLOOKUP(INDEX('8- Políticas de Administración '!$B$16:$F$63,MATCH('5- Identificación de Riesgos'!J11,'8- Políticas de Administración '!$C$16:$C$64,0),1),'8- Políticas de Administración '!$B$16:$F$64,5,FALSE),"")</f>
        <v>1</v>
      </c>
      <c r="M11" s="396"/>
      <c r="N11" s="399"/>
      <c r="O11" s="413"/>
      <c r="P11" s="12"/>
    </row>
    <row r="12" spans="1:267" ht="35.25" customHeight="1">
      <c r="A12" s="381"/>
      <c r="B12" s="396"/>
      <c r="C12" s="396"/>
      <c r="D12" s="158" t="s">
        <v>306</v>
      </c>
      <c r="E12" s="437"/>
      <c r="F12" s="437"/>
      <c r="G12" s="407"/>
      <c r="H12" s="393"/>
      <c r="I12" s="148"/>
      <c r="J12" s="151"/>
      <c r="K12" s="148" t="str">
        <f>IFERROR(CONCATENATE(INDEX('8- Políticas de Administración '!$B$16:$F$53,MATCH('5- Identificación de Riesgos'!J12,'8- Políticas de Administración '!$C$16:$C$54,0),1)," - ",L12),"")</f>
        <v/>
      </c>
      <c r="L12" s="186" t="str">
        <f>IFERROR(VLOOKUP(INDEX('8- Políticas de Administración '!$B$16:$F$63,MATCH('5- Identificación de Riesgos'!J12,'8- Políticas de Administración '!$C$16:$C$64,0),1),'8- Políticas de Administración '!$B$16:$F$64,5,FALSE),"")</f>
        <v/>
      </c>
      <c r="M12" s="396"/>
      <c r="N12" s="399"/>
      <c r="O12" s="413"/>
      <c r="P12" s="12"/>
    </row>
    <row r="13" spans="1:267" ht="35.25" customHeight="1">
      <c r="A13" s="381"/>
      <c r="B13" s="396"/>
      <c r="C13" s="396"/>
      <c r="D13" s="159"/>
      <c r="E13" s="437"/>
      <c r="F13" s="437"/>
      <c r="G13" s="407"/>
      <c r="H13" s="393"/>
      <c r="I13" s="148"/>
      <c r="J13" s="151"/>
      <c r="K13" s="148" t="str">
        <f>IFERROR(CONCATENATE(INDEX('8- Políticas de Administración '!$B$16:$F$53,MATCH('5- Identificación de Riesgos'!J13,'8- Políticas de Administración '!$C$16:$C$54,0),1)," - ",L13),"")</f>
        <v/>
      </c>
      <c r="L13" s="186" t="str">
        <f>IFERROR(VLOOKUP(INDEX('8- Políticas de Administración '!$B$16:$F$63,MATCH('5- Identificación de Riesgos'!J13,'8- Políticas de Administración '!$C$16:$C$64,0),1),'8- Políticas de Administración '!$B$16:$F$64,5,FALSE),"")</f>
        <v/>
      </c>
      <c r="M13" s="396"/>
      <c r="N13" s="399"/>
      <c r="O13" s="413"/>
      <c r="P13" s="12"/>
    </row>
    <row r="14" spans="1:267" ht="35.25" customHeight="1">
      <c r="A14" s="381"/>
      <c r="B14" s="396"/>
      <c r="C14" s="396"/>
      <c r="D14" s="159"/>
      <c r="E14" s="437"/>
      <c r="F14" s="437"/>
      <c r="G14" s="407"/>
      <c r="H14" s="393"/>
      <c r="I14" s="148"/>
      <c r="J14" s="151"/>
      <c r="K14" s="148" t="str">
        <f>IFERROR(CONCATENATE(INDEX('8- Políticas de Administración '!$B$16:$F$53,MATCH('5- Identificación de Riesgos'!J14,'8- Políticas de Administración '!$C$16:$C$54,0),1)," - ",L14),"")</f>
        <v/>
      </c>
      <c r="L14" s="186" t="str">
        <f>IFERROR(VLOOKUP(INDEX('8- Políticas de Administración '!$B$16:$F$63,MATCH('5- Identificación de Riesgos'!J14,'8- Políticas de Administración '!$C$16:$C$64,0),1),'8- Políticas de Administración '!$B$16:$F$64,5,FALSE),"")</f>
        <v/>
      </c>
      <c r="M14" s="396"/>
      <c r="N14" s="399"/>
      <c r="O14" s="413"/>
      <c r="P14" s="12"/>
    </row>
    <row r="15" spans="1:267" ht="35.25" customHeight="1">
      <c r="A15" s="381"/>
      <c r="B15" s="396"/>
      <c r="C15" s="396"/>
      <c r="D15" s="159"/>
      <c r="E15" s="437"/>
      <c r="F15" s="437"/>
      <c r="G15" s="407"/>
      <c r="H15" s="393"/>
      <c r="I15" s="148"/>
      <c r="J15" s="151"/>
      <c r="K15" s="148" t="str">
        <f>IFERROR(CONCATENATE(INDEX('8- Políticas de Administración '!$B$16:$F$53,MATCH('5- Identificación de Riesgos'!J15,'8- Políticas de Administración '!$C$16:$C$54,0),1)," - ",L15),"")</f>
        <v/>
      </c>
      <c r="L15" s="186" t="str">
        <f>IFERROR(VLOOKUP(INDEX('8- Políticas de Administración '!$B$16:$F$63,MATCH('5- Identificación de Riesgos'!J15,'8- Políticas de Administración '!$C$16:$C$64,0),1),'8- Políticas de Administración '!$B$16:$F$64,5,FALSE),"")</f>
        <v/>
      </c>
      <c r="M15" s="396"/>
      <c r="N15" s="399"/>
      <c r="O15" s="413"/>
      <c r="P15" s="12"/>
    </row>
    <row r="16" spans="1:267" ht="35.25" customHeight="1">
      <c r="A16" s="381"/>
      <c r="B16" s="396"/>
      <c r="C16" s="396"/>
      <c r="D16" s="158"/>
      <c r="E16" s="437"/>
      <c r="F16" s="437"/>
      <c r="G16" s="407"/>
      <c r="H16" s="393"/>
      <c r="I16" s="148"/>
      <c r="J16" s="151"/>
      <c r="K16" s="148" t="str">
        <f>IFERROR(CONCATENATE(INDEX('8- Políticas de Administración '!$B$16:$F$53,MATCH('5- Identificación de Riesgos'!J16,'8- Políticas de Administración '!$C$16:$C$54,0),1)," - ",L16),"")</f>
        <v/>
      </c>
      <c r="L16" s="186" t="str">
        <f>IFERROR(VLOOKUP(INDEX('8- Políticas de Administración '!$B$16:$F$63,MATCH('5- Identificación de Riesgos'!J16,'8- Políticas de Administración '!$C$16:$C$64,0),1),'8- Políticas de Administración '!$B$16:$F$64,5,FALSE),"")</f>
        <v/>
      </c>
      <c r="M16" s="396"/>
      <c r="N16" s="399"/>
      <c r="O16" s="413"/>
      <c r="P16" s="12"/>
    </row>
    <row r="17" spans="1:16" ht="16.5">
      <c r="A17" s="381"/>
      <c r="B17" s="396"/>
      <c r="C17" s="396"/>
      <c r="D17" s="158"/>
      <c r="E17" s="437"/>
      <c r="F17" s="437"/>
      <c r="G17" s="407"/>
      <c r="H17" s="393"/>
      <c r="I17" s="148"/>
      <c r="J17" s="151"/>
      <c r="K17" s="148" t="str">
        <f>IFERROR(CONCATENATE(INDEX('8- Políticas de Administración '!$B$16:$F$53,MATCH('5- Identificación de Riesgos'!J17,'8- Políticas de Administración '!$C$16:$C$54,0),1)," - ",L17),"")</f>
        <v/>
      </c>
      <c r="L17" s="186" t="str">
        <f>IFERROR(VLOOKUP(INDEX('8- Políticas de Administración '!$B$16:$F$63,MATCH('5- Identificación de Riesgos'!J17,'8- Políticas de Administración '!$C$16:$C$64,0),1),'8- Políticas de Administración '!$B$16:$F$64,5,FALSE),"")</f>
        <v/>
      </c>
      <c r="M17" s="396"/>
      <c r="N17" s="399"/>
      <c r="O17" s="413"/>
      <c r="P17" s="12"/>
    </row>
    <row r="18" spans="1:16" ht="16.5">
      <c r="A18" s="381"/>
      <c r="B18" s="396"/>
      <c r="C18" s="396"/>
      <c r="D18" s="158"/>
      <c r="E18" s="437"/>
      <c r="F18" s="437"/>
      <c r="G18" s="407"/>
      <c r="H18" s="393"/>
      <c r="I18" s="396"/>
      <c r="J18" s="441"/>
      <c r="K18" s="148" t="str">
        <f>IFERROR(CONCATENATE(INDEX('8- Políticas de Administración '!$B$16:$F$53,MATCH('5- Identificación de Riesgos'!J18,'8- Políticas de Administración '!$C$16:$C$54,0),1)," - ",L18),"")</f>
        <v/>
      </c>
      <c r="L18" s="186" t="str">
        <f>IFERROR(VLOOKUP(INDEX('8- Políticas de Administración '!$B$16:$F$63,MATCH('5- Identificación de Riesgos'!J18,'8- Políticas de Administración '!$C$16:$C$64,0),1),'8- Políticas de Administración '!$B$16:$F$64,5,FALSE),"")</f>
        <v/>
      </c>
      <c r="M18" s="396"/>
      <c r="N18" s="399"/>
      <c r="O18" s="413"/>
      <c r="P18" s="12"/>
    </row>
    <row r="19" spans="1:16" ht="17.25" thickBot="1">
      <c r="A19" s="382"/>
      <c r="B19" s="397"/>
      <c r="C19" s="397"/>
      <c r="D19" s="160"/>
      <c r="E19" s="438"/>
      <c r="F19" s="438"/>
      <c r="G19" s="408"/>
      <c r="H19" s="394"/>
      <c r="I19" s="397"/>
      <c r="J19" s="442"/>
      <c r="K19" s="149" t="str">
        <f>IFERROR(CONCATENATE(INDEX('8- Políticas de Administración '!$B$16:$F$53,MATCH('5- Identificación de Riesgos'!J19,'8- Políticas de Administración '!$C$16:$C$54,0),1)," - ",L19),"")</f>
        <v/>
      </c>
      <c r="L19" s="187" t="str">
        <f>IFERROR(VLOOKUP(INDEX('8- Políticas de Administración '!$B$16:$F$63,MATCH('5- Identificación de Riesgos'!J19,'8- Políticas de Administración '!$C$16:$C$64,0),1),'8- Políticas de Administración '!$B$16:$F$64,5,FALSE),"")</f>
        <v/>
      </c>
      <c r="M19" s="397"/>
      <c r="N19" s="400"/>
      <c r="O19" s="440"/>
      <c r="P19" s="12"/>
    </row>
    <row r="20" spans="1:16" ht="42.75" customHeight="1" thickBot="1">
      <c r="A20" s="380">
        <v>2</v>
      </c>
      <c r="B20" s="405" t="s">
        <v>307</v>
      </c>
      <c r="C20" s="405" t="s">
        <v>308</v>
      </c>
      <c r="D20" s="157" t="s">
        <v>309</v>
      </c>
      <c r="E20" s="405">
        <v>365</v>
      </c>
      <c r="F20" s="405">
        <v>0</v>
      </c>
      <c r="G20" s="406">
        <f t="shared" ref="G20" si="0">+F20/E20</f>
        <v>0</v>
      </c>
      <c r="H20" s="40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47" t="s">
        <v>301</v>
      </c>
      <c r="J20" s="163" t="s">
        <v>302</v>
      </c>
      <c r="K20" s="147" t="str">
        <f>IFERROR(CONCATENATE(INDEX('8- Políticas de Administración '!$B$16:$F$53,MATCH('5- Identificación de Riesgos'!J20,'8- Políticas de Administración '!$C$16:$C$54,0),1)," - ",L20),"")</f>
        <v>Moderado - 3</v>
      </c>
      <c r="L20" s="188">
        <f>IFERROR(VLOOKUP(INDEX('8- Políticas de Administración '!$B$16:$F$63,MATCH('5- Identificación de Riesgos'!J20,'8- Políticas de Administración '!$C$16:$C$64,0),1),'8- Políticas de Administración '!$B$16:$F$64,5,FALSE),"")</f>
        <v>3</v>
      </c>
      <c r="M20" s="405" t="str">
        <f>IFERROR(CONCATENATE(INDEX('8- Políticas de Administración '!$B$16:$F$53,MATCH(ROUND(AVERAGE(L20:L29),0),'8- Políticas de Administración '!$F$16:$F$53,0),1)," - ",ROUND(AVERAGE(L20:L29),0)),"")</f>
        <v>Moderado - 3</v>
      </c>
      <c r="N20" s="414" t="str">
        <f>IFERROR(CONCATENATE(VLOOKUP((LEFT(H20,LEN(H20)-4)&amp;LEFT(M20,LEN(M20)-4)),'9- Matriz de Calor '!$D$18:$E$42,2,0)," - ",RIGHT(H20,1)*RIGHT(M20,1)),"")</f>
        <v>Moderado - 3</v>
      </c>
      <c r="O20" s="413">
        <f>RIGHT(H20,1)*RIGHT(M20,1)</f>
        <v>3</v>
      </c>
    </row>
    <row r="21" spans="1:16" ht="42.75" customHeight="1">
      <c r="A21" s="381"/>
      <c r="B21" s="396"/>
      <c r="C21" s="396"/>
      <c r="D21" s="158"/>
      <c r="E21" s="396"/>
      <c r="F21" s="396"/>
      <c r="G21" s="407"/>
      <c r="H21" s="393"/>
      <c r="I21" s="148"/>
      <c r="J21" s="151"/>
      <c r="K21" s="147" t="str">
        <f>IFERROR(CONCATENATE(INDEX('8- Políticas de Administración '!$B$16:$F$53,MATCH('5- Identificación de Riesgos'!J21,'8- Políticas de Administración '!$C$16:$C$54,0),1)," - ",L21),"")</f>
        <v/>
      </c>
      <c r="L21" s="186" t="str">
        <f>IFERROR(VLOOKUP(INDEX('8- Políticas de Administración '!$B$16:$F$63,MATCH('5- Identificación de Riesgos'!J21,'8- Políticas de Administración '!$C$16:$C$64,0),1),'8- Políticas de Administración '!$B$16:$F$64,5,FALSE),"")</f>
        <v/>
      </c>
      <c r="M21" s="396"/>
      <c r="N21" s="399"/>
      <c r="O21" s="413"/>
    </row>
    <row r="22" spans="1:16" ht="42.75" customHeight="1">
      <c r="A22" s="381"/>
      <c r="B22" s="396"/>
      <c r="C22" s="396"/>
      <c r="D22" s="158"/>
      <c r="E22" s="396"/>
      <c r="F22" s="396"/>
      <c r="G22" s="407"/>
      <c r="H22" s="393"/>
      <c r="I22" s="148"/>
      <c r="J22" s="151"/>
      <c r="K22" s="148" t="str">
        <f>IFERROR(CONCATENATE(INDEX('8- Políticas de Administración '!$B$16:$F$53,MATCH('5- Identificación de Riesgos'!J22,'8- Políticas de Administración '!$C$16:$C$54,0),1)," - ",L22),"")</f>
        <v/>
      </c>
      <c r="L22" s="186" t="str">
        <f>IFERROR(VLOOKUP(INDEX('8- Políticas de Administración '!$B$16:$F$63,MATCH('5- Identificación de Riesgos'!J22,'8- Políticas de Administración '!$C$16:$C$64,0),1),'8- Políticas de Administración '!$B$16:$F$64,5,FALSE),"")</f>
        <v/>
      </c>
      <c r="M22" s="396"/>
      <c r="N22" s="399"/>
      <c r="O22" s="413"/>
    </row>
    <row r="23" spans="1:16" ht="42.75" customHeight="1">
      <c r="A23" s="381"/>
      <c r="B23" s="396"/>
      <c r="C23" s="396"/>
      <c r="D23" s="158"/>
      <c r="E23" s="396"/>
      <c r="F23" s="396"/>
      <c r="G23" s="407"/>
      <c r="H23" s="393"/>
      <c r="I23" s="148"/>
      <c r="J23" s="151"/>
      <c r="K23" s="148" t="str">
        <f>IFERROR(CONCATENATE(INDEX('8- Políticas de Administración '!$B$16:$F$53,MATCH('5- Identificación de Riesgos'!J23,'8- Políticas de Administración '!$C$16:$C$54,0),1)," - ",L23),"")</f>
        <v/>
      </c>
      <c r="L23" s="186" t="str">
        <f>IFERROR(VLOOKUP(INDEX('8- Políticas de Administración '!$B$16:$F$63,MATCH('5- Identificación de Riesgos'!J23,'8- Políticas de Administración '!$C$16:$C$64,0),1),'8- Políticas de Administración '!$B$16:$F$64,5,FALSE),"")</f>
        <v/>
      </c>
      <c r="M23" s="396"/>
      <c r="N23" s="399"/>
      <c r="O23" s="413"/>
    </row>
    <row r="24" spans="1:16" ht="42.75" customHeight="1">
      <c r="A24" s="381"/>
      <c r="B24" s="396"/>
      <c r="C24" s="396"/>
      <c r="D24" s="159"/>
      <c r="E24" s="396"/>
      <c r="F24" s="396"/>
      <c r="G24" s="407"/>
      <c r="H24" s="393"/>
      <c r="I24" s="148"/>
      <c r="J24" s="151"/>
      <c r="K24" s="148" t="str">
        <f>IFERROR(CONCATENATE(INDEX('8- Políticas de Administración '!$B$16:$F$53,MATCH('5- Identificación de Riesgos'!J24,'8- Políticas de Administración '!$C$16:$C$54,0),1)," - ",L24),"")</f>
        <v/>
      </c>
      <c r="L24" s="186" t="str">
        <f>IFERROR(VLOOKUP(INDEX('8- Políticas de Administración '!$B$16:$F$63,MATCH('5- Identificación de Riesgos'!J24,'8- Políticas de Administración '!$C$16:$C$64,0),1),'8- Políticas de Administración '!$B$16:$F$64,5,FALSE),"")</f>
        <v/>
      </c>
      <c r="M24" s="396"/>
      <c r="N24" s="399"/>
      <c r="O24" s="413"/>
    </row>
    <row r="25" spans="1:16" ht="42.75" customHeight="1">
      <c r="A25" s="381"/>
      <c r="B25" s="396"/>
      <c r="C25" s="396"/>
      <c r="D25" s="161"/>
      <c r="E25" s="396"/>
      <c r="F25" s="396"/>
      <c r="G25" s="407"/>
      <c r="H25" s="393"/>
      <c r="I25" s="148"/>
      <c r="J25" s="151"/>
      <c r="K25" s="148" t="str">
        <f>IFERROR(CONCATENATE(INDEX('8- Políticas de Administración '!$B$16:$F$53,MATCH('5- Identificación de Riesgos'!J25,'8- Políticas de Administración '!$C$16:$C$54,0),1)," - ",L25),"")</f>
        <v/>
      </c>
      <c r="L25" s="186" t="str">
        <f>IFERROR(VLOOKUP(INDEX('8- Políticas de Administración '!$B$16:$F$63,MATCH('5- Identificación de Riesgos'!J25,'8- Políticas de Administración '!$C$16:$C$64,0),1),'8- Políticas de Administración '!$B$16:$F$64,5,FALSE),"")</f>
        <v/>
      </c>
      <c r="M25" s="396"/>
      <c r="N25" s="399"/>
      <c r="O25" s="413"/>
    </row>
    <row r="26" spans="1:16">
      <c r="A26" s="381"/>
      <c r="B26" s="396"/>
      <c r="C26" s="396"/>
      <c r="D26" s="161"/>
      <c r="E26" s="396"/>
      <c r="F26" s="396"/>
      <c r="G26" s="407"/>
      <c r="H26" s="393"/>
      <c r="I26" s="148"/>
      <c r="J26" s="151"/>
      <c r="K26" s="148" t="str">
        <f>IFERROR(CONCATENATE(INDEX('8- Políticas de Administración '!$B$16:$F$53,MATCH('5- Identificación de Riesgos'!J26,'8- Políticas de Administración '!$C$16:$C$54,0),1)," - ",L26),"")</f>
        <v/>
      </c>
      <c r="L26" s="186" t="str">
        <f>IFERROR(VLOOKUP(INDEX('8- Políticas de Administración '!$B$16:$F$63,MATCH('5- Identificación de Riesgos'!J26,'8- Políticas de Administración '!$C$16:$C$64,0),1),'8- Políticas de Administración '!$B$16:$F$64,5,FALSE),"")</f>
        <v/>
      </c>
      <c r="M26" s="396"/>
      <c r="N26" s="399"/>
      <c r="O26" s="413"/>
    </row>
    <row r="27" spans="1:16">
      <c r="A27" s="381"/>
      <c r="B27" s="396"/>
      <c r="C27" s="396"/>
      <c r="D27" s="158"/>
      <c r="E27" s="396"/>
      <c r="F27" s="396"/>
      <c r="G27" s="407"/>
      <c r="H27" s="393"/>
      <c r="I27" s="148"/>
      <c r="J27" s="151"/>
      <c r="K27" s="148" t="str">
        <f>IFERROR(CONCATENATE(INDEX('8- Políticas de Administración '!$B$16:$F$53,MATCH('5- Identificación de Riesgos'!J27,'8- Políticas de Administración '!$C$16:$C$54,0),1)," - ",L27),"")</f>
        <v/>
      </c>
      <c r="L27" s="186" t="str">
        <f>IFERROR(VLOOKUP(INDEX('8- Políticas de Administración '!$B$16:$F$63,MATCH('5- Identificación de Riesgos'!J27,'8- Políticas de Administración '!$C$16:$C$64,0),1),'8- Políticas de Administración '!$B$16:$F$64,5,FALSE),"")</f>
        <v/>
      </c>
      <c r="M27" s="396"/>
      <c r="N27" s="399"/>
      <c r="O27" s="413"/>
    </row>
    <row r="28" spans="1:16">
      <c r="A28" s="381"/>
      <c r="B28" s="396"/>
      <c r="C28" s="396"/>
      <c r="D28" s="158"/>
      <c r="E28" s="396"/>
      <c r="F28" s="396"/>
      <c r="G28" s="407"/>
      <c r="H28" s="393"/>
      <c r="I28" s="148"/>
      <c r="J28" s="151"/>
      <c r="K28" s="148" t="str">
        <f>IFERROR(CONCATENATE(INDEX('8- Políticas de Administración '!$B$16:$F$53,MATCH('5- Identificación de Riesgos'!J28,'8- Políticas de Administración '!$C$16:$C$54,0),1)," - ",L28),"")</f>
        <v/>
      </c>
      <c r="L28" s="186" t="str">
        <f>IFERROR(VLOOKUP(INDEX('8- Políticas de Administración '!$B$16:$F$63,MATCH('5- Identificación de Riesgos'!J28,'8- Políticas de Administración '!$C$16:$C$64,0),1),'8- Políticas de Administración '!$B$16:$F$64,5,FALSE),"")</f>
        <v/>
      </c>
      <c r="M28" s="396"/>
      <c r="N28" s="399"/>
      <c r="O28" s="413"/>
    </row>
    <row r="29" spans="1:16" ht="15.75" thickBot="1">
      <c r="A29" s="382"/>
      <c r="B29" s="397"/>
      <c r="C29" s="397"/>
      <c r="D29" s="160"/>
      <c r="E29" s="397"/>
      <c r="F29" s="397"/>
      <c r="G29" s="408"/>
      <c r="H29" s="394"/>
      <c r="I29" s="149"/>
      <c r="J29" s="152"/>
      <c r="K29" s="149" t="str">
        <f>IFERROR(CONCATENATE(INDEX('8- Políticas de Administración '!$B$16:$F$53,MATCH('5- Identificación de Riesgos'!J29,'8- Políticas de Administración '!$C$16:$C$54,0),1)," - ",L29),"")</f>
        <v/>
      </c>
      <c r="L29" s="187" t="str">
        <f>IFERROR(VLOOKUP(INDEX('8- Políticas de Administración '!$B$16:$F$63,MATCH('5- Identificación de Riesgos'!J29,'8- Políticas de Administración '!$C$16:$C$64,0),1),'8- Políticas de Administración '!$B$16:$F$64,5,FALSE),"")</f>
        <v/>
      </c>
      <c r="M29" s="397"/>
      <c r="N29" s="400"/>
      <c r="O29" s="413"/>
    </row>
    <row r="30" spans="1:16" ht="30" customHeight="1">
      <c r="A30" s="380">
        <v>3</v>
      </c>
      <c r="B30" s="410" t="s">
        <v>310</v>
      </c>
      <c r="C30" s="405" t="s">
        <v>311</v>
      </c>
      <c r="D30" s="157" t="s">
        <v>312</v>
      </c>
      <c r="E30" s="405">
        <v>365</v>
      </c>
      <c r="F30" s="405">
        <v>0</v>
      </c>
      <c r="G30" s="406">
        <f t="shared" ref="G30" si="1">+F30/E30</f>
        <v>0</v>
      </c>
      <c r="H30" s="409"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47" t="s">
        <v>304</v>
      </c>
      <c r="J30" s="163" t="s">
        <v>305</v>
      </c>
      <c r="K30" s="147" t="str">
        <f>IFERROR(CONCATENATE(INDEX('8- Políticas de Administración '!$B$16:$F$53,MATCH('5- Identificación de Riesgos'!J30,'8- Políticas de Administración '!$C$16:$C$54,0),1)," - ",L30),"")</f>
        <v>Leve - 1</v>
      </c>
      <c r="L30" s="188">
        <f>IFERROR(VLOOKUP(INDEX('8- Políticas de Administración '!$B$16:$F$63,MATCH('5- Identificación de Riesgos'!J30,'8- Políticas de Administración '!$C$16:$C$64,0),1),'8- Políticas de Administración '!$B$16:$F$64,5,FALSE),"")</f>
        <v>1</v>
      </c>
      <c r="M30" s="405" t="str">
        <f>IFERROR(CONCATENATE(INDEX('8- Políticas de Administración '!$B$16:$F$53,MATCH(ROUND(AVERAGE(L30:L39),0),'8- Políticas de Administración '!$F$16:$F$53,0),1)," - ",ROUND(AVERAGE(L30:L39),0)),"")</f>
        <v>Leve - 1</v>
      </c>
      <c r="N30" s="414" t="str">
        <f>IFERROR(CONCATENATE(VLOOKUP((LEFT(H30,LEN(H30)-4)&amp;LEFT(M30,LEN(M30)-4)),'9- Matriz de Calor '!$D$18:$E$42,2,0)," - ",RIGHT(H30,1)*RIGHT(M30,1)),"")</f>
        <v>Bajo - 1</v>
      </c>
      <c r="O30" s="413">
        <f>RIGHT(H30,1)*RIGHT(M30,1)</f>
        <v>1</v>
      </c>
    </row>
    <row r="31" spans="1:16" ht="30" customHeight="1">
      <c r="A31" s="381"/>
      <c r="B31" s="411"/>
      <c r="C31" s="396"/>
      <c r="D31" s="158" t="s">
        <v>313</v>
      </c>
      <c r="E31" s="396"/>
      <c r="F31" s="396"/>
      <c r="G31" s="407"/>
      <c r="H31" s="393"/>
      <c r="I31" s="148"/>
      <c r="J31" s="151"/>
      <c r="K31" s="148" t="str">
        <f>IFERROR(CONCATENATE(INDEX('8- Políticas de Administración '!$B$16:$F$53,MATCH('5- Identificación de Riesgos'!J31,'8- Políticas de Administración '!$C$16:$C$54,0),1)," - ",L31),"")</f>
        <v/>
      </c>
      <c r="L31" s="186" t="str">
        <f>IFERROR(VLOOKUP(INDEX('8- Políticas de Administración '!$B$16:$F$63,MATCH('5- Identificación de Riesgos'!J31,'8- Políticas de Administración '!$C$16:$C$64,0),1),'8- Políticas de Administración '!$B$16:$F$64,5,FALSE),"")</f>
        <v/>
      </c>
      <c r="M31" s="396"/>
      <c r="N31" s="399"/>
      <c r="O31" s="413"/>
    </row>
    <row r="32" spans="1:16" ht="30" customHeight="1">
      <c r="A32" s="381"/>
      <c r="B32" s="411"/>
      <c r="C32" s="396"/>
      <c r="D32" s="158" t="s">
        <v>314</v>
      </c>
      <c r="E32" s="396"/>
      <c r="F32" s="396"/>
      <c r="G32" s="407"/>
      <c r="H32" s="393"/>
      <c r="I32" s="148"/>
      <c r="J32" s="151"/>
      <c r="K32" s="148" t="str">
        <f>IFERROR(CONCATENATE(INDEX('8- Políticas de Administración '!$B$16:$F$53,MATCH('5- Identificación de Riesgos'!J32,'8- Políticas de Administración '!$C$16:$C$54,0),1)," - ",L32),"")</f>
        <v/>
      </c>
      <c r="L32" s="186" t="str">
        <f>IFERROR(VLOOKUP(INDEX('8- Políticas de Administración '!$B$16:$F$63,MATCH('5- Identificación de Riesgos'!J32,'8- Políticas de Administración '!$C$16:$C$64,0),1),'8- Políticas de Administración '!$B$16:$F$64,5,FALSE),"")</f>
        <v/>
      </c>
      <c r="M32" s="396"/>
      <c r="N32" s="399"/>
      <c r="O32" s="413"/>
    </row>
    <row r="33" spans="1:22" ht="30" customHeight="1">
      <c r="A33" s="381"/>
      <c r="B33" s="411"/>
      <c r="C33" s="396"/>
      <c r="D33" s="158" t="s">
        <v>315</v>
      </c>
      <c r="E33" s="396"/>
      <c r="F33" s="396"/>
      <c r="G33" s="407"/>
      <c r="H33" s="393"/>
      <c r="I33" s="148"/>
      <c r="J33" s="151"/>
      <c r="K33" s="148" t="str">
        <f>IFERROR(CONCATENATE(INDEX('8- Políticas de Administración '!$B$16:$F$53,MATCH('5- Identificación de Riesgos'!J33,'8- Políticas de Administración '!$C$16:$C$54,0),1)," - ",L33),"")</f>
        <v/>
      </c>
      <c r="L33" s="186" t="str">
        <f>IFERROR(VLOOKUP(INDEX('8- Políticas de Administración '!$B$16:$F$63,MATCH('5- Identificación de Riesgos'!J33,'8- Políticas de Administración '!$C$16:$C$64,0),1),'8- Políticas de Administración '!$B$16:$F$64,5,FALSE),"")</f>
        <v/>
      </c>
      <c r="M33" s="396"/>
      <c r="N33" s="399"/>
      <c r="O33" s="413"/>
    </row>
    <row r="34" spans="1:22" ht="30" customHeight="1">
      <c r="A34" s="381"/>
      <c r="B34" s="411"/>
      <c r="C34" s="396"/>
      <c r="D34" s="161" t="s">
        <v>316</v>
      </c>
      <c r="E34" s="396"/>
      <c r="F34" s="396"/>
      <c r="G34" s="407"/>
      <c r="H34" s="393"/>
      <c r="I34" s="148"/>
      <c r="J34" s="151"/>
      <c r="K34" s="148" t="str">
        <f>IFERROR(CONCATENATE(INDEX('8- Políticas de Administración '!$B$16:$F$53,MATCH('5- Identificación de Riesgos'!J34,'8- Políticas de Administración '!$C$16:$C$54,0),1)," - ",L34),"")</f>
        <v/>
      </c>
      <c r="L34" s="186" t="str">
        <f>IFERROR(VLOOKUP(INDEX('8- Políticas de Administración '!$B$16:$F$63,MATCH('5- Identificación de Riesgos'!J34,'8- Políticas de Administración '!$C$16:$C$64,0),1),'8- Políticas de Administración '!$B$16:$F$64,5,FALSE),"")</f>
        <v/>
      </c>
      <c r="M34" s="396"/>
      <c r="N34" s="399"/>
      <c r="O34" s="413"/>
    </row>
    <row r="35" spans="1:22" ht="30" customHeight="1">
      <c r="A35" s="381"/>
      <c r="B35" s="411"/>
      <c r="C35" s="396"/>
      <c r="D35" s="158" t="s">
        <v>317</v>
      </c>
      <c r="E35" s="396"/>
      <c r="F35" s="396"/>
      <c r="G35" s="407"/>
      <c r="H35" s="393"/>
      <c r="I35" s="148"/>
      <c r="J35" s="151"/>
      <c r="K35" s="148" t="str">
        <f>IFERROR(CONCATENATE(INDEX('8- Políticas de Administración '!$B$16:$F$53,MATCH('5- Identificación de Riesgos'!J35,'8- Políticas de Administración '!$C$16:$C$54,0),1)," - ",L35),"")</f>
        <v/>
      </c>
      <c r="L35" s="186" t="str">
        <f>IFERROR(VLOOKUP(INDEX('8- Políticas de Administración '!$B$16:$F$63,MATCH('5- Identificación de Riesgos'!J35,'8- Políticas de Administración '!$C$16:$C$64,0),1),'8- Políticas de Administración '!$B$16:$F$64,5,FALSE),"")</f>
        <v/>
      </c>
      <c r="M35" s="396"/>
      <c r="N35" s="399"/>
      <c r="O35" s="413"/>
    </row>
    <row r="36" spans="1:22">
      <c r="A36" s="381"/>
      <c r="B36" s="411"/>
      <c r="C36" s="396"/>
      <c r="D36" s="158"/>
      <c r="E36" s="396"/>
      <c r="F36" s="396"/>
      <c r="G36" s="407"/>
      <c r="H36" s="393"/>
      <c r="I36" s="148"/>
      <c r="J36" s="151"/>
      <c r="K36" s="148" t="str">
        <f>IFERROR(CONCATENATE(INDEX('8- Políticas de Administración '!$B$16:$F$53,MATCH('5- Identificación de Riesgos'!J36,'8- Políticas de Administración '!$C$16:$C$54,0),1)," - ",L36),"")</f>
        <v/>
      </c>
      <c r="L36" s="186" t="str">
        <f>IFERROR(VLOOKUP(INDEX('8- Políticas de Administración '!$B$16:$F$63,MATCH('5- Identificación de Riesgos'!J36,'8- Políticas de Administración '!$C$16:$C$64,0),1),'8- Políticas de Administración '!$B$16:$F$64,5,FALSE),"")</f>
        <v/>
      </c>
      <c r="M36" s="396"/>
      <c r="N36" s="399"/>
      <c r="O36" s="413"/>
    </row>
    <row r="37" spans="1:22">
      <c r="A37" s="381"/>
      <c r="B37" s="411"/>
      <c r="C37" s="396"/>
      <c r="D37" s="158"/>
      <c r="E37" s="396"/>
      <c r="F37" s="396"/>
      <c r="G37" s="407"/>
      <c r="H37" s="393"/>
      <c r="I37" s="148"/>
      <c r="J37" s="151"/>
      <c r="K37" s="148" t="str">
        <f>IFERROR(CONCATENATE(INDEX('8- Políticas de Administración '!$B$16:$F$53,MATCH('5- Identificación de Riesgos'!J37,'8- Políticas de Administración '!$C$16:$C$54,0),1)," - ",L37),"")</f>
        <v/>
      </c>
      <c r="L37" s="186" t="str">
        <f>IFERROR(VLOOKUP(INDEX('8- Políticas de Administración '!$B$16:$F$63,MATCH('5- Identificación de Riesgos'!J37,'8- Políticas de Administración '!$C$16:$C$64,0),1),'8- Políticas de Administración '!$B$16:$F$64,5,FALSE),"")</f>
        <v/>
      </c>
      <c r="M37" s="396"/>
      <c r="N37" s="399"/>
      <c r="O37" s="413"/>
    </row>
    <row r="38" spans="1:22">
      <c r="A38" s="381"/>
      <c r="B38" s="411"/>
      <c r="C38" s="396"/>
      <c r="D38" s="158"/>
      <c r="E38" s="396"/>
      <c r="F38" s="396"/>
      <c r="G38" s="407"/>
      <c r="H38" s="393"/>
      <c r="I38" s="148"/>
      <c r="J38" s="151"/>
      <c r="K38" s="148" t="str">
        <f>IFERROR(CONCATENATE(INDEX('8- Políticas de Administración '!$B$16:$F$53,MATCH('5- Identificación de Riesgos'!J38,'8- Políticas de Administración '!$C$16:$C$54,0),1)," - ",L38),"")</f>
        <v/>
      </c>
      <c r="L38" s="186" t="str">
        <f>IFERROR(VLOOKUP(INDEX('8- Políticas de Administración '!$B$16:$F$63,MATCH('5- Identificación de Riesgos'!J38,'8- Políticas de Administración '!$C$16:$C$64,0),1),'8- Políticas de Administración '!$B$16:$F$64,5,FALSE),"")</f>
        <v/>
      </c>
      <c r="M38" s="396"/>
      <c r="N38" s="399"/>
      <c r="O38" s="413"/>
    </row>
    <row r="39" spans="1:22">
      <c r="A39" s="382"/>
      <c r="B39" s="412"/>
      <c r="C39" s="397"/>
      <c r="D39" s="160"/>
      <c r="E39" s="397"/>
      <c r="F39" s="397"/>
      <c r="G39" s="408"/>
      <c r="H39" s="394"/>
      <c r="I39" s="149"/>
      <c r="J39" s="152"/>
      <c r="K39" s="149" t="str">
        <f>IFERROR(CONCATENATE(INDEX('8- Políticas de Administración '!$B$16:$F$53,MATCH('5- Identificación de Riesgos'!J39,'8- Políticas de Administración '!$C$16:$C$54,0),1)," - ",L39),"")</f>
        <v/>
      </c>
      <c r="L39" s="187" t="str">
        <f>IFERROR(VLOOKUP(INDEX('8- Políticas de Administración '!$B$16:$F$63,MATCH('5- Identificación de Riesgos'!J39,'8- Políticas de Administración '!$C$16:$C$64,0),1),'8- Políticas de Administración '!$B$16:$F$64,5,FALSE),"")</f>
        <v/>
      </c>
      <c r="M39" s="397"/>
      <c r="N39" s="400"/>
      <c r="O39" s="413"/>
    </row>
    <row r="40" spans="1:22" ht="60">
      <c r="A40" s="380">
        <v>4</v>
      </c>
      <c r="B40" s="383" t="s">
        <v>318</v>
      </c>
      <c r="C40" s="384" t="s">
        <v>319</v>
      </c>
      <c r="D40" s="279" t="s">
        <v>320</v>
      </c>
      <c r="E40" s="385">
        <v>365</v>
      </c>
      <c r="F40" s="387">
        <v>0</v>
      </c>
      <c r="G40" s="417">
        <f t="shared" ref="G40" si="2">+F40/E40</f>
        <v>0</v>
      </c>
      <c r="H40" s="409"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Muy Baja - 1</v>
      </c>
      <c r="I40" s="147" t="s">
        <v>301</v>
      </c>
      <c r="J40" s="163" t="s">
        <v>321</v>
      </c>
      <c r="K40" s="149" t="str">
        <f>IFERROR(CONCATENATE(INDEX('8- Políticas de Administración '!$B$16:$F$53,MATCH('5- Identificación de Riesgos'!J40,'8- Políticas de Administración '!$C$16:$C$54,0),1)," - ",L40),"")</f>
        <v>Mayor - 4</v>
      </c>
      <c r="L40" s="187">
        <f>IFERROR(VLOOKUP(INDEX('8- Políticas de Administración '!$B$16:$F$63,MATCH('5- Identificación de Riesgos'!J40,'8- Políticas de Administración '!$C$16:$C$64,0),1),'8- Políticas de Administración '!$B$16:$F$64,5,FALSE),"")</f>
        <v>4</v>
      </c>
      <c r="M40" s="405" t="str">
        <f>IFERROR(CONCATENATE(INDEX('8- Políticas de Administración '!$B$16:$F$53,MATCH(ROUND(AVERAGE(L40:L49),0),'8- Políticas de Administración '!$F$16:$F$53,0),1)," - ",ROUND(AVERAGE(L40:L49),0)),"")</f>
        <v>Mayor - 4</v>
      </c>
      <c r="N40" s="414" t="str">
        <f>IFERROR(CONCATENATE(VLOOKUP((LEFT(H40,LEN(H40)-4)&amp;LEFT(M40,LEN(M40)-4)),'9- Matriz de Calor '!$D$18:$E$42,2,0)," - ",RIGHT(H40,1)*RIGHT(M40,1)),"")</f>
        <v>Alto  - 4</v>
      </c>
      <c r="O40" s="413">
        <f>RIGHT(H40,1)*RIGHT(M40,1)</f>
        <v>4</v>
      </c>
      <c r="Q40" s="379" t="s">
        <v>322</v>
      </c>
      <c r="R40" s="379"/>
      <c r="S40" s="379"/>
      <c r="T40" s="379"/>
      <c r="U40" s="379"/>
      <c r="V40" s="379"/>
    </row>
    <row r="41" spans="1:22">
      <c r="A41" s="381"/>
      <c r="B41" s="383"/>
      <c r="C41" s="384"/>
      <c r="D41" s="279" t="s">
        <v>323</v>
      </c>
      <c r="E41" s="385"/>
      <c r="F41" s="387"/>
      <c r="G41" s="407"/>
      <c r="H41" s="393"/>
      <c r="I41" s="149"/>
      <c r="J41" s="152"/>
      <c r="K41" s="149" t="str">
        <f>IFERROR(CONCATENATE(INDEX('8- Políticas de Administración '!$B$16:$F$53,MATCH('5- Identificación de Riesgos'!J41,'8- Políticas de Administración '!$C$16:$C$54,0),1)," - ",L41),"")</f>
        <v/>
      </c>
      <c r="L41" s="187" t="str">
        <f>IFERROR(VLOOKUP(INDEX('8- Políticas de Administración '!$B$16:$F$63,MATCH('5- Identificación de Riesgos'!J41,'8- Políticas de Administración '!$C$16:$C$64,0),1),'8- Políticas de Administración '!$B$16:$F$64,5,FALSE),"")</f>
        <v/>
      </c>
      <c r="M41" s="396"/>
      <c r="N41" s="399"/>
      <c r="O41" s="413"/>
      <c r="Q41" s="379"/>
      <c r="R41" s="379"/>
      <c r="S41" s="379"/>
      <c r="T41" s="379"/>
      <c r="U41" s="379"/>
      <c r="V41" s="379"/>
    </row>
    <row r="42" spans="1:22" ht="30">
      <c r="A42" s="381"/>
      <c r="B42" s="383"/>
      <c r="C42" s="384"/>
      <c r="D42" s="279" t="s">
        <v>324</v>
      </c>
      <c r="E42" s="385"/>
      <c r="F42" s="387"/>
      <c r="G42" s="407"/>
      <c r="H42" s="393"/>
      <c r="I42" s="149"/>
      <c r="J42" s="152"/>
      <c r="K42" s="149" t="str">
        <f>IFERROR(CONCATENATE(INDEX('8- Políticas de Administración '!$B$16:$F$53,MATCH('5- Identificación de Riesgos'!J42,'8- Políticas de Administración '!$C$16:$C$54,0),1)," - ",L42),"")</f>
        <v/>
      </c>
      <c r="L42" s="187" t="str">
        <f>IFERROR(VLOOKUP(INDEX('8- Políticas de Administración '!$B$16:$F$63,MATCH('5- Identificación de Riesgos'!J42,'8- Políticas de Administración '!$C$16:$C$64,0),1),'8- Políticas de Administración '!$B$16:$F$64,5,FALSE),"")</f>
        <v/>
      </c>
      <c r="M42" s="396"/>
      <c r="N42" s="399"/>
      <c r="O42" s="413"/>
      <c r="Q42" s="379"/>
      <c r="R42" s="379"/>
      <c r="S42" s="379"/>
      <c r="T42" s="379"/>
      <c r="U42" s="379"/>
      <c r="V42" s="379"/>
    </row>
    <row r="43" spans="1:22" ht="30">
      <c r="A43" s="381"/>
      <c r="B43" s="383"/>
      <c r="C43" s="384"/>
      <c r="D43" s="279" t="s">
        <v>325</v>
      </c>
      <c r="E43" s="385"/>
      <c r="F43" s="387"/>
      <c r="G43" s="407"/>
      <c r="H43" s="393"/>
      <c r="I43" s="149"/>
      <c r="J43" s="152"/>
      <c r="K43" s="149" t="str">
        <f>IFERROR(CONCATENATE(INDEX('8- Políticas de Administración '!$B$16:$F$53,MATCH('5- Identificación de Riesgos'!J43,'8- Políticas de Administración '!$C$16:$C$54,0),1)," - ",L43),"")</f>
        <v/>
      </c>
      <c r="L43" s="187" t="str">
        <f>IFERROR(VLOOKUP(INDEX('8- Políticas de Administración '!$B$16:$F$63,MATCH('5- Identificación de Riesgos'!J43,'8- Políticas de Administración '!$C$16:$C$64,0),1),'8- Políticas de Administración '!$B$16:$F$64,5,FALSE),"")</f>
        <v/>
      </c>
      <c r="M43" s="396"/>
      <c r="N43" s="399"/>
      <c r="O43" s="413"/>
      <c r="Q43" s="379"/>
      <c r="R43" s="379"/>
      <c r="S43" s="379"/>
      <c r="T43" s="379"/>
      <c r="U43" s="379"/>
      <c r="V43" s="379"/>
    </row>
    <row r="44" spans="1:22">
      <c r="A44" s="381"/>
      <c r="B44" s="383"/>
      <c r="C44" s="384"/>
      <c r="D44" s="279" t="s">
        <v>326</v>
      </c>
      <c r="E44" s="385"/>
      <c r="F44" s="387"/>
      <c r="G44" s="407"/>
      <c r="H44" s="393"/>
      <c r="I44" s="149"/>
      <c r="J44" s="152"/>
      <c r="K44" s="149" t="str">
        <f>IFERROR(CONCATENATE(INDEX('8- Políticas de Administración '!$B$16:$F$53,MATCH('5- Identificación de Riesgos'!J44,'8- Políticas de Administración '!$C$16:$C$54,0),1)," - ",L44),"")</f>
        <v/>
      </c>
      <c r="L44" s="187" t="str">
        <f>IFERROR(VLOOKUP(INDEX('8- Políticas de Administración '!$B$16:$F$63,MATCH('5- Identificación de Riesgos'!J44,'8- Políticas de Administración '!$C$16:$C$64,0),1),'8- Políticas de Administración '!$B$16:$F$64,5,FALSE),"")</f>
        <v/>
      </c>
      <c r="M44" s="396"/>
      <c r="N44" s="399"/>
      <c r="O44" s="413"/>
      <c r="Q44" s="379"/>
      <c r="R44" s="379"/>
      <c r="S44" s="379"/>
      <c r="T44" s="379"/>
      <c r="U44" s="379"/>
      <c r="V44" s="379"/>
    </row>
    <row r="45" spans="1:22">
      <c r="A45" s="381"/>
      <c r="B45" s="383"/>
      <c r="C45" s="384"/>
      <c r="D45" s="279"/>
      <c r="E45" s="385"/>
      <c r="F45" s="387"/>
      <c r="G45" s="407"/>
      <c r="H45" s="393"/>
      <c r="I45" s="149"/>
      <c r="J45" s="152"/>
      <c r="K45" s="149" t="str">
        <f>IFERROR(CONCATENATE(INDEX('8- Políticas de Administración '!$B$16:$F$53,MATCH('5- Identificación de Riesgos'!J45,'8- Políticas de Administración '!$C$16:$C$54,0),1)," - ",L45),"")</f>
        <v/>
      </c>
      <c r="L45" s="187" t="str">
        <f>IFERROR(VLOOKUP(INDEX('8- Políticas de Administración '!$B$16:$F$63,MATCH('5- Identificación de Riesgos'!J45,'8- Políticas de Administración '!$C$16:$C$64,0),1),'8- Políticas de Administración '!$B$16:$F$64,5,FALSE),"")</f>
        <v/>
      </c>
      <c r="M45" s="396"/>
      <c r="N45" s="399"/>
      <c r="O45" s="413"/>
      <c r="Q45" s="379"/>
      <c r="R45" s="379"/>
      <c r="S45" s="379"/>
      <c r="T45" s="379"/>
      <c r="U45" s="379"/>
      <c r="V45" s="379"/>
    </row>
    <row r="46" spans="1:22">
      <c r="A46" s="381"/>
      <c r="B46" s="383"/>
      <c r="C46" s="384"/>
      <c r="D46" s="279"/>
      <c r="E46" s="385"/>
      <c r="F46" s="387"/>
      <c r="G46" s="407"/>
      <c r="H46" s="393"/>
      <c r="I46" s="149"/>
      <c r="J46" s="152"/>
      <c r="K46" s="149" t="str">
        <f>IFERROR(CONCATENATE(INDEX('8- Políticas de Administración '!$B$16:$F$53,MATCH('5- Identificación de Riesgos'!J46,'8- Políticas de Administración '!$C$16:$C$54,0),1)," - ",L46),"")</f>
        <v/>
      </c>
      <c r="L46" s="187" t="str">
        <f>IFERROR(VLOOKUP(INDEX('8- Políticas de Administración '!$B$16:$F$63,MATCH('5- Identificación de Riesgos'!J46,'8- Políticas de Administración '!$C$16:$C$64,0),1),'8- Políticas de Administración '!$B$16:$F$64,5,FALSE),"")</f>
        <v/>
      </c>
      <c r="M46" s="396"/>
      <c r="N46" s="399"/>
      <c r="O46" s="413"/>
      <c r="Q46" s="379"/>
      <c r="R46" s="379"/>
      <c r="S46" s="379"/>
      <c r="T46" s="379"/>
      <c r="U46" s="379"/>
      <c r="V46" s="379"/>
    </row>
    <row r="47" spans="1:22">
      <c r="A47" s="381"/>
      <c r="B47" s="383"/>
      <c r="C47" s="384"/>
      <c r="D47" s="279"/>
      <c r="E47" s="385"/>
      <c r="F47" s="387"/>
      <c r="G47" s="407"/>
      <c r="H47" s="393"/>
      <c r="I47" s="149"/>
      <c r="J47" s="152"/>
      <c r="K47" s="149" t="str">
        <f>IFERROR(CONCATENATE(INDEX('8- Políticas de Administración '!$B$16:$F$53,MATCH('5- Identificación de Riesgos'!J47,'8- Políticas de Administración '!$C$16:$C$54,0),1)," - ",L47),"")</f>
        <v/>
      </c>
      <c r="L47" s="187" t="str">
        <f>IFERROR(VLOOKUP(INDEX('8- Políticas de Administración '!$B$16:$F$63,MATCH('5- Identificación de Riesgos'!J47,'8- Políticas de Administración '!$C$16:$C$64,0),1),'8- Políticas de Administración '!$B$16:$F$64,5,FALSE),"")</f>
        <v/>
      </c>
      <c r="M47" s="396"/>
      <c r="N47" s="399"/>
      <c r="O47" s="413"/>
      <c r="Q47" s="379"/>
      <c r="R47" s="379"/>
      <c r="S47" s="379"/>
      <c r="T47" s="379"/>
      <c r="U47" s="379"/>
      <c r="V47" s="379"/>
    </row>
    <row r="48" spans="1:22">
      <c r="A48" s="381"/>
      <c r="B48" s="383"/>
      <c r="C48" s="384"/>
      <c r="D48" s="279"/>
      <c r="E48" s="385"/>
      <c r="F48" s="387"/>
      <c r="G48" s="407"/>
      <c r="H48" s="393"/>
      <c r="I48" s="149"/>
      <c r="J48" s="152"/>
      <c r="K48" s="149" t="str">
        <f>IFERROR(CONCATENATE(INDEX('8- Políticas de Administración '!$B$16:$F$53,MATCH('5- Identificación de Riesgos'!J48,'8- Políticas de Administración '!$C$16:$C$54,0),1)," - ",L48),"")</f>
        <v/>
      </c>
      <c r="L48" s="187" t="str">
        <f>IFERROR(VLOOKUP(INDEX('8- Políticas de Administración '!$B$16:$F$63,MATCH('5- Identificación de Riesgos'!J48,'8- Políticas de Administración '!$C$16:$C$64,0),1),'8- Políticas de Administración '!$B$16:$F$64,5,FALSE),"")</f>
        <v/>
      </c>
      <c r="M48" s="396"/>
      <c r="N48" s="399"/>
      <c r="O48" s="413"/>
      <c r="Q48" s="379"/>
      <c r="R48" s="379"/>
      <c r="S48" s="379"/>
      <c r="T48" s="379"/>
      <c r="U48" s="379"/>
      <c r="V48" s="379"/>
    </row>
    <row r="49" spans="1:22">
      <c r="A49" s="382"/>
      <c r="B49" s="383"/>
      <c r="C49" s="384"/>
      <c r="D49" s="279"/>
      <c r="E49" s="386"/>
      <c r="F49" s="388"/>
      <c r="G49" s="408"/>
      <c r="H49" s="394"/>
      <c r="I49" s="149"/>
      <c r="J49" s="152"/>
      <c r="K49" s="149" t="str">
        <f>IFERROR(CONCATENATE(INDEX('8- Políticas de Administración '!$B$16:$F$53,MATCH('5- Identificación de Riesgos'!J49,'8- Políticas de Administración '!$C$16:$C$54,0),1)," - ",L49),"")</f>
        <v/>
      </c>
      <c r="L49" s="187" t="str">
        <f>IFERROR(VLOOKUP(INDEX('8- Políticas de Administración '!$B$16:$F$63,MATCH('5- Identificación de Riesgos'!J49,'8- Políticas de Administración '!$C$16:$C$64,0),1),'8- Políticas de Administración '!$B$16:$F$64,5,FALSE),"")</f>
        <v/>
      </c>
      <c r="M49" s="397"/>
      <c r="N49" s="400"/>
      <c r="O49" s="413"/>
      <c r="Q49" s="379"/>
      <c r="R49" s="379"/>
      <c r="S49" s="379"/>
      <c r="T49" s="379"/>
      <c r="U49" s="379"/>
      <c r="V49" s="379"/>
    </row>
    <row r="50" spans="1:22" ht="29.25" customHeight="1">
      <c r="A50" s="401">
        <v>5</v>
      </c>
      <c r="B50" s="395" t="s">
        <v>327</v>
      </c>
      <c r="C50" s="395" t="s">
        <v>328</v>
      </c>
      <c r="D50" s="146" t="s">
        <v>329</v>
      </c>
      <c r="E50" s="395">
        <v>365</v>
      </c>
      <c r="F50" s="395">
        <v>0</v>
      </c>
      <c r="G50" s="389">
        <f t="shared" ref="G50" si="3">F50/E50</f>
        <v>0</v>
      </c>
      <c r="H50" s="39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0" t="s">
        <v>301</v>
      </c>
      <c r="J50" s="164" t="s">
        <v>321</v>
      </c>
      <c r="K50" s="147" t="str">
        <f>IFERROR(CONCATENATE(INDEX('8- Políticas de Administración '!$B$16:$F$53,MATCH('5- Identificación de Riesgos'!J50,'8- Políticas de Administración '!$C$16:$C$54,0),1)," - ",L50),"")</f>
        <v>Mayor - 4</v>
      </c>
      <c r="L50" s="188">
        <f>IFERROR(VLOOKUP(INDEX('8- Políticas de Administración '!$B$16:$F$63,MATCH('5- Identificación de Riesgos'!J50,'8- Políticas de Administración '!$C$16:$C$64,0),1),'8- Políticas de Administración '!$B$16:$F$64,5,FALSE),"")</f>
        <v>4</v>
      </c>
      <c r="M50" s="395" t="str">
        <f>IFERROR(CONCATENATE(INDEX('8- Políticas de Administración '!$B$16:$F$53,MATCH(ROUND(AVERAGE(L50:L59),0),'8- Políticas de Administración '!$F$16:$F$53,0),1)," - ",ROUND(AVERAGE(L50:L59),0)),"")</f>
        <v>Mayor - 4</v>
      </c>
      <c r="N50" s="398" t="str">
        <f>IFERROR(CONCATENATE(VLOOKUP((LEFT(H50,LEN(H50)-4)&amp;LEFT(M50,LEN(M50)-4)),'9- Matriz de Calor '!$D$18:$E$42,2,0)," - ",RIGHT(H50,1)*RIGHT(M50,1)),"")</f>
        <v>Alto  - 4</v>
      </c>
      <c r="O50" s="415">
        <f>RIGHT(H50,1)*RIGHT(M50,1)</f>
        <v>4</v>
      </c>
    </row>
    <row r="51" spans="1:22" ht="65.25" customHeight="1">
      <c r="A51" s="402"/>
      <c r="B51" s="396"/>
      <c r="C51" s="396"/>
      <c r="D51" s="158" t="s">
        <v>330</v>
      </c>
      <c r="E51" s="396"/>
      <c r="F51" s="396"/>
      <c r="G51" s="390"/>
      <c r="H51" s="393"/>
      <c r="I51" s="148"/>
      <c r="J51" s="151"/>
      <c r="K51" s="148" t="str">
        <f>IFERROR(CONCATENATE(INDEX('8- Políticas de Administración '!$B$16:$F$53,MATCH('5- Identificación de Riesgos'!J51,'8- Políticas de Administración '!$C$16:$C$54,0),1)," - ",L51),"")</f>
        <v/>
      </c>
      <c r="L51" s="186" t="str">
        <f>IFERROR(VLOOKUP(INDEX('8- Políticas de Administración '!$B$16:$F$63,MATCH('5- Identificación de Riesgos'!J51,'8- Políticas de Administración '!$C$16:$C$64,0),1),'8- Políticas de Administración '!$B$16:$F$64,5,FALSE),"")</f>
        <v/>
      </c>
      <c r="M51" s="396"/>
      <c r="N51" s="399"/>
      <c r="O51" s="416"/>
    </row>
    <row r="52" spans="1:22" ht="29.25" customHeight="1">
      <c r="A52" s="402"/>
      <c r="B52" s="396"/>
      <c r="C52" s="396"/>
      <c r="D52" s="158" t="s">
        <v>331</v>
      </c>
      <c r="E52" s="396"/>
      <c r="F52" s="396"/>
      <c r="G52" s="390"/>
      <c r="H52" s="393"/>
      <c r="I52" s="148"/>
      <c r="J52" s="151"/>
      <c r="K52" s="148" t="str">
        <f>IFERROR(CONCATENATE(INDEX('8- Políticas de Administración '!$B$16:$F$53,MATCH('5- Identificación de Riesgos'!J52,'8- Políticas de Administración '!$C$16:$C$54,0),1)," - ",L52),"")</f>
        <v/>
      </c>
      <c r="L52" s="186" t="str">
        <f>IFERROR(VLOOKUP(INDEX('8- Políticas de Administración '!$B$16:$F$63,MATCH('5- Identificación de Riesgos'!J52,'8- Políticas de Administración '!$C$16:$C$64,0),1),'8- Políticas de Administración '!$B$16:$F$64,5,FALSE),"")</f>
        <v/>
      </c>
      <c r="M52" s="396"/>
      <c r="N52" s="399"/>
      <c r="O52" s="416"/>
    </row>
    <row r="53" spans="1:22" ht="29.25" customHeight="1">
      <c r="A53" s="402"/>
      <c r="B53" s="396"/>
      <c r="C53" s="396"/>
      <c r="D53" s="162" t="s">
        <v>332</v>
      </c>
      <c r="E53" s="396"/>
      <c r="F53" s="396"/>
      <c r="G53" s="390"/>
      <c r="H53" s="393"/>
      <c r="I53" s="148"/>
      <c r="J53" s="151"/>
      <c r="K53" s="148" t="str">
        <f>IFERROR(CONCATENATE(INDEX('8- Políticas de Administración '!$B$16:$F$53,MATCH('5- Identificación de Riesgos'!J53,'8- Políticas de Administración '!$C$16:$C$54,0),1)," - ",L53),"")</f>
        <v/>
      </c>
      <c r="L53" s="186" t="str">
        <f>IFERROR(VLOOKUP(INDEX('8- Políticas de Administración '!$B$16:$F$63,MATCH('5- Identificación de Riesgos'!J53,'8- Políticas de Administración '!$C$16:$C$64,0),1),'8- Políticas de Administración '!$B$16:$F$64,5,FALSE),"")</f>
        <v/>
      </c>
      <c r="M53" s="396"/>
      <c r="N53" s="399"/>
      <c r="O53" s="416"/>
    </row>
    <row r="54" spans="1:22" ht="15" customHeight="1">
      <c r="A54" s="402"/>
      <c r="B54" s="396"/>
      <c r="C54" s="396"/>
      <c r="D54" s="159"/>
      <c r="E54" s="396"/>
      <c r="F54" s="396"/>
      <c r="G54" s="390"/>
      <c r="H54" s="393"/>
      <c r="I54" s="148"/>
      <c r="J54" s="151"/>
      <c r="K54" s="148" t="str">
        <f>IFERROR(CONCATENATE(INDEX('8- Políticas de Administración '!$B$16:$F$53,MATCH('5- Identificación de Riesgos'!J54,'8- Políticas de Administración '!$C$16:$C$54,0),1)," - ",L54),"")</f>
        <v/>
      </c>
      <c r="L54" s="186" t="str">
        <f>IFERROR(VLOOKUP(INDEX('8- Políticas de Administración '!$B$16:$F$63,MATCH('5- Identificación de Riesgos'!J54,'8- Políticas de Administración '!$C$16:$C$64,0),1),'8- Políticas de Administración '!$B$16:$F$64,5,FALSE),"")</f>
        <v/>
      </c>
      <c r="M54" s="396"/>
      <c r="N54" s="399"/>
      <c r="O54" s="416"/>
    </row>
    <row r="55" spans="1:22" ht="15" customHeight="1">
      <c r="A55" s="402"/>
      <c r="B55" s="396"/>
      <c r="C55" s="396"/>
      <c r="D55" s="158"/>
      <c r="E55" s="396"/>
      <c r="F55" s="396"/>
      <c r="G55" s="390"/>
      <c r="H55" s="393"/>
      <c r="I55" s="148"/>
      <c r="J55" s="151"/>
      <c r="K55" s="148" t="str">
        <f>IFERROR(CONCATENATE(INDEX('8- Políticas de Administración '!$B$16:$F$53,MATCH('5- Identificación de Riesgos'!J55,'8- Políticas de Administración '!$C$16:$C$54,0),1)," - ",L55),"")</f>
        <v/>
      </c>
      <c r="L55" s="186" t="str">
        <f>IFERROR(VLOOKUP(INDEX('8- Políticas de Administración '!$B$16:$F$63,MATCH('5- Identificación de Riesgos'!J55,'8- Políticas de Administración '!$C$16:$C$64,0),1),'8- Políticas de Administración '!$B$16:$F$64,5,FALSE),"")</f>
        <v/>
      </c>
      <c r="M55" s="396"/>
      <c r="N55" s="399"/>
      <c r="O55" s="416"/>
    </row>
    <row r="56" spans="1:22" ht="15" customHeight="1">
      <c r="A56" s="402"/>
      <c r="B56" s="396"/>
      <c r="C56" s="396"/>
      <c r="D56" s="158"/>
      <c r="E56" s="396"/>
      <c r="F56" s="396"/>
      <c r="G56" s="390"/>
      <c r="H56" s="393"/>
      <c r="I56" s="148"/>
      <c r="J56" s="151"/>
      <c r="K56" s="148" t="str">
        <f>IFERROR(CONCATENATE(INDEX('8- Políticas de Administración '!$B$16:$F$53,MATCH('5- Identificación de Riesgos'!J56,'8- Políticas de Administración '!$C$16:$C$54,0),1)," - ",L56),"")</f>
        <v/>
      </c>
      <c r="L56" s="186" t="str">
        <f>IFERROR(VLOOKUP(INDEX('8- Políticas de Administración '!$B$16:$F$63,MATCH('5- Identificación de Riesgos'!J56,'8- Políticas de Administración '!$C$16:$C$64,0),1),'8- Políticas de Administración '!$B$16:$F$64,5,FALSE),"")</f>
        <v/>
      </c>
      <c r="M56" s="396"/>
      <c r="N56" s="399"/>
      <c r="O56" s="416"/>
    </row>
    <row r="57" spans="1:22" ht="15" customHeight="1">
      <c r="A57" s="402"/>
      <c r="B57" s="396"/>
      <c r="C57" s="396"/>
      <c r="D57" s="158"/>
      <c r="E57" s="396"/>
      <c r="F57" s="396"/>
      <c r="G57" s="390"/>
      <c r="H57" s="393"/>
      <c r="I57" s="148"/>
      <c r="J57" s="151"/>
      <c r="K57" s="148" t="str">
        <f>IFERROR(CONCATENATE(INDEX('8- Políticas de Administración '!$B$16:$F$53,MATCH('5- Identificación de Riesgos'!J57,'8- Políticas de Administración '!$C$16:$C$54,0),1)," - ",L57),"")</f>
        <v/>
      </c>
      <c r="L57" s="186" t="str">
        <f>IFERROR(VLOOKUP(INDEX('8- Políticas de Administración '!$B$16:$F$63,MATCH('5- Identificación de Riesgos'!J57,'8- Políticas de Administración '!$C$16:$C$64,0),1),'8- Políticas de Administración '!$B$16:$F$64,5,FALSE),"")</f>
        <v/>
      </c>
      <c r="M57" s="396"/>
      <c r="N57" s="399"/>
      <c r="O57" s="416"/>
    </row>
    <row r="58" spans="1:22" ht="15" customHeight="1">
      <c r="A58" s="402"/>
      <c r="B58" s="396"/>
      <c r="C58" s="396"/>
      <c r="D58" s="158"/>
      <c r="E58" s="396"/>
      <c r="F58" s="396"/>
      <c r="G58" s="390"/>
      <c r="H58" s="393"/>
      <c r="I58" s="148"/>
      <c r="J58" s="151"/>
      <c r="K58" s="148" t="str">
        <f>IFERROR(CONCATENATE(INDEX('8- Políticas de Administración '!$B$16:$F$53,MATCH('5- Identificación de Riesgos'!J58,'8- Políticas de Administración '!$C$16:$C$54,0),1)," - ",L58),"")</f>
        <v/>
      </c>
      <c r="L58" s="186" t="str">
        <f>IFERROR(VLOOKUP(INDEX('8- Políticas de Administración '!$B$16:$F$63,MATCH('5- Identificación de Riesgos'!J58,'8- Políticas de Administración '!$C$16:$C$64,0),1),'8- Políticas de Administración '!$B$16:$F$64,5,FALSE),"")</f>
        <v/>
      </c>
      <c r="M58" s="396"/>
      <c r="N58" s="399"/>
      <c r="O58" s="416"/>
    </row>
    <row r="59" spans="1:22" ht="15.75" customHeight="1" thickBot="1">
      <c r="A59" s="403"/>
      <c r="B59" s="397"/>
      <c r="C59" s="397"/>
      <c r="D59" s="160"/>
      <c r="E59" s="397"/>
      <c r="F59" s="397"/>
      <c r="G59" s="391"/>
      <c r="H59" s="394"/>
      <c r="I59" s="149"/>
      <c r="J59" s="152"/>
      <c r="K59" s="149" t="str">
        <f>IFERROR(CONCATENATE(INDEX('8- Políticas de Administración '!$B$16:$F$53,MATCH('5- Identificación de Riesgos'!J59,'8- Políticas de Administración '!$C$16:$C$54,0),1)," - ",L59),"")</f>
        <v/>
      </c>
      <c r="L59" s="187" t="str">
        <f>IFERROR(VLOOKUP(INDEX('8- Políticas de Administración '!$B$16:$F$63,MATCH('5- Identificación de Riesgos'!J59,'8- Políticas de Administración '!$C$16:$C$64,0),1),'8- Políticas de Administración '!$B$16:$F$64,5,FALSE),"")</f>
        <v/>
      </c>
      <c r="M59" s="397"/>
      <c r="N59" s="400"/>
      <c r="O59" s="416"/>
    </row>
    <row r="60" spans="1:22" ht="45" hidden="1" customHeight="1">
      <c r="A60" s="401">
        <v>6</v>
      </c>
      <c r="B60" s="404" t="s">
        <v>333</v>
      </c>
      <c r="C60" s="404" t="s">
        <v>334</v>
      </c>
      <c r="D60" s="249" t="s">
        <v>335</v>
      </c>
      <c r="E60" s="395">
        <v>365</v>
      </c>
      <c r="F60" s="395">
        <v>0</v>
      </c>
      <c r="G60" s="389">
        <f t="shared" ref="G60" si="4">F60/E60</f>
        <v>0</v>
      </c>
      <c r="H60" s="392"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0" t="s">
        <v>304</v>
      </c>
      <c r="J60" s="164" t="s">
        <v>305</v>
      </c>
      <c r="K60" s="147" t="str">
        <f>IFERROR(CONCATENATE(INDEX('8- Políticas de Administración '!$B$16:$F$53,MATCH('5- Identificación de Riesgos'!J60,'8- Políticas de Administración '!$C$16:$C$54,0),1)," - ",L60),"")</f>
        <v>Leve - 1</v>
      </c>
      <c r="L60" s="188">
        <f>IFERROR(VLOOKUP(INDEX('8- Políticas de Administración '!$B$16:$F$63,MATCH('5- Identificación de Riesgos'!J60,'8- Políticas de Administración '!$C$16:$C$64,0),1),'8- Políticas de Administración '!$B$16:$F$64,5,FALSE),"")</f>
        <v>1</v>
      </c>
      <c r="M60" s="395" t="str">
        <f>IFERROR(CONCATENATE(INDEX('8- Políticas de Administración '!$B$16:$F$53,MATCH(ROUND(AVERAGE(L60:L69),0),'8- Políticas de Administración '!$F$16:$F$53,0),1)," - ",ROUND(AVERAGE(L60:L69),0)),"")</f>
        <v>Moderado - 3</v>
      </c>
      <c r="N60" s="398" t="str">
        <f>IFERROR(CONCATENATE(VLOOKUP((LEFT(H60,LEN(H60)-4)&amp;LEFT(M60,LEN(M60)-4)),'9- Matriz de Calor '!$D$18:$E$42,2,0)," - ",RIGHT(H60,1)*RIGHT(M60,1)),"")</f>
        <v>Moderado - 3</v>
      </c>
    </row>
    <row r="61" spans="1:22" ht="45" hidden="1">
      <c r="A61" s="402"/>
      <c r="B61" s="387"/>
      <c r="C61" s="387"/>
      <c r="D61" s="249" t="s">
        <v>336</v>
      </c>
      <c r="E61" s="396"/>
      <c r="F61" s="396"/>
      <c r="G61" s="390"/>
      <c r="H61" s="393"/>
      <c r="I61" s="148" t="s">
        <v>301</v>
      </c>
      <c r="J61" s="151" t="s">
        <v>337</v>
      </c>
      <c r="K61" s="148" t="str">
        <f>IFERROR(CONCATENATE(INDEX('8- Políticas de Administración '!$B$16:$F$53,MATCH('5- Identificación de Riesgos'!J61,'8- Políticas de Administración '!$C$16:$C$54,0),1)," - ",L61),"")</f>
        <v>Catastrófico - 5</v>
      </c>
      <c r="L61" s="186">
        <f>IFERROR(VLOOKUP(INDEX('8- Políticas de Administración '!$B$16:$F$63,MATCH('5- Identificación de Riesgos'!J61,'8- Políticas de Administración '!$C$16:$C$64,0),1),'8- Políticas de Administración '!$B$16:$F$64,5,FALSE),"")</f>
        <v>5</v>
      </c>
      <c r="M61" s="396"/>
      <c r="N61" s="399"/>
    </row>
    <row r="62" spans="1:22" ht="75" hidden="1">
      <c r="A62" s="402"/>
      <c r="B62" s="387"/>
      <c r="C62" s="387"/>
      <c r="D62" s="250" t="s">
        <v>338</v>
      </c>
      <c r="E62" s="396"/>
      <c r="F62" s="396"/>
      <c r="G62" s="390"/>
      <c r="H62" s="393"/>
      <c r="I62" s="148"/>
      <c r="J62" s="151"/>
      <c r="K62" s="148" t="str">
        <f>IFERROR(CONCATENATE(INDEX('8- Políticas de Administración '!$B$16:$F$53,MATCH('5- Identificación de Riesgos'!J62,'8- Políticas de Administración '!$C$16:$C$54,0),1)," - ",L62),"")</f>
        <v/>
      </c>
      <c r="L62" s="186" t="str">
        <f>IFERROR(VLOOKUP(INDEX('8- Políticas de Administración '!$B$16:$F$63,MATCH('5- Identificación de Riesgos'!J62,'8- Políticas de Administración '!$C$16:$C$64,0),1),'8- Políticas de Administración '!$B$16:$F$64,5,FALSE),"")</f>
        <v/>
      </c>
      <c r="M62" s="396"/>
      <c r="N62" s="399"/>
    </row>
    <row r="63" spans="1:22" hidden="1">
      <c r="A63" s="402"/>
      <c r="B63" s="387"/>
      <c r="C63" s="387"/>
      <c r="D63" s="162"/>
      <c r="E63" s="396"/>
      <c r="F63" s="396"/>
      <c r="G63" s="390"/>
      <c r="H63" s="393"/>
      <c r="I63" s="148"/>
      <c r="J63" s="151"/>
      <c r="K63" s="148" t="str">
        <f>IFERROR(CONCATENATE(INDEX('8- Políticas de Administración '!$B$16:$F$53,MATCH('5- Identificación de Riesgos'!J63,'8- Políticas de Administración '!$C$16:$C$54,0),1)," - ",L63),"")</f>
        <v/>
      </c>
      <c r="L63" s="186" t="str">
        <f>IFERROR(VLOOKUP(INDEX('8- Políticas de Administración '!$B$16:$F$63,MATCH('5- Identificación de Riesgos'!J63,'8- Políticas de Administración '!$C$16:$C$64,0),1),'8- Políticas de Administración '!$B$16:$F$64,5,FALSE),"")</f>
        <v/>
      </c>
      <c r="M63" s="396"/>
      <c r="N63" s="399"/>
    </row>
    <row r="64" spans="1:22" hidden="1">
      <c r="A64" s="402"/>
      <c r="B64" s="387"/>
      <c r="C64" s="387"/>
      <c r="D64" s="159"/>
      <c r="E64" s="396"/>
      <c r="F64" s="396"/>
      <c r="G64" s="390"/>
      <c r="H64" s="393"/>
      <c r="I64" s="148"/>
      <c r="J64" s="151"/>
      <c r="K64" s="148" t="str">
        <f>IFERROR(CONCATENATE(INDEX('8- Políticas de Administración '!$B$16:$F$53,MATCH('5- Identificación de Riesgos'!J64,'8- Políticas de Administración '!$C$16:$C$54,0),1)," - ",L64),"")</f>
        <v/>
      </c>
      <c r="L64" s="186" t="str">
        <f>IFERROR(VLOOKUP(INDEX('8- Políticas de Administración '!$B$16:$F$63,MATCH('5- Identificación de Riesgos'!J64,'8- Políticas de Administración '!$C$16:$C$64,0),1),'8- Políticas de Administración '!$B$16:$F$64,5,FALSE),"")</f>
        <v/>
      </c>
      <c r="M64" s="396"/>
      <c r="N64" s="399"/>
    </row>
    <row r="65" spans="1:14" ht="15" hidden="1" customHeight="1">
      <c r="A65" s="402"/>
      <c r="B65" s="387"/>
      <c r="C65" s="387"/>
      <c r="D65" s="158"/>
      <c r="E65" s="396"/>
      <c r="F65" s="396"/>
      <c r="G65" s="390"/>
      <c r="H65" s="393"/>
      <c r="I65" s="148"/>
      <c r="J65" s="151"/>
      <c r="K65" s="148" t="str">
        <f>IFERROR(CONCATENATE(INDEX('8- Políticas de Administración '!$B$16:$F$53,MATCH('5- Identificación de Riesgos'!J65,'8- Políticas de Administración '!$C$16:$C$54,0),1)," - ",L65),"")</f>
        <v/>
      </c>
      <c r="L65" s="186" t="str">
        <f>IFERROR(VLOOKUP(INDEX('8- Políticas de Administración '!$B$16:$F$63,MATCH('5- Identificación de Riesgos'!J65,'8- Políticas de Administración '!$C$16:$C$64,0),1),'8- Políticas de Administración '!$B$16:$F$64,5,FALSE),"")</f>
        <v/>
      </c>
      <c r="M65" s="396"/>
      <c r="N65" s="399"/>
    </row>
    <row r="66" spans="1:14" hidden="1">
      <c r="A66" s="402"/>
      <c r="B66" s="387"/>
      <c r="C66" s="387"/>
      <c r="D66" s="158"/>
      <c r="E66" s="396"/>
      <c r="F66" s="396"/>
      <c r="G66" s="390"/>
      <c r="H66" s="393"/>
      <c r="I66" s="148"/>
      <c r="J66" s="151"/>
      <c r="K66" s="148" t="str">
        <f>IFERROR(CONCATENATE(INDEX('8- Políticas de Administración '!$B$16:$F$53,MATCH('5- Identificación de Riesgos'!J66,'8- Políticas de Administración '!$C$16:$C$54,0),1)," - ",L66),"")</f>
        <v/>
      </c>
      <c r="L66" s="186" t="str">
        <f>IFERROR(VLOOKUP(INDEX('8- Políticas de Administración '!$B$16:$F$63,MATCH('5- Identificación de Riesgos'!J66,'8- Políticas de Administración '!$C$16:$C$64,0),1),'8- Políticas de Administración '!$B$16:$F$64,5,FALSE),"")</f>
        <v/>
      </c>
      <c r="M66" s="396"/>
      <c r="N66" s="399"/>
    </row>
    <row r="67" spans="1:14" hidden="1">
      <c r="A67" s="402"/>
      <c r="B67" s="387"/>
      <c r="C67" s="387"/>
      <c r="D67" s="158"/>
      <c r="E67" s="396"/>
      <c r="F67" s="396"/>
      <c r="G67" s="390"/>
      <c r="H67" s="393"/>
      <c r="I67" s="148"/>
      <c r="J67" s="151"/>
      <c r="K67" s="148" t="str">
        <f>IFERROR(CONCATENATE(INDEX('8- Políticas de Administración '!$B$16:$F$53,MATCH('5- Identificación de Riesgos'!J67,'8- Políticas de Administración '!$C$16:$C$54,0),1)," - ",L67),"")</f>
        <v/>
      </c>
      <c r="L67" s="186" t="str">
        <f>IFERROR(VLOOKUP(INDEX('8- Políticas de Administración '!$B$16:$F$63,MATCH('5- Identificación de Riesgos'!J67,'8- Políticas de Administración '!$C$16:$C$64,0),1),'8- Políticas de Administración '!$B$16:$F$64,5,FALSE),"")</f>
        <v/>
      </c>
      <c r="M67" s="396"/>
      <c r="N67" s="399"/>
    </row>
    <row r="68" spans="1:14" hidden="1">
      <c r="A68" s="402"/>
      <c r="B68" s="387"/>
      <c r="C68" s="387"/>
      <c r="D68" s="158"/>
      <c r="E68" s="396"/>
      <c r="F68" s="396"/>
      <c r="G68" s="390"/>
      <c r="H68" s="393"/>
      <c r="I68" s="148"/>
      <c r="J68" s="151"/>
      <c r="K68" s="148" t="str">
        <f>IFERROR(CONCATENATE(INDEX('8- Políticas de Administración '!$B$16:$F$53,MATCH('5- Identificación de Riesgos'!J68,'8- Políticas de Administración '!$C$16:$C$54,0),1)," - ",L68),"")</f>
        <v/>
      </c>
      <c r="L68" s="186" t="str">
        <f>IFERROR(VLOOKUP(INDEX('8- Políticas de Administración '!$B$16:$F$63,MATCH('5- Identificación de Riesgos'!J68,'8- Políticas de Administración '!$C$16:$C$64,0),1),'8- Políticas de Administración '!$B$16:$F$64,5,FALSE),"")</f>
        <v/>
      </c>
      <c r="M68" s="396"/>
      <c r="N68" s="399"/>
    </row>
    <row r="69" spans="1:14" ht="15.75" hidden="1" thickBot="1">
      <c r="A69" s="403"/>
      <c r="B69" s="388"/>
      <c r="C69" s="388"/>
      <c r="D69" s="160"/>
      <c r="E69" s="397"/>
      <c r="F69" s="397"/>
      <c r="G69" s="391"/>
      <c r="H69" s="394"/>
      <c r="I69" s="149"/>
      <c r="J69" s="152"/>
      <c r="K69" s="149" t="str">
        <f>IFERROR(CONCATENATE(INDEX('8- Políticas de Administración '!$B$16:$F$53,MATCH('5- Identificación de Riesgos'!J69,'8- Políticas de Administración '!$C$16:$C$54,0),1)," - ",L69),"")</f>
        <v/>
      </c>
      <c r="L69" s="187" t="str">
        <f>IFERROR(VLOOKUP(INDEX('8- Políticas de Administración '!$B$16:$F$63,MATCH('5- Identificación de Riesgos'!J69,'8- Políticas de Administración '!$C$16:$C$64,0),1),'8- Políticas de Administración '!$B$16:$F$64,5,FALSE),"")</f>
        <v/>
      </c>
      <c r="M69" s="397"/>
      <c r="N69" s="400"/>
    </row>
    <row r="70" spans="1:14" ht="39.75" hidden="1" customHeight="1">
      <c r="A70" s="401">
        <v>7</v>
      </c>
      <c r="B70" s="404" t="s">
        <v>339</v>
      </c>
      <c r="C70" s="404" t="s">
        <v>340</v>
      </c>
      <c r="D70" s="249" t="s">
        <v>335</v>
      </c>
      <c r="E70" s="395">
        <v>365</v>
      </c>
      <c r="F70" s="395">
        <v>0</v>
      </c>
      <c r="G70" s="389">
        <f t="shared" ref="G70" si="5">F70/E70</f>
        <v>0</v>
      </c>
      <c r="H70" s="392"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50" t="s">
        <v>301</v>
      </c>
      <c r="J70" s="164" t="s">
        <v>337</v>
      </c>
      <c r="K70" s="147" t="str">
        <f>IFERROR(CONCATENATE(INDEX('8- Políticas de Administración '!$B$16:$F$53,MATCH('5- Identificación de Riesgos'!J70,'8- Políticas de Administración '!$C$16:$C$54,0),1)," - ",L70),"")</f>
        <v>Catastrófico - 5</v>
      </c>
      <c r="L70" s="188">
        <f>IFERROR(VLOOKUP(INDEX('8- Políticas de Administración '!$B$16:$F$63,MATCH('5- Identificación de Riesgos'!J70,'8- Políticas de Administración '!$C$16:$C$64,0),1),'8- Políticas de Administración '!$B$16:$F$64,5,FALSE),"")</f>
        <v>5</v>
      </c>
      <c r="M70" s="395" t="str">
        <f>IFERROR(CONCATENATE(INDEX('8- Políticas de Administración '!$B$16:$F$53,MATCH(ROUND(AVERAGE(L70:L79),0),'8- Políticas de Administración '!$F$16:$F$53,0),1)," - ",ROUND(AVERAGE(L70:L79),0)),"")</f>
        <v>Moderado - 3</v>
      </c>
      <c r="N70" s="398" t="str">
        <f>IFERROR(CONCATENATE(VLOOKUP((LEFT(H70,LEN(H70)-4)&amp;LEFT(M70,LEN(M70)-4)),'9- Matriz de Calor '!$D$18:$E$42,2,0)," - ",RIGHT(H70,1)*RIGHT(M70,1)),"")</f>
        <v>Moderado - 3</v>
      </c>
    </row>
    <row r="71" spans="1:14" ht="39.75" hidden="1" customHeight="1">
      <c r="A71" s="402"/>
      <c r="B71" s="387"/>
      <c r="C71" s="387"/>
      <c r="D71" s="249" t="s">
        <v>336</v>
      </c>
      <c r="E71" s="396"/>
      <c r="F71" s="396"/>
      <c r="G71" s="390"/>
      <c r="H71" s="393"/>
      <c r="I71" s="148" t="s">
        <v>304</v>
      </c>
      <c r="J71" s="151" t="s">
        <v>305</v>
      </c>
      <c r="K71" s="148" t="str">
        <f>IFERROR(CONCATENATE(INDEX('8- Políticas de Administración '!$B$16:$F$53,MATCH('5- Identificación de Riesgos'!J71,'8- Políticas de Administración '!$C$16:$C$54,0),1)," - ",L71),"")</f>
        <v>Leve - 1</v>
      </c>
      <c r="L71" s="186">
        <f>IFERROR(VLOOKUP(INDEX('8- Políticas de Administración '!$B$16:$F$63,MATCH('5- Identificación de Riesgos'!J71,'8- Políticas de Administración '!$C$16:$C$64,0),1),'8- Políticas de Administración '!$B$16:$F$64,5,FALSE),"")</f>
        <v>1</v>
      </c>
      <c r="M71" s="396"/>
      <c r="N71" s="399"/>
    </row>
    <row r="72" spans="1:14" ht="66" hidden="1" customHeight="1">
      <c r="A72" s="402"/>
      <c r="B72" s="387"/>
      <c r="C72" s="387"/>
      <c r="D72" s="250" t="s">
        <v>341</v>
      </c>
      <c r="E72" s="396"/>
      <c r="F72" s="396"/>
      <c r="G72" s="390"/>
      <c r="H72" s="393"/>
      <c r="I72" s="148"/>
      <c r="J72" s="151"/>
      <c r="K72" s="148" t="str">
        <f>IFERROR(CONCATENATE(INDEX('8- Políticas de Administración '!$B$16:$F$53,MATCH('5- Identificación de Riesgos'!J72,'8- Políticas de Administración '!$C$16:$C$54,0),1)," - ",L72),"")</f>
        <v/>
      </c>
      <c r="L72" s="186" t="str">
        <f>IFERROR(VLOOKUP(INDEX('8- Políticas de Administración '!$B$16:$F$63,MATCH('5- Identificación de Riesgos'!J72,'8- Políticas de Administración '!$C$16:$C$64,0),1),'8- Políticas de Administración '!$B$16:$F$64,5,FALSE),"")</f>
        <v/>
      </c>
      <c r="M72" s="396"/>
      <c r="N72" s="399"/>
    </row>
    <row r="73" spans="1:14" hidden="1">
      <c r="A73" s="402"/>
      <c r="B73" s="387"/>
      <c r="C73" s="387"/>
      <c r="D73" s="162"/>
      <c r="E73" s="396"/>
      <c r="F73" s="396"/>
      <c r="G73" s="390"/>
      <c r="H73" s="393"/>
      <c r="I73" s="148"/>
      <c r="J73" s="151"/>
      <c r="K73" s="148" t="str">
        <f>IFERROR(CONCATENATE(INDEX('8- Políticas de Administración '!$B$16:$F$53,MATCH('5- Identificación de Riesgos'!J73,'8- Políticas de Administración '!$C$16:$C$54,0),1)," - ",L73),"")</f>
        <v/>
      </c>
      <c r="L73" s="186" t="str">
        <f>IFERROR(VLOOKUP(INDEX('8- Políticas de Administración '!$B$16:$F$63,MATCH('5- Identificación de Riesgos'!J73,'8- Políticas de Administración '!$C$16:$C$64,0),1),'8- Políticas de Administración '!$B$16:$F$64,5,FALSE),"")</f>
        <v/>
      </c>
      <c r="M73" s="396"/>
      <c r="N73" s="399"/>
    </row>
    <row r="74" spans="1:14" hidden="1">
      <c r="A74" s="402"/>
      <c r="B74" s="387"/>
      <c r="C74" s="387"/>
      <c r="D74" s="159"/>
      <c r="E74" s="396"/>
      <c r="F74" s="396"/>
      <c r="G74" s="390"/>
      <c r="H74" s="393"/>
      <c r="I74" s="148"/>
      <c r="J74" s="151"/>
      <c r="K74" s="148" t="str">
        <f>IFERROR(CONCATENATE(INDEX('8- Políticas de Administración '!$B$16:$F$53,MATCH('5- Identificación de Riesgos'!J74,'8- Políticas de Administración '!$C$16:$C$54,0),1)," - ",L74),"")</f>
        <v/>
      </c>
      <c r="L74" s="186" t="str">
        <f>IFERROR(VLOOKUP(INDEX('8- Políticas de Administración '!$B$16:$F$63,MATCH('5- Identificación de Riesgos'!J74,'8- Políticas de Administración '!$C$16:$C$64,0),1),'8- Políticas de Administración '!$B$16:$F$64,5,FALSE),"")</f>
        <v/>
      </c>
      <c r="M74" s="396"/>
      <c r="N74" s="399"/>
    </row>
    <row r="75" spans="1:14" hidden="1">
      <c r="A75" s="402"/>
      <c r="B75" s="387"/>
      <c r="C75" s="387"/>
      <c r="D75" s="158"/>
      <c r="E75" s="396"/>
      <c r="F75" s="396"/>
      <c r="G75" s="390"/>
      <c r="H75" s="393"/>
      <c r="I75" s="148"/>
      <c r="J75" s="151"/>
      <c r="K75" s="148" t="str">
        <f>IFERROR(CONCATENATE(INDEX('8- Políticas de Administración '!$B$16:$F$53,MATCH('5- Identificación de Riesgos'!J75,'8- Políticas de Administración '!$C$16:$C$54,0),1)," - ",L75),"")</f>
        <v/>
      </c>
      <c r="L75" s="186" t="str">
        <f>IFERROR(VLOOKUP(INDEX('8- Políticas de Administración '!$B$16:$F$63,MATCH('5- Identificación de Riesgos'!J75,'8- Políticas de Administración '!$C$16:$C$64,0),1),'8- Políticas de Administración '!$B$16:$F$64,5,FALSE),"")</f>
        <v/>
      </c>
      <c r="M75" s="396"/>
      <c r="N75" s="399"/>
    </row>
    <row r="76" spans="1:14" hidden="1">
      <c r="A76" s="402"/>
      <c r="B76" s="387"/>
      <c r="C76" s="387"/>
      <c r="D76" s="158"/>
      <c r="E76" s="396"/>
      <c r="F76" s="396"/>
      <c r="G76" s="390"/>
      <c r="H76" s="393"/>
      <c r="I76" s="148"/>
      <c r="J76" s="151"/>
      <c r="K76" s="148" t="str">
        <f>IFERROR(CONCATENATE(INDEX('8- Políticas de Administración '!$B$16:$F$53,MATCH('5- Identificación de Riesgos'!J76,'8- Políticas de Administración '!$C$16:$C$54,0),1)," - ",L76),"")</f>
        <v/>
      </c>
      <c r="L76" s="186" t="str">
        <f>IFERROR(VLOOKUP(INDEX('8- Políticas de Administración '!$B$16:$F$63,MATCH('5- Identificación de Riesgos'!J76,'8- Políticas de Administración '!$C$16:$C$64,0),1),'8- Políticas de Administración '!$B$16:$F$64,5,FALSE),"")</f>
        <v/>
      </c>
      <c r="M76" s="396"/>
      <c r="N76" s="399"/>
    </row>
    <row r="77" spans="1:14" hidden="1">
      <c r="A77" s="402"/>
      <c r="B77" s="387"/>
      <c r="C77" s="387"/>
      <c r="D77" s="158"/>
      <c r="E77" s="396"/>
      <c r="F77" s="396"/>
      <c r="G77" s="390"/>
      <c r="H77" s="393"/>
      <c r="I77" s="148"/>
      <c r="J77" s="151"/>
      <c r="K77" s="148" t="str">
        <f>IFERROR(CONCATENATE(INDEX('8- Políticas de Administración '!$B$16:$F$53,MATCH('5- Identificación de Riesgos'!J77,'8- Políticas de Administración '!$C$16:$C$54,0),1)," - ",L77),"")</f>
        <v/>
      </c>
      <c r="L77" s="186" t="str">
        <f>IFERROR(VLOOKUP(INDEX('8- Políticas de Administración '!$B$16:$F$63,MATCH('5- Identificación de Riesgos'!J77,'8- Políticas de Administración '!$C$16:$C$64,0),1),'8- Políticas de Administración '!$B$16:$F$64,5,FALSE),"")</f>
        <v/>
      </c>
      <c r="M77" s="396"/>
      <c r="N77" s="399"/>
    </row>
    <row r="78" spans="1:14" hidden="1">
      <c r="A78" s="402"/>
      <c r="B78" s="387"/>
      <c r="C78" s="387"/>
      <c r="D78" s="158"/>
      <c r="E78" s="396"/>
      <c r="F78" s="396"/>
      <c r="G78" s="390"/>
      <c r="H78" s="393"/>
      <c r="I78" s="148"/>
      <c r="J78" s="151"/>
      <c r="K78" s="148" t="str">
        <f>IFERROR(CONCATENATE(INDEX('8- Políticas de Administración '!$B$16:$F$53,MATCH('5- Identificación de Riesgos'!J78,'8- Políticas de Administración '!$C$16:$C$54,0),1)," - ",L78),"")</f>
        <v/>
      </c>
      <c r="L78" s="186" t="str">
        <f>IFERROR(VLOOKUP(INDEX('8- Políticas de Administración '!$B$16:$F$63,MATCH('5- Identificación de Riesgos'!J78,'8- Políticas de Administración '!$C$16:$C$64,0),1),'8- Políticas de Administración '!$B$16:$F$64,5,FALSE),"")</f>
        <v/>
      </c>
      <c r="M78" s="396"/>
      <c r="N78" s="399"/>
    </row>
    <row r="79" spans="1:14" ht="15.75" hidden="1" thickBot="1">
      <c r="A79" s="403"/>
      <c r="B79" s="388"/>
      <c r="C79" s="388"/>
      <c r="D79" s="160"/>
      <c r="E79" s="397"/>
      <c r="F79" s="397"/>
      <c r="G79" s="391"/>
      <c r="H79" s="394"/>
      <c r="I79" s="149"/>
      <c r="J79" s="152"/>
      <c r="K79" s="149" t="str">
        <f>IFERROR(CONCATENATE(INDEX('8- Políticas de Administración '!$B$16:$F$53,MATCH('5- Identificación de Riesgos'!J79,'8- Políticas de Administración '!$C$16:$C$54,0),1)," - ",L79),"")</f>
        <v/>
      </c>
      <c r="L79" s="187" t="str">
        <f>IFERROR(VLOOKUP(INDEX('8- Políticas de Administración '!$B$16:$F$63,MATCH('5- Identificación de Riesgos'!J79,'8- Políticas de Administración '!$C$16:$C$64,0),1),'8- Políticas de Administración '!$B$16:$F$64,5,FALSE),"")</f>
        <v/>
      </c>
      <c r="M79" s="397"/>
      <c r="N79" s="400"/>
    </row>
  </sheetData>
  <mergeCells count="94">
    <mergeCell ref="D4:N4"/>
    <mergeCell ref="D5:N5"/>
    <mergeCell ref="O10:O19"/>
    <mergeCell ref="O20:O29"/>
    <mergeCell ref="I18:I19"/>
    <mergeCell ref="J18:J19"/>
    <mergeCell ref="N10:N19"/>
    <mergeCell ref="M20:M29"/>
    <mergeCell ref="N20:N29"/>
    <mergeCell ref="M10:M19"/>
    <mergeCell ref="O8:O9"/>
    <mergeCell ref="N8:N9"/>
    <mergeCell ref="N7:O7"/>
    <mergeCell ref="I7:M7"/>
    <mergeCell ref="L8:L9"/>
    <mergeCell ref="I8:I9"/>
    <mergeCell ref="H20:H29"/>
    <mergeCell ref="A10:A19"/>
    <mergeCell ref="C10:C19"/>
    <mergeCell ref="B10:B19"/>
    <mergeCell ref="F20:F29"/>
    <mergeCell ref="H10:H19"/>
    <mergeCell ref="E10:E19"/>
    <mergeCell ref="F10:F19"/>
    <mergeCell ref="G10:G19"/>
    <mergeCell ref="G20:G29"/>
    <mergeCell ref="E20:E29"/>
    <mergeCell ref="B20:B29"/>
    <mergeCell ref="C20:C29"/>
    <mergeCell ref="A20:A29"/>
    <mergeCell ref="E8:E9"/>
    <mergeCell ref="D6:N6"/>
    <mergeCell ref="F8:F9"/>
    <mergeCell ref="G8:G9"/>
    <mergeCell ref="H8:H9"/>
    <mergeCell ref="E7:H7"/>
    <mergeCell ref="D7:D9"/>
    <mergeCell ref="K8:K9"/>
    <mergeCell ref="M8:M9"/>
    <mergeCell ref="A1:C2"/>
    <mergeCell ref="A4:C4"/>
    <mergeCell ref="A8:A9"/>
    <mergeCell ref="B8:B9"/>
    <mergeCell ref="A5:C5"/>
    <mergeCell ref="A6:C6"/>
    <mergeCell ref="O30:O39"/>
    <mergeCell ref="N30:N39"/>
    <mergeCell ref="E30:E39"/>
    <mergeCell ref="M30:M39"/>
    <mergeCell ref="N50:N59"/>
    <mergeCell ref="O50:O59"/>
    <mergeCell ref="M50:M59"/>
    <mergeCell ref="G50:G59"/>
    <mergeCell ref="H50:H59"/>
    <mergeCell ref="G40:G49"/>
    <mergeCell ref="H40:H49"/>
    <mergeCell ref="M40:M49"/>
    <mergeCell ref="N40:N49"/>
    <mergeCell ref="O40:O49"/>
    <mergeCell ref="A30:A39"/>
    <mergeCell ref="C30:C39"/>
    <mergeCell ref="F30:F39"/>
    <mergeCell ref="G30:G39"/>
    <mergeCell ref="H30:H39"/>
    <mergeCell ref="B30:B39"/>
    <mergeCell ref="A50:A59"/>
    <mergeCell ref="B50:B59"/>
    <mergeCell ref="C50:C59"/>
    <mergeCell ref="E50:E59"/>
    <mergeCell ref="F50:F59"/>
    <mergeCell ref="G60:G69"/>
    <mergeCell ref="H60:H69"/>
    <mergeCell ref="M60:M69"/>
    <mergeCell ref="N60:N69"/>
    <mergeCell ref="A60:A69"/>
    <mergeCell ref="B60:B69"/>
    <mergeCell ref="C60:C69"/>
    <mergeCell ref="E60:E69"/>
    <mergeCell ref="F60:F69"/>
    <mergeCell ref="G70:G79"/>
    <mergeCell ref="H70:H79"/>
    <mergeCell ref="M70:M79"/>
    <mergeCell ref="N70:N79"/>
    <mergeCell ref="A70:A79"/>
    <mergeCell ref="B70:B79"/>
    <mergeCell ref="C70:C79"/>
    <mergeCell ref="E70:E79"/>
    <mergeCell ref="F70:F79"/>
    <mergeCell ref="Q40:V49"/>
    <mergeCell ref="A40:A49"/>
    <mergeCell ref="B40:B49"/>
    <mergeCell ref="C40:C49"/>
    <mergeCell ref="E40:E49"/>
    <mergeCell ref="F40:F49"/>
  </mergeCells>
  <conditionalFormatting sqref="H10 H20">
    <cfRule type="containsText" dxfId="437" priority="611" operator="containsText" text="Muy Baja">
      <formula>NOT(ISERROR(SEARCH("Muy Baja",H10)))</formula>
    </cfRule>
    <cfRule type="containsText" dxfId="436" priority="612" operator="containsText" text="Baja">
      <formula>NOT(ISERROR(SEARCH("Baja",H10)))</formula>
    </cfRule>
    <cfRule type="containsText" dxfId="435" priority="613" operator="containsText" text="Muy Alta">
      <formula>NOT(ISERROR(SEARCH("Muy Alta",H10)))</formula>
    </cfRule>
    <cfRule type="containsText" dxfId="434" priority="615" operator="containsText" text="Alta">
      <formula>NOT(ISERROR(SEARCH("Alta",H10)))</formula>
    </cfRule>
    <cfRule type="containsText" dxfId="433" priority="616" operator="containsText" text="Media">
      <formula>NOT(ISERROR(SEARCH("Media",H10)))</formula>
    </cfRule>
    <cfRule type="containsText" dxfId="432" priority="617" operator="containsText" text="Media">
      <formula>NOT(ISERROR(SEARCH("Media",H10)))</formula>
    </cfRule>
    <cfRule type="containsText" dxfId="431" priority="618" operator="containsText" text="Media">
      <formula>NOT(ISERROR(SEARCH("Media",H10)))</formula>
    </cfRule>
    <cfRule type="containsText" dxfId="430" priority="619" operator="containsText" text="Muy Baja">
      <formula>NOT(ISERROR(SEARCH("Muy Baja",H10)))</formula>
    </cfRule>
    <cfRule type="containsText" dxfId="429" priority="620" operator="containsText" text="Baja">
      <formula>NOT(ISERROR(SEARCH("Baja",H10)))</formula>
    </cfRule>
    <cfRule type="containsText" dxfId="428" priority="621" operator="containsText" text="Muy Baja">
      <formula>NOT(ISERROR(SEARCH("Muy Baja",H10)))</formula>
    </cfRule>
    <cfRule type="containsText" dxfId="427" priority="622" operator="containsText" text="Muy Baja">
      <formula>NOT(ISERROR(SEARCH("Muy Baja",H10)))</formula>
    </cfRule>
    <cfRule type="containsText" dxfId="426" priority="623" operator="containsText" text="Muy Baja">
      <formula>NOT(ISERROR(SEARCH("Muy Baja",H10)))</formula>
    </cfRule>
    <cfRule type="containsText" dxfId="425" priority="624" operator="containsText" text="Muy Baja'Tabla probabilidad'!">
      <formula>NOT(ISERROR(SEARCH("Muy Baja'Tabla probabilidad'!",H10)))</formula>
    </cfRule>
    <cfRule type="containsText" dxfId="424" priority="625" operator="containsText" text="Muy bajo">
      <formula>NOT(ISERROR(SEARCH("Muy bajo",H10)))</formula>
    </cfRule>
    <cfRule type="containsText" dxfId="423" priority="626" operator="containsText" text="Alta">
      <formula>NOT(ISERROR(SEARCH("Alta",H10)))</formula>
    </cfRule>
    <cfRule type="containsText" dxfId="422" priority="627" operator="containsText" text="Media">
      <formula>NOT(ISERROR(SEARCH("Media",H10)))</formula>
    </cfRule>
    <cfRule type="containsText" dxfId="421" priority="628" operator="containsText" text="Baja">
      <formula>NOT(ISERROR(SEARCH("Baja",H10)))</formula>
    </cfRule>
    <cfRule type="containsText" dxfId="420" priority="629" operator="containsText" text="Muy baja">
      <formula>NOT(ISERROR(SEARCH("Muy baja",H10)))</formula>
    </cfRule>
    <cfRule type="cellIs" dxfId="419" priority="632" operator="between">
      <formula>1</formula>
      <formula>2</formula>
    </cfRule>
    <cfRule type="cellIs" dxfId="418" priority="633" operator="between">
      <formula>0</formula>
      <formula>2</formula>
    </cfRule>
  </conditionalFormatting>
  <conditionalFormatting sqref="H30 H40">
    <cfRule type="containsText" dxfId="417" priority="325" operator="containsText" text="Muy Baja">
      <formula>NOT(ISERROR(SEARCH("Muy Baja",H30)))</formula>
    </cfRule>
    <cfRule type="containsText" dxfId="416" priority="326" operator="containsText" text="Baja">
      <formula>NOT(ISERROR(SEARCH("Baja",H30)))</formula>
    </cfRule>
    <cfRule type="containsText" dxfId="415" priority="327" operator="containsText" text="Muy Alta">
      <formula>NOT(ISERROR(SEARCH("Muy Alta",H30)))</formula>
    </cfRule>
    <cfRule type="containsText" dxfId="414" priority="329" operator="containsText" text="Alta">
      <formula>NOT(ISERROR(SEARCH("Alta",H30)))</formula>
    </cfRule>
    <cfRule type="containsText" dxfId="413" priority="330" operator="containsText" text="Media">
      <formula>NOT(ISERROR(SEARCH("Media",H30)))</formula>
    </cfRule>
    <cfRule type="containsText" dxfId="412" priority="331" operator="containsText" text="Media">
      <formula>NOT(ISERROR(SEARCH("Media",H30)))</formula>
    </cfRule>
    <cfRule type="containsText" dxfId="411" priority="332" operator="containsText" text="Media">
      <formula>NOT(ISERROR(SEARCH("Media",H30)))</formula>
    </cfRule>
    <cfRule type="containsText" dxfId="410" priority="333" operator="containsText" text="Muy Baja">
      <formula>NOT(ISERROR(SEARCH("Muy Baja",H30)))</formula>
    </cfRule>
    <cfRule type="containsText" dxfId="409" priority="334" operator="containsText" text="Baja">
      <formula>NOT(ISERROR(SEARCH("Baja",H30)))</formula>
    </cfRule>
    <cfRule type="containsText" dxfId="408" priority="335" operator="containsText" text="Muy Baja">
      <formula>NOT(ISERROR(SEARCH("Muy Baja",H30)))</formula>
    </cfRule>
    <cfRule type="containsText" dxfId="407" priority="336" operator="containsText" text="Muy Baja">
      <formula>NOT(ISERROR(SEARCH("Muy Baja",H30)))</formula>
    </cfRule>
    <cfRule type="containsText" dxfId="406" priority="337" operator="containsText" text="Muy Baja">
      <formula>NOT(ISERROR(SEARCH("Muy Baja",H30)))</formula>
    </cfRule>
    <cfRule type="containsText" dxfId="405" priority="338" operator="containsText" text="Muy Baja'Tabla probabilidad'!">
      <formula>NOT(ISERROR(SEARCH("Muy Baja'Tabla probabilidad'!",H30)))</formula>
    </cfRule>
    <cfRule type="containsText" dxfId="404" priority="339" operator="containsText" text="Muy bajo">
      <formula>NOT(ISERROR(SEARCH("Muy bajo",H30)))</formula>
    </cfRule>
    <cfRule type="containsText" dxfId="403" priority="340" operator="containsText" text="Alta">
      <formula>NOT(ISERROR(SEARCH("Alta",H30)))</formula>
    </cfRule>
    <cfRule type="containsText" dxfId="402" priority="341" operator="containsText" text="Media">
      <formula>NOT(ISERROR(SEARCH("Media",H30)))</formula>
    </cfRule>
    <cfRule type="containsText" dxfId="401" priority="342" operator="containsText" text="Baja">
      <formula>NOT(ISERROR(SEARCH("Baja",H30)))</formula>
    </cfRule>
    <cfRule type="containsText" dxfId="400" priority="343" operator="containsText" text="Muy baja">
      <formula>NOT(ISERROR(SEARCH("Muy baja",H30)))</formula>
    </cfRule>
    <cfRule type="cellIs" dxfId="399" priority="346" operator="between">
      <formula>1</formula>
      <formula>2</formula>
    </cfRule>
    <cfRule type="cellIs" dxfId="398" priority="347" operator="between">
      <formula>0</formula>
      <formula>2</formula>
    </cfRule>
  </conditionalFormatting>
  <conditionalFormatting sqref="H50 H60 H70">
    <cfRule type="containsText" dxfId="397" priority="140" operator="containsText" text="Muy Baja">
      <formula>NOT(ISERROR(SEARCH("Muy Baja",H50)))</formula>
    </cfRule>
    <cfRule type="containsText" dxfId="396" priority="141" operator="containsText" text="Baja">
      <formula>NOT(ISERROR(SEARCH("Baja",H50)))</formula>
    </cfRule>
    <cfRule type="containsText" dxfId="395" priority="142" operator="containsText" text="Muy Alta">
      <formula>NOT(ISERROR(SEARCH("Muy Alta",H50)))</formula>
    </cfRule>
    <cfRule type="containsText" dxfId="394" priority="144" operator="containsText" text="Alta">
      <formula>NOT(ISERROR(SEARCH("Alta",H50)))</formula>
    </cfRule>
    <cfRule type="containsText" dxfId="393" priority="145" operator="containsText" text="Media">
      <formula>NOT(ISERROR(SEARCH("Media",H50)))</formula>
    </cfRule>
    <cfRule type="containsText" dxfId="392" priority="146" operator="containsText" text="Media">
      <formula>NOT(ISERROR(SEARCH("Media",H50)))</formula>
    </cfRule>
    <cfRule type="containsText" dxfId="391" priority="147" operator="containsText" text="Media">
      <formula>NOT(ISERROR(SEARCH("Media",H50)))</formula>
    </cfRule>
    <cfRule type="containsText" dxfId="390" priority="148" operator="containsText" text="Muy Baja">
      <formula>NOT(ISERROR(SEARCH("Muy Baja",H50)))</formula>
    </cfRule>
    <cfRule type="containsText" dxfId="389" priority="149" operator="containsText" text="Baja">
      <formula>NOT(ISERROR(SEARCH("Baja",H50)))</formula>
    </cfRule>
    <cfRule type="containsText" dxfId="388" priority="150" operator="containsText" text="Muy Baja">
      <formula>NOT(ISERROR(SEARCH("Muy Baja",H50)))</formula>
    </cfRule>
    <cfRule type="containsText" dxfId="387" priority="151" operator="containsText" text="Muy Baja">
      <formula>NOT(ISERROR(SEARCH("Muy Baja",H50)))</formula>
    </cfRule>
    <cfRule type="containsText" dxfId="386" priority="152" operator="containsText" text="Muy Baja">
      <formula>NOT(ISERROR(SEARCH("Muy Baja",H50)))</formula>
    </cfRule>
    <cfRule type="containsText" dxfId="385" priority="153" operator="containsText" text="Muy Baja'Tabla probabilidad'!">
      <formula>NOT(ISERROR(SEARCH("Muy Baja'Tabla probabilidad'!",H50)))</formula>
    </cfRule>
    <cfRule type="containsText" dxfId="384" priority="154" operator="containsText" text="Muy bajo">
      <formula>NOT(ISERROR(SEARCH("Muy bajo",H50)))</formula>
    </cfRule>
    <cfRule type="containsText" dxfId="383" priority="155" operator="containsText" text="Alta">
      <formula>NOT(ISERROR(SEARCH("Alta",H50)))</formula>
    </cfRule>
    <cfRule type="containsText" dxfId="382" priority="156" operator="containsText" text="Media">
      <formula>NOT(ISERROR(SEARCH("Media",H50)))</formula>
    </cfRule>
    <cfRule type="containsText" dxfId="381" priority="157" operator="containsText" text="Baja">
      <formula>NOT(ISERROR(SEARCH("Baja",H50)))</formula>
    </cfRule>
    <cfRule type="containsText" dxfId="380" priority="158" operator="containsText" text="Muy baja">
      <formula>NOT(ISERROR(SEARCH("Muy baja",H50)))</formula>
    </cfRule>
    <cfRule type="cellIs" dxfId="379" priority="159" operator="between">
      <formula>1</formula>
      <formula>2</formula>
    </cfRule>
    <cfRule type="cellIs" dxfId="378" priority="160" operator="between">
      <formula>0</formula>
      <formula>2</formula>
    </cfRule>
  </conditionalFormatting>
  <conditionalFormatting sqref="M10 M20 K10:K79">
    <cfRule type="containsText" dxfId="377" priority="605" operator="containsText" text="Catastrófico">
      <formula>NOT(ISERROR(SEARCH("Catastrófico",K10)))</formula>
    </cfRule>
    <cfRule type="containsText" dxfId="376" priority="606" operator="containsText" text="Mayor">
      <formula>NOT(ISERROR(SEARCH("Mayor",K10)))</formula>
    </cfRule>
    <cfRule type="containsText" dxfId="375" priority="607" operator="containsText" text="Alta">
      <formula>NOT(ISERROR(SEARCH("Alta",K10)))</formula>
    </cfRule>
    <cfRule type="containsText" dxfId="374" priority="608" operator="containsText" text="Moderado">
      <formula>NOT(ISERROR(SEARCH("Moderado",K10)))</formula>
    </cfRule>
    <cfRule type="containsText" dxfId="373" priority="609" operator="containsText" text="Menor">
      <formula>NOT(ISERROR(SEARCH("Menor",K10)))</formula>
    </cfRule>
    <cfRule type="containsText" dxfId="372" priority="610" operator="containsText" text="Leve">
      <formula>NOT(ISERROR(SEARCH("Leve",K10)))</formula>
    </cfRule>
  </conditionalFormatting>
  <conditionalFormatting sqref="M30 M40">
    <cfRule type="containsText" dxfId="371" priority="319" operator="containsText" text="Catastrófico">
      <formula>NOT(ISERROR(SEARCH("Catastrófico",M30)))</formula>
    </cfRule>
    <cfRule type="containsText" dxfId="370" priority="320" operator="containsText" text="Mayor">
      <formula>NOT(ISERROR(SEARCH("Mayor",M30)))</formula>
    </cfRule>
    <cfRule type="containsText" dxfId="369" priority="321" operator="containsText" text="Alta">
      <formula>NOT(ISERROR(SEARCH("Alta",M30)))</formula>
    </cfRule>
    <cfRule type="containsText" dxfId="368" priority="322" operator="containsText" text="Moderado">
      <formula>NOT(ISERROR(SEARCH("Moderado",M30)))</formula>
    </cfRule>
    <cfRule type="containsText" dxfId="367" priority="323" operator="containsText" text="Menor">
      <formula>NOT(ISERROR(SEARCH("Menor",M30)))</formula>
    </cfRule>
    <cfRule type="containsText" dxfId="366" priority="324" operator="containsText" text="Leve">
      <formula>NOT(ISERROR(SEARCH("Leve",M30)))</formula>
    </cfRule>
  </conditionalFormatting>
  <conditionalFormatting sqref="M50 M60 M70">
    <cfRule type="containsText" dxfId="365" priority="165" operator="containsText" text="Catastrófico">
      <formula>NOT(ISERROR(SEARCH("Catastrófico",M50)))</formula>
    </cfRule>
    <cfRule type="containsText" dxfId="364" priority="166" operator="containsText" text="Mayor">
      <formula>NOT(ISERROR(SEARCH("Mayor",M50)))</formula>
    </cfRule>
    <cfRule type="containsText" dxfId="363" priority="167" operator="containsText" text="Alta">
      <formula>NOT(ISERROR(SEARCH("Alta",M50)))</formula>
    </cfRule>
    <cfRule type="containsText" dxfId="362" priority="169" operator="containsText" text="Menor">
      <formula>NOT(ISERROR(SEARCH("Menor",M50)))</formula>
    </cfRule>
    <cfRule type="containsText" dxfId="361" priority="170" operator="containsText" text="Leve">
      <formula>NOT(ISERROR(SEARCH("Leve",M50)))</formula>
    </cfRule>
  </conditionalFormatting>
  <conditionalFormatting sqref="M50:N50 M60:N60 M70:N70">
    <cfRule type="containsText" dxfId="360" priority="168" operator="containsText" text="Moderado">
      <formula>NOT(ISERROR(SEARCH("Moderado",M50)))</formula>
    </cfRule>
  </conditionalFormatting>
  <conditionalFormatting sqref="N8:O8">
    <cfRule type="containsText" dxfId="359" priority="19" operator="containsText" text="3- Moderado">
      <formula>NOT(ISERROR(SEARCH("3- Moderado",N8)))</formula>
    </cfRule>
    <cfRule type="containsText" dxfId="358" priority="20" operator="containsText" text="6- Moderado">
      <formula>NOT(ISERROR(SEARCH("6- Moderado",N8)))</formula>
    </cfRule>
    <cfRule type="containsText" dxfId="357" priority="21" operator="containsText" text="4- Moderado">
      <formula>NOT(ISERROR(SEARCH("4- Moderado",N8)))</formula>
    </cfRule>
    <cfRule type="containsText" dxfId="356" priority="22" operator="containsText" text="3- Bajo">
      <formula>NOT(ISERROR(SEARCH("3- Bajo",N8)))</formula>
    </cfRule>
    <cfRule type="containsText" dxfId="355" priority="23" operator="containsText" text="4- Bajo">
      <formula>NOT(ISERROR(SEARCH("4- Bajo",N8)))</formula>
    </cfRule>
    <cfRule type="containsText" dxfId="354" priority="24" operator="containsText" text="1- Bajo">
      <formula>NOT(ISERROR(SEARCH("1- Bajo",N8)))</formula>
    </cfRule>
  </conditionalFormatting>
  <conditionalFormatting sqref="N10:O10 N20:O20">
    <cfRule type="containsText" dxfId="353" priority="1192" operator="containsText" text="Extremo">
      <formula>NOT(ISERROR(SEARCH("Extremo",N10)))</formula>
    </cfRule>
    <cfRule type="containsText" dxfId="352" priority="1193" operator="containsText" text="Alto">
      <formula>NOT(ISERROR(SEARCH("Alto",N10)))</formula>
    </cfRule>
    <cfRule type="containsText" dxfId="351" priority="1194" operator="containsText" text="Bajo">
      <formula>NOT(ISERROR(SEARCH("Bajo",N10)))</formula>
    </cfRule>
    <cfRule type="containsText" dxfId="350" priority="1195" operator="containsText" text="Moderado">
      <formula>NOT(ISERROR(SEARCH("Moderado",N10)))</formula>
    </cfRule>
  </conditionalFormatting>
  <conditionalFormatting sqref="N30:O30 N40:O40">
    <cfRule type="containsText" dxfId="349" priority="348" operator="containsText" text="Extremo">
      <formula>NOT(ISERROR(SEARCH("Extremo",N30)))</formula>
    </cfRule>
    <cfRule type="containsText" dxfId="348" priority="349" operator="containsText" text="Alto">
      <formula>NOT(ISERROR(SEARCH("Alto",N30)))</formula>
    </cfRule>
    <cfRule type="containsText" dxfId="347" priority="350" operator="containsText" text="Bajo">
      <formula>NOT(ISERROR(SEARCH("Bajo",N30)))</formula>
    </cfRule>
    <cfRule type="containsText" dxfId="346" priority="351" operator="containsText" text="Moderado">
      <formula>NOT(ISERROR(SEARCH("Moderado",N30)))</formula>
    </cfRule>
  </conditionalFormatting>
  <conditionalFormatting sqref="N50:O50 N60 N70">
    <cfRule type="containsText" dxfId="345" priority="161" operator="containsText" text="Extremo">
      <formula>NOT(ISERROR(SEARCH("Extremo",N50)))</formula>
    </cfRule>
    <cfRule type="containsText" dxfId="344" priority="162" operator="containsText" text="Alto">
      <formula>NOT(ISERROR(SEARCH("Alto",N50)))</formula>
    </cfRule>
    <cfRule type="containsText" dxfId="343" priority="163" operator="containsText" text="Bajo">
      <formula>NOT(ISERROR(SEARCH("Bajo",N50)))</formula>
    </cfRule>
  </conditionalFormatting>
  <conditionalFormatting sqref="O50">
    <cfRule type="containsText" dxfId="342" priority="164" operator="containsText" text="Moderado">
      <formula>NOT(ISERROR(SEARCH("Moderado",O50)))</formula>
    </cfRule>
  </conditionalFormatting>
  <conditionalFormatting sqref="D40:D49">
    <cfRule type="containsText" dxfId="341" priority="1" operator="containsText" text="3- Moderado">
      <formula>NOT(ISERROR(SEARCH("3- Moderado",D40)))</formula>
    </cfRule>
    <cfRule type="containsText" dxfId="340" priority="2" operator="containsText" text="6- Moderado">
      <formula>NOT(ISERROR(SEARCH("6- Moderado",D40)))</formula>
    </cfRule>
    <cfRule type="containsText" dxfId="339" priority="3" operator="containsText" text="4- Moderado">
      <formula>NOT(ISERROR(SEARCH("4- Moderado",D40)))</formula>
    </cfRule>
    <cfRule type="containsText" dxfId="338" priority="4" operator="containsText" text="3- Bajo">
      <formula>NOT(ISERROR(SEARCH("3- Bajo",D40)))</formula>
    </cfRule>
    <cfRule type="containsText" dxfId="337" priority="5" operator="containsText" text="4- Bajo">
      <formula>NOT(ISERROR(SEARCH("4- Bajo",D40)))</formula>
    </cfRule>
    <cfRule type="containsText" dxfId="336" priority="6" operator="containsText" text="1- Bajo">
      <formula>NOT(ISERROR(SEARCH("1- Bajo",D40)))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30"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631"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44"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345"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 type="list" allowBlank="1" showInputMessage="1" showErrorMessage="1" xr:uid="{00000000-0002-0000-0400-000000000000}">
          <x14:formula1>
            <xm:f>'8- Políticas de Administración '!$I$17:$I$22</xm:f>
          </x14:formula1>
          <xm:sqref>I10:I79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topLeftCell="H39" zoomScale="80" zoomScaleNormal="80" zoomScalePageLayoutView="70" workbookViewId="0">
      <selection activeCell="M40" sqref="M40:R40"/>
    </sheetView>
  </sheetViews>
  <sheetFormatPr baseColWidth="10" defaultColWidth="11.42578125" defaultRowHeight="15"/>
  <cols>
    <col min="1" max="1" width="7" customWidth="1"/>
    <col min="2" max="2" width="35.85546875" customWidth="1"/>
    <col min="3" max="3" width="44.42578125" style="46" customWidth="1"/>
    <col min="4" max="4" width="5.7109375" customWidth="1"/>
    <col min="5" max="5" width="56.5703125" customWidth="1"/>
    <col min="7" max="7" width="12.28515625" bestFit="1" customWidth="1"/>
    <col min="8" max="8" width="14.7109375" bestFit="1" customWidth="1"/>
    <col min="9" max="9" width="13.5703125" customWidth="1"/>
    <col min="10" max="10" width="9.42578125" customWidth="1"/>
    <col min="11" max="11" width="11.7109375" customWidth="1"/>
    <col min="12" max="12" width="25" customWidth="1"/>
    <col min="13" max="13" width="42.7109375" customWidth="1"/>
    <col min="14" max="14" width="7.7109375" customWidth="1"/>
    <col min="15" max="15" width="15.7109375" customWidth="1"/>
    <col min="16" max="17" width="10" customWidth="1"/>
    <col min="18" max="18" width="7.28515625" customWidth="1"/>
    <col min="19" max="19" width="11.42578125" customWidth="1"/>
    <col min="20" max="20" width="26.28515625" style="32" customWidth="1"/>
    <col min="21" max="21" width="18.5703125" style="31" customWidth="1"/>
    <col min="22" max="22" width="22.5703125" style="33" customWidth="1"/>
    <col min="23" max="278" width="11.42578125" style="11"/>
    <col min="279" max="16384" width="11.42578125" style="16"/>
  </cols>
  <sheetData>
    <row r="1" spans="1:278" s="13" customFormat="1" ht="27.75" thickTop="1">
      <c r="A1" s="469"/>
      <c r="B1" s="470"/>
      <c r="C1" s="471"/>
      <c r="D1" s="143"/>
      <c r="E1" s="474" t="s">
        <v>342</v>
      </c>
      <c r="F1" s="475"/>
      <c r="G1" s="475"/>
      <c r="H1" s="475"/>
      <c r="I1" s="475"/>
      <c r="J1" s="475"/>
      <c r="K1" s="475"/>
      <c r="L1" s="475"/>
      <c r="M1" s="475"/>
      <c r="N1" s="475"/>
      <c r="O1" s="475"/>
      <c r="P1" s="475"/>
      <c r="Q1" s="475"/>
      <c r="R1" s="475"/>
      <c r="S1" s="475"/>
      <c r="T1" s="475"/>
      <c r="U1" s="475"/>
      <c r="V1" s="475"/>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row>
    <row r="2" spans="1:278" s="13" customFormat="1" ht="27">
      <c r="A2" s="472"/>
      <c r="B2" s="421"/>
      <c r="C2" s="473"/>
      <c r="D2" s="143"/>
      <c r="E2" s="476"/>
      <c r="F2" s="477"/>
      <c r="G2" s="477"/>
      <c r="H2" s="477"/>
      <c r="I2" s="477"/>
      <c r="J2" s="477"/>
      <c r="K2" s="477"/>
      <c r="L2" s="477"/>
      <c r="M2" s="477"/>
      <c r="N2" s="477"/>
      <c r="O2" s="477"/>
      <c r="P2" s="477"/>
      <c r="Q2" s="477"/>
      <c r="R2" s="477"/>
      <c r="S2" s="477"/>
      <c r="T2" s="477"/>
      <c r="U2" s="477"/>
      <c r="V2" s="477"/>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row>
    <row r="3" spans="1:278" s="13" customFormat="1" ht="27">
      <c r="A3" s="472"/>
      <c r="B3" s="421"/>
      <c r="C3" s="473"/>
      <c r="D3" s="144"/>
      <c r="E3" s="476"/>
      <c r="F3" s="477"/>
      <c r="G3" s="477"/>
      <c r="H3" s="477"/>
      <c r="I3" s="477"/>
      <c r="J3" s="477"/>
      <c r="K3" s="477"/>
      <c r="L3" s="477"/>
      <c r="M3" s="477"/>
      <c r="N3" s="477"/>
      <c r="O3" s="477"/>
      <c r="P3" s="477"/>
      <c r="Q3" s="477"/>
      <c r="R3" s="477"/>
      <c r="S3" s="477"/>
      <c r="T3" s="477"/>
      <c r="U3" s="477"/>
      <c r="V3" s="477"/>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row>
    <row r="4" spans="1:278" s="13" customFormat="1" ht="18">
      <c r="A4" s="422" t="s">
        <v>275</v>
      </c>
      <c r="B4" s="422"/>
      <c r="C4" s="478" t="s">
        <v>5</v>
      </c>
      <c r="D4" s="478"/>
      <c r="E4" s="478"/>
      <c r="F4" s="478"/>
      <c r="G4" s="478"/>
      <c r="H4" s="478"/>
      <c r="I4" s="478"/>
      <c r="J4" s="478"/>
      <c r="K4" s="478"/>
      <c r="L4" s="478"/>
      <c r="M4" s="478"/>
      <c r="N4" s="478"/>
      <c r="O4" s="478"/>
      <c r="P4" s="478"/>
      <c r="Q4" s="478"/>
      <c r="R4" s="478"/>
      <c r="S4" s="478"/>
      <c r="T4" s="478"/>
      <c r="U4" s="478"/>
      <c r="V4" s="478"/>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row>
    <row r="5" spans="1:278" s="13" customFormat="1" ht="38.450000000000003" customHeight="1">
      <c r="A5" s="422" t="s">
        <v>276</v>
      </c>
      <c r="B5" s="422"/>
      <c r="C5" s="479" t="s">
        <v>34</v>
      </c>
      <c r="D5" s="479"/>
      <c r="E5" s="479"/>
      <c r="F5" s="479"/>
      <c r="G5" s="479"/>
      <c r="H5" s="479"/>
      <c r="I5" s="479"/>
      <c r="J5" s="479"/>
      <c r="K5" s="479"/>
      <c r="L5" s="479"/>
      <c r="M5" s="479"/>
      <c r="N5" s="479"/>
      <c r="O5" s="479"/>
      <c r="P5" s="479"/>
      <c r="Q5" s="479"/>
      <c r="R5" s="479"/>
      <c r="S5" s="479"/>
      <c r="T5" s="479"/>
      <c r="U5" s="479"/>
      <c r="V5" s="479"/>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row>
    <row r="6" spans="1:278" s="13" customFormat="1" ht="18.75" thickBot="1">
      <c r="A6" s="422" t="s">
        <v>277</v>
      </c>
      <c r="B6" s="422"/>
      <c r="C6" s="478" t="s">
        <v>278</v>
      </c>
      <c r="D6" s="478"/>
      <c r="E6" s="478"/>
      <c r="F6" s="478"/>
      <c r="G6" s="478"/>
      <c r="H6" s="478"/>
      <c r="I6" s="478"/>
      <c r="J6" s="478"/>
      <c r="K6" s="478"/>
      <c r="L6" s="478"/>
      <c r="M6" s="478"/>
      <c r="N6" s="478"/>
      <c r="O6" s="478"/>
      <c r="P6" s="478"/>
      <c r="Q6" s="478"/>
      <c r="R6" s="478"/>
      <c r="S6" s="478"/>
      <c r="T6" s="478"/>
      <c r="U6" s="478"/>
      <c r="V6" s="478"/>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row>
    <row r="7" spans="1:278" s="13" customFormat="1" ht="18" thickTop="1" thickBot="1">
      <c r="A7" s="459" t="s">
        <v>279</v>
      </c>
      <c r="B7" s="459"/>
      <c r="C7" s="459"/>
      <c r="D7" s="455" t="s">
        <v>343</v>
      </c>
      <c r="E7" s="456"/>
      <c r="F7" s="456"/>
      <c r="G7" s="456"/>
      <c r="H7" s="456"/>
      <c r="I7" s="456"/>
      <c r="J7" s="456"/>
      <c r="K7" s="456"/>
      <c r="L7" s="456"/>
      <c r="M7" s="456"/>
      <c r="N7" s="456"/>
      <c r="O7" s="456"/>
      <c r="P7" s="456"/>
      <c r="Q7" s="456"/>
      <c r="R7" s="457"/>
      <c r="S7" s="44"/>
      <c r="T7" s="459" t="s">
        <v>344</v>
      </c>
      <c r="U7" s="459"/>
      <c r="V7" s="459"/>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row>
    <row r="8" spans="1:278" s="13" customFormat="1" ht="30" customHeight="1" thickTop="1" thickBot="1">
      <c r="A8" s="458" t="s">
        <v>284</v>
      </c>
      <c r="B8" s="459" t="s">
        <v>345</v>
      </c>
      <c r="C8" s="461" t="s">
        <v>280</v>
      </c>
      <c r="D8" s="463" t="s">
        <v>346</v>
      </c>
      <c r="E8" s="465" t="s">
        <v>250</v>
      </c>
      <c r="F8" s="466" t="s">
        <v>347</v>
      </c>
      <c r="G8" s="467"/>
      <c r="H8" s="467"/>
      <c r="I8" s="467"/>
      <c r="J8" s="467"/>
      <c r="K8" s="468"/>
      <c r="L8" s="466" t="s">
        <v>348</v>
      </c>
      <c r="M8" s="467"/>
      <c r="N8" s="467"/>
      <c r="O8" s="467"/>
      <c r="P8" s="467"/>
      <c r="Q8" s="467"/>
      <c r="R8" s="467"/>
      <c r="S8" s="468"/>
      <c r="T8" s="53"/>
      <c r="U8" s="54"/>
      <c r="V8" s="79" t="s">
        <v>349</v>
      </c>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row>
    <row r="9" spans="1:278" s="15" customFormat="1" ht="96" customHeight="1" thickTop="1" thickBot="1">
      <c r="A9" s="423"/>
      <c r="B9" s="460"/>
      <c r="C9" s="462"/>
      <c r="D9" s="464"/>
      <c r="E9" s="435"/>
      <c r="F9" s="43" t="s">
        <v>252</v>
      </c>
      <c r="G9" s="43" t="s">
        <v>254</v>
      </c>
      <c r="H9" s="43" t="s">
        <v>350</v>
      </c>
      <c r="I9" s="43" t="s">
        <v>256</v>
      </c>
      <c r="J9" s="109" t="s">
        <v>351</v>
      </c>
      <c r="K9" s="43" t="s">
        <v>262</v>
      </c>
      <c r="L9" s="43" t="s">
        <v>352</v>
      </c>
      <c r="M9" s="107" t="s">
        <v>259</v>
      </c>
      <c r="N9" s="43" t="s">
        <v>353</v>
      </c>
      <c r="O9" s="43" t="s">
        <v>354</v>
      </c>
      <c r="P9" s="43" t="s">
        <v>355</v>
      </c>
      <c r="Q9" s="43" t="s">
        <v>356</v>
      </c>
      <c r="R9" s="109" t="s">
        <v>351</v>
      </c>
      <c r="S9" s="43" t="s">
        <v>357</v>
      </c>
      <c r="T9" s="47" t="s">
        <v>264</v>
      </c>
      <c r="U9" s="47" t="s">
        <v>266</v>
      </c>
      <c r="V9" s="48" t="s">
        <v>358</v>
      </c>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row>
    <row r="10" spans="1:278" ht="77.25" thickBot="1">
      <c r="A10" s="380">
        <f>'5- Identificación de Riesgos'!A10</f>
        <v>1</v>
      </c>
      <c r="B10" s="405" t="str">
        <f>'5- Identificación de Riesgos'!B10</f>
        <v>Incumplimiento de términos en la publicación de información.</v>
      </c>
      <c r="C10" s="165" t="str">
        <f>'5- Identificación de Riesgos'!D10</f>
        <v>1. Fallas o indisponibilidad de los medios o canales de comunicación o tecnológicos adecuados o utilizados.</v>
      </c>
      <c r="D10" s="157"/>
      <c r="E10" s="166" t="s">
        <v>359</v>
      </c>
      <c r="F10" s="147" t="s">
        <v>360</v>
      </c>
      <c r="G10" s="147" t="s">
        <v>360</v>
      </c>
      <c r="H10" s="147" t="s">
        <v>360</v>
      </c>
      <c r="I10" s="147" t="s">
        <v>360</v>
      </c>
      <c r="J10" s="156">
        <f>COUNTIF(F10:I10,"SI")/4</f>
        <v>1</v>
      </c>
      <c r="K10" s="451">
        <f>AVERAGE(J10:J19)</f>
        <v>1</v>
      </c>
      <c r="L10" s="147" t="str">
        <f>'5- Identificación de Riesgos'!I10</f>
        <v>Afectación de reputacion,imagén,  credibilidad, satisfacción de usuarios y PI</v>
      </c>
      <c r="M10" s="166" t="s">
        <v>361</v>
      </c>
      <c r="N10" s="147" t="s">
        <v>360</v>
      </c>
      <c r="O10" s="147" t="s">
        <v>362</v>
      </c>
      <c r="P10" s="147" t="s">
        <v>360</v>
      </c>
      <c r="Q10" s="147" t="s">
        <v>360</v>
      </c>
      <c r="R10" s="156">
        <f>SUM(COUNTIF(N10,"SI")*25%,COUNTIF(O10,"SI")*40%,COUNTIF(P10,"SI")*25%,COUNTIF(Q10,"SI")*10%)</f>
        <v>0.6</v>
      </c>
      <c r="S10" s="451">
        <f>AVERAGE(R10:R19)</f>
        <v>0.55000000000000004</v>
      </c>
      <c r="T10" s="40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0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14" t="str">
        <f>CONCATENATE(VLOOKUP((LEFT(T10,LEN(T10)-4)&amp;LEFT(U10,LEN(U10)-4)),'9- Matriz de Calor '!$D$18:$E$42,2,0)," - ",RIGHT(T10,1)*RIGHT(U10,1))</f>
        <v>Bajo - 1</v>
      </c>
    </row>
    <row r="11" spans="1:278" ht="72" customHeight="1" thickBot="1">
      <c r="A11" s="381"/>
      <c r="B11" s="396"/>
      <c r="C11" s="167" t="str">
        <f>'5- Identificación de Riesgos'!D11</f>
        <v>2. Dificultad en la obtención del material debidamente procesado para su divulgación.</v>
      </c>
      <c r="D11" s="158"/>
      <c r="E11" s="166" t="s">
        <v>363</v>
      </c>
      <c r="F11" s="147" t="s">
        <v>360</v>
      </c>
      <c r="G11" s="147" t="s">
        <v>360</v>
      </c>
      <c r="H11" s="147" t="s">
        <v>360</v>
      </c>
      <c r="I11" s="147" t="s">
        <v>360</v>
      </c>
      <c r="J11" s="154">
        <f t="shared" ref="J11:J20" si="0">COUNTIF(F11:I11,"SI")/4</f>
        <v>1</v>
      </c>
      <c r="K11" s="452"/>
      <c r="L11" s="148" t="str">
        <f>'5- Identificación de Riesgos'!I11</f>
        <v>Interrupción o afectación en la prestación del servicio administrativo</v>
      </c>
      <c r="M11" s="176" t="s">
        <v>364</v>
      </c>
      <c r="N11" s="147" t="s">
        <v>362</v>
      </c>
      <c r="O11" s="147" t="s">
        <v>360</v>
      </c>
      <c r="P11" s="147" t="s">
        <v>362</v>
      </c>
      <c r="Q11" s="147" t="s">
        <v>360</v>
      </c>
      <c r="R11" s="154">
        <f t="shared" ref="R11:R20" si="1">SUM(COUNTIF(N11,"SI")*25%,COUNTIF(O11,"SI")*40%,COUNTIF(P11,"SI")*25%,COUNTIF(Q11,"SI")*10%)</f>
        <v>0.5</v>
      </c>
      <c r="S11" s="452"/>
      <c r="T11" s="393"/>
      <c r="U11" s="396"/>
      <c r="V11" s="399"/>
    </row>
    <row r="12" spans="1:278" ht="63.75">
      <c r="A12" s="381"/>
      <c r="B12" s="396"/>
      <c r="C12" s="167" t="str">
        <f>'5- Identificación de Riesgos'!D12</f>
        <v>3. Falta de gestión por parte del administrador de contenido de la actividad asignada.</v>
      </c>
      <c r="D12" s="158"/>
      <c r="E12" s="166" t="s">
        <v>363</v>
      </c>
      <c r="F12" s="148" t="s">
        <v>360</v>
      </c>
      <c r="G12" s="148" t="s">
        <v>360</v>
      </c>
      <c r="H12" s="148" t="s">
        <v>360</v>
      </c>
      <c r="I12" s="148" t="s">
        <v>360</v>
      </c>
      <c r="J12" s="154">
        <f t="shared" si="0"/>
        <v>1</v>
      </c>
      <c r="K12" s="452"/>
      <c r="L12" s="148"/>
      <c r="M12" s="168"/>
      <c r="N12" s="148"/>
      <c r="O12" s="148"/>
      <c r="P12" s="148"/>
      <c r="Q12" s="148"/>
      <c r="R12" s="154"/>
      <c r="S12" s="452"/>
      <c r="T12" s="393"/>
      <c r="U12" s="396"/>
      <c r="V12" s="399"/>
    </row>
    <row r="13" spans="1:278" ht="32.25" customHeight="1">
      <c r="A13" s="381"/>
      <c r="B13" s="396"/>
      <c r="C13" s="167">
        <f>'5- Identificación de Riesgos'!D13</f>
        <v>0</v>
      </c>
      <c r="D13" s="158"/>
      <c r="E13" s="168"/>
      <c r="F13" s="148"/>
      <c r="G13" s="148"/>
      <c r="H13" s="148"/>
      <c r="I13" s="148"/>
      <c r="J13" s="154" t="s">
        <v>159</v>
      </c>
      <c r="K13" s="452"/>
      <c r="L13" s="148"/>
      <c r="M13" s="168"/>
      <c r="N13" s="148"/>
      <c r="O13" s="148"/>
      <c r="P13" s="148"/>
      <c r="Q13" s="148"/>
      <c r="R13" s="154"/>
      <c r="S13" s="452"/>
      <c r="T13" s="393"/>
      <c r="U13" s="396"/>
      <c r="V13" s="399"/>
    </row>
    <row r="14" spans="1:278" ht="25.15" customHeight="1">
      <c r="A14" s="381"/>
      <c r="B14" s="396"/>
      <c r="C14" s="167">
        <f>'5- Identificación de Riesgos'!D14</f>
        <v>0</v>
      </c>
      <c r="D14" s="158"/>
      <c r="E14" s="168"/>
      <c r="F14" s="148"/>
      <c r="G14" s="148"/>
      <c r="H14" s="148"/>
      <c r="I14" s="148"/>
      <c r="J14" s="154"/>
      <c r="K14" s="452"/>
      <c r="L14" s="148"/>
      <c r="M14" s="168"/>
      <c r="N14" s="148"/>
      <c r="O14" s="148"/>
      <c r="P14" s="148"/>
      <c r="Q14" s="148"/>
      <c r="R14" s="154"/>
      <c r="S14" s="452"/>
      <c r="T14" s="393"/>
      <c r="U14" s="396"/>
      <c r="V14" s="399"/>
    </row>
    <row r="15" spans="1:278" ht="38.25" customHeight="1">
      <c r="A15" s="381"/>
      <c r="B15" s="396"/>
      <c r="C15" s="167">
        <f>'5- Identificación de Riesgos'!D15</f>
        <v>0</v>
      </c>
      <c r="D15" s="158"/>
      <c r="E15" s="168"/>
      <c r="F15" s="148"/>
      <c r="G15" s="148"/>
      <c r="H15" s="148"/>
      <c r="I15" s="148"/>
      <c r="J15" s="154"/>
      <c r="K15" s="452"/>
      <c r="L15" s="148"/>
      <c r="M15" s="174"/>
      <c r="N15" s="148"/>
      <c r="O15" s="148"/>
      <c r="P15" s="148"/>
      <c r="Q15" s="148"/>
      <c r="R15" s="154"/>
      <c r="S15" s="452"/>
      <c r="T15" s="393"/>
      <c r="U15" s="396"/>
      <c r="V15" s="399"/>
    </row>
    <row r="16" spans="1:278" ht="25.15" customHeight="1">
      <c r="A16" s="381"/>
      <c r="B16" s="396"/>
      <c r="C16" s="167"/>
      <c r="D16" s="158"/>
      <c r="E16" s="168"/>
      <c r="F16" s="148"/>
      <c r="G16" s="148"/>
      <c r="H16" s="148"/>
      <c r="I16" s="148"/>
      <c r="J16" s="154"/>
      <c r="K16" s="452"/>
      <c r="L16" s="148"/>
      <c r="M16" s="174"/>
      <c r="N16" s="148"/>
      <c r="O16" s="148"/>
      <c r="P16" s="148"/>
      <c r="Q16" s="148"/>
      <c r="R16" s="154"/>
      <c r="S16" s="452"/>
      <c r="T16" s="393"/>
      <c r="U16" s="396"/>
      <c r="V16" s="399"/>
    </row>
    <row r="17" spans="1:22" ht="25.15" customHeight="1">
      <c r="A17" s="381"/>
      <c r="B17" s="396"/>
      <c r="C17" s="167"/>
      <c r="D17" s="158"/>
      <c r="E17" s="168"/>
      <c r="F17" s="148"/>
      <c r="G17" s="148"/>
      <c r="H17" s="148"/>
      <c r="I17" s="148"/>
      <c r="J17" s="154"/>
      <c r="K17" s="452"/>
      <c r="L17" s="148"/>
      <c r="M17" s="174"/>
      <c r="N17" s="148"/>
      <c r="O17" s="148"/>
      <c r="P17" s="148"/>
      <c r="Q17" s="148"/>
      <c r="R17" s="154"/>
      <c r="S17" s="452"/>
      <c r="T17" s="393"/>
      <c r="U17" s="396"/>
      <c r="V17" s="399"/>
    </row>
    <row r="18" spans="1:22" ht="25.15" customHeight="1">
      <c r="A18" s="381"/>
      <c r="B18" s="396"/>
      <c r="C18" s="167"/>
      <c r="D18" s="158"/>
      <c r="E18" s="168"/>
      <c r="F18" s="148"/>
      <c r="G18" s="148"/>
      <c r="H18" s="148"/>
      <c r="I18" s="148"/>
      <c r="J18" s="154"/>
      <c r="K18" s="452"/>
      <c r="L18" s="148"/>
      <c r="M18" s="174"/>
      <c r="N18" s="148"/>
      <c r="O18" s="148"/>
      <c r="P18" s="148"/>
      <c r="Q18" s="148"/>
      <c r="R18" s="154"/>
      <c r="S18" s="452"/>
      <c r="T18" s="393"/>
      <c r="U18" s="396"/>
      <c r="V18" s="399"/>
    </row>
    <row r="19" spans="1:22" ht="25.15" customHeight="1" thickBot="1">
      <c r="A19" s="382"/>
      <c r="B19" s="397"/>
      <c r="C19" s="169"/>
      <c r="D19" s="160"/>
      <c r="E19" s="170"/>
      <c r="F19" s="149"/>
      <c r="G19" s="149"/>
      <c r="H19" s="149"/>
      <c r="I19" s="149"/>
      <c r="J19" s="155"/>
      <c r="K19" s="453"/>
      <c r="L19" s="149"/>
      <c r="M19" s="175"/>
      <c r="N19" s="149"/>
      <c r="O19" s="149"/>
      <c r="P19" s="149"/>
      <c r="Q19" s="149"/>
      <c r="R19" s="155"/>
      <c r="S19" s="453"/>
      <c r="T19" s="394"/>
      <c r="U19" s="397"/>
      <c r="V19" s="400"/>
    </row>
    <row r="20" spans="1:22" ht="64.5" thickBot="1">
      <c r="A20" s="380">
        <f>'5- Identificación de Riesgos'!A20</f>
        <v>2</v>
      </c>
      <c r="B20" s="405" t="s">
        <v>307</v>
      </c>
      <c r="C20" s="165" t="str">
        <f>'5- Identificación de Riesgos'!D20</f>
        <v xml:space="preserve">1. Falta de revisión, analisis y control  de la  información a publicar. </v>
      </c>
      <c r="D20" s="157"/>
      <c r="E20" s="166" t="s">
        <v>363</v>
      </c>
      <c r="F20" s="147" t="s">
        <v>360</v>
      </c>
      <c r="G20" s="147" t="s">
        <v>360</v>
      </c>
      <c r="H20" s="147" t="s">
        <v>360</v>
      </c>
      <c r="I20" s="147" t="s">
        <v>360</v>
      </c>
      <c r="J20" s="156">
        <f t="shared" si="0"/>
        <v>1</v>
      </c>
      <c r="K20" s="451">
        <f>AVERAGE(J20:J29)</f>
        <v>1</v>
      </c>
      <c r="L20" s="147" t="str">
        <f>'5- Identificación de Riesgos'!I20</f>
        <v>Afectación de reputacion,imagén,  credibilidad, satisfacción de usuarios y PI</v>
      </c>
      <c r="M20" s="166" t="s">
        <v>361</v>
      </c>
      <c r="N20" s="147" t="s">
        <v>360</v>
      </c>
      <c r="O20" s="147" t="s">
        <v>362</v>
      </c>
      <c r="P20" s="147" t="s">
        <v>360</v>
      </c>
      <c r="Q20" s="147" t="s">
        <v>360</v>
      </c>
      <c r="R20" s="156">
        <f t="shared" si="1"/>
        <v>0.6</v>
      </c>
      <c r="S20" s="451">
        <f t="shared" ref="S20" si="2">AVERAGE(R20:R29)</f>
        <v>0.6</v>
      </c>
      <c r="T20" s="40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0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14" t="str">
        <f>CONCATENATE(VLOOKUP((LEFT(T20,LEN(T20)-4)&amp;LEFT(U20,LEN(U20)-4)),'9- Matriz de Calor '!$D$18:$E$42,2,0)," - ",RIGHT(T20,1)*RIGHT(U20,1))</f>
        <v>Bajo - 2</v>
      </c>
    </row>
    <row r="21" spans="1:22" ht="15.75" thickBot="1">
      <c r="A21" s="381"/>
      <c r="B21" s="396"/>
      <c r="C21" s="167"/>
      <c r="D21" s="158"/>
      <c r="E21" s="168"/>
      <c r="F21" s="148"/>
      <c r="G21" s="148"/>
      <c r="H21" s="148"/>
      <c r="I21" s="148"/>
      <c r="J21" s="154"/>
      <c r="K21" s="452"/>
      <c r="L21" s="147">
        <f>'5- Identificación de Riesgos'!I21</f>
        <v>0</v>
      </c>
      <c r="M21" s="174"/>
      <c r="N21" s="148"/>
      <c r="O21" s="148"/>
      <c r="P21" s="148"/>
      <c r="Q21" s="148"/>
      <c r="R21" s="154"/>
      <c r="S21" s="452"/>
      <c r="T21" s="393"/>
      <c r="U21" s="396"/>
      <c r="V21" s="399"/>
    </row>
    <row r="22" spans="1:22" ht="15.75" thickBot="1">
      <c r="A22" s="381"/>
      <c r="B22" s="396"/>
      <c r="C22" s="167"/>
      <c r="D22" s="158"/>
      <c r="E22" s="166"/>
      <c r="F22" s="147"/>
      <c r="G22" s="147"/>
      <c r="H22" s="147"/>
      <c r="I22" s="147"/>
      <c r="J22" s="154"/>
      <c r="K22" s="452"/>
      <c r="L22" s="147">
        <f>'5- Identificación de Riesgos'!I22</f>
        <v>0</v>
      </c>
      <c r="M22" s="174"/>
      <c r="N22" s="148"/>
      <c r="O22" s="148"/>
      <c r="P22" s="148"/>
      <c r="Q22" s="148"/>
      <c r="R22" s="154"/>
      <c r="S22" s="452"/>
      <c r="T22" s="393"/>
      <c r="U22" s="396"/>
      <c r="V22" s="399"/>
    </row>
    <row r="23" spans="1:22" ht="15.75" thickBot="1">
      <c r="A23" s="381"/>
      <c r="B23" s="396"/>
      <c r="C23" s="167"/>
      <c r="D23" s="158"/>
      <c r="E23" s="168"/>
      <c r="F23" s="147"/>
      <c r="G23" s="147"/>
      <c r="H23" s="147"/>
      <c r="I23" s="147"/>
      <c r="J23" s="154"/>
      <c r="K23" s="452"/>
      <c r="L23" s="147">
        <f>'5- Identificación de Riesgos'!I23</f>
        <v>0</v>
      </c>
      <c r="M23" s="174"/>
      <c r="N23" s="148"/>
      <c r="O23" s="148"/>
      <c r="P23" s="148"/>
      <c r="Q23" s="148"/>
      <c r="R23" s="154"/>
      <c r="S23" s="452"/>
      <c r="T23" s="393"/>
      <c r="U23" s="396"/>
      <c r="V23" s="399"/>
    </row>
    <row r="24" spans="1:22" ht="15.75" thickBot="1">
      <c r="A24" s="381"/>
      <c r="B24" s="396"/>
      <c r="C24" s="167"/>
      <c r="D24" s="158"/>
      <c r="E24" s="158"/>
      <c r="F24" s="147"/>
      <c r="G24" s="147"/>
      <c r="H24" s="147"/>
      <c r="I24" s="147"/>
      <c r="J24" s="154"/>
      <c r="K24" s="452"/>
      <c r="L24" s="147">
        <f>'5- Identificación de Riesgos'!I24</f>
        <v>0</v>
      </c>
      <c r="M24" s="174"/>
      <c r="N24" s="148"/>
      <c r="O24" s="148"/>
      <c r="P24" s="148"/>
      <c r="Q24" s="148"/>
      <c r="R24" s="154"/>
      <c r="S24" s="452"/>
      <c r="T24" s="393"/>
      <c r="U24" s="396"/>
      <c r="V24" s="399"/>
    </row>
    <row r="25" spans="1:22" ht="15.75" thickBot="1">
      <c r="A25" s="381"/>
      <c r="B25" s="396"/>
      <c r="C25" s="167"/>
      <c r="D25" s="158"/>
      <c r="E25" s="168"/>
      <c r="F25" s="147"/>
      <c r="G25" s="147"/>
      <c r="H25" s="147"/>
      <c r="I25" s="147"/>
      <c r="J25" s="154"/>
      <c r="K25" s="452"/>
      <c r="L25" s="147">
        <f>'5- Identificación de Riesgos'!I25</f>
        <v>0</v>
      </c>
      <c r="M25" s="174"/>
      <c r="N25" s="148"/>
      <c r="O25" s="148"/>
      <c r="P25" s="148"/>
      <c r="Q25" s="148"/>
      <c r="R25" s="154"/>
      <c r="S25" s="452"/>
      <c r="T25" s="393"/>
      <c r="U25" s="396"/>
      <c r="V25" s="399"/>
    </row>
    <row r="26" spans="1:22" ht="25.15" customHeight="1" thickBot="1">
      <c r="A26" s="381"/>
      <c r="B26" s="396"/>
      <c r="C26" s="167"/>
      <c r="D26" s="158"/>
      <c r="E26" s="168"/>
      <c r="F26" s="148"/>
      <c r="G26" s="148"/>
      <c r="H26" s="148"/>
      <c r="I26" s="148"/>
      <c r="J26" s="154"/>
      <c r="K26" s="452"/>
      <c r="L26" s="147">
        <f>'5- Identificación de Riesgos'!I26</f>
        <v>0</v>
      </c>
      <c r="M26" s="174"/>
      <c r="N26" s="148"/>
      <c r="O26" s="148"/>
      <c r="P26" s="148"/>
      <c r="Q26" s="148"/>
      <c r="R26" s="154"/>
      <c r="S26" s="452"/>
      <c r="T26" s="393"/>
      <c r="U26" s="396"/>
      <c r="V26" s="399"/>
    </row>
    <row r="27" spans="1:22" ht="25.15" customHeight="1" thickBot="1">
      <c r="A27" s="381"/>
      <c r="B27" s="396"/>
      <c r="C27" s="167"/>
      <c r="D27" s="158"/>
      <c r="E27" s="168"/>
      <c r="F27" s="148"/>
      <c r="G27" s="148"/>
      <c r="H27" s="148"/>
      <c r="I27" s="148"/>
      <c r="J27" s="154"/>
      <c r="K27" s="452"/>
      <c r="L27" s="147">
        <f>'5- Identificación de Riesgos'!I27</f>
        <v>0</v>
      </c>
      <c r="M27" s="174"/>
      <c r="N27" s="148"/>
      <c r="O27" s="148"/>
      <c r="P27" s="148"/>
      <c r="Q27" s="148"/>
      <c r="R27" s="154"/>
      <c r="S27" s="452"/>
      <c r="T27" s="393"/>
      <c r="U27" s="396"/>
      <c r="V27" s="399"/>
    </row>
    <row r="28" spans="1:22" ht="25.15" customHeight="1" thickBot="1">
      <c r="A28" s="381"/>
      <c r="B28" s="396"/>
      <c r="C28" s="167"/>
      <c r="D28" s="158"/>
      <c r="E28" s="168"/>
      <c r="F28" s="148"/>
      <c r="G28" s="148"/>
      <c r="H28" s="148"/>
      <c r="I28" s="148"/>
      <c r="J28" s="154"/>
      <c r="K28" s="452"/>
      <c r="L28" s="147">
        <f>'5- Identificación de Riesgos'!I28</f>
        <v>0</v>
      </c>
      <c r="M28" s="174"/>
      <c r="N28" s="148"/>
      <c r="O28" s="148"/>
      <c r="P28" s="148"/>
      <c r="Q28" s="148"/>
      <c r="R28" s="154"/>
      <c r="S28" s="452"/>
      <c r="T28" s="393"/>
      <c r="U28" s="396"/>
      <c r="V28" s="399"/>
    </row>
    <row r="29" spans="1:22" ht="25.15" customHeight="1" thickBot="1">
      <c r="A29" s="382"/>
      <c r="B29" s="397"/>
      <c r="C29" s="169"/>
      <c r="D29" s="160"/>
      <c r="E29" s="171"/>
      <c r="F29" s="149"/>
      <c r="G29" s="149"/>
      <c r="H29" s="149"/>
      <c r="I29" s="149"/>
      <c r="J29" s="155"/>
      <c r="K29" s="453"/>
      <c r="L29" s="147">
        <f>'5- Identificación de Riesgos'!I29</f>
        <v>0</v>
      </c>
      <c r="M29" s="175"/>
      <c r="N29" s="149"/>
      <c r="O29" s="149"/>
      <c r="P29" s="149"/>
      <c r="Q29" s="149"/>
      <c r="R29" s="155"/>
      <c r="S29" s="453"/>
      <c r="T29" s="394"/>
      <c r="U29" s="397"/>
      <c r="V29" s="400"/>
    </row>
    <row r="30" spans="1:22" ht="51.75" thickBot="1">
      <c r="A30" s="380">
        <f>'5- Identificación de Riesgos'!A30</f>
        <v>3</v>
      </c>
      <c r="B30" s="405" t="str">
        <f>'5- Identificación de Riesgos'!B30</f>
        <v xml:space="preserve">Pérdida de información </v>
      </c>
      <c r="C30" s="165" t="str">
        <f>'5- Identificación de Riesgos'!D30</f>
        <v>1. Fallas de hardware o software.</v>
      </c>
      <c r="D30" s="157"/>
      <c r="E30" s="168" t="s">
        <v>365</v>
      </c>
      <c r="F30" s="147" t="s">
        <v>360</v>
      </c>
      <c r="G30" s="147" t="s">
        <v>360</v>
      </c>
      <c r="H30" s="147" t="s">
        <v>360</v>
      </c>
      <c r="I30" s="147" t="s">
        <v>360</v>
      </c>
      <c r="J30" s="156">
        <f t="shared" ref="J30:J53" si="3">COUNTIF(F30:I30,"SI")/4</f>
        <v>1</v>
      </c>
      <c r="K30" s="451">
        <f>AVERAGE(J30:J39)</f>
        <v>1</v>
      </c>
      <c r="L30" s="147" t="str">
        <f>'5- Identificación de Riesgos'!I30</f>
        <v>Interrupción o afectación en la prestación del servicio administrativo</v>
      </c>
      <c r="M30" s="176" t="s">
        <v>364</v>
      </c>
      <c r="N30" s="147" t="s">
        <v>362</v>
      </c>
      <c r="O30" s="147" t="s">
        <v>362</v>
      </c>
      <c r="P30" s="147" t="s">
        <v>360</v>
      </c>
      <c r="Q30" s="147" t="s">
        <v>360</v>
      </c>
      <c r="R30" s="156">
        <f t="shared" ref="R30:R50" si="4">SUM(COUNTIF(N30,"SI")*25%,COUNTIF(O30,"SI")*40%,COUNTIF(P30,"SI")*25%,COUNTIF(Q30,"SI")*10%)</f>
        <v>0.35</v>
      </c>
      <c r="S30" s="451">
        <f t="shared" ref="S30" si="5">AVERAGE(R30:R39)</f>
        <v>0.35</v>
      </c>
      <c r="T30" s="40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0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14" t="str">
        <f>CONCATENATE(VLOOKUP((LEFT(T30,LEN(T30)-4)&amp;LEFT(U30,LEN(U30)-4)),'9- Matriz de Calor '!$D$18:$E$42,2,0)," - ",RIGHT(T30,1)*RIGHT(U30,1))</f>
        <v>Bajo - 1</v>
      </c>
    </row>
    <row r="31" spans="1:22" ht="51.75" thickBot="1">
      <c r="A31" s="381"/>
      <c r="B31" s="396"/>
      <c r="C31" s="167" t="str">
        <f>'5- Identificación de Riesgos'!D31</f>
        <v>2. Falta de copias de seguridad actualizadas.</v>
      </c>
      <c r="D31" s="158"/>
      <c r="E31" s="168" t="s">
        <v>365</v>
      </c>
      <c r="F31" s="147" t="s">
        <v>360</v>
      </c>
      <c r="G31" s="147" t="s">
        <v>360</v>
      </c>
      <c r="H31" s="147" t="s">
        <v>360</v>
      </c>
      <c r="I31" s="147" t="s">
        <v>360</v>
      </c>
      <c r="J31" s="154">
        <f t="shared" si="3"/>
        <v>1</v>
      </c>
      <c r="K31" s="452"/>
      <c r="L31" s="147">
        <f>'5- Identificación de Riesgos'!I31</f>
        <v>0</v>
      </c>
      <c r="M31" s="174"/>
      <c r="N31" s="148"/>
      <c r="O31" s="148"/>
      <c r="P31" s="148"/>
      <c r="Q31" s="148"/>
      <c r="R31" s="154"/>
      <c r="S31" s="452"/>
      <c r="T31" s="393"/>
      <c r="U31" s="396"/>
      <c r="V31" s="399"/>
    </row>
    <row r="32" spans="1:22" ht="79.5" customHeight="1" thickBot="1">
      <c r="A32" s="381"/>
      <c r="B32" s="396"/>
      <c r="C32" s="167" t="str">
        <f>'5- Identificación de Riesgos'!D32</f>
        <v>3. Desastres físicos o naturales.</v>
      </c>
      <c r="D32" s="158"/>
      <c r="E32" s="168" t="s">
        <v>365</v>
      </c>
      <c r="F32" s="147" t="s">
        <v>360</v>
      </c>
      <c r="G32" s="147" t="s">
        <v>360</v>
      </c>
      <c r="H32" s="147" t="s">
        <v>360</v>
      </c>
      <c r="I32" s="147" t="s">
        <v>360</v>
      </c>
      <c r="J32" s="154">
        <f t="shared" si="3"/>
        <v>1</v>
      </c>
      <c r="K32" s="452"/>
      <c r="L32" s="147">
        <f>'5- Identificación de Riesgos'!I32</f>
        <v>0</v>
      </c>
      <c r="M32" s="174"/>
      <c r="N32" s="148"/>
      <c r="O32" s="148"/>
      <c r="P32" s="148"/>
      <c r="Q32" s="148"/>
      <c r="R32" s="154"/>
      <c r="S32" s="452"/>
      <c r="T32" s="393"/>
      <c r="U32" s="396"/>
      <c r="V32" s="399"/>
    </row>
    <row r="33" spans="1:22" ht="51.75" thickBot="1">
      <c r="A33" s="381"/>
      <c r="B33" s="396"/>
      <c r="C33" s="167" t="str">
        <f>'5- Identificación de Riesgos'!D33</f>
        <v>4. Falta de control en las condiciones ambientales necesarias para la conservación de los documentos.</v>
      </c>
      <c r="D33" s="158"/>
      <c r="E33" s="168" t="s">
        <v>365</v>
      </c>
      <c r="F33" s="147" t="s">
        <v>360</v>
      </c>
      <c r="G33" s="147" t="s">
        <v>360</v>
      </c>
      <c r="H33" s="147" t="s">
        <v>360</v>
      </c>
      <c r="I33" s="147" t="s">
        <v>360</v>
      </c>
      <c r="J33" s="154">
        <f t="shared" si="3"/>
        <v>1</v>
      </c>
      <c r="K33" s="452"/>
      <c r="L33" s="147">
        <f>'5- Identificación de Riesgos'!I33</f>
        <v>0</v>
      </c>
      <c r="M33" s="174"/>
      <c r="N33" s="148"/>
      <c r="O33" s="148"/>
      <c r="P33" s="148"/>
      <c r="Q33" s="148"/>
      <c r="R33" s="154"/>
      <c r="S33" s="452"/>
      <c r="T33" s="393"/>
      <c r="U33" s="396"/>
      <c r="V33" s="399"/>
    </row>
    <row r="34" spans="1:22" ht="90.75" thickBot="1">
      <c r="A34" s="381"/>
      <c r="B34" s="396"/>
      <c r="C34" s="167" t="s">
        <v>316</v>
      </c>
      <c r="D34" s="158"/>
      <c r="E34" s="158" t="s">
        <v>366</v>
      </c>
      <c r="F34" s="147" t="s">
        <v>360</v>
      </c>
      <c r="G34" s="147" t="s">
        <v>360</v>
      </c>
      <c r="H34" s="147" t="s">
        <v>360</v>
      </c>
      <c r="I34" s="147" t="s">
        <v>360</v>
      </c>
      <c r="J34" s="154">
        <f t="shared" si="3"/>
        <v>1</v>
      </c>
      <c r="K34" s="452"/>
      <c r="L34" s="147">
        <f>'5- Identificación de Riesgos'!I34</f>
        <v>0</v>
      </c>
      <c r="M34" s="174"/>
      <c r="N34" s="148"/>
      <c r="O34" s="148"/>
      <c r="P34" s="148"/>
      <c r="Q34" s="148"/>
      <c r="R34" s="154"/>
      <c r="S34" s="452"/>
      <c r="T34" s="393"/>
      <c r="U34" s="396"/>
      <c r="V34" s="399"/>
    </row>
    <row r="35" spans="1:22" ht="90.75" thickBot="1">
      <c r="A35" s="381"/>
      <c r="B35" s="396"/>
      <c r="C35" s="167" t="str">
        <f>'5- Identificación de Riesgos'!D35</f>
        <v>6. Fallas de conectividad.</v>
      </c>
      <c r="D35" s="158"/>
      <c r="E35" s="158" t="s">
        <v>366</v>
      </c>
      <c r="F35" s="147" t="s">
        <v>360</v>
      </c>
      <c r="G35" s="147" t="s">
        <v>360</v>
      </c>
      <c r="H35" s="147" t="s">
        <v>360</v>
      </c>
      <c r="I35" s="147" t="s">
        <v>360</v>
      </c>
      <c r="J35" s="154">
        <f t="shared" si="3"/>
        <v>1</v>
      </c>
      <c r="K35" s="452"/>
      <c r="L35" s="147">
        <f>'5- Identificación de Riesgos'!I35</f>
        <v>0</v>
      </c>
      <c r="M35" s="174"/>
      <c r="N35" s="148"/>
      <c r="O35" s="148"/>
      <c r="P35" s="148"/>
      <c r="Q35" s="148"/>
      <c r="R35" s="154"/>
      <c r="S35" s="452"/>
      <c r="T35" s="393"/>
      <c r="U35" s="396"/>
      <c r="V35" s="399"/>
    </row>
    <row r="36" spans="1:22" ht="25.15" customHeight="1" thickBot="1">
      <c r="A36" s="381"/>
      <c r="B36" s="396"/>
      <c r="C36" s="167"/>
      <c r="D36" s="158"/>
      <c r="E36" s="168"/>
      <c r="F36" s="148"/>
      <c r="G36" s="148"/>
      <c r="H36" s="148"/>
      <c r="I36" s="148"/>
      <c r="J36" s="154"/>
      <c r="K36" s="452"/>
      <c r="L36" s="147">
        <f>'5- Identificación de Riesgos'!I36</f>
        <v>0</v>
      </c>
      <c r="M36" s="174"/>
      <c r="N36" s="148"/>
      <c r="O36" s="148"/>
      <c r="P36" s="148"/>
      <c r="Q36" s="148"/>
      <c r="R36" s="154"/>
      <c r="S36" s="452"/>
      <c r="T36" s="393"/>
      <c r="U36" s="396"/>
      <c r="V36" s="399"/>
    </row>
    <row r="37" spans="1:22" ht="25.15" customHeight="1" thickBot="1">
      <c r="A37" s="381"/>
      <c r="B37" s="396"/>
      <c r="C37" s="167"/>
      <c r="D37" s="158"/>
      <c r="E37" s="168"/>
      <c r="F37" s="148"/>
      <c r="G37" s="148"/>
      <c r="H37" s="148"/>
      <c r="I37" s="148"/>
      <c r="J37" s="154"/>
      <c r="K37" s="452"/>
      <c r="L37" s="147">
        <f>'5- Identificación de Riesgos'!I37</f>
        <v>0</v>
      </c>
      <c r="M37" s="174"/>
      <c r="N37" s="148"/>
      <c r="O37" s="148"/>
      <c r="P37" s="148"/>
      <c r="Q37" s="148"/>
      <c r="R37" s="154"/>
      <c r="S37" s="452"/>
      <c r="T37" s="393"/>
      <c r="U37" s="396"/>
      <c r="V37" s="399"/>
    </row>
    <row r="38" spans="1:22" ht="25.15" customHeight="1" thickBot="1">
      <c r="A38" s="381"/>
      <c r="B38" s="396"/>
      <c r="C38" s="167"/>
      <c r="D38" s="158"/>
      <c r="E38" s="168"/>
      <c r="F38" s="148"/>
      <c r="G38" s="148"/>
      <c r="H38" s="148"/>
      <c r="I38" s="148"/>
      <c r="J38" s="154"/>
      <c r="K38" s="452"/>
      <c r="L38" s="147">
        <f>'5- Identificación de Riesgos'!I38</f>
        <v>0</v>
      </c>
      <c r="M38" s="174"/>
      <c r="N38" s="148"/>
      <c r="O38" s="148"/>
      <c r="P38" s="148"/>
      <c r="Q38" s="148"/>
      <c r="R38" s="154"/>
      <c r="S38" s="452"/>
      <c r="T38" s="393"/>
      <c r="U38" s="396"/>
      <c r="V38" s="399"/>
    </row>
    <row r="39" spans="1:22" ht="25.15" customHeight="1">
      <c r="A39" s="382"/>
      <c r="B39" s="397"/>
      <c r="C39" s="169"/>
      <c r="D39" s="160"/>
      <c r="E39" s="171"/>
      <c r="F39" s="149"/>
      <c r="G39" s="149"/>
      <c r="H39" s="149"/>
      <c r="I39" s="149"/>
      <c r="J39" s="155"/>
      <c r="K39" s="453"/>
      <c r="L39" s="147">
        <f>'5- Identificación de Riesgos'!I39</f>
        <v>0</v>
      </c>
      <c r="M39" s="175"/>
      <c r="N39" s="149"/>
      <c r="O39" s="149"/>
      <c r="P39" s="149"/>
      <c r="Q39" s="149"/>
      <c r="R39" s="155"/>
      <c r="S39" s="453"/>
      <c r="T39" s="394"/>
      <c r="U39" s="397"/>
      <c r="V39" s="400"/>
    </row>
    <row r="40" spans="1:22" ht="75">
      <c r="A40" s="380">
        <f>'5- Identificación de Riesgos'!A40</f>
        <v>4</v>
      </c>
      <c r="B40" s="405" t="str">
        <f>'5- Identificación de Riesgos'!B40</f>
        <v>Corrupción</v>
      </c>
      <c r="C40" s="165" t="str">
        <f>'5- Identificación de Riesgos'!D40</f>
        <v>1.Insuficientes programas de capacitación para la toma de conciencia debido al desconocimiento de la ley anti soborno (ISO 37001:2016), Plan Anticorrupción y  de los  valores y principios propios de la entidad.</v>
      </c>
      <c r="D40" s="278"/>
      <c r="E40" s="253" t="s">
        <v>367</v>
      </c>
      <c r="F40" s="148" t="s">
        <v>360</v>
      </c>
      <c r="G40" s="148" t="s">
        <v>360</v>
      </c>
      <c r="H40" s="148" t="s">
        <v>360</v>
      </c>
      <c r="I40" s="148" t="s">
        <v>360</v>
      </c>
      <c r="J40" s="156">
        <f t="shared" ref="J40:J44" si="6">COUNTIF(F40:I40,"SI")/4</f>
        <v>1</v>
      </c>
      <c r="K40" s="451">
        <f>AVERAGE(J40:J49)</f>
        <v>1</v>
      </c>
      <c r="L40" s="147" t="str">
        <f>'5- Identificación de Riesgos'!I40</f>
        <v>Afectación de reputacion,imagén,  credibilidad, satisfacción de usuarios y PI</v>
      </c>
      <c r="M40" s="282" t="s">
        <v>361</v>
      </c>
      <c r="N40" s="148" t="s">
        <v>362</v>
      </c>
      <c r="O40" s="148" t="s">
        <v>362</v>
      </c>
      <c r="P40" s="148" t="s">
        <v>360</v>
      </c>
      <c r="Q40" s="148" t="s">
        <v>360</v>
      </c>
      <c r="R40" s="156">
        <f t="shared" ref="R40" si="7">SUM(COUNTIF(N40,"SI")*25%,COUNTIF(O40,"SI")*40%,COUNTIF(P40,"SI")*25%,COUNTIF(Q40,"SI")*10%)</f>
        <v>0.35</v>
      </c>
      <c r="S40" s="451">
        <f t="shared" ref="S40" si="8">AVERAGE(R40:R49)</f>
        <v>0.35</v>
      </c>
      <c r="T40" s="40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05"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Mayor - 4</v>
      </c>
      <c r="V40" s="414" t="str">
        <f>CONCATENATE(VLOOKUP((LEFT(T40,LEN(T40)-4)&amp;LEFT(U40,LEN(U40)-4)),'9- Matriz de Calor '!$D$18:$E$42,2,0)," - ",RIGHT(T40,1)*RIGHT(U40,1))</f>
        <v>Alto  - 4</v>
      </c>
    </row>
    <row r="41" spans="1:22" ht="30">
      <c r="A41" s="381"/>
      <c r="B41" s="396"/>
      <c r="C41" s="167" t="str">
        <f>'5- Identificación de Riesgos'!D41</f>
        <v xml:space="preserve">2. Desconocimiento del Código de Ética y Buen Gobierno.    </v>
      </c>
      <c r="D41" s="278"/>
      <c r="E41" s="253" t="s">
        <v>368</v>
      </c>
      <c r="F41" s="148" t="s">
        <v>360</v>
      </c>
      <c r="G41" s="148" t="s">
        <v>360</v>
      </c>
      <c r="H41" s="148" t="s">
        <v>360</v>
      </c>
      <c r="I41" s="148" t="s">
        <v>360</v>
      </c>
      <c r="J41" s="154">
        <f t="shared" si="6"/>
        <v>1</v>
      </c>
      <c r="K41" s="452"/>
      <c r="L41" s="147"/>
      <c r="M41" s="175"/>
      <c r="N41" s="149"/>
      <c r="O41" s="149"/>
      <c r="P41" s="149"/>
      <c r="Q41" s="149"/>
      <c r="R41" s="155"/>
      <c r="S41" s="452"/>
      <c r="T41" s="393"/>
      <c r="U41" s="396"/>
      <c r="V41" s="399"/>
    </row>
    <row r="42" spans="1:22" ht="30">
      <c r="A42" s="381"/>
      <c r="B42" s="396"/>
      <c r="C42" s="167" t="str">
        <f>'5- Identificación de Riesgos'!D42</f>
        <v>3.Carencia de compromiso  y transparencia de los servidores judiciales con la Entidad.</v>
      </c>
      <c r="D42" s="278"/>
      <c r="E42" s="280" t="s">
        <v>369</v>
      </c>
      <c r="F42" s="148" t="s">
        <v>360</v>
      </c>
      <c r="G42" s="148" t="s">
        <v>360</v>
      </c>
      <c r="H42" s="148" t="s">
        <v>360</v>
      </c>
      <c r="I42" s="148" t="s">
        <v>360</v>
      </c>
      <c r="J42" s="154">
        <f t="shared" si="6"/>
        <v>1</v>
      </c>
      <c r="K42" s="452"/>
      <c r="L42" s="147"/>
      <c r="M42" s="175"/>
      <c r="N42" s="149"/>
      <c r="O42" s="149"/>
      <c r="P42" s="149"/>
      <c r="Q42" s="149"/>
      <c r="R42" s="155"/>
      <c r="S42" s="452"/>
      <c r="T42" s="393"/>
      <c r="U42" s="396"/>
      <c r="V42" s="399"/>
    </row>
    <row r="43" spans="1:22" ht="54" customHeight="1">
      <c r="A43" s="381"/>
      <c r="B43" s="396"/>
      <c r="C43" s="167" t="str">
        <f>'5- Identificación de Riesgos'!D43</f>
        <v>4.Deficiencia del control y seguimiento de la gestión ejercida por los servidores judiciales.</v>
      </c>
      <c r="D43" s="278"/>
      <c r="E43" s="281" t="s">
        <v>370</v>
      </c>
      <c r="F43" s="148" t="s">
        <v>360</v>
      </c>
      <c r="G43" s="148" t="s">
        <v>360</v>
      </c>
      <c r="H43" s="148" t="s">
        <v>360</v>
      </c>
      <c r="I43" s="148" t="s">
        <v>360</v>
      </c>
      <c r="J43" s="154">
        <f t="shared" si="6"/>
        <v>1</v>
      </c>
      <c r="K43" s="452"/>
      <c r="L43" s="147"/>
      <c r="M43" s="175"/>
      <c r="N43" s="149"/>
      <c r="O43" s="149"/>
      <c r="P43" s="149"/>
      <c r="Q43" s="149"/>
      <c r="R43" s="155"/>
      <c r="S43" s="452"/>
      <c r="T43" s="393"/>
      <c r="U43" s="396"/>
      <c r="V43" s="399"/>
    </row>
    <row r="44" spans="1:22" ht="47.25" customHeight="1">
      <c r="A44" s="381"/>
      <c r="B44" s="396"/>
      <c r="C44" s="167" t="s">
        <v>316</v>
      </c>
      <c r="D44" s="278"/>
      <c r="E44" s="281" t="s">
        <v>370</v>
      </c>
      <c r="F44" s="148" t="s">
        <v>360</v>
      </c>
      <c r="G44" s="148" t="s">
        <v>360</v>
      </c>
      <c r="H44" s="148" t="s">
        <v>360</v>
      </c>
      <c r="I44" s="148" t="s">
        <v>360</v>
      </c>
      <c r="J44" s="154">
        <f t="shared" si="6"/>
        <v>1</v>
      </c>
      <c r="K44" s="452"/>
      <c r="L44" s="147"/>
      <c r="M44" s="175"/>
      <c r="N44" s="149"/>
      <c r="O44" s="149"/>
      <c r="P44" s="149"/>
      <c r="Q44" s="149"/>
      <c r="R44" s="155"/>
      <c r="S44" s="452"/>
      <c r="T44" s="393"/>
      <c r="U44" s="396"/>
      <c r="V44" s="399"/>
    </row>
    <row r="45" spans="1:22" ht="25.15" customHeight="1">
      <c r="A45" s="381"/>
      <c r="B45" s="396"/>
      <c r="C45" s="167">
        <f>'5- Identificación de Riesgos'!D45</f>
        <v>0</v>
      </c>
      <c r="D45" s="278"/>
      <c r="E45" s="281"/>
      <c r="F45" s="148"/>
      <c r="G45" s="148"/>
      <c r="H45" s="148"/>
      <c r="I45" s="148"/>
      <c r="J45" s="154"/>
      <c r="K45" s="452"/>
      <c r="L45" s="147"/>
      <c r="M45" s="175"/>
      <c r="N45" s="149"/>
      <c r="O45" s="149"/>
      <c r="P45" s="149"/>
      <c r="Q45" s="149"/>
      <c r="R45" s="155"/>
      <c r="S45" s="452"/>
      <c r="T45" s="393"/>
      <c r="U45" s="396"/>
      <c r="V45" s="399"/>
    </row>
    <row r="46" spans="1:22" ht="25.15" customHeight="1">
      <c r="A46" s="381"/>
      <c r="B46" s="396"/>
      <c r="C46" s="167"/>
      <c r="D46" s="278"/>
      <c r="E46" s="281"/>
      <c r="F46" s="148"/>
      <c r="G46" s="148"/>
      <c r="H46" s="148"/>
      <c r="I46" s="148"/>
      <c r="J46" s="154"/>
      <c r="K46" s="452"/>
      <c r="L46" s="147"/>
      <c r="M46" s="175"/>
      <c r="N46" s="149"/>
      <c r="O46" s="149"/>
      <c r="P46" s="149"/>
      <c r="Q46" s="149"/>
      <c r="R46" s="155"/>
      <c r="S46" s="452"/>
      <c r="T46" s="393"/>
      <c r="U46" s="396"/>
      <c r="V46" s="399"/>
    </row>
    <row r="47" spans="1:22" ht="25.15" customHeight="1">
      <c r="A47" s="381"/>
      <c r="B47" s="396"/>
      <c r="C47" s="167"/>
      <c r="D47" s="278"/>
      <c r="E47" s="281"/>
      <c r="F47" s="148"/>
      <c r="G47" s="148"/>
      <c r="H47" s="148"/>
      <c r="I47" s="148"/>
      <c r="J47" s="154"/>
      <c r="K47" s="452"/>
      <c r="L47" s="147"/>
      <c r="M47" s="175"/>
      <c r="N47" s="149"/>
      <c r="O47" s="149"/>
      <c r="P47" s="149"/>
      <c r="Q47" s="149"/>
      <c r="R47" s="155"/>
      <c r="S47" s="452"/>
      <c r="T47" s="393"/>
      <c r="U47" s="396"/>
      <c r="V47" s="399"/>
    </row>
    <row r="48" spans="1:22" ht="25.15" customHeight="1">
      <c r="A48" s="381"/>
      <c r="B48" s="396"/>
      <c r="C48" s="167"/>
      <c r="D48" s="278"/>
      <c r="E48" s="281"/>
      <c r="F48" s="148"/>
      <c r="G48" s="148"/>
      <c r="H48" s="148"/>
      <c r="I48" s="148"/>
      <c r="J48" s="154"/>
      <c r="K48" s="452"/>
      <c r="L48" s="147"/>
      <c r="M48" s="175"/>
      <c r="N48" s="149"/>
      <c r="O48" s="149"/>
      <c r="P48" s="149"/>
      <c r="Q48" s="149"/>
      <c r="R48" s="155"/>
      <c r="S48" s="452"/>
      <c r="T48" s="393"/>
      <c r="U48" s="396"/>
      <c r="V48" s="399"/>
    </row>
    <row r="49" spans="1:22" ht="25.15" customHeight="1">
      <c r="A49" s="382"/>
      <c r="B49" s="397"/>
      <c r="C49" s="169"/>
      <c r="D49" s="278"/>
      <c r="E49" s="281"/>
      <c r="F49" s="148"/>
      <c r="G49" s="148"/>
      <c r="H49" s="148"/>
      <c r="I49" s="148"/>
      <c r="J49" s="154"/>
      <c r="K49" s="453"/>
      <c r="L49" s="147"/>
      <c r="M49" s="175"/>
      <c r="N49" s="149"/>
      <c r="O49" s="149"/>
      <c r="P49" s="149"/>
      <c r="Q49" s="149"/>
      <c r="R49" s="155"/>
      <c r="S49" s="453"/>
      <c r="T49" s="394"/>
      <c r="U49" s="397"/>
      <c r="V49" s="400"/>
    </row>
    <row r="50" spans="1:22" ht="60">
      <c r="A50" s="401">
        <f>'5- Identificación de Riesgos'!A50</f>
        <v>5</v>
      </c>
      <c r="B50" s="395" t="str">
        <f>'5- Identificación de Riesgos'!B50</f>
        <v xml:space="preserve">Recibir dádivas o beneficios a nombre propio o de terceros para  afectar la seguridad o confidencialidad de la información   </v>
      </c>
      <c r="C50" s="172" t="str">
        <f>'5- Identificación de Riesgos'!D50</f>
        <v>1. Falta de ética y valores.</v>
      </c>
      <c r="D50" s="146"/>
      <c r="E50" s="168" t="s">
        <v>368</v>
      </c>
      <c r="F50" s="150" t="s">
        <v>360</v>
      </c>
      <c r="G50" s="150" t="s">
        <v>360</v>
      </c>
      <c r="H50" s="150" t="s">
        <v>360</v>
      </c>
      <c r="I50" s="150" t="s">
        <v>360</v>
      </c>
      <c r="J50" s="153">
        <f t="shared" si="3"/>
        <v>1</v>
      </c>
      <c r="K50" s="454">
        <f>AVERAGE(J50:J59)</f>
        <v>1</v>
      </c>
      <c r="L50" s="147" t="str">
        <f>'5- Identificación de Riesgos'!I50</f>
        <v>Afectación de reputacion,imagén,  credibilidad, satisfacción de usuarios y PI</v>
      </c>
      <c r="M50" s="166" t="s">
        <v>361</v>
      </c>
      <c r="N50" s="147" t="s">
        <v>360</v>
      </c>
      <c r="O50" s="147" t="s">
        <v>362</v>
      </c>
      <c r="P50" s="147" t="s">
        <v>360</v>
      </c>
      <c r="Q50" s="147" t="s">
        <v>360</v>
      </c>
      <c r="R50" s="153">
        <f t="shared" si="4"/>
        <v>0.6</v>
      </c>
      <c r="S50" s="454">
        <f t="shared" ref="S50" si="9">AVERAGE(R50:R59)</f>
        <v>0.6</v>
      </c>
      <c r="T50" s="392"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0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414" t="str">
        <f>CONCATENATE(VLOOKUP((LEFT(T50,LEN(T50)-4)&amp;LEFT(U50,LEN(U50)-4)),'9- Matriz de Calor '!$D$18:$E$42,2,0)," - ",RIGHT(T50,1)*RIGHT(U50,1))</f>
        <v>Moderado - 3</v>
      </c>
    </row>
    <row r="51" spans="1:22" ht="99" customHeight="1" thickBot="1">
      <c r="A51" s="402"/>
      <c r="B51" s="396"/>
      <c r="C51" s="167" t="str">
        <f>'5- Identificación de Riesgos'!D51</f>
        <v>2. Insuficientes programas de capacitación para la toma de conciencia debido al desconocimiento de la ley antisoborno (ISO 37001:2016), Plan Anticorrupción y  de los  valores y principios propios de la entidad.</v>
      </c>
      <c r="D51" s="158"/>
      <c r="E51" s="168" t="s">
        <v>367</v>
      </c>
      <c r="F51" s="150" t="s">
        <v>360</v>
      </c>
      <c r="G51" s="150" t="s">
        <v>360</v>
      </c>
      <c r="H51" s="150" t="s">
        <v>360</v>
      </c>
      <c r="I51" s="150" t="s">
        <v>360</v>
      </c>
      <c r="J51" s="154">
        <f t="shared" si="3"/>
        <v>1</v>
      </c>
      <c r="K51" s="452"/>
      <c r="L51" s="147">
        <f>'5- Identificación de Riesgos'!I51</f>
        <v>0</v>
      </c>
      <c r="M51" s="174"/>
      <c r="N51" s="148"/>
      <c r="O51" s="148"/>
      <c r="P51" s="148"/>
      <c r="Q51" s="148"/>
      <c r="R51" s="154"/>
      <c r="S51" s="452"/>
      <c r="T51" s="393"/>
      <c r="U51" s="396"/>
      <c r="V51" s="399"/>
    </row>
    <row r="52" spans="1:22" ht="40.5" customHeight="1" thickBot="1">
      <c r="A52" s="402"/>
      <c r="B52" s="396"/>
      <c r="C52" s="167" t="str">
        <f>'5- Identificación de Riesgos'!D52</f>
        <v>3. Desconocimiento del Código de Etica y Buen Gobierno.</v>
      </c>
      <c r="D52" s="158"/>
      <c r="E52" s="168" t="s">
        <v>368</v>
      </c>
      <c r="F52" s="150" t="s">
        <v>360</v>
      </c>
      <c r="G52" s="150" t="s">
        <v>360</v>
      </c>
      <c r="H52" s="150" t="s">
        <v>360</v>
      </c>
      <c r="I52" s="150" t="s">
        <v>360</v>
      </c>
      <c r="J52" s="154">
        <f t="shared" si="3"/>
        <v>1</v>
      </c>
      <c r="K52" s="452"/>
      <c r="L52" s="147">
        <f>'5- Identificación de Riesgos'!I52</f>
        <v>0</v>
      </c>
      <c r="M52" s="174"/>
      <c r="N52" s="148"/>
      <c r="O52" s="148"/>
      <c r="P52" s="148"/>
      <c r="Q52" s="148"/>
      <c r="R52" s="154"/>
      <c r="S52" s="452"/>
      <c r="T52" s="393"/>
      <c r="U52" s="396"/>
      <c r="V52" s="399"/>
    </row>
    <row r="53" spans="1:22" ht="39" thickBot="1">
      <c r="A53" s="402"/>
      <c r="B53" s="396"/>
      <c r="C53" s="167" t="str">
        <f>'5- Identificación de Riesgos'!D53</f>
        <v>4. Carencia de compromiso  y transparencia de los servidores judiciales con la entidad</v>
      </c>
      <c r="D53" s="158"/>
      <c r="E53" s="173" t="s">
        <v>370</v>
      </c>
      <c r="F53" s="150" t="s">
        <v>360</v>
      </c>
      <c r="G53" s="150" t="s">
        <v>360</v>
      </c>
      <c r="H53" s="150" t="s">
        <v>360</v>
      </c>
      <c r="I53" s="150" t="s">
        <v>360</v>
      </c>
      <c r="J53" s="154">
        <f t="shared" si="3"/>
        <v>1</v>
      </c>
      <c r="K53" s="452"/>
      <c r="L53" s="147">
        <f>'5- Identificación de Riesgos'!I53</f>
        <v>0</v>
      </c>
      <c r="M53" s="174"/>
      <c r="N53" s="148"/>
      <c r="O53" s="148"/>
      <c r="P53" s="148"/>
      <c r="Q53" s="148"/>
      <c r="R53" s="154"/>
      <c r="S53" s="452"/>
      <c r="T53" s="393"/>
      <c r="U53" s="396"/>
      <c r="V53" s="399"/>
    </row>
    <row r="54" spans="1:22" ht="25.15" customHeight="1" thickBot="1">
      <c r="A54" s="402"/>
      <c r="B54" s="396"/>
      <c r="C54" s="167"/>
      <c r="D54" s="158"/>
      <c r="E54" s="158"/>
      <c r="F54" s="148"/>
      <c r="G54" s="148"/>
      <c r="H54" s="148"/>
      <c r="I54" s="148"/>
      <c r="J54" s="154"/>
      <c r="K54" s="452"/>
      <c r="L54" s="147">
        <f>'5- Identificación de Riesgos'!I54</f>
        <v>0</v>
      </c>
      <c r="M54" s="174"/>
      <c r="N54" s="148"/>
      <c r="O54" s="148"/>
      <c r="P54" s="148"/>
      <c r="Q54" s="148"/>
      <c r="R54" s="154"/>
      <c r="S54" s="452"/>
      <c r="T54" s="393"/>
      <c r="U54" s="396"/>
      <c r="V54" s="399"/>
    </row>
    <row r="55" spans="1:22" ht="25.15" customHeight="1" thickBot="1">
      <c r="A55" s="402"/>
      <c r="B55" s="396"/>
      <c r="C55" s="167"/>
      <c r="D55" s="158"/>
      <c r="E55" s="168"/>
      <c r="F55" s="148"/>
      <c r="G55" s="148"/>
      <c r="H55" s="148"/>
      <c r="I55" s="148"/>
      <c r="J55" s="154"/>
      <c r="K55" s="452"/>
      <c r="L55" s="147">
        <f>'5- Identificación de Riesgos'!I55</f>
        <v>0</v>
      </c>
      <c r="M55" s="174"/>
      <c r="N55" s="148"/>
      <c r="O55" s="148"/>
      <c r="P55" s="148"/>
      <c r="Q55" s="148"/>
      <c r="R55" s="154"/>
      <c r="S55" s="452"/>
      <c r="T55" s="393"/>
      <c r="U55" s="396"/>
      <c r="V55" s="399"/>
    </row>
    <row r="56" spans="1:22" ht="25.15" customHeight="1" thickBot="1">
      <c r="A56" s="402"/>
      <c r="B56" s="396"/>
      <c r="C56" s="167"/>
      <c r="D56" s="158"/>
      <c r="E56" s="168"/>
      <c r="F56" s="148"/>
      <c r="G56" s="148"/>
      <c r="H56" s="148"/>
      <c r="I56" s="148"/>
      <c r="J56" s="154"/>
      <c r="K56" s="452"/>
      <c r="L56" s="147">
        <f>'5- Identificación de Riesgos'!I56</f>
        <v>0</v>
      </c>
      <c r="M56" s="174"/>
      <c r="N56" s="148"/>
      <c r="O56" s="148"/>
      <c r="P56" s="148"/>
      <c r="Q56" s="148"/>
      <c r="R56" s="154"/>
      <c r="S56" s="452"/>
      <c r="T56" s="393"/>
      <c r="U56" s="396"/>
      <c r="V56" s="399"/>
    </row>
    <row r="57" spans="1:22" ht="25.15" customHeight="1" thickBot="1">
      <c r="A57" s="402"/>
      <c r="B57" s="396"/>
      <c r="C57" s="167"/>
      <c r="D57" s="158"/>
      <c r="E57" s="168"/>
      <c r="F57" s="148"/>
      <c r="G57" s="148"/>
      <c r="H57" s="148"/>
      <c r="I57" s="148"/>
      <c r="J57" s="154"/>
      <c r="K57" s="452"/>
      <c r="L57" s="147">
        <f>'5- Identificación de Riesgos'!I57</f>
        <v>0</v>
      </c>
      <c r="M57" s="174"/>
      <c r="N57" s="148"/>
      <c r="O57" s="148"/>
      <c r="P57" s="148"/>
      <c r="Q57" s="148"/>
      <c r="R57" s="154"/>
      <c r="S57" s="452"/>
      <c r="T57" s="393"/>
      <c r="U57" s="396"/>
      <c r="V57" s="399"/>
    </row>
    <row r="58" spans="1:22" ht="25.15" customHeight="1" thickBot="1">
      <c r="A58" s="402"/>
      <c r="B58" s="396"/>
      <c r="C58" s="167"/>
      <c r="D58" s="158"/>
      <c r="E58" s="168"/>
      <c r="F58" s="148"/>
      <c r="G58" s="148"/>
      <c r="H58" s="148"/>
      <c r="I58" s="148"/>
      <c r="J58" s="154"/>
      <c r="K58" s="452"/>
      <c r="L58" s="147">
        <f>'5- Identificación de Riesgos'!I58</f>
        <v>0</v>
      </c>
      <c r="M58" s="174"/>
      <c r="N58" s="148"/>
      <c r="O58" s="148"/>
      <c r="P58" s="148"/>
      <c r="Q58" s="148"/>
      <c r="R58" s="154"/>
      <c r="S58" s="452"/>
      <c r="T58" s="393"/>
      <c r="U58" s="396"/>
      <c r="V58" s="399"/>
    </row>
    <row r="59" spans="1:22" ht="28.5" customHeight="1" thickBot="1">
      <c r="A59" s="403"/>
      <c r="B59" s="397"/>
      <c r="C59" s="169"/>
      <c r="D59" s="160"/>
      <c r="E59" s="171"/>
      <c r="F59" s="149"/>
      <c r="G59" s="149"/>
      <c r="H59" s="149"/>
      <c r="I59" s="149"/>
      <c r="J59" s="155"/>
      <c r="K59" s="453"/>
      <c r="L59" s="147">
        <f>'5- Identificación de Riesgos'!I59</f>
        <v>0</v>
      </c>
      <c r="M59" s="175"/>
      <c r="N59" s="149"/>
      <c r="O59" s="149"/>
      <c r="P59" s="149"/>
      <c r="Q59" s="149"/>
      <c r="R59" s="155"/>
      <c r="S59" s="453"/>
      <c r="T59" s="394"/>
      <c r="U59" s="397"/>
      <c r="V59" s="400"/>
    </row>
    <row r="60" spans="1:22" ht="45" hidden="1">
      <c r="A60" s="401">
        <f>'5- Identificación de Riesgos'!A60</f>
        <v>6</v>
      </c>
      <c r="B60" s="395" t="str">
        <f>'5- Identificación de Riesgos'!B60</f>
        <v>Ofrecer, prometer, entregar, aceptar o solicitar una ventaja indebida para incentivar o recompensar en favor propio o de terceros afectando la prestación del servicio de Audiencias Virtuales, Videoconferencias y  streaming (Servicios por Demanda), con interrupciones  y retrasos en los procedimientos que favorezcan decisiones de suspensión, reanudaciones o aplazamientos, distracciones en el desarrollo de procesos judiciales.</v>
      </c>
      <c r="C60" s="172" t="str">
        <f>'5- Identificación de Riesgos'!D60</f>
        <v>1. Falta de ética de los servidores públicos (Debilidades en principios y valores).</v>
      </c>
      <c r="D60" s="146"/>
      <c r="E60" s="251" t="s">
        <v>371</v>
      </c>
      <c r="F60" s="150" t="s">
        <v>360</v>
      </c>
      <c r="G60" s="150" t="s">
        <v>360</v>
      </c>
      <c r="H60" s="150" t="s">
        <v>360</v>
      </c>
      <c r="I60" s="150" t="s">
        <v>360</v>
      </c>
      <c r="J60" s="153">
        <f t="shared" ref="J60:J62" si="10">COUNTIF(F60:I60,"SI")/4</f>
        <v>1</v>
      </c>
      <c r="K60" s="454">
        <f>AVERAGE(J60:J69)</f>
        <v>1</v>
      </c>
      <c r="L60" s="150" t="str">
        <f>'5- Identificación de Riesgos'!I60</f>
        <v>Interrupción o afectación en la prestación del servicio administrativo</v>
      </c>
      <c r="M60" s="255" t="s">
        <v>372</v>
      </c>
      <c r="N60" s="150" t="s">
        <v>360</v>
      </c>
      <c r="O60" s="150" t="s">
        <v>360</v>
      </c>
      <c r="P60" s="150" t="s">
        <v>360</v>
      </c>
      <c r="Q60" s="150" t="s">
        <v>360</v>
      </c>
      <c r="R60" s="153">
        <f t="shared" ref="R60:R61" si="11">SUM(COUNTIF(N60,"SI")*25%,COUNTIF(O60,"SI")*40%,COUNTIF(P60,"SI")*25%,COUNTIF(Q60,"SI")*10%)</f>
        <v>1</v>
      </c>
      <c r="S60" s="454">
        <f>AVERAGE(R60:R69)</f>
        <v>0.67500000000000004</v>
      </c>
      <c r="T60" s="392"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05"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14" t="str">
        <f>CONCATENATE(VLOOKUP((LEFT(T60,LEN(T60)-4)&amp;LEFT(U60,LEN(U60)-4)),'9- Matriz de Calor '!$D$18:$E$42,2,0)," - ",RIGHT(T60,1)*RIGHT(U60,1))</f>
        <v>Bajo - 2</v>
      </c>
    </row>
    <row r="61" spans="1:22" ht="60" hidden="1">
      <c r="A61" s="402"/>
      <c r="B61" s="396"/>
      <c r="C61" s="167" t="str">
        <f>'5- Identificación de Riesgos'!D61</f>
        <v>2. Falta de ética de terceros interesados  (Debilidades principios y valores).</v>
      </c>
      <c r="D61" s="158"/>
      <c r="E61" s="252" t="s">
        <v>373</v>
      </c>
      <c r="F61" s="148" t="s">
        <v>360</v>
      </c>
      <c r="G61" s="148" t="s">
        <v>360</v>
      </c>
      <c r="H61" s="148" t="s">
        <v>360</v>
      </c>
      <c r="I61" s="148" t="s">
        <v>360</v>
      </c>
      <c r="J61" s="154">
        <f t="shared" si="10"/>
        <v>1</v>
      </c>
      <c r="K61" s="452"/>
      <c r="L61" s="148" t="str">
        <f>'5- Identificación de Riesgos'!I61</f>
        <v>Afectación de reputacion,imagén,  credibilidad, satisfacción de usuarios y PI</v>
      </c>
      <c r="M61" s="255" t="s">
        <v>361</v>
      </c>
      <c r="N61" s="148" t="s">
        <v>362</v>
      </c>
      <c r="O61" s="148" t="s">
        <v>362</v>
      </c>
      <c r="P61" s="148" t="s">
        <v>360</v>
      </c>
      <c r="Q61" s="148" t="s">
        <v>360</v>
      </c>
      <c r="R61" s="154">
        <f t="shared" si="11"/>
        <v>0.35</v>
      </c>
      <c r="S61" s="452"/>
      <c r="T61" s="393"/>
      <c r="U61" s="396"/>
      <c r="V61" s="399"/>
    </row>
    <row r="62" spans="1:22" ht="90" hidden="1">
      <c r="A62" s="402"/>
      <c r="B62" s="396"/>
      <c r="C62" s="167" t="str">
        <f>'5- Identificación de Riesgos'!D62</f>
        <v>3. Debilidad en los controles establecidos por parte del Despacho Judicial, la interventoría, la supervisión del contrato y la coordinación del servicio, a los servicios de Audiencias Virtuales, Videoconferencias y  streaming (Servicios por Demanda).</v>
      </c>
      <c r="D62" s="158"/>
      <c r="E62" s="253" t="s">
        <v>374</v>
      </c>
      <c r="F62" s="148" t="s">
        <v>360</v>
      </c>
      <c r="G62" s="148" t="s">
        <v>360</v>
      </c>
      <c r="H62" s="148" t="s">
        <v>360</v>
      </c>
      <c r="I62" s="148" t="s">
        <v>360</v>
      </c>
      <c r="J62" s="154">
        <f t="shared" si="10"/>
        <v>1</v>
      </c>
      <c r="K62" s="452"/>
      <c r="L62" s="148"/>
      <c r="M62" s="174"/>
      <c r="N62" s="148"/>
      <c r="O62" s="148"/>
      <c r="P62" s="148"/>
      <c r="Q62" s="148"/>
      <c r="R62" s="154"/>
      <c r="S62" s="452"/>
      <c r="T62" s="393"/>
      <c r="U62" s="396"/>
      <c r="V62" s="399"/>
    </row>
    <row r="63" spans="1:22" hidden="1">
      <c r="A63" s="402"/>
      <c r="B63" s="396"/>
      <c r="C63" s="167">
        <f>'5- Identificación de Riesgos'!D63</f>
        <v>0</v>
      </c>
      <c r="D63" s="158"/>
      <c r="E63" s="168"/>
      <c r="F63" s="148"/>
      <c r="G63" s="148"/>
      <c r="H63" s="148"/>
      <c r="I63" s="148"/>
      <c r="J63" s="154"/>
      <c r="K63" s="452"/>
      <c r="L63" s="148"/>
      <c r="M63" s="174"/>
      <c r="N63" s="148"/>
      <c r="O63" s="148"/>
      <c r="P63" s="148"/>
      <c r="Q63" s="148"/>
      <c r="R63" s="154"/>
      <c r="S63" s="452"/>
      <c r="T63" s="393"/>
      <c r="U63" s="396"/>
      <c r="V63" s="399"/>
    </row>
    <row r="64" spans="1:22" hidden="1">
      <c r="A64" s="402"/>
      <c r="B64" s="396"/>
      <c r="C64" s="167">
        <f>'5- Identificación de Riesgos'!D64</f>
        <v>0</v>
      </c>
      <c r="D64" s="158"/>
      <c r="E64" s="158"/>
      <c r="F64" s="148"/>
      <c r="G64" s="148"/>
      <c r="H64" s="148"/>
      <c r="I64" s="148"/>
      <c r="J64" s="154"/>
      <c r="K64" s="452"/>
      <c r="L64" s="148"/>
      <c r="M64" s="174"/>
      <c r="N64" s="148"/>
      <c r="O64" s="148"/>
      <c r="P64" s="148"/>
      <c r="Q64" s="148"/>
      <c r="R64" s="154"/>
      <c r="S64" s="452"/>
      <c r="T64" s="393"/>
      <c r="U64" s="396"/>
      <c r="V64" s="399"/>
    </row>
    <row r="65" spans="1:22" hidden="1">
      <c r="A65" s="402"/>
      <c r="B65" s="396"/>
      <c r="C65" s="167">
        <f>'5- Identificación de Riesgos'!D65</f>
        <v>0</v>
      </c>
      <c r="D65" s="158"/>
      <c r="E65" s="168"/>
      <c r="F65" s="148"/>
      <c r="G65" s="148"/>
      <c r="H65" s="148"/>
      <c r="I65" s="148"/>
      <c r="J65" s="154"/>
      <c r="K65" s="452"/>
      <c r="L65" s="148"/>
      <c r="M65" s="174"/>
      <c r="N65" s="148"/>
      <c r="O65" s="148"/>
      <c r="P65" s="148"/>
      <c r="Q65" s="148"/>
      <c r="R65" s="154"/>
      <c r="S65" s="452"/>
      <c r="T65" s="393"/>
      <c r="U65" s="396"/>
      <c r="V65" s="399"/>
    </row>
    <row r="66" spans="1:22" hidden="1">
      <c r="A66" s="402"/>
      <c r="B66" s="396"/>
      <c r="C66" s="167">
        <f>'5- Identificación de Riesgos'!D67</f>
        <v>0</v>
      </c>
      <c r="D66" s="158"/>
      <c r="E66" s="168"/>
      <c r="F66" s="148"/>
      <c r="G66" s="148"/>
      <c r="H66" s="148"/>
      <c r="I66" s="148"/>
      <c r="J66" s="154"/>
      <c r="K66" s="452"/>
      <c r="L66" s="148"/>
      <c r="M66" s="174"/>
      <c r="N66" s="148"/>
      <c r="O66" s="148"/>
      <c r="P66" s="148"/>
      <c r="Q66" s="148"/>
      <c r="R66" s="154"/>
      <c r="S66" s="452"/>
      <c r="T66" s="393"/>
      <c r="U66" s="396"/>
      <c r="V66" s="399"/>
    </row>
    <row r="67" spans="1:22" hidden="1">
      <c r="A67" s="402"/>
      <c r="B67" s="396"/>
      <c r="C67" s="167">
        <f>'5- Identificación de Riesgos'!D68</f>
        <v>0</v>
      </c>
      <c r="D67" s="158"/>
      <c r="E67" s="168"/>
      <c r="F67" s="148"/>
      <c r="G67" s="148"/>
      <c r="H67" s="148"/>
      <c r="I67" s="148"/>
      <c r="J67" s="154"/>
      <c r="K67" s="452"/>
      <c r="L67" s="148"/>
      <c r="M67" s="174"/>
      <c r="N67" s="148"/>
      <c r="O67" s="148"/>
      <c r="P67" s="148"/>
      <c r="Q67" s="148"/>
      <c r="R67" s="154"/>
      <c r="S67" s="452"/>
      <c r="T67" s="393"/>
      <c r="U67" s="396"/>
      <c r="V67" s="399"/>
    </row>
    <row r="68" spans="1:22" hidden="1">
      <c r="A68" s="402"/>
      <c r="B68" s="396"/>
      <c r="C68" s="167">
        <f>'5- Identificación de Riesgos'!D69</f>
        <v>0</v>
      </c>
      <c r="D68" s="158"/>
      <c r="E68" s="168"/>
      <c r="F68" s="148"/>
      <c r="G68" s="148"/>
      <c r="H68" s="148"/>
      <c r="I68" s="148"/>
      <c r="J68" s="154"/>
      <c r="K68" s="452"/>
      <c r="L68" s="148"/>
      <c r="M68" s="174"/>
      <c r="N68" s="148"/>
      <c r="O68" s="148"/>
      <c r="P68" s="148"/>
      <c r="Q68" s="148"/>
      <c r="R68" s="154"/>
      <c r="S68" s="452"/>
      <c r="T68" s="393"/>
      <c r="U68" s="396"/>
      <c r="V68" s="399"/>
    </row>
    <row r="69" spans="1:22" ht="15.75" hidden="1" thickBot="1">
      <c r="A69" s="403"/>
      <c r="B69" s="397"/>
      <c r="C69" s="169"/>
      <c r="D69" s="160"/>
      <c r="E69" s="171"/>
      <c r="F69" s="149"/>
      <c r="G69" s="149"/>
      <c r="H69" s="149"/>
      <c r="I69" s="149"/>
      <c r="J69" s="155"/>
      <c r="K69" s="453"/>
      <c r="L69" s="149"/>
      <c r="M69" s="175"/>
      <c r="N69" s="149"/>
      <c r="O69" s="149"/>
      <c r="P69" s="149"/>
      <c r="Q69" s="149"/>
      <c r="R69" s="155"/>
      <c r="S69" s="453"/>
      <c r="T69" s="394"/>
      <c r="U69" s="397"/>
      <c r="V69" s="400"/>
    </row>
    <row r="70" spans="1:22" ht="60" hidden="1">
      <c r="A70" s="401">
        <f>'5- Identificación de Riesgos'!A70</f>
        <v>7</v>
      </c>
      <c r="B70" s="395" t="str">
        <f>'5- Identificación de Riesgos'!B70</f>
        <v>Ofrecer, prometer, entregar, aceptar o solicitar una ventaja indebida para ocultar, modificar o eliminar información publicada en el Portal Web de la Rama Judicial para  favorecer intereses en beneficio propio o de terceros.</v>
      </c>
      <c r="C70" s="172" t="str">
        <f>'5- Identificación de Riesgos'!D70</f>
        <v>1. Falta de ética de los servidores públicos (Debilidades en principios y valores).</v>
      </c>
      <c r="D70" s="146"/>
      <c r="E70" s="251" t="s">
        <v>371</v>
      </c>
      <c r="F70" s="150" t="s">
        <v>360</v>
      </c>
      <c r="G70" s="150" t="s">
        <v>360</v>
      </c>
      <c r="H70" s="150" t="s">
        <v>360</v>
      </c>
      <c r="I70" s="150" t="s">
        <v>360</v>
      </c>
      <c r="J70" s="153">
        <f t="shared" ref="J70:J72" si="12">COUNTIF(F70:I70,"SI")/4</f>
        <v>1</v>
      </c>
      <c r="K70" s="454">
        <f>AVERAGE(J70:J79)</f>
        <v>1</v>
      </c>
      <c r="L70" s="150" t="str">
        <f>'5- Identificación de Riesgos'!I70</f>
        <v>Afectación de reputacion,imagén,  credibilidad, satisfacción de usuarios y PI</v>
      </c>
      <c r="M70" s="255" t="s">
        <v>361</v>
      </c>
      <c r="N70" s="150" t="s">
        <v>362</v>
      </c>
      <c r="O70" s="150" t="s">
        <v>362</v>
      </c>
      <c r="P70" s="150" t="s">
        <v>360</v>
      </c>
      <c r="Q70" s="150" t="s">
        <v>360</v>
      </c>
      <c r="R70" s="153">
        <f t="shared" ref="R70" si="13">SUM(COUNTIF(N70,"SI")*25%,COUNTIF(O70,"SI")*40%,COUNTIF(P70,"SI")*25%,COUNTIF(Q70,"SI")*10%)</f>
        <v>0.35</v>
      </c>
      <c r="S70" s="454">
        <f>AVERAGE(R70:R79)</f>
        <v>0.67500000000000004</v>
      </c>
      <c r="T70" s="392"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05"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14" t="str">
        <f>CONCATENATE(VLOOKUP((LEFT(T70,LEN(T70)-4)&amp;LEFT(U70,LEN(U70)-4)),'9- Matriz de Calor '!$D$18:$E$42,2,0)," - ",RIGHT(T70,1)*RIGHT(U70,1))</f>
        <v>Bajo - 2</v>
      </c>
    </row>
    <row r="71" spans="1:22" ht="97.5" hidden="1" customHeight="1">
      <c r="A71" s="402"/>
      <c r="B71" s="396"/>
      <c r="C71" s="167" t="str">
        <f>'5- Identificación de Riesgos'!D71</f>
        <v>2. Falta de ética de terceros interesados  (Debilidades principios y valores).</v>
      </c>
      <c r="D71" s="158"/>
      <c r="E71" s="252" t="s">
        <v>373</v>
      </c>
      <c r="F71" s="148" t="s">
        <v>360</v>
      </c>
      <c r="G71" s="148" t="s">
        <v>360</v>
      </c>
      <c r="H71" s="148" t="s">
        <v>360</v>
      </c>
      <c r="I71" s="148" t="s">
        <v>360</v>
      </c>
      <c r="J71" s="154">
        <f t="shared" si="12"/>
        <v>1</v>
      </c>
      <c r="K71" s="452"/>
      <c r="L71" s="148" t="str">
        <f>'5- Identificación de Riesgos'!I71</f>
        <v>Interrupción o afectación en la prestación del servicio administrativo</v>
      </c>
      <c r="M71" s="255" t="s">
        <v>375</v>
      </c>
      <c r="N71" s="148" t="s">
        <v>360</v>
      </c>
      <c r="O71" s="148" t="s">
        <v>360</v>
      </c>
      <c r="P71" s="148" t="s">
        <v>360</v>
      </c>
      <c r="Q71" s="148" t="s">
        <v>360</v>
      </c>
      <c r="R71" s="154">
        <f>SUM(COUNTIF(N71,"SI")*25%,COUNTIF(O71,"SI")*40%,COUNTIF(P71,"SI")*25%,COUNTIF(Q71,"SI")*10%)</f>
        <v>1</v>
      </c>
      <c r="S71" s="452"/>
      <c r="T71" s="393"/>
      <c r="U71" s="396"/>
      <c r="V71" s="399"/>
    </row>
    <row r="72" spans="1:22" ht="127.5" hidden="1" customHeight="1">
      <c r="A72" s="402"/>
      <c r="B72" s="396"/>
      <c r="C72" s="167" t="str">
        <f>'5- Identificación de Riesgos'!D72</f>
        <v>3. Debilidad en los controles establecidos para la publicación de información en el portal web de la Rama Judicial.</v>
      </c>
      <c r="D72" s="158"/>
      <c r="E72" s="253" t="s">
        <v>376</v>
      </c>
      <c r="F72" s="148" t="s">
        <v>360</v>
      </c>
      <c r="G72" s="148" t="s">
        <v>360</v>
      </c>
      <c r="H72" s="148" t="s">
        <v>360</v>
      </c>
      <c r="I72" s="148" t="s">
        <v>360</v>
      </c>
      <c r="J72" s="154">
        <f t="shared" si="12"/>
        <v>1</v>
      </c>
      <c r="K72" s="452"/>
      <c r="L72" s="148"/>
      <c r="M72" s="254"/>
      <c r="N72" s="148"/>
      <c r="O72" s="148"/>
      <c r="P72" s="148"/>
      <c r="Q72" s="148"/>
      <c r="R72" s="154"/>
      <c r="S72" s="452"/>
      <c r="T72" s="393"/>
      <c r="U72" s="396"/>
      <c r="V72" s="399"/>
    </row>
    <row r="73" spans="1:22" hidden="1">
      <c r="A73" s="402"/>
      <c r="B73" s="396"/>
      <c r="C73" s="167"/>
      <c r="D73" s="158"/>
      <c r="E73" s="168"/>
      <c r="F73" s="148"/>
      <c r="G73" s="148"/>
      <c r="H73" s="148"/>
      <c r="I73" s="148"/>
      <c r="J73" s="154"/>
      <c r="K73" s="452"/>
      <c r="L73" s="148"/>
      <c r="M73" s="254"/>
      <c r="N73" s="148"/>
      <c r="O73" s="148"/>
      <c r="P73" s="148"/>
      <c r="Q73" s="148"/>
      <c r="R73" s="154"/>
      <c r="S73" s="452"/>
      <c r="T73" s="393"/>
      <c r="U73" s="396"/>
      <c r="V73" s="399"/>
    </row>
    <row r="74" spans="1:22" hidden="1">
      <c r="A74" s="402"/>
      <c r="B74" s="396"/>
      <c r="C74" s="167"/>
      <c r="D74" s="158"/>
      <c r="E74" s="158"/>
      <c r="F74" s="148"/>
      <c r="G74" s="148"/>
      <c r="H74" s="148"/>
      <c r="I74" s="148"/>
      <c r="J74" s="154"/>
      <c r="K74" s="452"/>
      <c r="L74" s="148"/>
      <c r="M74" s="174"/>
      <c r="N74" s="148"/>
      <c r="O74" s="148"/>
      <c r="P74" s="148"/>
      <c r="Q74" s="148"/>
      <c r="R74" s="154"/>
      <c r="S74" s="452"/>
      <c r="T74" s="393"/>
      <c r="U74" s="396"/>
      <c r="V74" s="399"/>
    </row>
    <row r="75" spans="1:22" hidden="1">
      <c r="A75" s="402"/>
      <c r="B75" s="396"/>
      <c r="C75" s="167"/>
      <c r="D75" s="158"/>
      <c r="E75" s="168"/>
      <c r="F75" s="148"/>
      <c r="G75" s="148"/>
      <c r="H75" s="148"/>
      <c r="I75" s="148"/>
      <c r="J75" s="154"/>
      <c r="K75" s="452"/>
      <c r="L75" s="148"/>
      <c r="M75" s="174"/>
      <c r="N75" s="148"/>
      <c r="O75" s="148"/>
      <c r="P75" s="148"/>
      <c r="Q75" s="148"/>
      <c r="R75" s="154"/>
      <c r="S75" s="452"/>
      <c r="T75" s="393"/>
      <c r="U75" s="396"/>
      <c r="V75" s="399"/>
    </row>
    <row r="76" spans="1:22" hidden="1">
      <c r="A76" s="402"/>
      <c r="B76" s="396"/>
      <c r="C76" s="167"/>
      <c r="D76" s="158"/>
      <c r="E76" s="168"/>
      <c r="F76" s="148"/>
      <c r="G76" s="148"/>
      <c r="H76" s="148"/>
      <c r="I76" s="148"/>
      <c r="J76" s="154"/>
      <c r="K76" s="452"/>
      <c r="L76" s="148"/>
      <c r="M76" s="174"/>
      <c r="N76" s="148"/>
      <c r="O76" s="148"/>
      <c r="P76" s="148"/>
      <c r="Q76" s="148"/>
      <c r="R76" s="154"/>
      <c r="S76" s="452"/>
      <c r="T76" s="393"/>
      <c r="U76" s="396"/>
      <c r="V76" s="399"/>
    </row>
    <row r="77" spans="1:22" hidden="1">
      <c r="A77" s="402"/>
      <c r="B77" s="396"/>
      <c r="C77" s="167"/>
      <c r="D77" s="158"/>
      <c r="E77" s="168"/>
      <c r="F77" s="148"/>
      <c r="G77" s="148"/>
      <c r="H77" s="148"/>
      <c r="I77" s="148"/>
      <c r="J77" s="154"/>
      <c r="K77" s="452"/>
      <c r="L77" s="148"/>
      <c r="M77" s="174"/>
      <c r="N77" s="148"/>
      <c r="O77" s="148"/>
      <c r="P77" s="148"/>
      <c r="Q77" s="148"/>
      <c r="R77" s="154"/>
      <c r="S77" s="452"/>
      <c r="T77" s="393"/>
      <c r="U77" s="396"/>
      <c r="V77" s="399"/>
    </row>
    <row r="78" spans="1:22" hidden="1">
      <c r="A78" s="402"/>
      <c r="B78" s="396"/>
      <c r="C78" s="167"/>
      <c r="D78" s="158"/>
      <c r="E78" s="168"/>
      <c r="F78" s="148"/>
      <c r="G78" s="148"/>
      <c r="H78" s="148"/>
      <c r="I78" s="148"/>
      <c r="J78" s="154"/>
      <c r="K78" s="452"/>
      <c r="L78" s="148"/>
      <c r="M78" s="174"/>
      <c r="N78" s="148"/>
      <c r="O78" s="148"/>
      <c r="P78" s="148"/>
      <c r="Q78" s="148"/>
      <c r="R78" s="154"/>
      <c r="S78" s="452"/>
      <c r="T78" s="393"/>
      <c r="U78" s="396"/>
      <c r="V78" s="399"/>
    </row>
    <row r="79" spans="1:22" ht="15.75" hidden="1" thickBot="1">
      <c r="A79" s="403"/>
      <c r="B79" s="397"/>
      <c r="C79" s="169"/>
      <c r="D79" s="160"/>
      <c r="E79" s="171"/>
      <c r="F79" s="149"/>
      <c r="G79" s="149"/>
      <c r="H79" s="149"/>
      <c r="I79" s="149"/>
      <c r="J79" s="155"/>
      <c r="K79" s="453"/>
      <c r="L79" s="149"/>
      <c r="M79" s="175"/>
      <c r="N79" s="149"/>
      <c r="O79" s="149"/>
      <c r="P79" s="149"/>
      <c r="Q79" s="149"/>
      <c r="R79" s="155"/>
      <c r="S79" s="453"/>
      <c r="T79" s="394"/>
      <c r="U79" s="397"/>
      <c r="V79" s="400"/>
    </row>
  </sheetData>
  <mergeCells count="67">
    <mergeCell ref="V10:V19"/>
    <mergeCell ref="K10:K19"/>
    <mergeCell ref="A1:C3"/>
    <mergeCell ref="E1:V3"/>
    <mergeCell ref="A4:B4"/>
    <mergeCell ref="C4:V4"/>
    <mergeCell ref="A5:B5"/>
    <mergeCell ref="C5:V5"/>
    <mergeCell ref="A6:B6"/>
    <mergeCell ref="C6:V6"/>
    <mergeCell ref="A10:A19"/>
    <mergeCell ref="B10:B19"/>
    <mergeCell ref="S10:S19"/>
    <mergeCell ref="T10:T19"/>
    <mergeCell ref="U10:U19"/>
    <mergeCell ref="T7:V7"/>
    <mergeCell ref="D7:R7"/>
    <mergeCell ref="A8:A9"/>
    <mergeCell ref="B8:B9"/>
    <mergeCell ref="C8:C9"/>
    <mergeCell ref="D8:D9"/>
    <mergeCell ref="E8:E9"/>
    <mergeCell ref="F8:K8"/>
    <mergeCell ref="L8:S8"/>
    <mergeCell ref="A7:C7"/>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50:T59"/>
    <mergeCell ref="U50:U59"/>
    <mergeCell ref="V50:V59"/>
    <mergeCell ref="A50:A59"/>
    <mergeCell ref="B50:B59"/>
    <mergeCell ref="K50:K59"/>
    <mergeCell ref="S50:S59"/>
    <mergeCell ref="U60:U69"/>
    <mergeCell ref="V60:V69"/>
    <mergeCell ref="A70:A79"/>
    <mergeCell ref="B70:B79"/>
    <mergeCell ref="K70:K79"/>
    <mergeCell ref="S70:S79"/>
    <mergeCell ref="T70:T79"/>
    <mergeCell ref="U70:U79"/>
    <mergeCell ref="V70:V79"/>
    <mergeCell ref="A60:A69"/>
    <mergeCell ref="B60:B69"/>
    <mergeCell ref="K60:K69"/>
    <mergeCell ref="S60:S69"/>
    <mergeCell ref="T60:T69"/>
    <mergeCell ref="U40:U49"/>
    <mergeCell ref="V40:V49"/>
    <mergeCell ref="A40:A49"/>
    <mergeCell ref="B40:B49"/>
    <mergeCell ref="K40:K49"/>
    <mergeCell ref="S40:S49"/>
    <mergeCell ref="T40:T49"/>
  </mergeCells>
  <conditionalFormatting sqref="T10 T20">
    <cfRule type="containsText" dxfId="331" priority="357" operator="containsText" text="Muy Baja">
      <formula>NOT(ISERROR(SEARCH("Muy Baja",T10)))</formula>
    </cfRule>
    <cfRule type="containsText" dxfId="330" priority="358" operator="containsText" text="Baja">
      <formula>NOT(ISERROR(SEARCH("Baja",T10)))</formula>
    </cfRule>
    <cfRule type="containsText" dxfId="329" priority="359" operator="containsText" text="Muy Alta">
      <formula>NOT(ISERROR(SEARCH("Muy Alta",T10)))</formula>
    </cfRule>
    <cfRule type="containsText" dxfId="328" priority="361" operator="containsText" text="Alta">
      <formula>NOT(ISERROR(SEARCH("Alta",T10)))</formula>
    </cfRule>
    <cfRule type="containsText" dxfId="327" priority="362" operator="containsText" text="Media">
      <formula>NOT(ISERROR(SEARCH("Media",T10)))</formula>
    </cfRule>
    <cfRule type="containsText" dxfId="326" priority="363" operator="containsText" text="Media">
      <formula>NOT(ISERROR(SEARCH("Media",T10)))</formula>
    </cfRule>
    <cfRule type="containsText" dxfId="325" priority="364" operator="containsText" text="Media">
      <formula>NOT(ISERROR(SEARCH("Media",T10)))</formula>
    </cfRule>
    <cfRule type="containsText" dxfId="324" priority="365" operator="containsText" text="Muy Baja">
      <formula>NOT(ISERROR(SEARCH("Muy Baja",T10)))</formula>
    </cfRule>
    <cfRule type="containsText" dxfId="323" priority="366" operator="containsText" text="Baja">
      <formula>NOT(ISERROR(SEARCH("Baja",T10)))</formula>
    </cfRule>
    <cfRule type="containsText" dxfId="322" priority="367" operator="containsText" text="Muy Baja">
      <formula>NOT(ISERROR(SEARCH("Muy Baja",T10)))</formula>
    </cfRule>
    <cfRule type="containsText" dxfId="321" priority="368" operator="containsText" text="Muy Baja">
      <formula>NOT(ISERROR(SEARCH("Muy Baja",T10)))</formula>
    </cfRule>
    <cfRule type="containsText" dxfId="320" priority="369" operator="containsText" text="Muy Baja">
      <formula>NOT(ISERROR(SEARCH("Muy Baja",T10)))</formula>
    </cfRule>
    <cfRule type="containsText" dxfId="319" priority="370" operator="containsText" text="Muy Baja'Tabla probabilidad'!">
      <formula>NOT(ISERROR(SEARCH("Muy Baja'Tabla probabilidad'!",T10)))</formula>
    </cfRule>
    <cfRule type="containsText" dxfId="318" priority="371" operator="containsText" text="Muy bajo">
      <formula>NOT(ISERROR(SEARCH("Muy bajo",T10)))</formula>
    </cfRule>
    <cfRule type="containsText" dxfId="317" priority="372" operator="containsText" text="Alta">
      <formula>NOT(ISERROR(SEARCH("Alta",T10)))</formula>
    </cfRule>
    <cfRule type="containsText" dxfId="316" priority="373" operator="containsText" text="Media">
      <formula>NOT(ISERROR(SEARCH("Media",T10)))</formula>
    </cfRule>
    <cfRule type="containsText" dxfId="315" priority="374" operator="containsText" text="Baja">
      <formula>NOT(ISERROR(SEARCH("Baja",T10)))</formula>
    </cfRule>
    <cfRule type="containsText" dxfId="314" priority="375" operator="containsText" text="Muy baja">
      <formula>NOT(ISERROR(SEARCH("Muy baja",T10)))</formula>
    </cfRule>
    <cfRule type="cellIs" dxfId="313" priority="378" operator="between">
      <formula>1</formula>
      <formula>2</formula>
    </cfRule>
    <cfRule type="cellIs" dxfId="312" priority="379" operator="between">
      <formula>0</formula>
      <formula>2</formula>
    </cfRule>
  </conditionalFormatting>
  <conditionalFormatting sqref="T30 T40">
    <cfRule type="containsText" dxfId="311" priority="292" operator="containsText" text="Muy Baja">
      <formula>NOT(ISERROR(SEARCH("Muy Baja",T30)))</formula>
    </cfRule>
    <cfRule type="containsText" dxfId="310" priority="293" operator="containsText" text="Baja">
      <formula>NOT(ISERROR(SEARCH("Baja",T30)))</formula>
    </cfRule>
    <cfRule type="containsText" dxfId="309" priority="294" operator="containsText" text="Muy Alta">
      <formula>NOT(ISERROR(SEARCH("Muy Alta",T30)))</formula>
    </cfRule>
    <cfRule type="containsText" dxfId="308" priority="296" operator="containsText" text="Alta">
      <formula>NOT(ISERROR(SEARCH("Alta",T30)))</formula>
    </cfRule>
    <cfRule type="containsText" dxfId="307" priority="297" operator="containsText" text="Media">
      <formula>NOT(ISERROR(SEARCH("Media",T30)))</formula>
    </cfRule>
    <cfRule type="containsText" dxfId="306" priority="298" operator="containsText" text="Media">
      <formula>NOT(ISERROR(SEARCH("Media",T30)))</formula>
    </cfRule>
    <cfRule type="containsText" dxfId="305" priority="299" operator="containsText" text="Media">
      <formula>NOT(ISERROR(SEARCH("Media",T30)))</formula>
    </cfRule>
    <cfRule type="containsText" dxfId="304" priority="300" operator="containsText" text="Muy Baja">
      <formula>NOT(ISERROR(SEARCH("Muy Baja",T30)))</formula>
    </cfRule>
    <cfRule type="containsText" dxfId="303" priority="301" operator="containsText" text="Baja">
      <formula>NOT(ISERROR(SEARCH("Baja",T30)))</formula>
    </cfRule>
    <cfRule type="containsText" dxfId="302" priority="302" operator="containsText" text="Muy Baja">
      <formula>NOT(ISERROR(SEARCH("Muy Baja",T30)))</formula>
    </cfRule>
    <cfRule type="containsText" dxfId="301" priority="303" operator="containsText" text="Muy Baja">
      <formula>NOT(ISERROR(SEARCH("Muy Baja",T30)))</formula>
    </cfRule>
    <cfRule type="containsText" dxfId="300" priority="304" operator="containsText" text="Muy Baja">
      <formula>NOT(ISERROR(SEARCH("Muy Baja",T30)))</formula>
    </cfRule>
    <cfRule type="containsText" dxfId="299" priority="305" operator="containsText" text="Muy Baja'Tabla probabilidad'!">
      <formula>NOT(ISERROR(SEARCH("Muy Baja'Tabla probabilidad'!",T30)))</formula>
    </cfRule>
    <cfRule type="containsText" dxfId="298" priority="306" operator="containsText" text="Muy bajo">
      <formula>NOT(ISERROR(SEARCH("Muy bajo",T30)))</formula>
    </cfRule>
    <cfRule type="containsText" dxfId="297" priority="307" operator="containsText" text="Alta">
      <formula>NOT(ISERROR(SEARCH("Alta",T30)))</formula>
    </cfRule>
    <cfRule type="containsText" dxfId="296" priority="308" operator="containsText" text="Media">
      <formula>NOT(ISERROR(SEARCH("Media",T30)))</formula>
    </cfRule>
    <cfRule type="containsText" dxfId="295" priority="309" operator="containsText" text="Baja">
      <formula>NOT(ISERROR(SEARCH("Baja",T30)))</formula>
    </cfRule>
    <cfRule type="containsText" dxfId="294" priority="310" operator="containsText" text="Muy baja">
      <formula>NOT(ISERROR(SEARCH("Muy baja",T30)))</formula>
    </cfRule>
    <cfRule type="cellIs" dxfId="293" priority="313" operator="between">
      <formula>1</formula>
      <formula>2</formula>
    </cfRule>
    <cfRule type="cellIs" dxfId="292" priority="314" operator="between">
      <formula>0</formula>
      <formula>2</formula>
    </cfRule>
  </conditionalFormatting>
  <conditionalFormatting sqref="T50 T60 T70">
    <cfRule type="containsText" dxfId="291" priority="127" operator="containsText" text="Muy Baja">
      <formula>NOT(ISERROR(SEARCH("Muy Baja",T50)))</formula>
    </cfRule>
    <cfRule type="containsText" dxfId="290" priority="128" operator="containsText" text="Baja">
      <formula>NOT(ISERROR(SEARCH("Baja",T50)))</formula>
    </cfRule>
    <cfRule type="containsText" dxfId="289" priority="129" operator="containsText" text="Muy Alta">
      <formula>NOT(ISERROR(SEARCH("Muy Alta",T50)))</formula>
    </cfRule>
    <cfRule type="containsText" dxfId="288" priority="131" operator="containsText" text="Alta">
      <formula>NOT(ISERROR(SEARCH("Alta",T50)))</formula>
    </cfRule>
    <cfRule type="containsText" dxfId="287" priority="132" operator="containsText" text="Media">
      <formula>NOT(ISERROR(SEARCH("Media",T50)))</formula>
    </cfRule>
    <cfRule type="containsText" dxfId="286" priority="133" operator="containsText" text="Media">
      <formula>NOT(ISERROR(SEARCH("Media",T50)))</formula>
    </cfRule>
    <cfRule type="containsText" dxfId="285" priority="134" operator="containsText" text="Media">
      <formula>NOT(ISERROR(SEARCH("Media",T50)))</formula>
    </cfRule>
    <cfRule type="containsText" dxfId="284" priority="135" operator="containsText" text="Muy Baja">
      <formula>NOT(ISERROR(SEARCH("Muy Baja",T50)))</formula>
    </cfRule>
    <cfRule type="containsText" dxfId="283" priority="136" operator="containsText" text="Baja">
      <formula>NOT(ISERROR(SEARCH("Baja",T50)))</formula>
    </cfRule>
    <cfRule type="containsText" dxfId="282" priority="137" operator="containsText" text="Muy Baja">
      <formula>NOT(ISERROR(SEARCH("Muy Baja",T50)))</formula>
    </cfRule>
    <cfRule type="containsText" dxfId="281" priority="138" operator="containsText" text="Muy Baja">
      <formula>NOT(ISERROR(SEARCH("Muy Baja",T50)))</formula>
    </cfRule>
    <cfRule type="containsText" dxfId="280" priority="139" operator="containsText" text="Muy Baja">
      <formula>NOT(ISERROR(SEARCH("Muy Baja",T50)))</formula>
    </cfRule>
    <cfRule type="containsText" dxfId="279" priority="140" operator="containsText" text="Muy Baja'Tabla probabilidad'!">
      <formula>NOT(ISERROR(SEARCH("Muy Baja'Tabla probabilidad'!",T50)))</formula>
    </cfRule>
    <cfRule type="containsText" dxfId="278" priority="141" operator="containsText" text="Muy bajo">
      <formula>NOT(ISERROR(SEARCH("Muy bajo",T50)))</formula>
    </cfRule>
    <cfRule type="containsText" dxfId="277" priority="142" operator="containsText" text="Alta">
      <formula>NOT(ISERROR(SEARCH("Alta",T50)))</formula>
    </cfRule>
    <cfRule type="containsText" dxfId="276" priority="143" operator="containsText" text="Media">
      <formula>NOT(ISERROR(SEARCH("Media",T50)))</formula>
    </cfRule>
    <cfRule type="containsText" dxfId="275" priority="144" operator="containsText" text="Baja">
      <formula>NOT(ISERROR(SEARCH("Baja",T50)))</formula>
    </cfRule>
    <cfRule type="containsText" dxfId="274" priority="145" operator="containsText" text="Muy baja">
      <formula>NOT(ISERROR(SEARCH("Muy baja",T50)))</formula>
    </cfRule>
    <cfRule type="cellIs" dxfId="273" priority="148" operator="between">
      <formula>1</formula>
      <formula>2</formula>
    </cfRule>
    <cfRule type="cellIs" dxfId="272" priority="149" operator="between">
      <formula>0</formula>
      <formula>2</formula>
    </cfRule>
  </conditionalFormatting>
  <conditionalFormatting sqref="U10 U20">
    <cfRule type="containsText" dxfId="271" priority="351" operator="containsText" text="Catastrófico">
      <formula>NOT(ISERROR(SEARCH("Catastrófico",U10)))</formula>
    </cfRule>
    <cfRule type="containsText" dxfId="270" priority="352" operator="containsText" text="Mayor">
      <formula>NOT(ISERROR(SEARCH("Mayor",U10)))</formula>
    </cfRule>
    <cfRule type="containsText" dxfId="269" priority="353" operator="containsText" text="Alta">
      <formula>NOT(ISERROR(SEARCH("Alta",U10)))</formula>
    </cfRule>
    <cfRule type="containsText" dxfId="268" priority="354" operator="containsText" text="Moderado">
      <formula>NOT(ISERROR(SEARCH("Moderado",U10)))</formula>
    </cfRule>
    <cfRule type="containsText" dxfId="267" priority="355" operator="containsText" text="Menor">
      <formula>NOT(ISERROR(SEARCH("Menor",U10)))</formula>
    </cfRule>
    <cfRule type="containsText" dxfId="266" priority="356" operator="containsText" text="Leve">
      <formula>NOT(ISERROR(SEARCH("Leve",U10)))</formula>
    </cfRule>
  </conditionalFormatting>
  <conditionalFormatting sqref="U30 U40">
    <cfRule type="containsText" dxfId="265" priority="286" operator="containsText" text="Catastrófico">
      <formula>NOT(ISERROR(SEARCH("Catastrófico",U30)))</formula>
    </cfRule>
    <cfRule type="containsText" dxfId="264" priority="287" operator="containsText" text="Mayor">
      <formula>NOT(ISERROR(SEARCH("Mayor",U30)))</formula>
    </cfRule>
    <cfRule type="containsText" dxfId="263" priority="288" operator="containsText" text="Alta">
      <formula>NOT(ISERROR(SEARCH("Alta",U30)))</formula>
    </cfRule>
    <cfRule type="containsText" dxfId="262" priority="289" operator="containsText" text="Moderado">
      <formula>NOT(ISERROR(SEARCH("Moderado",U30)))</formula>
    </cfRule>
    <cfRule type="containsText" dxfId="261" priority="290" operator="containsText" text="Menor">
      <formula>NOT(ISERROR(SEARCH("Menor",U30)))</formula>
    </cfRule>
    <cfRule type="containsText" dxfId="260" priority="291" operator="containsText" text="Leve">
      <formula>NOT(ISERROR(SEARCH("Leve",U30)))</formula>
    </cfRule>
  </conditionalFormatting>
  <conditionalFormatting sqref="U50 U60 U70">
    <cfRule type="containsText" dxfId="259" priority="5" operator="containsText" text="Catastrófico">
      <formula>NOT(ISERROR(SEARCH("Catastrófico",U50)))</formula>
    </cfRule>
    <cfRule type="containsText" dxfId="258" priority="6" operator="containsText" text="Mayor">
      <formula>NOT(ISERROR(SEARCH("Mayor",U50)))</formula>
    </cfRule>
    <cfRule type="containsText" dxfId="257" priority="7" operator="containsText" text="Alta">
      <formula>NOT(ISERROR(SEARCH("Alta",U50)))</formula>
    </cfRule>
    <cfRule type="containsText" dxfId="256" priority="8" operator="containsText" text="Moderado">
      <formula>NOT(ISERROR(SEARCH("Moderado",U50)))</formula>
    </cfRule>
    <cfRule type="containsText" dxfId="255" priority="9" operator="containsText" text="Menor">
      <formula>NOT(ISERROR(SEARCH("Menor",U50)))</formula>
    </cfRule>
    <cfRule type="containsText" dxfId="254" priority="10" operator="containsText" text="Leve">
      <formula>NOT(ISERROR(SEARCH("Leve",U50)))</formula>
    </cfRule>
  </conditionalFormatting>
  <conditionalFormatting sqref="V10 V20">
    <cfRule type="containsText" dxfId="253" priority="315" operator="containsText" text="Extremo">
      <formula>NOT(ISERROR(SEARCH("Extremo",V10)))</formula>
    </cfRule>
    <cfRule type="containsText" dxfId="252" priority="316" operator="containsText" text="Alto">
      <formula>NOT(ISERROR(SEARCH("Alto",V10)))</formula>
    </cfRule>
    <cfRule type="containsText" dxfId="251" priority="317" operator="containsText" text="Bajo">
      <formula>NOT(ISERROR(SEARCH("Bajo",V10)))</formula>
    </cfRule>
    <cfRule type="containsText" dxfId="250" priority="318" operator="containsText" text="Moderado">
      <formula>NOT(ISERROR(SEARCH("Moderado",V10)))</formula>
    </cfRule>
  </conditionalFormatting>
  <conditionalFormatting sqref="V30 V40">
    <cfRule type="containsText" dxfId="249" priority="282" operator="containsText" text="Extremo">
      <formula>NOT(ISERROR(SEARCH("Extremo",V30)))</formula>
    </cfRule>
    <cfRule type="containsText" dxfId="248" priority="283" operator="containsText" text="Alto">
      <formula>NOT(ISERROR(SEARCH("Alto",V30)))</formula>
    </cfRule>
    <cfRule type="containsText" dxfId="247" priority="284" operator="containsText" text="Bajo">
      <formula>NOT(ISERROR(SEARCH("Bajo",V30)))</formula>
    </cfRule>
    <cfRule type="containsText" dxfId="246" priority="285" operator="containsText" text="Moderado">
      <formula>NOT(ISERROR(SEARCH("Moderado",V30)))</formula>
    </cfRule>
  </conditionalFormatting>
  <conditionalFormatting sqref="V50 V60 V70">
    <cfRule type="containsText" dxfId="245" priority="1" operator="containsText" text="Extremo">
      <formula>NOT(ISERROR(SEARCH("Extremo",V50)))</formula>
    </cfRule>
    <cfRule type="containsText" dxfId="244" priority="2" operator="containsText" text="Alto">
      <formula>NOT(ISERROR(SEARCH("Alto",V50)))</formula>
    </cfRule>
    <cfRule type="containsText" dxfId="243" priority="3" operator="containsText" text="Bajo">
      <formula>NOT(ISERROR(SEARCH("Bajo",V50)))</formula>
    </cfRule>
    <cfRule type="containsText" dxfId="242" priority="4" operator="containsText" text="Moderado">
      <formula>NOT(ISERROR(SEARCH("Moderado",V50)))</formula>
    </cfRule>
  </conditionalFormatting>
  <dataValidations count="2">
    <dataValidation allowBlank="1" showInputMessage="1" showErrorMessage="1" prompt="Enunciar cuál es el control" sqref="E25:E28 M70 E51 M50 E36:E38 E55:E58 E63 E65:E68 M60:M61 E73 E75:E78 M72 E30:E33 E53 M10 M12:M14 M20 E10:E23 M40"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76"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77" operator="containsText" id="{5790250D-E3CC-4EBD-835F-F5F4C0703B76}">
            <xm:f>NOT(ISERROR(SEARCH('8- Políticas de Administración '!$B$5,T10)))</xm:f>
            <xm:f>'8- Políticas de Administración '!$B$5</xm:f>
            <x14:dxf>
              <font>
                <color rgb="FF9C0006"/>
              </font>
              <fill>
                <patternFill>
                  <bgColor rgb="FFFFC7CE"/>
                </patternFill>
              </fill>
            </x14:dxf>
          </x14:cfRule>
          <xm:sqref>T10 T20</xm:sqref>
        </x14:conditionalFormatting>
        <x14:conditionalFormatting xmlns:xm="http://schemas.microsoft.com/office/excel/2006/main">
          <x14:cfRule type="containsText" priority="311" operator="containsText" id="{1A93245F-2F6E-4286-B0B4-8AEBA7CD6C52}">
            <xm:f>NOT(ISERROR(SEARCH('8- Políticas de Administración '!$B$5,T30)))</xm:f>
            <xm:f>'8- Políticas de Administración '!$B$5</xm:f>
            <x14:dxf>
              <font>
                <color rgb="FF006100"/>
              </font>
              <fill>
                <patternFill>
                  <bgColor rgb="FFC6EFCE"/>
                </patternFill>
              </fill>
            </x14:dxf>
          </x14:cfRule>
          <x14:cfRule type="containsText" priority="312" operator="containsText" id="{4A5CB758-D53F-47C8-9384-058703BDD194}">
            <xm:f>NOT(ISERROR(SEARCH('8- Políticas de Administración '!$B$5,T30)))</xm:f>
            <xm:f>'8- Políticas de Administración '!$B$5</xm:f>
            <x14:dxf>
              <font>
                <color rgb="FF9C0006"/>
              </font>
              <fill>
                <patternFill>
                  <bgColor rgb="FFFFC7CE"/>
                </patternFill>
              </fill>
            </x14:dxf>
          </x14:cfRule>
          <xm:sqref>T30 T40</xm:sqref>
        </x14:conditionalFormatting>
        <x14:conditionalFormatting xmlns:xm="http://schemas.microsoft.com/office/excel/2006/main">
          <x14:cfRule type="containsText" priority="146"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147" operator="containsText" id="{FB927DED-08A8-4972-857B-A4A884F0DD0D}">
            <xm:f>NOT(ISERROR(SEARCH('8- Políticas de Administración '!$B$5,T50)))</xm:f>
            <xm:f>'8- Políticas de Administración '!$B$5</xm:f>
            <x14:dxf>
              <font>
                <color rgb="FF9C0006"/>
              </font>
              <fill>
                <patternFill>
                  <bgColor rgb="FFFFC7CE"/>
                </patternFill>
              </fill>
            </x14:dxf>
          </x14:cfRule>
          <xm:sqref>T50 T60 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59"/>
  <sheetViews>
    <sheetView showGridLines="0" topLeftCell="C27" zoomScale="90" zoomScaleNormal="90" zoomScalePageLayoutView="70" workbookViewId="0">
      <selection activeCell="O40" sqref="O40:Q42"/>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4" hidden="1" customWidth="1"/>
    <col min="13" max="13" width="16.7109375" customWidth="1"/>
    <col min="14" max="14" width="17.42578125" customWidth="1"/>
    <col min="15" max="15" width="14.42578125" style="11" customWidth="1"/>
    <col min="16" max="16" width="17.42578125" style="11" customWidth="1"/>
    <col min="17" max="17" width="18.7109375" style="11" customWidth="1"/>
    <col min="18" max="269" width="11.42578125" style="11"/>
    <col min="270" max="16384" width="11.42578125" style="16"/>
  </cols>
  <sheetData>
    <row r="1" spans="1:269" s="13" customFormat="1" ht="27">
      <c r="A1" s="418"/>
      <c r="B1" s="419"/>
      <c r="C1" s="419"/>
      <c r="D1" s="113"/>
      <c r="E1" s="35"/>
      <c r="F1" s="477"/>
      <c r="G1" s="477"/>
      <c r="H1" s="477"/>
      <c r="I1" s="477"/>
      <c r="J1" s="477"/>
      <c r="K1" s="477"/>
      <c r="L1" s="477"/>
      <c r="M1" s="477"/>
      <c r="N1" s="477"/>
      <c r="O1" s="477"/>
      <c r="P1" s="477"/>
      <c r="Q1" s="477"/>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row>
    <row r="2" spans="1:269" s="13" customFormat="1" ht="27">
      <c r="A2" s="420"/>
      <c r="B2" s="421"/>
      <c r="C2" s="421"/>
      <c r="D2" s="114"/>
      <c r="E2" s="30"/>
      <c r="F2" s="477"/>
      <c r="G2" s="477"/>
      <c r="H2" s="477"/>
      <c r="I2" s="477"/>
      <c r="J2" s="477"/>
      <c r="K2" s="477"/>
      <c r="L2" s="477"/>
      <c r="M2" s="477"/>
      <c r="N2" s="477"/>
      <c r="O2" s="477"/>
      <c r="P2" s="477"/>
      <c r="Q2" s="477"/>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row>
    <row r="3" spans="1:269" s="13" customFormat="1" ht="27">
      <c r="A3" s="38"/>
      <c r="B3" s="1"/>
      <c r="C3" s="1"/>
      <c r="D3" s="114"/>
      <c r="E3" s="30"/>
      <c r="F3" s="503"/>
      <c r="G3" s="503"/>
      <c r="H3" s="503"/>
      <c r="I3" s="503"/>
      <c r="J3" s="503"/>
      <c r="K3" s="503"/>
      <c r="L3" s="503"/>
      <c r="M3" s="503"/>
      <c r="N3" s="503"/>
      <c r="O3" s="503"/>
      <c r="P3" s="503"/>
      <c r="Q3" s="503"/>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row>
    <row r="4" spans="1:269" s="13" customFormat="1" ht="23.25" customHeight="1">
      <c r="A4" s="422" t="s">
        <v>275</v>
      </c>
      <c r="B4" s="422"/>
      <c r="C4" s="479" t="s">
        <v>5</v>
      </c>
      <c r="D4" s="479"/>
      <c r="E4" s="479"/>
      <c r="F4" s="479"/>
      <c r="G4" s="479"/>
      <c r="H4" s="479"/>
      <c r="I4" s="479"/>
      <c r="J4" s="479"/>
      <c r="K4" s="479"/>
      <c r="L4" s="479"/>
      <c r="M4" s="479"/>
      <c r="N4" s="479"/>
      <c r="O4" s="479"/>
      <c r="P4" s="479"/>
      <c r="Q4" s="479"/>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row>
    <row r="5" spans="1:269" s="13" customFormat="1" ht="56.25" customHeight="1">
      <c r="A5" s="422" t="s">
        <v>276</v>
      </c>
      <c r="B5" s="422"/>
      <c r="C5" s="479" t="s">
        <v>34</v>
      </c>
      <c r="D5" s="479"/>
      <c r="E5" s="479"/>
      <c r="F5" s="479"/>
      <c r="G5" s="479"/>
      <c r="H5" s="479"/>
      <c r="I5" s="479"/>
      <c r="J5" s="479"/>
      <c r="K5" s="479"/>
      <c r="L5" s="479"/>
      <c r="M5" s="479"/>
      <c r="N5" s="479"/>
      <c r="O5" s="479"/>
      <c r="P5" s="479"/>
      <c r="Q5" s="479"/>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row>
    <row r="6" spans="1:269" s="13" customFormat="1" ht="28.5" customHeight="1">
      <c r="A6" s="422" t="s">
        <v>277</v>
      </c>
      <c r="B6" s="422"/>
      <c r="C6" s="478" t="s">
        <v>278</v>
      </c>
      <c r="D6" s="478"/>
      <c r="E6" s="478"/>
      <c r="F6" s="478"/>
      <c r="G6" s="478"/>
      <c r="H6" s="478"/>
      <c r="I6" s="478"/>
      <c r="J6" s="478"/>
      <c r="K6" s="478"/>
      <c r="L6" s="478"/>
      <c r="M6" s="478"/>
      <c r="N6" s="478"/>
      <c r="O6" s="478"/>
      <c r="P6" s="478"/>
      <c r="Q6" s="478"/>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row>
    <row r="7" spans="1:269" s="13" customFormat="1" ht="17.25" thickBot="1">
      <c r="A7" s="498" t="s">
        <v>377</v>
      </c>
      <c r="B7" s="498"/>
      <c r="C7" s="498"/>
      <c r="D7" s="498"/>
      <c r="E7" s="498"/>
      <c r="F7" s="498" t="s">
        <v>294</v>
      </c>
      <c r="G7" s="498"/>
      <c r="H7" s="498"/>
      <c r="I7" s="80"/>
      <c r="J7" s="449" t="s">
        <v>378</v>
      </c>
      <c r="K7" s="449"/>
      <c r="L7" s="449"/>
      <c r="M7" s="449"/>
      <c r="N7" s="450"/>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row>
    <row r="8" spans="1:269" s="13" customFormat="1" ht="45.75" customHeight="1" thickTop="1" thickBot="1">
      <c r="A8" s="458" t="s">
        <v>284</v>
      </c>
      <c r="B8" s="459" t="s">
        <v>345</v>
      </c>
      <c r="C8" s="499" t="s">
        <v>286</v>
      </c>
      <c r="D8" s="501" t="s">
        <v>296</v>
      </c>
      <c r="E8" s="459" t="s">
        <v>280</v>
      </c>
      <c r="F8" s="483" t="s">
        <v>379</v>
      </c>
      <c r="G8" s="483" t="s">
        <v>380</v>
      </c>
      <c r="H8" s="483" t="s">
        <v>381</v>
      </c>
      <c r="I8" s="504"/>
      <c r="J8" s="483" t="s">
        <v>382</v>
      </c>
      <c r="K8" s="483" t="s">
        <v>383</v>
      </c>
      <c r="L8" s="483" t="s">
        <v>384</v>
      </c>
      <c r="M8" s="483" t="s">
        <v>385</v>
      </c>
      <c r="N8" s="483" t="s">
        <v>386</v>
      </c>
      <c r="O8" s="483" t="s">
        <v>387</v>
      </c>
      <c r="P8" s="483" t="s">
        <v>388</v>
      </c>
      <c r="Q8" s="483" t="s">
        <v>389</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row>
    <row r="9" spans="1:269" s="15" customFormat="1" ht="58.5" customHeight="1" thickTop="1" thickBot="1">
      <c r="A9" s="423"/>
      <c r="B9" s="460"/>
      <c r="C9" s="500"/>
      <c r="D9" s="502"/>
      <c r="E9" s="460"/>
      <c r="F9" s="484"/>
      <c r="G9" s="484"/>
      <c r="H9" s="484"/>
      <c r="I9" s="505"/>
      <c r="J9" s="484"/>
      <c r="K9" s="484"/>
      <c r="L9" s="484"/>
      <c r="M9" s="484"/>
      <c r="N9" s="484"/>
      <c r="O9" s="484"/>
      <c r="P9" s="484"/>
      <c r="Q9" s="48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row>
    <row r="10" spans="1:269" ht="13.5" customHeight="1">
      <c r="A10" s="380">
        <f>'5- Identificación de Riesgos'!A10</f>
        <v>1</v>
      </c>
      <c r="B10" s="405" t="str">
        <f>'5- Identificación de Riesgos'!B10</f>
        <v>Incumplimiento de términos en la publicación de información.</v>
      </c>
      <c r="C10" s="405" t="str">
        <f>'5- Identificación de Riesgos'!C10</f>
        <v>La información  Administrativa y Judicial de  uso y consulta para los usuarios y partes interesadas, no se publique dentro de los  términos  establecidos por Ley o por la Entidad.</v>
      </c>
      <c r="D10" s="405" t="s">
        <v>390</v>
      </c>
      <c r="E10" s="177" t="str">
        <f>'5- Identificación de Riesgos'!D10</f>
        <v>1. Fallas o indisponibilidad de los medios o canales de comunicación o tecnológicos adecuados o utilizados.</v>
      </c>
      <c r="F10" s="409" t="str">
        <f>'5- Identificación de Riesgos'!H10</f>
        <v>Muy Baja - 1</v>
      </c>
      <c r="G10" s="405" t="str">
        <f>'5- Identificación de Riesgos'!M10</f>
        <v>Menor - 2</v>
      </c>
      <c r="H10" s="405" t="str">
        <f>'5- Identificación de Riesgos'!N10</f>
        <v>Bajo - 2</v>
      </c>
      <c r="I10" s="493"/>
      <c r="J10" s="487" t="str">
        <f>'6- Valoración Controles'!T10</f>
        <v>Muy Baja - 1</v>
      </c>
      <c r="K10" s="487" t="str">
        <f>'6- Valoración Controles'!U10</f>
        <v>Leve - 1</v>
      </c>
      <c r="L10" s="490" t="e">
        <f>AVERAGE(#REF!)</f>
        <v>#REF!</v>
      </c>
      <c r="M10" s="405" t="str">
        <f>'6- Valoración Controles'!V10</f>
        <v>Bajo - 1</v>
      </c>
      <c r="N10" s="405" t="s">
        <v>391</v>
      </c>
      <c r="O10" s="180"/>
      <c r="P10" s="180"/>
      <c r="Q10" s="181"/>
    </row>
    <row r="11" spans="1:269" ht="13.5" customHeight="1">
      <c r="A11" s="381"/>
      <c r="B11" s="396"/>
      <c r="C11" s="396"/>
      <c r="D11" s="396"/>
      <c r="E11" s="178" t="str">
        <f>'5- Identificación de Riesgos'!D11</f>
        <v>2. Dificultad en la obtención del material debidamente procesado para su divulgación.</v>
      </c>
      <c r="F11" s="393"/>
      <c r="G11" s="485"/>
      <c r="H11" s="396"/>
      <c r="I11" s="494"/>
      <c r="J11" s="488"/>
      <c r="K11" s="488"/>
      <c r="L11" s="491"/>
      <c r="M11" s="396"/>
      <c r="N11" s="396"/>
      <c r="O11" s="182"/>
      <c r="P11" s="182">
        <v>5</v>
      </c>
      <c r="Q11" s="183"/>
    </row>
    <row r="12" spans="1:269" ht="13.5" customHeight="1">
      <c r="A12" s="381"/>
      <c r="B12" s="396"/>
      <c r="C12" s="396"/>
      <c r="D12" s="396"/>
      <c r="E12" s="178" t="str">
        <f>'5- Identificación de Riesgos'!D12</f>
        <v>3. Falta de gestión por parte del administrador de contenido de la actividad asignada.</v>
      </c>
      <c r="F12" s="393"/>
      <c r="G12" s="485"/>
      <c r="H12" s="396"/>
      <c r="I12" s="494"/>
      <c r="J12" s="488"/>
      <c r="K12" s="488"/>
      <c r="L12" s="491"/>
      <c r="M12" s="396"/>
      <c r="N12" s="396"/>
      <c r="O12" s="182"/>
      <c r="P12" s="182"/>
      <c r="Q12" s="183"/>
    </row>
    <row r="13" spans="1:269" ht="13.5" customHeight="1">
      <c r="A13" s="381"/>
      <c r="B13" s="396"/>
      <c r="C13" s="396"/>
      <c r="D13" s="396"/>
      <c r="E13" s="178">
        <f>'5- Identificación de Riesgos'!D13</f>
        <v>0</v>
      </c>
      <c r="F13" s="393"/>
      <c r="G13" s="485"/>
      <c r="H13" s="396"/>
      <c r="I13" s="494"/>
      <c r="J13" s="488"/>
      <c r="K13" s="488"/>
      <c r="L13" s="491"/>
      <c r="M13" s="396"/>
      <c r="N13" s="396"/>
      <c r="O13" s="182"/>
      <c r="P13" s="182"/>
      <c r="Q13" s="183"/>
    </row>
    <row r="14" spans="1:269" ht="13.5" customHeight="1">
      <c r="A14" s="381"/>
      <c r="B14" s="396"/>
      <c r="C14" s="396"/>
      <c r="D14" s="396"/>
      <c r="E14" s="178">
        <f>'5- Identificación de Riesgos'!D14</f>
        <v>0</v>
      </c>
      <c r="F14" s="393"/>
      <c r="G14" s="485"/>
      <c r="H14" s="396"/>
      <c r="I14" s="494"/>
      <c r="J14" s="488"/>
      <c r="K14" s="488"/>
      <c r="L14" s="491"/>
      <c r="M14" s="396"/>
      <c r="N14" s="396"/>
      <c r="O14" s="182"/>
      <c r="P14" s="182"/>
      <c r="Q14" s="183"/>
    </row>
    <row r="15" spans="1:269" ht="13.5" customHeight="1">
      <c r="A15" s="381"/>
      <c r="B15" s="396"/>
      <c r="C15" s="396"/>
      <c r="D15" s="396"/>
      <c r="E15" s="178">
        <f>'5- Identificación de Riesgos'!D15</f>
        <v>0</v>
      </c>
      <c r="F15" s="393"/>
      <c r="G15" s="485"/>
      <c r="H15" s="396"/>
      <c r="I15" s="494"/>
      <c r="J15" s="488"/>
      <c r="K15" s="488"/>
      <c r="L15" s="491"/>
      <c r="M15" s="396"/>
      <c r="N15" s="396"/>
      <c r="O15" s="182"/>
      <c r="P15" s="182"/>
      <c r="Q15" s="183"/>
    </row>
    <row r="16" spans="1:269" ht="13.5" customHeight="1">
      <c r="A16" s="381"/>
      <c r="B16" s="396"/>
      <c r="C16" s="396"/>
      <c r="D16" s="396"/>
      <c r="E16" s="178">
        <f>'5- Identificación de Riesgos'!D16</f>
        <v>0</v>
      </c>
      <c r="F16" s="393"/>
      <c r="G16" s="485"/>
      <c r="H16" s="396"/>
      <c r="I16" s="494"/>
      <c r="J16" s="488"/>
      <c r="K16" s="488"/>
      <c r="L16" s="491"/>
      <c r="M16" s="396"/>
      <c r="N16" s="396"/>
      <c r="O16" s="182"/>
      <c r="P16" s="182"/>
      <c r="Q16" s="183"/>
    </row>
    <row r="17" spans="1:17" ht="13.5" customHeight="1">
      <c r="A17" s="381"/>
      <c r="B17" s="396"/>
      <c r="C17" s="396"/>
      <c r="D17" s="396"/>
      <c r="E17" s="178">
        <f>'5- Identificación de Riesgos'!D17</f>
        <v>0</v>
      </c>
      <c r="F17" s="393"/>
      <c r="G17" s="485"/>
      <c r="H17" s="396"/>
      <c r="I17" s="494"/>
      <c r="J17" s="488"/>
      <c r="K17" s="488"/>
      <c r="L17" s="491"/>
      <c r="M17" s="396"/>
      <c r="N17" s="396"/>
      <c r="O17" s="182"/>
      <c r="P17" s="182"/>
      <c r="Q17" s="183"/>
    </row>
    <row r="18" spans="1:17" ht="13.5" customHeight="1">
      <c r="A18" s="381"/>
      <c r="B18" s="396"/>
      <c r="C18" s="396"/>
      <c r="D18" s="396"/>
      <c r="E18" s="178">
        <f>'5- Identificación de Riesgos'!D18</f>
        <v>0</v>
      </c>
      <c r="F18" s="393"/>
      <c r="G18" s="485"/>
      <c r="H18" s="396"/>
      <c r="I18" s="494"/>
      <c r="J18" s="488"/>
      <c r="K18" s="488"/>
      <c r="L18" s="491"/>
      <c r="M18" s="396"/>
      <c r="N18" s="396"/>
      <c r="O18" s="182"/>
      <c r="P18" s="182"/>
      <c r="Q18" s="183"/>
    </row>
    <row r="19" spans="1:17" ht="13.5" customHeight="1" thickBot="1">
      <c r="A19" s="415"/>
      <c r="B19" s="496"/>
      <c r="C19" s="496"/>
      <c r="D19" s="496"/>
      <c r="E19" s="256">
        <f>'5- Identificación de Riesgos'!D19</f>
        <v>0</v>
      </c>
      <c r="F19" s="497"/>
      <c r="G19" s="507"/>
      <c r="H19" s="496"/>
      <c r="I19" s="494"/>
      <c r="J19" s="508"/>
      <c r="K19" s="508"/>
      <c r="L19" s="506"/>
      <c r="M19" s="496"/>
      <c r="N19" s="496"/>
      <c r="O19" s="257"/>
      <c r="P19" s="257"/>
      <c r="Q19" s="258"/>
    </row>
    <row r="20" spans="1:17" ht="13.5" customHeight="1">
      <c r="A20" s="380">
        <f>'5- Identificación de Riesgos'!A20</f>
        <v>2</v>
      </c>
      <c r="B20" s="405" t="str">
        <f>'5- Identificación de Riesgos'!B20</f>
        <v>Publicación de información inexacta</v>
      </c>
      <c r="C20" s="405" t="str">
        <f>'5- Identificación de Riesgos'!C20</f>
        <v>La información Administrativa y Judicial de  uso y consulta para los usuarios y partes interesadas se publique  con errores de fondo o de forma.</v>
      </c>
      <c r="D20" s="405" t="s">
        <v>390</v>
      </c>
      <c r="E20" s="177" t="str">
        <f>'5- Identificación de Riesgos'!D20</f>
        <v xml:space="preserve">1. Falta de revisión, analisis y control  de la  información a publicar. </v>
      </c>
      <c r="F20" s="409" t="str">
        <f>'5- Identificación de Riesgos'!H20</f>
        <v>Muy Baja - 1</v>
      </c>
      <c r="G20" s="405" t="str">
        <f>'5- Identificación de Riesgos'!M20</f>
        <v>Moderado - 3</v>
      </c>
      <c r="H20" s="405" t="str">
        <f>'5- Identificación de Riesgos'!N20</f>
        <v>Moderado - 3</v>
      </c>
      <c r="I20" s="493"/>
      <c r="J20" s="487" t="str">
        <f>'6- Valoración Controles'!T20</f>
        <v>Muy Baja - 1</v>
      </c>
      <c r="K20" s="487" t="str">
        <f>'6- Valoración Controles'!U20</f>
        <v>Menor - 2</v>
      </c>
      <c r="L20" s="490" t="e">
        <f>AVERAGE(#REF!)</f>
        <v>#REF!</v>
      </c>
      <c r="M20" s="405" t="str">
        <f>'6- Valoración Controles'!V20</f>
        <v>Bajo - 2</v>
      </c>
      <c r="N20" s="405" t="s">
        <v>391</v>
      </c>
      <c r="O20" s="180"/>
      <c r="P20" s="180"/>
      <c r="Q20" s="181"/>
    </row>
    <row r="21" spans="1:17" ht="13.5" customHeight="1">
      <c r="A21" s="381"/>
      <c r="B21" s="396"/>
      <c r="C21" s="396"/>
      <c r="D21" s="396"/>
      <c r="E21" s="178">
        <f>'5- Identificación de Riesgos'!D21</f>
        <v>0</v>
      </c>
      <c r="F21" s="393"/>
      <c r="G21" s="485"/>
      <c r="H21" s="396"/>
      <c r="I21" s="494"/>
      <c r="J21" s="488"/>
      <c r="K21" s="488"/>
      <c r="L21" s="491"/>
      <c r="M21" s="396"/>
      <c r="N21" s="396"/>
      <c r="O21" s="182"/>
      <c r="P21" s="182"/>
      <c r="Q21" s="183"/>
    </row>
    <row r="22" spans="1:17" ht="13.5" customHeight="1">
      <c r="A22" s="381"/>
      <c r="B22" s="396"/>
      <c r="C22" s="396"/>
      <c r="D22" s="396"/>
      <c r="E22" s="178">
        <f>'5- Identificación de Riesgos'!D22</f>
        <v>0</v>
      </c>
      <c r="F22" s="393"/>
      <c r="G22" s="485"/>
      <c r="H22" s="396"/>
      <c r="I22" s="494"/>
      <c r="J22" s="488"/>
      <c r="K22" s="488"/>
      <c r="L22" s="491"/>
      <c r="M22" s="396"/>
      <c r="N22" s="396"/>
      <c r="O22" s="182"/>
      <c r="P22" s="182"/>
      <c r="Q22" s="183"/>
    </row>
    <row r="23" spans="1:17" ht="13.5" customHeight="1">
      <c r="A23" s="381"/>
      <c r="B23" s="396"/>
      <c r="C23" s="396"/>
      <c r="D23" s="396"/>
      <c r="E23" s="178">
        <f>'5- Identificación de Riesgos'!D23</f>
        <v>0</v>
      </c>
      <c r="F23" s="393"/>
      <c r="G23" s="485"/>
      <c r="H23" s="396"/>
      <c r="I23" s="494"/>
      <c r="J23" s="488"/>
      <c r="K23" s="488"/>
      <c r="L23" s="491"/>
      <c r="M23" s="396"/>
      <c r="N23" s="396"/>
      <c r="O23" s="182"/>
      <c r="P23" s="182"/>
      <c r="Q23" s="183"/>
    </row>
    <row r="24" spans="1:17" ht="13.5" customHeight="1">
      <c r="A24" s="381"/>
      <c r="B24" s="396"/>
      <c r="C24" s="396"/>
      <c r="D24" s="396"/>
      <c r="E24" s="178">
        <f>'5- Identificación de Riesgos'!D24</f>
        <v>0</v>
      </c>
      <c r="F24" s="393"/>
      <c r="G24" s="485"/>
      <c r="H24" s="396"/>
      <c r="I24" s="494"/>
      <c r="J24" s="488"/>
      <c r="K24" s="488"/>
      <c r="L24" s="491"/>
      <c r="M24" s="396"/>
      <c r="N24" s="396"/>
      <c r="O24" s="182"/>
      <c r="P24" s="182"/>
      <c r="Q24" s="183"/>
    </row>
    <row r="25" spans="1:17" ht="13.5" customHeight="1">
      <c r="A25" s="381"/>
      <c r="B25" s="396"/>
      <c r="C25" s="396"/>
      <c r="D25" s="396"/>
      <c r="E25" s="178">
        <f>'5- Identificación de Riesgos'!D25</f>
        <v>0</v>
      </c>
      <c r="F25" s="393"/>
      <c r="G25" s="485"/>
      <c r="H25" s="396"/>
      <c r="I25" s="494"/>
      <c r="J25" s="488"/>
      <c r="K25" s="488"/>
      <c r="L25" s="491"/>
      <c r="M25" s="396"/>
      <c r="N25" s="396"/>
      <c r="O25" s="182"/>
      <c r="P25" s="182"/>
      <c r="Q25" s="183"/>
    </row>
    <row r="26" spans="1:17" ht="13.5" customHeight="1">
      <c r="A26" s="381"/>
      <c r="B26" s="396"/>
      <c r="C26" s="396"/>
      <c r="D26" s="396"/>
      <c r="E26" s="178">
        <f>'5- Identificación de Riesgos'!D26</f>
        <v>0</v>
      </c>
      <c r="F26" s="393"/>
      <c r="G26" s="485"/>
      <c r="H26" s="396"/>
      <c r="I26" s="494"/>
      <c r="J26" s="488"/>
      <c r="K26" s="488"/>
      <c r="L26" s="491"/>
      <c r="M26" s="396"/>
      <c r="N26" s="396"/>
      <c r="O26" s="182"/>
      <c r="P26" s="182"/>
      <c r="Q26" s="183"/>
    </row>
    <row r="27" spans="1:17" ht="13.5" customHeight="1">
      <c r="A27" s="381"/>
      <c r="B27" s="396"/>
      <c r="C27" s="396"/>
      <c r="D27" s="396"/>
      <c r="E27" s="178">
        <f>'5- Identificación de Riesgos'!D27</f>
        <v>0</v>
      </c>
      <c r="F27" s="393"/>
      <c r="G27" s="485"/>
      <c r="H27" s="396"/>
      <c r="I27" s="494"/>
      <c r="J27" s="488"/>
      <c r="K27" s="488"/>
      <c r="L27" s="491"/>
      <c r="M27" s="396"/>
      <c r="N27" s="396"/>
      <c r="O27" s="182"/>
      <c r="P27" s="182"/>
      <c r="Q27" s="183"/>
    </row>
    <row r="28" spans="1:17" ht="13.15" customHeight="1">
      <c r="A28" s="381"/>
      <c r="B28" s="396"/>
      <c r="C28" s="396"/>
      <c r="D28" s="396"/>
      <c r="E28" s="178">
        <f>'5- Identificación de Riesgos'!D28</f>
        <v>0</v>
      </c>
      <c r="F28" s="393"/>
      <c r="G28" s="485"/>
      <c r="H28" s="396"/>
      <c r="I28" s="494"/>
      <c r="J28" s="488"/>
      <c r="K28" s="488"/>
      <c r="L28" s="491"/>
      <c r="M28" s="396"/>
      <c r="N28" s="396"/>
      <c r="O28" s="182"/>
      <c r="P28" s="182"/>
      <c r="Q28" s="183"/>
    </row>
    <row r="29" spans="1:17" ht="13.15" customHeight="1" thickBot="1">
      <c r="A29" s="382"/>
      <c r="B29" s="397"/>
      <c r="C29" s="397"/>
      <c r="D29" s="397"/>
      <c r="E29" s="179">
        <f>'5- Identificación de Riesgos'!D29</f>
        <v>0</v>
      </c>
      <c r="F29" s="394"/>
      <c r="G29" s="486"/>
      <c r="H29" s="397"/>
      <c r="I29" s="495"/>
      <c r="J29" s="489"/>
      <c r="K29" s="489"/>
      <c r="L29" s="492"/>
      <c r="M29" s="397"/>
      <c r="N29" s="397"/>
      <c r="O29" s="184"/>
      <c r="P29" s="184"/>
      <c r="Q29" s="185"/>
    </row>
    <row r="30" spans="1:17" ht="12.6" customHeight="1">
      <c r="A30" s="380">
        <f>'5- Identificación de Riesgos'!A30</f>
        <v>3</v>
      </c>
      <c r="B30" s="405" t="str">
        <f>'5- Identificación de Riesgos'!B30</f>
        <v xml:space="preserve">Pérdida de información </v>
      </c>
      <c r="C30" s="405" t="str">
        <f>'5- Identificación de Riesgos'!C30</f>
        <v>Perdida parcial y/o total de la informacion dispuesta en el portal de la Rama Judicial- Micrositio Consejo Seccional de la Judicatura del Cesar</v>
      </c>
      <c r="D30" s="405" t="s">
        <v>390</v>
      </c>
      <c r="E30" s="177" t="str">
        <f>'5- Identificación de Riesgos'!D30</f>
        <v>1. Fallas de hardware o software.</v>
      </c>
      <c r="F30" s="409" t="str">
        <f>'5- Identificación de Riesgos'!H30</f>
        <v>Muy Baja - 1</v>
      </c>
      <c r="G30" s="405" t="str">
        <f>'5- Identificación de Riesgos'!M30</f>
        <v>Leve - 1</v>
      </c>
      <c r="H30" s="405" t="str">
        <f>'5- Identificación de Riesgos'!N30</f>
        <v>Bajo - 1</v>
      </c>
      <c r="I30" s="493"/>
      <c r="J30" s="487" t="str">
        <f>'6- Valoración Controles'!T30</f>
        <v>Muy Baja - 1</v>
      </c>
      <c r="K30" s="487" t="str">
        <f>'6- Valoración Controles'!U30</f>
        <v>Leve - 1</v>
      </c>
      <c r="L30" s="490" t="e">
        <f>AVERAGE(#REF!)</f>
        <v>#REF!</v>
      </c>
      <c r="M30" s="405" t="str">
        <f>'6- Valoración Controles'!V30</f>
        <v>Bajo - 1</v>
      </c>
      <c r="N30" s="405" t="s">
        <v>391</v>
      </c>
      <c r="O30" s="180"/>
      <c r="P30" s="180"/>
      <c r="Q30" s="181"/>
    </row>
    <row r="31" spans="1:17" ht="12.6" customHeight="1">
      <c r="A31" s="381"/>
      <c r="B31" s="396"/>
      <c r="C31" s="396"/>
      <c r="D31" s="396"/>
      <c r="E31" s="178" t="str">
        <f>'5- Identificación de Riesgos'!D31</f>
        <v>2. Falta de copias de seguridad actualizadas.</v>
      </c>
      <c r="F31" s="393"/>
      <c r="G31" s="485"/>
      <c r="H31" s="396"/>
      <c r="I31" s="494"/>
      <c r="J31" s="488"/>
      <c r="K31" s="488"/>
      <c r="L31" s="491"/>
      <c r="M31" s="396"/>
      <c r="N31" s="396"/>
      <c r="O31" s="182"/>
      <c r="P31" s="182"/>
      <c r="Q31" s="183"/>
    </row>
    <row r="32" spans="1:17" ht="12.6" customHeight="1">
      <c r="A32" s="381"/>
      <c r="B32" s="396"/>
      <c r="C32" s="396"/>
      <c r="D32" s="396"/>
      <c r="E32" s="178" t="str">
        <f>'5- Identificación de Riesgos'!D32</f>
        <v>3. Desastres físicos o naturales.</v>
      </c>
      <c r="F32" s="393"/>
      <c r="G32" s="485"/>
      <c r="H32" s="396"/>
      <c r="I32" s="494"/>
      <c r="J32" s="488"/>
      <c r="K32" s="488"/>
      <c r="L32" s="491"/>
      <c r="M32" s="396"/>
      <c r="N32" s="396"/>
      <c r="O32" s="182"/>
      <c r="P32" s="182"/>
      <c r="Q32" s="183"/>
    </row>
    <row r="33" spans="1:17" ht="12.6" customHeight="1">
      <c r="A33" s="381"/>
      <c r="B33" s="396"/>
      <c r="C33" s="396"/>
      <c r="D33" s="396"/>
      <c r="E33" s="178" t="str">
        <f>'5- Identificación de Riesgos'!D33</f>
        <v>4. Falta de control en las condiciones ambientales necesarias para la conservación de los documentos.</v>
      </c>
      <c r="F33" s="393"/>
      <c r="G33" s="485"/>
      <c r="H33" s="396"/>
      <c r="I33" s="494"/>
      <c r="J33" s="488"/>
      <c r="K33" s="488"/>
      <c r="L33" s="491"/>
      <c r="M33" s="396"/>
      <c r="N33" s="396"/>
      <c r="O33" s="182"/>
      <c r="P33" s="182"/>
      <c r="Q33" s="183"/>
    </row>
    <row r="34" spans="1:17" ht="12.6" customHeight="1">
      <c r="A34" s="381"/>
      <c r="B34" s="396"/>
      <c r="C34" s="396"/>
      <c r="D34" s="396"/>
      <c r="E34" s="178" t="str">
        <f>'5- Identificación de Riesgos'!D34</f>
        <v xml:space="preserve">5. Fallas en los canales de comunicación. </v>
      </c>
      <c r="F34" s="393"/>
      <c r="G34" s="485"/>
      <c r="H34" s="396"/>
      <c r="I34" s="494"/>
      <c r="J34" s="488"/>
      <c r="K34" s="488"/>
      <c r="L34" s="491"/>
      <c r="M34" s="396"/>
      <c r="N34" s="396"/>
      <c r="O34" s="182"/>
      <c r="P34" s="182"/>
      <c r="Q34" s="183"/>
    </row>
    <row r="35" spans="1:17" ht="12.6" customHeight="1">
      <c r="A35" s="381"/>
      <c r="B35" s="396"/>
      <c r="C35" s="396"/>
      <c r="D35" s="396"/>
      <c r="E35" s="178" t="str">
        <f>'5- Identificación de Riesgos'!D35</f>
        <v>6. Fallas de conectividad.</v>
      </c>
      <c r="F35" s="393"/>
      <c r="G35" s="485"/>
      <c r="H35" s="396"/>
      <c r="I35" s="494"/>
      <c r="J35" s="488"/>
      <c r="K35" s="488"/>
      <c r="L35" s="491"/>
      <c r="M35" s="396"/>
      <c r="N35" s="396"/>
      <c r="O35" s="182"/>
      <c r="P35" s="182"/>
      <c r="Q35" s="183"/>
    </row>
    <row r="36" spans="1:17" ht="12.6" customHeight="1">
      <c r="A36" s="381"/>
      <c r="B36" s="396"/>
      <c r="C36" s="396"/>
      <c r="D36" s="396"/>
      <c r="E36" s="178">
        <f>'5- Identificación de Riesgos'!D36</f>
        <v>0</v>
      </c>
      <c r="F36" s="393"/>
      <c r="G36" s="485"/>
      <c r="H36" s="396"/>
      <c r="I36" s="494"/>
      <c r="J36" s="488"/>
      <c r="K36" s="488"/>
      <c r="L36" s="491"/>
      <c r="M36" s="396"/>
      <c r="N36" s="396"/>
      <c r="O36" s="182"/>
      <c r="P36" s="182"/>
      <c r="Q36" s="183"/>
    </row>
    <row r="37" spans="1:17" ht="12.6" customHeight="1">
      <c r="A37" s="381"/>
      <c r="B37" s="396"/>
      <c r="C37" s="396"/>
      <c r="D37" s="396"/>
      <c r="E37" s="178">
        <f>'5- Identificación de Riesgos'!D37</f>
        <v>0</v>
      </c>
      <c r="F37" s="393"/>
      <c r="G37" s="485"/>
      <c r="H37" s="396"/>
      <c r="I37" s="494"/>
      <c r="J37" s="488"/>
      <c r="K37" s="488"/>
      <c r="L37" s="491"/>
      <c r="M37" s="396"/>
      <c r="N37" s="396"/>
      <c r="O37" s="182"/>
      <c r="P37" s="182"/>
      <c r="Q37" s="183"/>
    </row>
    <row r="38" spans="1:17" ht="12.6" customHeight="1">
      <c r="A38" s="381"/>
      <c r="B38" s="396"/>
      <c r="C38" s="396"/>
      <c r="D38" s="396"/>
      <c r="E38" s="178">
        <f>'5- Identificación de Riesgos'!D38</f>
        <v>0</v>
      </c>
      <c r="F38" s="393"/>
      <c r="G38" s="485"/>
      <c r="H38" s="396"/>
      <c r="I38" s="494"/>
      <c r="J38" s="488"/>
      <c r="K38" s="488"/>
      <c r="L38" s="491"/>
      <c r="M38" s="396"/>
      <c r="N38" s="396"/>
      <c r="O38" s="182"/>
      <c r="P38" s="182"/>
      <c r="Q38" s="183"/>
    </row>
    <row r="39" spans="1:17" ht="12.6" customHeight="1">
      <c r="A39" s="382"/>
      <c r="B39" s="397"/>
      <c r="C39" s="397"/>
      <c r="D39" s="397"/>
      <c r="E39" s="179">
        <f>'5- Identificación de Riesgos'!D39</f>
        <v>0</v>
      </c>
      <c r="F39" s="394"/>
      <c r="G39" s="486"/>
      <c r="H39" s="397"/>
      <c r="I39" s="495"/>
      <c r="J39" s="489"/>
      <c r="K39" s="489"/>
      <c r="L39" s="492"/>
      <c r="M39" s="397"/>
      <c r="N39" s="397"/>
      <c r="O39" s="184"/>
      <c r="P39" s="184"/>
      <c r="Q39" s="185"/>
    </row>
    <row r="40" spans="1:17" ht="35.25" customHeight="1">
      <c r="A40" s="380">
        <f>'5- Identificación de Riesgos'!A40</f>
        <v>4</v>
      </c>
      <c r="B40" s="405" t="str">
        <f>'5- Identificación de Riesgos'!B40</f>
        <v>Corrupción</v>
      </c>
      <c r="C40" s="405" t="str">
        <f>'5- Identificación de Riesgos'!C40</f>
        <v>Posibilidad de actos indebidos de  los servidores judiciales debido a  la carencia en transparencia, ética y valores</v>
      </c>
      <c r="D40" s="405" t="s">
        <v>390</v>
      </c>
      <c r="E40" s="177" t="str">
        <f>'5- Identificación de Riesgos'!D40</f>
        <v>1.Insuficientes programas de capacitación para la toma de conciencia debido al desconocimiento de la ley anti soborno (ISO 37001:2016), Plan Anticorrupción y  de los  valores y principios propios de la entidad.</v>
      </c>
      <c r="F40" s="409" t="str">
        <f>'5- Identificación de Riesgos'!H40</f>
        <v>Muy Baja - 1</v>
      </c>
      <c r="G40" s="405" t="str">
        <f>'5- Identificación de Riesgos'!M40</f>
        <v>Mayor - 4</v>
      </c>
      <c r="H40" s="405" t="str">
        <f>'5- Identificación de Riesgos'!N40</f>
        <v>Alto  - 4</v>
      </c>
      <c r="I40" s="277"/>
      <c r="J40" s="487" t="str">
        <f>'6- Valoración Controles'!T40</f>
        <v>Muy Baja - 1</v>
      </c>
      <c r="K40" s="487" t="str">
        <f>'6- Valoración Controles'!U40</f>
        <v>Mayor - 4</v>
      </c>
      <c r="L40" s="490" t="e">
        <f>AVERAGE(#REF!)</f>
        <v>#REF!</v>
      </c>
      <c r="M40" s="405" t="str">
        <f>'6- Valoración Controles'!V40</f>
        <v>Alto  - 4</v>
      </c>
      <c r="N40" s="405" t="s">
        <v>392</v>
      </c>
      <c r="O40" s="480" t="s">
        <v>393</v>
      </c>
      <c r="P40" s="481"/>
      <c r="Q40" s="482"/>
    </row>
    <row r="41" spans="1:17" ht="50.25" customHeight="1">
      <c r="A41" s="381"/>
      <c r="B41" s="396"/>
      <c r="C41" s="396"/>
      <c r="D41" s="396"/>
      <c r="E41" s="178" t="str">
        <f>'5- Identificación de Riesgos'!D41</f>
        <v xml:space="preserve">2. Desconocimiento del Código de Ética y Buen Gobierno.    </v>
      </c>
      <c r="F41" s="393"/>
      <c r="G41" s="485"/>
      <c r="H41" s="396"/>
      <c r="I41" s="277"/>
      <c r="J41" s="488"/>
      <c r="K41" s="488"/>
      <c r="L41" s="491"/>
      <c r="M41" s="396"/>
      <c r="N41" s="396"/>
      <c r="O41" s="480" t="s">
        <v>394</v>
      </c>
      <c r="P41" s="481"/>
      <c r="Q41" s="482"/>
    </row>
    <row r="42" spans="1:17" ht="47.25" customHeight="1">
      <c r="A42" s="381"/>
      <c r="B42" s="396"/>
      <c r="C42" s="396"/>
      <c r="D42" s="396"/>
      <c r="E42" s="178" t="str">
        <f>'5- Identificación de Riesgos'!D42</f>
        <v>3.Carencia de compromiso  y transparencia de los servidores judiciales con la Entidad.</v>
      </c>
      <c r="F42" s="393"/>
      <c r="G42" s="485"/>
      <c r="H42" s="396"/>
      <c r="I42" s="277"/>
      <c r="J42" s="488"/>
      <c r="K42" s="488"/>
      <c r="L42" s="491"/>
      <c r="M42" s="396"/>
      <c r="N42" s="396"/>
      <c r="O42" s="480" t="s">
        <v>395</v>
      </c>
      <c r="P42" s="481"/>
      <c r="Q42" s="482"/>
    </row>
    <row r="43" spans="1:17" ht="12.6" customHeight="1">
      <c r="A43" s="381"/>
      <c r="B43" s="396"/>
      <c r="C43" s="396"/>
      <c r="D43" s="396"/>
      <c r="E43" s="178" t="str">
        <f>'5- Identificación de Riesgos'!D43</f>
        <v>4.Deficiencia del control y seguimiento de la gestión ejercida por los servidores judiciales.</v>
      </c>
      <c r="F43" s="393"/>
      <c r="G43" s="485"/>
      <c r="H43" s="396"/>
      <c r="I43" s="277"/>
      <c r="J43" s="488"/>
      <c r="K43" s="488"/>
      <c r="L43" s="491"/>
      <c r="M43" s="396"/>
      <c r="N43" s="396"/>
      <c r="O43" s="257"/>
      <c r="P43" s="257"/>
      <c r="Q43" s="258"/>
    </row>
    <row r="44" spans="1:17" ht="12.6" customHeight="1">
      <c r="A44" s="381"/>
      <c r="B44" s="396"/>
      <c r="C44" s="396"/>
      <c r="D44" s="396"/>
      <c r="E44" s="178" t="str">
        <f>'5- Identificación de Riesgos'!D44</f>
        <v xml:space="preserve">5.Obtención de beneficios propios </v>
      </c>
      <c r="F44" s="393"/>
      <c r="G44" s="485"/>
      <c r="H44" s="396"/>
      <c r="I44" s="277"/>
      <c r="J44" s="488"/>
      <c r="K44" s="488"/>
      <c r="L44" s="491"/>
      <c r="M44" s="396"/>
      <c r="N44" s="396"/>
      <c r="O44" s="257"/>
      <c r="P44" s="257"/>
      <c r="Q44" s="258"/>
    </row>
    <row r="45" spans="1:17" ht="12.6" customHeight="1">
      <c r="A45" s="381"/>
      <c r="B45" s="396"/>
      <c r="C45" s="396"/>
      <c r="D45" s="396"/>
      <c r="E45" s="178">
        <f>'5- Identificación de Riesgos'!D45</f>
        <v>0</v>
      </c>
      <c r="F45" s="393"/>
      <c r="G45" s="485"/>
      <c r="H45" s="396"/>
      <c r="I45" s="277"/>
      <c r="J45" s="488"/>
      <c r="K45" s="488"/>
      <c r="L45" s="491"/>
      <c r="M45" s="396"/>
      <c r="N45" s="396"/>
      <c r="O45" s="257"/>
      <c r="P45" s="257"/>
      <c r="Q45" s="258"/>
    </row>
    <row r="46" spans="1:17" ht="12.6" customHeight="1">
      <c r="A46" s="381"/>
      <c r="B46" s="396"/>
      <c r="C46" s="396"/>
      <c r="D46" s="396"/>
      <c r="E46" s="178">
        <f>'5- Identificación de Riesgos'!D46</f>
        <v>0</v>
      </c>
      <c r="F46" s="393"/>
      <c r="G46" s="485"/>
      <c r="H46" s="396"/>
      <c r="I46" s="277"/>
      <c r="J46" s="488"/>
      <c r="K46" s="488"/>
      <c r="L46" s="491"/>
      <c r="M46" s="396"/>
      <c r="N46" s="396"/>
      <c r="O46" s="257"/>
      <c r="P46" s="257"/>
      <c r="Q46" s="258"/>
    </row>
    <row r="47" spans="1:17" ht="12.6" customHeight="1">
      <c r="A47" s="381"/>
      <c r="B47" s="396"/>
      <c r="C47" s="396"/>
      <c r="D47" s="396"/>
      <c r="E47" s="178">
        <f>'5- Identificación de Riesgos'!D47</f>
        <v>0</v>
      </c>
      <c r="F47" s="393"/>
      <c r="G47" s="485"/>
      <c r="H47" s="396"/>
      <c r="I47" s="277"/>
      <c r="J47" s="488"/>
      <c r="K47" s="488"/>
      <c r="L47" s="491"/>
      <c r="M47" s="396"/>
      <c r="N47" s="396"/>
      <c r="O47" s="257"/>
      <c r="P47" s="257"/>
      <c r="Q47" s="258"/>
    </row>
    <row r="48" spans="1:17" ht="12.6" customHeight="1">
      <c r="A48" s="381"/>
      <c r="B48" s="396"/>
      <c r="C48" s="396"/>
      <c r="D48" s="396"/>
      <c r="E48" s="178">
        <f>'5- Identificación de Riesgos'!D48</f>
        <v>0</v>
      </c>
      <c r="F48" s="393"/>
      <c r="G48" s="485"/>
      <c r="H48" s="396"/>
      <c r="I48" s="277"/>
      <c r="J48" s="488"/>
      <c r="K48" s="488"/>
      <c r="L48" s="491"/>
      <c r="M48" s="396"/>
      <c r="N48" s="396"/>
      <c r="O48" s="257"/>
      <c r="P48" s="257"/>
      <c r="Q48" s="258"/>
    </row>
    <row r="49" spans="1:17" ht="12.6" customHeight="1">
      <c r="A49" s="382"/>
      <c r="B49" s="397"/>
      <c r="C49" s="397"/>
      <c r="D49" s="397"/>
      <c r="E49" s="179">
        <f>'5- Identificación de Riesgos'!D49</f>
        <v>0</v>
      </c>
      <c r="F49" s="394"/>
      <c r="G49" s="486"/>
      <c r="H49" s="397"/>
      <c r="I49" s="277"/>
      <c r="J49" s="489"/>
      <c r="K49" s="489"/>
      <c r="L49" s="492"/>
      <c r="M49" s="397"/>
      <c r="N49" s="397"/>
      <c r="O49" s="257"/>
      <c r="P49" s="257"/>
      <c r="Q49" s="258"/>
    </row>
    <row r="50" spans="1:17" ht="27" customHeight="1">
      <c r="A50" s="380">
        <f>'5- Identificación de Riesgos'!A50</f>
        <v>5</v>
      </c>
      <c r="B50" s="405" t="str">
        <f>'5- Identificación de Riesgos'!B50</f>
        <v xml:space="preserve">Recibir dádivas o beneficios a nombre propio o de terceros para  afectar la seguridad o confidencialidad de la información   </v>
      </c>
      <c r="C50" s="405" t="str">
        <f>'5- Identificación de Riesgos'!C50</f>
        <v xml:space="preserve">Recibir dádivas o beneficios a nombre propio o de terceros por   revelar información confidencial,  alterar, retener o no publicar información.  </v>
      </c>
      <c r="D50" s="405" t="s">
        <v>390</v>
      </c>
      <c r="E50" s="177" t="str">
        <f>'5- Identificación de Riesgos'!D50</f>
        <v>1. Falta de ética y valores.</v>
      </c>
      <c r="F50" s="409" t="str">
        <f>'5- Identificación de Riesgos'!H50</f>
        <v>Muy Baja - 1</v>
      </c>
      <c r="G50" s="405" t="str">
        <f>'5- Identificación de Riesgos'!M50</f>
        <v>Mayor - 4</v>
      </c>
      <c r="H50" s="405" t="str">
        <f>'5- Identificación de Riesgos'!N50</f>
        <v>Alto  - 4</v>
      </c>
      <c r="I50" s="493"/>
      <c r="J50" s="487" t="str">
        <f>'6- Valoración Controles'!T50</f>
        <v>Muy Baja - 1</v>
      </c>
      <c r="K50" s="487" t="str">
        <f>'6- Valoración Controles'!U50</f>
        <v>Moderado - 3</v>
      </c>
      <c r="L50" s="490" t="e">
        <f>AVERAGE(#REF!)</f>
        <v>#REF!</v>
      </c>
      <c r="M50" s="405" t="str">
        <f>'6- Valoración Controles'!V50</f>
        <v>Moderado - 3</v>
      </c>
      <c r="N50" s="405" t="s">
        <v>391</v>
      </c>
      <c r="O50" s="182"/>
      <c r="P50" s="182"/>
      <c r="Q50" s="183"/>
    </row>
    <row r="51" spans="1:17" ht="20.25" customHeight="1">
      <c r="A51" s="381"/>
      <c r="B51" s="396"/>
      <c r="C51" s="396"/>
      <c r="D51" s="396"/>
      <c r="E51" s="178" t="str">
        <f>'5- Identificación de Riesgos'!D51</f>
        <v>2. Insuficientes programas de capacitación para la toma de conciencia debido al desconocimiento de la ley antisoborno (ISO 37001:2016), Plan Anticorrupción y  de los  valores y principios propios de la entidad.</v>
      </c>
      <c r="F51" s="393"/>
      <c r="G51" s="485"/>
      <c r="H51" s="396"/>
      <c r="I51" s="494"/>
      <c r="J51" s="488"/>
      <c r="K51" s="488"/>
      <c r="L51" s="491"/>
      <c r="M51" s="396"/>
      <c r="N51" s="396"/>
      <c r="O51" s="182"/>
      <c r="P51" s="182"/>
      <c r="Q51" s="183"/>
    </row>
    <row r="52" spans="1:17" ht="24.75" customHeight="1">
      <c r="A52" s="381"/>
      <c r="B52" s="396"/>
      <c r="C52" s="396"/>
      <c r="D52" s="396"/>
      <c r="E52" s="178" t="str">
        <f>'5- Identificación de Riesgos'!D52</f>
        <v>3. Desconocimiento del Código de Etica y Buen Gobierno.</v>
      </c>
      <c r="F52" s="393"/>
      <c r="G52" s="485"/>
      <c r="H52" s="396"/>
      <c r="I52" s="494"/>
      <c r="J52" s="488"/>
      <c r="K52" s="488"/>
      <c r="L52" s="491"/>
      <c r="M52" s="396"/>
      <c r="N52" s="396"/>
      <c r="O52" s="182"/>
      <c r="P52" s="182"/>
      <c r="Q52" s="183"/>
    </row>
    <row r="53" spans="1:17" ht="12.6" customHeight="1">
      <c r="A53" s="381"/>
      <c r="B53" s="396"/>
      <c r="C53" s="396"/>
      <c r="D53" s="396"/>
      <c r="E53" s="178" t="str">
        <f>'5- Identificación de Riesgos'!D53</f>
        <v>4. Carencia de compromiso  y transparencia de los servidores judiciales con la entidad</v>
      </c>
      <c r="F53" s="393"/>
      <c r="G53" s="485"/>
      <c r="H53" s="396"/>
      <c r="I53" s="494"/>
      <c r="J53" s="488"/>
      <c r="K53" s="488"/>
      <c r="L53" s="491"/>
      <c r="M53" s="396"/>
      <c r="N53" s="396"/>
      <c r="O53" s="182"/>
      <c r="P53" s="182"/>
      <c r="Q53" s="183"/>
    </row>
    <row r="54" spans="1:17" ht="12.6" customHeight="1">
      <c r="A54" s="381"/>
      <c r="B54" s="396"/>
      <c r="C54" s="396"/>
      <c r="D54" s="396"/>
      <c r="E54" s="178">
        <f>'5- Identificación de Riesgos'!D54</f>
        <v>0</v>
      </c>
      <c r="F54" s="393"/>
      <c r="G54" s="485"/>
      <c r="H54" s="396"/>
      <c r="I54" s="494"/>
      <c r="J54" s="488"/>
      <c r="K54" s="488"/>
      <c r="L54" s="491"/>
      <c r="M54" s="396"/>
      <c r="N54" s="396"/>
      <c r="O54" s="182"/>
      <c r="P54" s="182"/>
      <c r="Q54" s="183"/>
    </row>
    <row r="55" spans="1:17" ht="12.6" customHeight="1">
      <c r="A55" s="381"/>
      <c r="B55" s="396"/>
      <c r="C55" s="396"/>
      <c r="D55" s="396"/>
      <c r="E55" s="178">
        <f>'5- Identificación de Riesgos'!D55</f>
        <v>0</v>
      </c>
      <c r="F55" s="393"/>
      <c r="G55" s="485"/>
      <c r="H55" s="396"/>
      <c r="I55" s="494"/>
      <c r="J55" s="488"/>
      <c r="K55" s="488"/>
      <c r="L55" s="491"/>
      <c r="M55" s="396"/>
      <c r="N55" s="396"/>
      <c r="O55" s="182"/>
      <c r="P55" s="182"/>
      <c r="Q55" s="183"/>
    </row>
    <row r="56" spans="1:17" ht="12.6" customHeight="1">
      <c r="A56" s="381"/>
      <c r="B56" s="396"/>
      <c r="C56" s="396"/>
      <c r="D56" s="396"/>
      <c r="E56" s="178">
        <f>'5- Identificación de Riesgos'!D56</f>
        <v>0</v>
      </c>
      <c r="F56" s="393"/>
      <c r="G56" s="485"/>
      <c r="H56" s="396"/>
      <c r="I56" s="494"/>
      <c r="J56" s="488"/>
      <c r="K56" s="488"/>
      <c r="L56" s="491"/>
      <c r="M56" s="396"/>
      <c r="N56" s="396"/>
      <c r="O56" s="182"/>
      <c r="P56" s="182"/>
      <c r="Q56" s="183"/>
    </row>
    <row r="57" spans="1:17" ht="12.6" customHeight="1">
      <c r="A57" s="381"/>
      <c r="B57" s="396"/>
      <c r="C57" s="396"/>
      <c r="D57" s="396"/>
      <c r="E57" s="178">
        <f>'5- Identificación de Riesgos'!D57</f>
        <v>0</v>
      </c>
      <c r="F57" s="393"/>
      <c r="G57" s="485"/>
      <c r="H57" s="396"/>
      <c r="I57" s="494"/>
      <c r="J57" s="488"/>
      <c r="K57" s="488"/>
      <c r="L57" s="491"/>
      <c r="M57" s="396"/>
      <c r="N57" s="396"/>
      <c r="O57" s="182"/>
      <c r="P57" s="182"/>
      <c r="Q57" s="183"/>
    </row>
    <row r="58" spans="1:17" ht="12.6" customHeight="1">
      <c r="A58" s="381"/>
      <c r="B58" s="396"/>
      <c r="C58" s="396"/>
      <c r="D58" s="396"/>
      <c r="E58" s="178">
        <f>'5- Identificación de Riesgos'!D58</f>
        <v>0</v>
      </c>
      <c r="F58" s="393"/>
      <c r="G58" s="485"/>
      <c r="H58" s="396"/>
      <c r="I58" s="494"/>
      <c r="J58" s="488"/>
      <c r="K58" s="488"/>
      <c r="L58" s="491"/>
      <c r="M58" s="396"/>
      <c r="N58" s="396"/>
      <c r="O58" s="182"/>
      <c r="P58" s="182"/>
      <c r="Q58" s="183"/>
    </row>
    <row r="59" spans="1:17" ht="12.6" customHeight="1">
      <c r="A59" s="382"/>
      <c r="B59" s="397"/>
      <c r="C59" s="397"/>
      <c r="D59" s="397"/>
      <c r="E59" s="179">
        <f>'5- Identificación de Riesgos'!D59</f>
        <v>0</v>
      </c>
      <c r="F59" s="394"/>
      <c r="G59" s="486"/>
      <c r="H59" s="397"/>
      <c r="I59" s="495"/>
      <c r="J59" s="489"/>
      <c r="K59" s="489"/>
      <c r="L59" s="492"/>
      <c r="M59" s="397"/>
      <c r="N59" s="397"/>
      <c r="O59" s="184"/>
      <c r="P59" s="184"/>
      <c r="Q59" s="185"/>
    </row>
  </sheetData>
  <mergeCells count="95">
    <mergeCell ref="N20:N29"/>
    <mergeCell ref="M10:M19"/>
    <mergeCell ref="C30:C39"/>
    <mergeCell ref="D30:D39"/>
    <mergeCell ref="F30:F39"/>
    <mergeCell ref="M20:M29"/>
    <mergeCell ref="N10:N19"/>
    <mergeCell ref="C10:C19"/>
    <mergeCell ref="D10:D19"/>
    <mergeCell ref="L20:L29"/>
    <mergeCell ref="L10:L19"/>
    <mergeCell ref="G10:G19"/>
    <mergeCell ref="H10:H19"/>
    <mergeCell ref="J10:J19"/>
    <mergeCell ref="K10:K19"/>
    <mergeCell ref="B20:B29"/>
    <mergeCell ref="K20:K29"/>
    <mergeCell ref="I20:I29"/>
    <mergeCell ref="I30:I39"/>
    <mergeCell ref="C20:C29"/>
    <mergeCell ref="D20:D29"/>
    <mergeCell ref="F1:Q3"/>
    <mergeCell ref="I8:I9"/>
    <mergeCell ref="I10:I19"/>
    <mergeCell ref="O8:O9"/>
    <mergeCell ref="P8:P9"/>
    <mergeCell ref="Q8:Q9"/>
    <mergeCell ref="A7:E7"/>
    <mergeCell ref="F7:H7"/>
    <mergeCell ref="M8:M9"/>
    <mergeCell ref="N8:N9"/>
    <mergeCell ref="F8:F9"/>
    <mergeCell ref="G8:G9"/>
    <mergeCell ref="J7:N7"/>
    <mergeCell ref="A8:A9"/>
    <mergeCell ref="E8:E9"/>
    <mergeCell ref="L8:L9"/>
    <mergeCell ref="J8:J9"/>
    <mergeCell ref="H8:H9"/>
    <mergeCell ref="C8:C9"/>
    <mergeCell ref="D8:D9"/>
    <mergeCell ref="B8:B9"/>
    <mergeCell ref="A10:A19"/>
    <mergeCell ref="B10:B19"/>
    <mergeCell ref="F10:F19"/>
    <mergeCell ref="K50:K59"/>
    <mergeCell ref="L50:L59"/>
    <mergeCell ref="F50:F59"/>
    <mergeCell ref="F20:F29"/>
    <mergeCell ref="G20:G29"/>
    <mergeCell ref="H20:H29"/>
    <mergeCell ref="J20:J29"/>
    <mergeCell ref="C40:C49"/>
    <mergeCell ref="D40:D49"/>
    <mergeCell ref="F40:F49"/>
    <mergeCell ref="K40:K49"/>
    <mergeCell ref="L40:L49"/>
    <mergeCell ref="A20:A29"/>
    <mergeCell ref="M50:M59"/>
    <mergeCell ref="N50:N59"/>
    <mergeCell ref="M30:M39"/>
    <mergeCell ref="N30:N39"/>
    <mergeCell ref="G30:G39"/>
    <mergeCell ref="H30:H39"/>
    <mergeCell ref="J30:J39"/>
    <mergeCell ref="K30:K39"/>
    <mergeCell ref="L30:L39"/>
    <mergeCell ref="I50:I59"/>
    <mergeCell ref="G50:G59"/>
    <mergeCell ref="H50:H59"/>
    <mergeCell ref="J50:J59"/>
    <mergeCell ref="G40:G49"/>
    <mergeCell ref="H40:H49"/>
    <mergeCell ref="J40:J49"/>
    <mergeCell ref="A1:C2"/>
    <mergeCell ref="A50:A59"/>
    <mergeCell ref="B50:B59"/>
    <mergeCell ref="C50:C59"/>
    <mergeCell ref="D50:D59"/>
    <mergeCell ref="A4:B4"/>
    <mergeCell ref="C4:Q4"/>
    <mergeCell ref="A5:B5"/>
    <mergeCell ref="C5:Q5"/>
    <mergeCell ref="A6:B6"/>
    <mergeCell ref="C6:Q6"/>
    <mergeCell ref="K8:K9"/>
    <mergeCell ref="A30:A39"/>
    <mergeCell ref="B30:B39"/>
    <mergeCell ref="A40:A49"/>
    <mergeCell ref="B40:B49"/>
    <mergeCell ref="M40:M49"/>
    <mergeCell ref="N40:N49"/>
    <mergeCell ref="O40:Q40"/>
    <mergeCell ref="O41:Q41"/>
    <mergeCell ref="O42:Q42"/>
  </mergeCells>
  <conditionalFormatting sqref="F10 F20 F30 F40 F50">
    <cfRule type="containsText" dxfId="235" priority="488" operator="containsText" text="Muy Baja">
      <formula>NOT(ISERROR(SEARCH("Muy Baja",F10)))</formula>
    </cfRule>
    <cfRule type="containsText" dxfId="234" priority="489" operator="containsText" text="Baja">
      <formula>NOT(ISERROR(SEARCH("Baja",F10)))</formula>
    </cfRule>
    <cfRule type="containsText" dxfId="233" priority="490" operator="containsText" text="Muy Alta">
      <formula>NOT(ISERROR(SEARCH("Muy Alta",F10)))</formula>
    </cfRule>
    <cfRule type="containsText" dxfId="232" priority="492" operator="containsText" text="Alta">
      <formula>NOT(ISERROR(SEARCH("Alta",F10)))</formula>
    </cfRule>
    <cfRule type="containsText" dxfId="231" priority="493" operator="containsText" text="Media">
      <formula>NOT(ISERROR(SEARCH("Media",F10)))</formula>
    </cfRule>
    <cfRule type="containsText" dxfId="230" priority="494" operator="containsText" text="Media">
      <formula>NOT(ISERROR(SEARCH("Media",F10)))</formula>
    </cfRule>
    <cfRule type="containsText" dxfId="229" priority="495" operator="containsText" text="Media">
      <formula>NOT(ISERROR(SEARCH("Media",F10)))</formula>
    </cfRule>
    <cfRule type="containsText" dxfId="228" priority="496" operator="containsText" text="Muy Baja">
      <formula>NOT(ISERROR(SEARCH("Muy Baja",F10)))</formula>
    </cfRule>
    <cfRule type="containsText" dxfId="227" priority="497" operator="containsText" text="Baja">
      <formula>NOT(ISERROR(SEARCH("Baja",F10)))</formula>
    </cfRule>
    <cfRule type="containsText" dxfId="226" priority="498" operator="containsText" text="Muy Baja">
      <formula>NOT(ISERROR(SEARCH("Muy Baja",F10)))</formula>
    </cfRule>
    <cfRule type="containsText" dxfId="225" priority="499" operator="containsText" text="Muy Baja">
      <formula>NOT(ISERROR(SEARCH("Muy Baja",F10)))</formula>
    </cfRule>
    <cfRule type="containsText" dxfId="224" priority="500" operator="containsText" text="Muy Baja">
      <formula>NOT(ISERROR(SEARCH("Muy Baja",F10)))</formula>
    </cfRule>
    <cfRule type="containsText" dxfId="223" priority="501" operator="containsText" text="Muy Baja'Tabla probabilidad'!">
      <formula>NOT(ISERROR(SEARCH("Muy Baja'Tabla probabilidad'!",F10)))</formula>
    </cfRule>
    <cfRule type="containsText" dxfId="222" priority="502" operator="containsText" text="Muy bajo">
      <formula>NOT(ISERROR(SEARCH("Muy bajo",F10)))</formula>
    </cfRule>
    <cfRule type="containsText" dxfId="221" priority="503" operator="containsText" text="Alta">
      <formula>NOT(ISERROR(SEARCH("Alta",F10)))</formula>
    </cfRule>
    <cfRule type="containsText" dxfId="220" priority="504" operator="containsText" text="Media">
      <formula>NOT(ISERROR(SEARCH("Media",F10)))</formula>
    </cfRule>
    <cfRule type="containsText" dxfId="219" priority="505" operator="containsText" text="Baja">
      <formula>NOT(ISERROR(SEARCH("Baja",F10)))</formula>
    </cfRule>
    <cfRule type="containsText" dxfId="218" priority="506" operator="containsText" text="Muy baja">
      <formula>NOT(ISERROR(SEARCH("Muy baja",F10)))</formula>
    </cfRule>
    <cfRule type="cellIs" dxfId="217" priority="509" operator="between">
      <formula>1</formula>
      <formula>2</formula>
    </cfRule>
    <cfRule type="cellIs" dxfId="216" priority="510" operator="between">
      <formula>0</formula>
      <formula>2</formula>
    </cfRule>
  </conditionalFormatting>
  <conditionalFormatting sqref="G10 G20 G30 G40 G50">
    <cfRule type="containsText" dxfId="215" priority="482" operator="containsText" text="Catastrófico">
      <formula>NOT(ISERROR(SEARCH("Catastrófico",G10)))</formula>
    </cfRule>
    <cfRule type="containsText" dxfId="214" priority="483" operator="containsText" text="Mayor">
      <formula>NOT(ISERROR(SEARCH("Mayor",G10)))</formula>
    </cfRule>
    <cfRule type="containsText" dxfId="213" priority="484" operator="containsText" text="Alta">
      <formula>NOT(ISERROR(SEARCH("Alta",G10)))</formula>
    </cfRule>
    <cfRule type="containsText" dxfId="212" priority="485" operator="containsText" text="Moderado">
      <formula>NOT(ISERROR(SEARCH("Moderado",G10)))</formula>
    </cfRule>
    <cfRule type="containsText" dxfId="211" priority="486" operator="containsText" text="Menor">
      <formula>NOT(ISERROR(SEARCH("Menor",G10)))</formula>
    </cfRule>
    <cfRule type="containsText" dxfId="210" priority="487" operator="containsText" text="Leve">
      <formula>NOT(ISERROR(SEARCH("Leve",G10)))</formula>
    </cfRule>
  </conditionalFormatting>
  <conditionalFormatting sqref="H10:I10 H20:I20 H30:I30 H40 H50">
    <cfRule type="containsText" dxfId="209" priority="477" operator="containsText" text="Extremo">
      <formula>NOT(ISERROR(SEARCH("Extremo",H10)))</formula>
    </cfRule>
    <cfRule type="containsText" dxfId="208" priority="478" operator="containsText" text="Alto">
      <formula>NOT(ISERROR(SEARCH("Alto",H10)))</formula>
    </cfRule>
    <cfRule type="containsText" dxfId="207" priority="479" operator="containsText" text="Bajo">
      <formula>NOT(ISERROR(SEARCH("Bajo",H10)))</formula>
    </cfRule>
    <cfRule type="containsText" dxfId="206" priority="480" operator="containsText" text="Moderado">
      <formula>NOT(ISERROR(SEARCH("Moderado",H10)))</formula>
    </cfRule>
    <cfRule type="containsText" dxfId="205" priority="481" operator="containsText" text="Extremo">
      <formula>NOT(ISERROR(SEARCH("Extremo",H10)))</formula>
    </cfRule>
  </conditionalFormatting>
  <conditionalFormatting sqref="I50">
    <cfRule type="containsText" dxfId="204" priority="5" operator="containsText" text="Extremo">
      <formula>NOT(ISERROR(SEARCH("Extremo",I50)))</formula>
    </cfRule>
  </conditionalFormatting>
  <conditionalFormatting sqref="I50">
    <cfRule type="containsText" dxfId="203" priority="33" operator="containsText" text="Alto">
      <formula>NOT(ISERROR(SEARCH("Alto",I50)))</formula>
    </cfRule>
    <cfRule type="containsText" dxfId="202" priority="34" operator="containsText" text="Bajo">
      <formula>NOT(ISERROR(SEARCH("Bajo",I50)))</formula>
    </cfRule>
    <cfRule type="containsText" dxfId="201" priority="35" operator="containsText" text="Moderado">
      <formula>NOT(ISERROR(SEARCH("Moderado",I50)))</formula>
    </cfRule>
    <cfRule type="containsText" dxfId="200" priority="36" operator="containsText" text="Extremo">
      <formula>NOT(ISERROR(SEARCH("Extremo",I50)))</formula>
    </cfRule>
  </conditionalFormatting>
  <conditionalFormatting sqref="J10:J49">
    <cfRule type="containsText" dxfId="199" priority="446" operator="containsText" text="Muy Alta">
      <formula>NOT(ISERROR(SEARCH("Muy Alta",J10)))</formula>
    </cfRule>
    <cfRule type="containsText" dxfId="198" priority="447" operator="containsText" text="Alta">
      <formula>NOT(ISERROR(SEARCH("Alta",J10)))</formula>
    </cfRule>
    <cfRule type="containsText" dxfId="197" priority="448" operator="containsText" text="Media">
      <formula>NOT(ISERROR(SEARCH("Media",J10)))</formula>
    </cfRule>
    <cfRule type="containsText" dxfId="196" priority="449" operator="containsText" text="Baja">
      <formula>NOT(ISERROR(SEARCH("Baja",J10)))</formula>
    </cfRule>
    <cfRule type="containsText" dxfId="195" priority="450" operator="containsText" text="Muy Baja">
      <formula>NOT(ISERROR(SEARCH("Muy Baja",J10)))</formula>
    </cfRule>
  </conditionalFormatting>
  <conditionalFormatting sqref="J10:J59">
    <cfRule type="containsText" dxfId="194" priority="130" operator="containsText" text="Muy Baja">
      <formula>NOT(ISERROR(SEARCH("Muy Baja",J10)))</formula>
    </cfRule>
  </conditionalFormatting>
  <conditionalFormatting sqref="J50:J59">
    <cfRule type="containsText" dxfId="193" priority="12" operator="containsText" text="Muy Baja">
      <formula>NOT(ISERROR(SEARCH("Muy Baja",J50)))</formula>
    </cfRule>
    <cfRule type="containsText" dxfId="192" priority="18" operator="containsText" text="Muy Alta">
      <formula>NOT(ISERROR(SEARCH("Muy Alta",J50)))</formula>
    </cfRule>
    <cfRule type="containsText" dxfId="191" priority="19" operator="containsText" text="Alta">
      <formula>NOT(ISERROR(SEARCH("Alta",J50)))</formula>
    </cfRule>
    <cfRule type="containsText" dxfId="190" priority="20" operator="containsText" text="Media">
      <formula>NOT(ISERROR(SEARCH("Media",J50)))</formula>
    </cfRule>
    <cfRule type="containsText" dxfId="189" priority="21" operator="containsText" text="Baja">
      <formula>NOT(ISERROR(SEARCH("Baja",J50)))</formula>
    </cfRule>
  </conditionalFormatting>
  <conditionalFormatting sqref="K10:K59">
    <cfRule type="containsText" dxfId="188" priority="13" operator="containsText" text="Catastrófico">
      <formula>NOT(ISERROR(SEARCH("Catastrófico",K10)))</formula>
    </cfRule>
    <cfRule type="containsText" dxfId="187" priority="14" operator="containsText" text="Moderado">
      <formula>NOT(ISERROR(SEARCH("Moderado",K10)))</formula>
    </cfRule>
    <cfRule type="containsText" dxfId="186" priority="15" operator="containsText" text="Menor">
      <formula>NOT(ISERROR(SEARCH("Menor",K10)))</formula>
    </cfRule>
    <cfRule type="containsText" dxfId="185" priority="16" operator="containsText" text="Leve">
      <formula>NOT(ISERROR(SEARCH("Leve",K10)))</formula>
    </cfRule>
    <cfRule type="containsText" dxfId="184" priority="17" operator="containsText" text="Mayor">
      <formula>NOT(ISERROR(SEARCH("Mayor",K10)))</formula>
    </cfRule>
  </conditionalFormatting>
  <conditionalFormatting sqref="M10 M20 M30 M40">
    <cfRule type="containsText" dxfId="183" priority="451" operator="containsText" text="Extremo">
      <formula>NOT(ISERROR(SEARCH("Extremo",M10)))</formula>
    </cfRule>
    <cfRule type="containsText" dxfId="182" priority="452" operator="containsText" text="Alto">
      <formula>NOT(ISERROR(SEARCH("Alto",M10)))</formula>
    </cfRule>
    <cfRule type="containsText" dxfId="181" priority="453" operator="containsText" text="Moderado">
      <formula>NOT(ISERROR(SEARCH("Moderado",M10)))</formula>
    </cfRule>
    <cfRule type="containsText" dxfId="180" priority="454" operator="containsText" text="Menor">
      <formula>NOT(ISERROR(SEARCH("Menor",M10)))</formula>
    </cfRule>
    <cfRule type="containsText" dxfId="179" priority="455" operator="containsText" text="Bajo">
      <formula>NOT(ISERROR(SEARCH("Bajo",M10)))</formula>
    </cfRule>
    <cfRule type="containsText" dxfId="178" priority="456" operator="containsText" text="Moderado">
      <formula>NOT(ISERROR(SEARCH("Moderado",M10)))</formula>
    </cfRule>
    <cfRule type="containsText" dxfId="177" priority="457" operator="containsText" text="Extremo">
      <formula>NOT(ISERROR(SEARCH("Extremo",M10)))</formula>
    </cfRule>
    <cfRule type="containsText" dxfId="176" priority="458" operator="containsText" text="Baja">
      <formula>NOT(ISERROR(SEARCH("Baja",M10)))</formula>
    </cfRule>
    <cfRule type="containsText" dxfId="175" priority="459" operator="containsText" text="Alto">
      <formula>NOT(ISERROR(SEARCH("Alto",M10)))</formula>
    </cfRule>
  </conditionalFormatting>
  <conditionalFormatting sqref="M50">
    <cfRule type="containsText" dxfId="174" priority="23" operator="containsText" text="Extremo">
      <formula>NOT(ISERROR(SEARCH("Extremo",M50)))</formula>
    </cfRule>
    <cfRule type="containsText" dxfId="173" priority="24" operator="containsText" text="Alto">
      <formula>NOT(ISERROR(SEARCH("Alto",M50)))</formula>
    </cfRule>
    <cfRule type="containsText" dxfId="172" priority="25" operator="containsText" text="Moderado">
      <formula>NOT(ISERROR(SEARCH("Moderado",M50)))</formula>
    </cfRule>
    <cfRule type="containsText" dxfId="171" priority="26" operator="containsText" text="Menor">
      <formula>NOT(ISERROR(SEARCH("Menor",M50)))</formula>
    </cfRule>
    <cfRule type="containsText" dxfId="170" priority="27" operator="containsText" text="Bajo">
      <formula>NOT(ISERROR(SEARCH("Bajo",M50)))</formula>
    </cfRule>
    <cfRule type="containsText" dxfId="169" priority="28" operator="containsText" text="Moderado">
      <formula>NOT(ISERROR(SEARCH("Moderado",M50)))</formula>
    </cfRule>
    <cfRule type="containsText" dxfId="168" priority="29" operator="containsText" text="Extremo">
      <formula>NOT(ISERROR(SEARCH("Extremo",M50)))</formula>
    </cfRule>
    <cfRule type="containsText" dxfId="167" priority="30" operator="containsText" text="Baja">
      <formula>NOT(ISERROR(SEARCH("Baja",M50)))</formula>
    </cfRule>
    <cfRule type="containsText" dxfId="166" priority="31" operator="containsText" text="Alto">
      <formula>NOT(ISERROR(SEARCH("Alto",M50)))</formula>
    </cfRule>
  </conditionalFormatting>
  <dataValidations count="1">
    <dataValidation type="list" allowBlank="1" showInputMessage="1" showErrorMessage="1" sqref="D10:D5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07"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08"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zoomScale="70" zoomScaleNormal="70" workbookViewId="0">
      <selection activeCell="M17" sqref="M17"/>
    </sheetView>
  </sheetViews>
  <sheetFormatPr baseColWidth="10" defaultColWidth="11.42578125" defaultRowHeight="15"/>
  <cols>
    <col min="2" max="2" width="24.28515625" customWidth="1"/>
    <col min="3" max="3" width="62.85546875" customWidth="1"/>
    <col min="4" max="4" width="10.28515625" bestFit="1" customWidth="1"/>
    <col min="5" max="5" width="84.28515625" style="42" customWidth="1"/>
    <col min="6" max="6" width="24.7109375" customWidth="1"/>
    <col min="7" max="7" width="11.5703125" customWidth="1"/>
    <col min="8" max="8" width="13.7109375" customWidth="1"/>
    <col min="9" max="9" width="28.5703125" hidden="1" customWidth="1"/>
    <col min="10" max="13" width="11.5703125" customWidth="1"/>
    <col min="32" max="137" width="11.42578125" style="2"/>
  </cols>
  <sheetData>
    <row r="1" spans="1:137" s="2" customFormat="1">
      <c r="E1" s="39"/>
    </row>
    <row r="2" spans="1:137" ht="24" thickBot="1">
      <c r="A2" s="2"/>
      <c r="B2" s="513" t="s">
        <v>396</v>
      </c>
      <c r="C2" s="513"/>
      <c r="D2" s="513"/>
      <c r="E2" s="513"/>
      <c r="F2" s="78"/>
      <c r="G2" s="2"/>
      <c r="H2" s="2"/>
      <c r="I2" s="2"/>
      <c r="J2" s="2"/>
      <c r="K2" s="2"/>
      <c r="L2" s="2"/>
      <c r="M2" s="2"/>
      <c r="N2" s="2"/>
      <c r="O2" s="2"/>
      <c r="P2" s="2"/>
      <c r="Q2" s="2"/>
      <c r="R2" s="2"/>
      <c r="S2" s="2"/>
      <c r="T2" s="2"/>
      <c r="U2" s="2"/>
      <c r="V2" s="2"/>
      <c r="W2" s="2"/>
      <c r="X2" s="2"/>
      <c r="Y2" s="2"/>
      <c r="Z2" s="2"/>
      <c r="AA2" s="2"/>
      <c r="AB2" s="2"/>
      <c r="AC2" s="2"/>
      <c r="AD2" s="2"/>
      <c r="AE2" s="2"/>
    </row>
    <row r="3" spans="1:137" ht="16.5" thickTop="1" thickBot="1">
      <c r="A3" s="2"/>
      <c r="B3" s="10"/>
      <c r="C3" s="10"/>
      <c r="D3" s="10"/>
      <c r="E3" s="40"/>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6"/>
      <c r="C4" s="243" t="s">
        <v>397</v>
      </c>
      <c r="D4" s="244"/>
      <c r="E4" s="245" t="s">
        <v>398</v>
      </c>
      <c r="F4" s="58"/>
      <c r="G4" s="2"/>
      <c r="H4" s="2"/>
      <c r="I4" s="2"/>
      <c r="J4" s="2"/>
      <c r="K4" s="2"/>
      <c r="L4" s="2"/>
      <c r="M4" s="2"/>
      <c r="N4" s="2"/>
      <c r="O4" s="2"/>
      <c r="P4" s="2"/>
      <c r="Q4" s="2"/>
      <c r="R4" s="2"/>
      <c r="S4" s="2"/>
      <c r="T4" s="2"/>
      <c r="U4" s="2"/>
      <c r="V4" s="2"/>
      <c r="W4" s="2"/>
      <c r="X4" s="2"/>
      <c r="Y4" s="2"/>
      <c r="Z4" s="2"/>
      <c r="AA4" s="2"/>
      <c r="AB4" s="2"/>
      <c r="AC4" s="2"/>
      <c r="AD4" s="2"/>
      <c r="AE4" s="2"/>
    </row>
    <row r="5" spans="1:137" ht="40.5">
      <c r="A5" s="2"/>
      <c r="B5" s="56"/>
      <c r="C5" s="59" t="s">
        <v>399</v>
      </c>
      <c r="D5" s="59"/>
      <c r="E5" s="59" t="s">
        <v>400</v>
      </c>
      <c r="F5" s="57" t="s">
        <v>398</v>
      </c>
      <c r="G5" s="2"/>
      <c r="H5" s="2"/>
      <c r="I5" s="2"/>
      <c r="J5" s="2"/>
      <c r="K5" s="2"/>
      <c r="L5" s="2"/>
      <c r="M5" s="2"/>
      <c r="N5" s="2"/>
      <c r="O5" s="2"/>
      <c r="P5" s="2"/>
      <c r="Q5" s="2"/>
      <c r="R5" s="2"/>
      <c r="S5" s="2"/>
      <c r="T5" s="2"/>
      <c r="U5" s="2"/>
      <c r="V5" s="2"/>
      <c r="W5" s="2"/>
      <c r="X5" s="2"/>
      <c r="Y5" s="2"/>
      <c r="Z5" s="2"/>
      <c r="AA5" s="2"/>
      <c r="AB5" s="2"/>
      <c r="AC5" s="2"/>
      <c r="AD5" s="2"/>
      <c r="AE5" s="2"/>
    </row>
    <row r="6" spans="1:137" ht="20.25">
      <c r="A6" s="2"/>
      <c r="B6" s="60" t="s">
        <v>401</v>
      </c>
      <c r="C6" s="246" t="s">
        <v>402</v>
      </c>
      <c r="D6" s="247">
        <v>0.04</v>
      </c>
      <c r="E6" s="248" t="s">
        <v>403</v>
      </c>
      <c r="F6" s="88">
        <v>1</v>
      </c>
      <c r="G6" s="2"/>
      <c r="H6" s="45"/>
      <c r="I6" s="2"/>
      <c r="J6" s="2"/>
      <c r="K6" s="2"/>
      <c r="L6" s="2"/>
      <c r="M6" s="2"/>
      <c r="N6" s="2"/>
      <c r="O6" s="2"/>
      <c r="P6" s="2"/>
      <c r="Q6" s="2"/>
      <c r="R6" s="2"/>
      <c r="S6" s="2"/>
      <c r="T6" s="2"/>
      <c r="U6" s="2"/>
      <c r="V6" s="2"/>
      <c r="W6" s="2"/>
      <c r="X6" s="2"/>
      <c r="Y6" s="2"/>
      <c r="Z6" s="2"/>
      <c r="AA6" s="2"/>
      <c r="AB6" s="2"/>
      <c r="AC6" s="2"/>
      <c r="AD6" s="2"/>
      <c r="AE6" s="2"/>
    </row>
    <row r="7" spans="1:137" ht="20.25">
      <c r="A7" s="2"/>
      <c r="B7" s="61" t="s">
        <v>404</v>
      </c>
      <c r="C7" s="246" t="s">
        <v>405</v>
      </c>
      <c r="D7" s="247">
        <v>0.09</v>
      </c>
      <c r="E7" s="248" t="s">
        <v>406</v>
      </c>
      <c r="F7" s="88">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2" t="s">
        <v>407</v>
      </c>
      <c r="C8" s="246" t="s">
        <v>408</v>
      </c>
      <c r="D8" s="247">
        <v>0.28999999999999998</v>
      </c>
      <c r="E8" s="248" t="s">
        <v>409</v>
      </c>
      <c r="F8" s="88">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3" t="s">
        <v>410</v>
      </c>
      <c r="C9" s="246" t="s">
        <v>411</v>
      </c>
      <c r="D9" s="247">
        <v>0.49</v>
      </c>
      <c r="E9" s="248" t="s">
        <v>412</v>
      </c>
      <c r="F9" s="88">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4" t="s">
        <v>413</v>
      </c>
      <c r="C10" s="246" t="s">
        <v>414</v>
      </c>
      <c r="D10" s="247">
        <v>1</v>
      </c>
      <c r="E10" s="248" t="s">
        <v>415</v>
      </c>
      <c r="F10" s="88">
        <v>5</v>
      </c>
      <c r="G10" s="2"/>
      <c r="H10" s="2"/>
      <c r="I10" s="81" t="s">
        <v>416</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1"/>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39"/>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39"/>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14" t="s">
        <v>417</v>
      </c>
      <c r="C14" s="514"/>
      <c r="D14" s="514"/>
      <c r="E14" s="514"/>
      <c r="F14" s="86"/>
      <c r="G14" s="55"/>
      <c r="H14" s="2"/>
      <c r="I14" s="2"/>
      <c r="J14" s="2"/>
      <c r="K14" s="2"/>
      <c r="L14" s="2"/>
      <c r="M14" s="2"/>
      <c r="N14" s="2"/>
      <c r="O14" s="2"/>
      <c r="P14" s="2"/>
      <c r="Q14" s="2"/>
      <c r="R14" s="2"/>
      <c r="S14" s="2"/>
      <c r="T14" s="2"/>
      <c r="U14" s="2"/>
      <c r="V14" s="2"/>
      <c r="W14" s="2"/>
      <c r="X14" s="2"/>
      <c r="Y14" s="2"/>
      <c r="Z14" s="2"/>
      <c r="AA14" s="2"/>
      <c r="AB14" s="2"/>
      <c r="AC14" s="2"/>
      <c r="AD14" s="2"/>
      <c r="AE14" s="2"/>
    </row>
    <row r="15" spans="1:137" ht="20.25">
      <c r="A15" s="2"/>
      <c r="B15" s="67"/>
      <c r="C15" s="85"/>
      <c r="D15" s="85"/>
      <c r="E15" s="85"/>
      <c r="F15" s="6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68" customFormat="1" ht="20.25">
      <c r="A16" s="66"/>
      <c r="B16" s="67"/>
      <c r="C16" s="512" t="s">
        <v>301</v>
      </c>
      <c r="D16" s="512"/>
      <c r="E16" s="512"/>
      <c r="F16" s="67"/>
      <c r="G16" s="66"/>
      <c r="H16" s="66"/>
      <c r="I16" s="82" t="s">
        <v>296</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row>
    <row r="17" spans="1:137" s="68" customFormat="1" ht="30.75" customHeight="1">
      <c r="A17" s="66"/>
      <c r="B17" s="60" t="s">
        <v>418</v>
      </c>
      <c r="C17" s="510" t="s">
        <v>419</v>
      </c>
      <c r="D17" s="510"/>
      <c r="E17" s="510"/>
      <c r="F17" s="88">
        <v>1</v>
      </c>
      <c r="G17" s="66"/>
      <c r="H17" s="66"/>
      <c r="I17" s="81" t="s">
        <v>301</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row>
    <row r="18" spans="1:137" s="68" customFormat="1" ht="30.75" customHeight="1">
      <c r="A18" s="66"/>
      <c r="B18" s="61" t="s">
        <v>420</v>
      </c>
      <c r="C18" s="510" t="s">
        <v>421</v>
      </c>
      <c r="D18" s="510"/>
      <c r="E18" s="510"/>
      <c r="F18" s="88">
        <v>2</v>
      </c>
      <c r="G18" s="66"/>
      <c r="H18" s="66"/>
      <c r="I18" s="81" t="s">
        <v>422</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row>
    <row r="19" spans="1:137" s="68" customFormat="1" ht="30.75" customHeight="1">
      <c r="A19" s="66"/>
      <c r="B19" s="62" t="s">
        <v>423</v>
      </c>
      <c r="C19" s="510" t="s">
        <v>302</v>
      </c>
      <c r="D19" s="510"/>
      <c r="E19" s="510"/>
      <c r="F19" s="88">
        <v>3</v>
      </c>
      <c r="G19" s="66"/>
      <c r="H19" s="66"/>
      <c r="I19" s="81" t="s">
        <v>390</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row>
    <row r="20" spans="1:137" s="68" customFormat="1" ht="30.75" customHeight="1">
      <c r="A20" s="66"/>
      <c r="B20" s="63" t="s">
        <v>424</v>
      </c>
      <c r="C20" s="510" t="s">
        <v>321</v>
      </c>
      <c r="D20" s="510"/>
      <c r="E20" s="510"/>
      <c r="F20" s="88">
        <v>4</v>
      </c>
      <c r="G20" s="66"/>
      <c r="H20" s="66"/>
      <c r="I20" s="81" t="s">
        <v>425</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row>
    <row r="21" spans="1:137" s="68" customFormat="1" ht="30.75" customHeight="1">
      <c r="A21" s="66"/>
      <c r="B21" s="64" t="s">
        <v>426</v>
      </c>
      <c r="C21" s="510" t="s">
        <v>337</v>
      </c>
      <c r="D21" s="510"/>
      <c r="E21" s="510"/>
      <c r="F21" s="88">
        <v>5</v>
      </c>
      <c r="G21" s="66"/>
      <c r="H21" s="66"/>
      <c r="I21" s="81" t="str">
        <f>C48</f>
        <v>Interrupción o afectación en la prestación del servicio administrativo</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row>
    <row r="22" spans="1:137" s="68" customFormat="1" ht="20.25">
      <c r="A22" s="66"/>
      <c r="B22" s="74"/>
      <c r="C22" s="65"/>
      <c r="D22" s="65"/>
      <c r="E22" s="65"/>
      <c r="F22" s="75"/>
      <c r="G22" s="66"/>
      <c r="H22" s="66"/>
      <c r="I22" s="81" t="str">
        <f>C56</f>
        <v>Afectación Ambiental</v>
      </c>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row>
    <row r="23" spans="1:137" s="68" customFormat="1" ht="20.25">
      <c r="A23" s="66"/>
      <c r="B23" s="74"/>
      <c r="C23" s="65"/>
      <c r="D23" s="65"/>
      <c r="E23" s="65"/>
      <c r="F23" s="75"/>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row>
    <row r="24" spans="1:137" s="68" customFormat="1" ht="20.25">
      <c r="A24" s="66"/>
      <c r="B24" s="67"/>
      <c r="C24" s="511" t="s">
        <v>422</v>
      </c>
      <c r="D24" s="511"/>
      <c r="E24" s="511"/>
      <c r="F24" s="75"/>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row>
    <row r="25" spans="1:137" s="68" customFormat="1" ht="20.25">
      <c r="A25" s="66"/>
      <c r="B25" s="69" t="s">
        <v>418</v>
      </c>
      <c r="C25" s="510" t="s">
        <v>427</v>
      </c>
      <c r="D25" s="510"/>
      <c r="E25" s="510"/>
      <c r="F25" s="88">
        <v>1</v>
      </c>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row>
    <row r="26" spans="1:137" s="68" customFormat="1" ht="20.25">
      <c r="A26" s="66"/>
      <c r="B26" s="70" t="s">
        <v>420</v>
      </c>
      <c r="C26" s="510" t="s">
        <v>428</v>
      </c>
      <c r="D26" s="510"/>
      <c r="E26" s="510"/>
      <c r="F26" s="88">
        <v>2</v>
      </c>
      <c r="G26" s="66"/>
      <c r="H26" s="66"/>
      <c r="I26" s="74"/>
      <c r="J26" s="74"/>
      <c r="K26" s="74"/>
      <c r="L26" s="74"/>
      <c r="M26" s="74"/>
      <c r="N26" s="74"/>
      <c r="O26" s="74"/>
      <c r="P26" s="74"/>
      <c r="Q26" s="74"/>
      <c r="R26" s="74"/>
      <c r="S26" s="74"/>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row>
    <row r="27" spans="1:137" s="68" customFormat="1" ht="20.25">
      <c r="A27" s="66"/>
      <c r="B27" s="71" t="s">
        <v>423</v>
      </c>
      <c r="C27" s="510" t="s">
        <v>429</v>
      </c>
      <c r="D27" s="510"/>
      <c r="E27" s="510"/>
      <c r="F27" s="88">
        <v>3</v>
      </c>
      <c r="G27" s="66"/>
      <c r="H27" s="66"/>
      <c r="I27" s="7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4"/>
      <c r="K27" s="74"/>
      <c r="L27" s="74"/>
      <c r="M27" s="74"/>
      <c r="N27" s="74"/>
      <c r="O27" s="74"/>
      <c r="P27" s="74"/>
      <c r="Q27" s="74"/>
      <c r="R27" s="74"/>
      <c r="S27" s="74"/>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row>
    <row r="28" spans="1:137" s="68" customFormat="1" ht="20.25">
      <c r="A28" s="66"/>
      <c r="B28" s="72" t="s">
        <v>424</v>
      </c>
      <c r="C28" s="510" t="s">
        <v>430</v>
      </c>
      <c r="D28" s="510"/>
      <c r="E28" s="510"/>
      <c r="F28" s="88">
        <v>4</v>
      </c>
      <c r="G28" s="66"/>
      <c r="H28" s="66"/>
      <c r="I28" s="74" t="str">
        <v xml:space="preserve">Si el hecho llegara a presentarse, tendría bajo impacto o efecto sobre la entidad.
</v>
      </c>
      <c r="J28" s="74"/>
      <c r="K28" s="74"/>
      <c r="L28" s="74"/>
      <c r="M28" s="74"/>
      <c r="N28" s="74"/>
      <c r="O28" s="74"/>
      <c r="P28" s="74"/>
      <c r="Q28" s="74"/>
      <c r="R28" s="74"/>
      <c r="S28" s="74"/>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row>
    <row r="29" spans="1:137" s="68" customFormat="1" ht="20.25">
      <c r="A29" s="66"/>
      <c r="B29" s="73" t="s">
        <v>426</v>
      </c>
      <c r="C29" s="510" t="s">
        <v>431</v>
      </c>
      <c r="D29" s="510"/>
      <c r="E29" s="510"/>
      <c r="F29" s="88">
        <v>5</v>
      </c>
      <c r="G29" s="66"/>
      <c r="H29" s="66"/>
      <c r="I29" s="74" t="str">
        <v xml:space="preserve">Si el hecho llegara a presentarse, tendría medianas consecuencias o efectos sobre la entidad.
</v>
      </c>
      <c r="J29" s="74"/>
      <c r="K29" s="74"/>
      <c r="L29" s="74"/>
      <c r="M29" s="74"/>
      <c r="N29" s="74"/>
      <c r="O29" s="74"/>
      <c r="P29" s="74"/>
      <c r="Q29" s="74"/>
      <c r="R29" s="74"/>
      <c r="S29" s="74"/>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row>
    <row r="30" spans="1:137" s="68" customFormat="1" ht="20.25">
      <c r="A30" s="66"/>
      <c r="B30" s="74"/>
      <c r="C30" s="65"/>
      <c r="D30" s="65"/>
      <c r="E30" s="65"/>
      <c r="F30" s="75"/>
      <c r="G30" s="66"/>
      <c r="H30" s="66"/>
      <c r="I30" s="74" t="str">
        <v xml:space="preserve">Si el hecho llegara a presentarse, tendría altas consecuencias o efectos sobre la entidad
</v>
      </c>
      <c r="J30" s="74"/>
      <c r="K30" s="74"/>
      <c r="L30" s="74"/>
      <c r="M30" s="74"/>
      <c r="N30" s="74"/>
      <c r="O30" s="74"/>
      <c r="P30" s="74"/>
      <c r="Q30" s="74"/>
      <c r="R30" s="74"/>
      <c r="S30" s="74"/>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row>
    <row r="31" spans="1:137" s="66" customFormat="1" ht="20.25">
      <c r="B31" s="76"/>
      <c r="C31" s="76"/>
      <c r="D31" s="76"/>
      <c r="E31" s="76"/>
      <c r="F31" s="75"/>
      <c r="I31" s="74" t="str">
        <v xml:space="preserve">Si el hecho llegara a presentarse, tendría desastrosas consecuencias o efectos sobre la entidad.
</v>
      </c>
      <c r="J31" s="74"/>
      <c r="K31" s="74"/>
      <c r="L31" s="74"/>
      <c r="M31" s="74"/>
      <c r="N31" s="74"/>
      <c r="O31" s="74"/>
      <c r="P31" s="74"/>
      <c r="Q31" s="74"/>
      <c r="R31" s="74"/>
      <c r="S31" s="74"/>
    </row>
    <row r="32" spans="1:137" s="66" customFormat="1" ht="20.25">
      <c r="B32" s="87"/>
      <c r="C32" s="512" t="s">
        <v>390</v>
      </c>
      <c r="D32" s="512"/>
      <c r="E32" s="512"/>
      <c r="F32" s="75"/>
      <c r="I32" s="74"/>
      <c r="J32" s="74"/>
      <c r="K32" s="74"/>
      <c r="L32" s="74"/>
      <c r="M32" s="74"/>
      <c r="N32" s="74"/>
      <c r="O32" s="74"/>
      <c r="P32" s="74"/>
      <c r="Q32" s="74"/>
      <c r="R32" s="74"/>
      <c r="S32" s="74"/>
    </row>
    <row r="33" spans="2:19" s="66" customFormat="1" ht="20.25">
      <c r="B33" s="60" t="s">
        <v>418</v>
      </c>
      <c r="C33" s="510" t="s">
        <v>432</v>
      </c>
      <c r="D33" s="510"/>
      <c r="E33" s="510"/>
      <c r="F33" s="88">
        <v>1</v>
      </c>
      <c r="I33" s="7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4"/>
      <c r="K33" s="74"/>
      <c r="L33" s="74"/>
      <c r="M33" s="74"/>
      <c r="N33" s="74"/>
      <c r="O33" s="74"/>
      <c r="P33" s="74"/>
      <c r="Q33" s="74"/>
      <c r="R33" s="74"/>
      <c r="S33" s="74"/>
    </row>
    <row r="34" spans="2:19" s="66" customFormat="1" ht="20.25">
      <c r="B34" s="61" t="s">
        <v>420</v>
      </c>
      <c r="C34" s="510" t="s">
        <v>433</v>
      </c>
      <c r="D34" s="510"/>
      <c r="E34" s="510"/>
      <c r="F34" s="88">
        <v>2</v>
      </c>
      <c r="I34" s="74" t="str">
        <v xml:space="preserve">Si el hecho llegara a presentarse, tendría bajo impacto o efecto sobre la entidad.
</v>
      </c>
      <c r="J34" s="74"/>
      <c r="K34" s="74"/>
      <c r="L34" s="74"/>
      <c r="M34" s="74"/>
      <c r="N34" s="74"/>
      <c r="O34" s="74"/>
      <c r="P34" s="74"/>
      <c r="Q34" s="74"/>
      <c r="R34" s="74"/>
      <c r="S34" s="74"/>
    </row>
    <row r="35" spans="2:19" s="66" customFormat="1" ht="20.25">
      <c r="B35" s="62" t="s">
        <v>423</v>
      </c>
      <c r="C35" s="510" t="s">
        <v>434</v>
      </c>
      <c r="D35" s="510"/>
      <c r="E35" s="510"/>
      <c r="F35" s="88">
        <v>3</v>
      </c>
      <c r="I35" s="74" t="str">
        <v xml:space="preserve">Si el hecho llegara a presentarse, tendría medianas consecuencias o efectos sobre la entidad.
</v>
      </c>
      <c r="J35" s="74"/>
      <c r="K35" s="74"/>
      <c r="L35" s="74"/>
      <c r="M35" s="74"/>
      <c r="N35" s="74"/>
      <c r="O35" s="74"/>
      <c r="P35" s="74"/>
      <c r="Q35" s="74"/>
      <c r="R35" s="74"/>
      <c r="S35" s="74"/>
    </row>
    <row r="36" spans="2:19" s="66" customFormat="1" ht="20.25">
      <c r="B36" s="63" t="s">
        <v>424</v>
      </c>
      <c r="C36" s="510" t="s">
        <v>435</v>
      </c>
      <c r="D36" s="510"/>
      <c r="E36" s="510"/>
      <c r="F36" s="88">
        <v>4</v>
      </c>
      <c r="I36" s="74" t="str">
        <v xml:space="preserve">Si el hecho llegara a presentarse, tendría altas consecuencias o efectos sobre la entidad
</v>
      </c>
      <c r="J36" s="74"/>
      <c r="K36" s="74"/>
      <c r="L36" s="74"/>
      <c r="M36" s="74"/>
      <c r="N36" s="74"/>
      <c r="O36" s="74"/>
      <c r="P36" s="74"/>
      <c r="Q36" s="74"/>
      <c r="R36" s="74"/>
      <c r="S36" s="74"/>
    </row>
    <row r="37" spans="2:19" s="66" customFormat="1" ht="20.25">
      <c r="B37" s="64" t="s">
        <v>426</v>
      </c>
      <c r="C37" s="510" t="s">
        <v>436</v>
      </c>
      <c r="D37" s="510"/>
      <c r="E37" s="510"/>
      <c r="F37" s="88">
        <v>5</v>
      </c>
      <c r="I37" s="74" t="str">
        <v xml:space="preserve">Si el hecho llegara a presentarse, tendría desastrosas consecuencias o efectos sobre la entidad.
</v>
      </c>
      <c r="J37" s="74"/>
      <c r="K37" s="74"/>
      <c r="L37" s="74"/>
      <c r="M37" s="74"/>
      <c r="N37" s="74"/>
      <c r="O37" s="74"/>
      <c r="P37" s="74"/>
      <c r="Q37" s="74"/>
      <c r="R37" s="74"/>
      <c r="S37" s="74"/>
    </row>
    <row r="38" spans="2:19" s="66" customFormat="1" ht="20.25">
      <c r="B38" s="76"/>
      <c r="C38" s="76"/>
      <c r="D38" s="76"/>
      <c r="E38" s="76"/>
      <c r="F38" s="75"/>
      <c r="I38" s="74"/>
      <c r="J38" s="74"/>
      <c r="K38" s="74"/>
      <c r="L38" s="74"/>
      <c r="M38" s="74"/>
      <c r="N38" s="74"/>
      <c r="O38" s="74"/>
      <c r="P38" s="74"/>
      <c r="Q38" s="74"/>
      <c r="R38" s="74"/>
      <c r="S38" s="74"/>
    </row>
    <row r="39" spans="2:19" s="66" customFormat="1" ht="20.25">
      <c r="B39" s="76"/>
      <c r="C39" s="76"/>
      <c r="D39" s="76"/>
      <c r="E39" s="76"/>
      <c r="F39" s="75"/>
    </row>
    <row r="40" spans="2:19" s="66" customFormat="1" ht="20.25">
      <c r="B40" s="67"/>
      <c r="C40" s="512" t="s">
        <v>425</v>
      </c>
      <c r="D40" s="512"/>
      <c r="E40" s="512"/>
      <c r="F40" s="75"/>
    </row>
    <row r="41" spans="2:19" s="66" customFormat="1" ht="20.25">
      <c r="B41" s="89" t="s">
        <v>418</v>
      </c>
      <c r="C41" s="510" t="s">
        <v>437</v>
      </c>
      <c r="D41" s="510"/>
      <c r="E41" s="510"/>
      <c r="F41" s="88">
        <v>1</v>
      </c>
    </row>
    <row r="42" spans="2:19" s="66" customFormat="1" ht="20.25">
      <c r="B42" s="90" t="s">
        <v>420</v>
      </c>
      <c r="C42" s="510" t="s">
        <v>438</v>
      </c>
      <c r="D42" s="510"/>
      <c r="E42" s="510"/>
      <c r="F42" s="88">
        <v>2</v>
      </c>
    </row>
    <row r="43" spans="2:19" s="66" customFormat="1" ht="20.25">
      <c r="B43" s="91" t="s">
        <v>423</v>
      </c>
      <c r="C43" s="510" t="s">
        <v>439</v>
      </c>
      <c r="D43" s="510"/>
      <c r="E43" s="510"/>
      <c r="F43" s="88">
        <v>3</v>
      </c>
    </row>
    <row r="44" spans="2:19" s="66" customFormat="1" ht="20.25">
      <c r="B44" s="92" t="s">
        <v>424</v>
      </c>
      <c r="C44" s="510" t="s">
        <v>440</v>
      </c>
      <c r="D44" s="510"/>
      <c r="E44" s="510"/>
      <c r="F44" s="88">
        <v>4</v>
      </c>
    </row>
    <row r="45" spans="2:19" s="66" customFormat="1" ht="20.25">
      <c r="B45" s="93" t="s">
        <v>426</v>
      </c>
      <c r="C45" s="510" t="s">
        <v>441</v>
      </c>
      <c r="D45" s="510"/>
      <c r="E45" s="510"/>
      <c r="F45" s="88">
        <v>5</v>
      </c>
    </row>
    <row r="46" spans="2:19" s="66" customFormat="1" ht="20.25">
      <c r="B46" s="74"/>
      <c r="C46" s="74" t="s">
        <v>442</v>
      </c>
      <c r="D46" s="74"/>
      <c r="F46" s="75"/>
    </row>
    <row r="47" spans="2:19" s="66" customFormat="1" ht="20.25">
      <c r="B47" s="74"/>
      <c r="C47" s="74"/>
      <c r="D47" s="74"/>
      <c r="F47" s="75"/>
    </row>
    <row r="48" spans="2:19" s="66" customFormat="1" ht="20.25">
      <c r="B48" s="67"/>
      <c r="C48" s="511" t="s">
        <v>304</v>
      </c>
      <c r="D48" s="511"/>
      <c r="E48" s="511"/>
      <c r="F48" s="75"/>
    </row>
    <row r="49" spans="2:11" s="66" customFormat="1" ht="20.25" customHeight="1">
      <c r="B49" s="69" t="s">
        <v>418</v>
      </c>
      <c r="C49" s="510" t="s">
        <v>305</v>
      </c>
      <c r="D49" s="510"/>
      <c r="E49" s="510"/>
      <c r="F49" s="88">
        <v>1</v>
      </c>
    </row>
    <row r="50" spans="2:11" s="66" customFormat="1" ht="20.25" customHeight="1">
      <c r="B50" s="70" t="s">
        <v>420</v>
      </c>
      <c r="C50" s="510" t="s">
        <v>443</v>
      </c>
      <c r="D50" s="510"/>
      <c r="E50" s="510"/>
      <c r="F50" s="88">
        <v>2</v>
      </c>
      <c r="K50" s="67"/>
    </row>
    <row r="51" spans="2:11" s="66" customFormat="1" ht="20.25" customHeight="1">
      <c r="B51" s="71" t="s">
        <v>423</v>
      </c>
      <c r="C51" s="510" t="s">
        <v>444</v>
      </c>
      <c r="D51" s="510"/>
      <c r="E51" s="510"/>
      <c r="F51" s="88">
        <v>3</v>
      </c>
    </row>
    <row r="52" spans="2:11" s="66" customFormat="1" ht="20.25" customHeight="1">
      <c r="B52" s="72" t="s">
        <v>424</v>
      </c>
      <c r="C52" s="510" t="s">
        <v>445</v>
      </c>
      <c r="D52" s="510"/>
      <c r="E52" s="510"/>
      <c r="F52" s="88">
        <v>4</v>
      </c>
    </row>
    <row r="53" spans="2:11" s="66" customFormat="1" ht="20.25" customHeight="1">
      <c r="B53" s="73" t="s">
        <v>426</v>
      </c>
      <c r="C53" s="510" t="s">
        <v>446</v>
      </c>
      <c r="D53" s="510"/>
      <c r="E53" s="510"/>
      <c r="F53" s="88">
        <v>5</v>
      </c>
    </row>
    <row r="54" spans="2:11" s="66" customFormat="1" ht="20.25">
      <c r="B54" s="74"/>
      <c r="C54" s="74"/>
      <c r="D54" s="74"/>
      <c r="E54" s="74"/>
      <c r="F54" s="75"/>
    </row>
    <row r="55" spans="2:11" s="66" customFormat="1" ht="20.25"/>
    <row r="56" spans="2:11" s="66" customFormat="1" ht="20.25" customHeight="1">
      <c r="B56" s="67"/>
      <c r="C56" s="84" t="s">
        <v>416</v>
      </c>
      <c r="D56" s="84"/>
      <c r="E56" s="84"/>
      <c r="F56" s="75"/>
    </row>
    <row r="57" spans="2:11" s="66" customFormat="1" ht="20.25" customHeight="1">
      <c r="B57" s="69" t="s">
        <v>418</v>
      </c>
      <c r="C57" s="509" t="s">
        <v>447</v>
      </c>
      <c r="D57" s="509"/>
      <c r="E57" s="509"/>
      <c r="F57" s="88">
        <v>1</v>
      </c>
    </row>
    <row r="58" spans="2:11" s="66" customFormat="1" ht="20.25" customHeight="1">
      <c r="B58" s="70" t="s">
        <v>420</v>
      </c>
      <c r="C58" s="509" t="s">
        <v>448</v>
      </c>
      <c r="D58" s="509"/>
      <c r="E58" s="509"/>
      <c r="F58" s="88">
        <v>2</v>
      </c>
    </row>
    <row r="59" spans="2:11" s="66" customFormat="1" ht="20.25" customHeight="1">
      <c r="B59" s="71" t="s">
        <v>423</v>
      </c>
      <c r="C59" s="509" t="s">
        <v>449</v>
      </c>
      <c r="D59" s="509"/>
      <c r="E59" s="509"/>
      <c r="F59" s="88">
        <v>3</v>
      </c>
    </row>
    <row r="60" spans="2:11" s="66" customFormat="1" ht="20.25" customHeight="1">
      <c r="B60" s="72" t="s">
        <v>424</v>
      </c>
      <c r="C60" s="509" t="s">
        <v>450</v>
      </c>
      <c r="D60" s="509"/>
      <c r="E60" s="509"/>
      <c r="F60" s="88">
        <v>4</v>
      </c>
    </row>
    <row r="61" spans="2:11" s="66" customFormat="1" ht="20.25" customHeight="1">
      <c r="B61" s="73" t="s">
        <v>426</v>
      </c>
      <c r="C61" s="509" t="s">
        <v>451</v>
      </c>
      <c r="D61" s="509"/>
      <c r="E61" s="509"/>
      <c r="F61" s="88">
        <v>5</v>
      </c>
    </row>
    <row r="62" spans="2:11" s="66" customFormat="1" ht="20.25">
      <c r="E62" s="77"/>
    </row>
    <row r="63" spans="2:11" s="66" customFormat="1" ht="20.25">
      <c r="E63" s="77"/>
    </row>
    <row r="64" spans="2:11" s="66" customFormat="1" ht="20.25">
      <c r="E64" s="77"/>
    </row>
    <row r="65" spans="5:5" s="66" customFormat="1" ht="20.25">
      <c r="E65" s="77"/>
    </row>
    <row r="66" spans="5:5" s="66" customFormat="1" ht="20.25">
      <c r="E66" s="77"/>
    </row>
    <row r="67" spans="5:5" s="66" customFormat="1" ht="20.25">
      <c r="E67" s="77"/>
    </row>
    <row r="68" spans="5:5" s="66" customFormat="1" ht="20.25">
      <c r="E68" s="77"/>
    </row>
    <row r="69" spans="5:5" s="66" customFormat="1" ht="20.25">
      <c r="E69" s="77"/>
    </row>
    <row r="70" spans="5:5" s="66" customFormat="1" ht="20.25">
      <c r="E70" s="77"/>
    </row>
    <row r="71" spans="5:5" s="66" customFormat="1" ht="20.25">
      <c r="E71" s="77"/>
    </row>
    <row r="72" spans="5:5" s="66" customFormat="1" ht="20.25">
      <c r="E72" s="77"/>
    </row>
    <row r="73" spans="5:5" s="66" customFormat="1" ht="20.25">
      <c r="E73" s="77"/>
    </row>
    <row r="74" spans="5:5" s="66" customFormat="1" ht="20.25">
      <c r="E74" s="77"/>
    </row>
    <row r="75" spans="5:5" s="66" customFormat="1" ht="20.25">
      <c r="E75" s="77"/>
    </row>
    <row r="76" spans="5:5" s="66" customFormat="1" ht="20.25">
      <c r="E76" s="77"/>
    </row>
    <row r="77" spans="5:5" s="66" customFormat="1" ht="20.25">
      <c r="E77" s="77"/>
    </row>
    <row r="78" spans="5:5" s="66" customFormat="1" ht="20.25">
      <c r="E78" s="77"/>
    </row>
    <row r="79" spans="5:5" s="66" customFormat="1" ht="20.25">
      <c r="E79" s="77"/>
    </row>
    <row r="80" spans="5:5" s="66" customFormat="1" ht="20.25">
      <c r="E80" s="77"/>
    </row>
    <row r="81" spans="5:5" s="66" customFormat="1" ht="20.25">
      <c r="E81" s="77"/>
    </row>
    <row r="82" spans="5:5" s="66" customFormat="1" ht="20.25">
      <c r="E82" s="77"/>
    </row>
    <row r="83" spans="5:5" s="66" customFormat="1" ht="20.25">
      <c r="E83" s="77"/>
    </row>
    <row r="84" spans="5:5" s="66" customFormat="1" ht="20.25">
      <c r="E84" s="77"/>
    </row>
    <row r="85" spans="5:5" s="66" customFormat="1" ht="20.25">
      <c r="E85" s="77"/>
    </row>
    <row r="86" spans="5:5" s="66" customFormat="1" ht="20.25">
      <c r="E86" s="77"/>
    </row>
    <row r="87" spans="5:5" s="66" customFormat="1" ht="20.25">
      <c r="E87" s="77"/>
    </row>
    <row r="88" spans="5:5" s="66" customFormat="1" ht="20.25">
      <c r="E88" s="77"/>
    </row>
    <row r="89" spans="5:5" s="66" customFormat="1" ht="20.25">
      <c r="E89" s="77"/>
    </row>
    <row r="90" spans="5:5" s="66" customFormat="1" ht="20.25">
      <c r="E90" s="77"/>
    </row>
    <row r="91" spans="5:5" s="66" customFormat="1" ht="20.25">
      <c r="E91" s="77"/>
    </row>
    <row r="92" spans="5:5" s="66" customFormat="1" ht="20.25">
      <c r="E92" s="77"/>
    </row>
    <row r="93" spans="5:5" s="66" customFormat="1" ht="20.25">
      <c r="E93" s="77"/>
    </row>
    <row r="94" spans="5:5" s="66" customFormat="1" ht="20.25">
      <c r="E94" s="77"/>
    </row>
    <row r="95" spans="5:5" s="66" customFormat="1" ht="20.25">
      <c r="E95" s="77"/>
    </row>
    <row r="96" spans="5:5" s="66" customFormat="1" ht="20.25">
      <c r="E96" s="77"/>
    </row>
    <row r="97" spans="5:5" s="66" customFormat="1" ht="20.25">
      <c r="E97" s="77"/>
    </row>
    <row r="98" spans="5:5" s="66" customFormat="1" ht="20.25">
      <c r="E98" s="77"/>
    </row>
    <row r="99" spans="5:5" s="66" customFormat="1" ht="20.25">
      <c r="E99" s="77"/>
    </row>
    <row r="100" spans="5:5" s="66" customFormat="1" ht="20.25">
      <c r="E100" s="77"/>
    </row>
    <row r="101" spans="5:5" s="66" customFormat="1" ht="20.25">
      <c r="E101" s="77"/>
    </row>
    <row r="102" spans="5:5" s="66" customFormat="1" ht="20.25">
      <c r="E102" s="77"/>
    </row>
    <row r="103" spans="5:5" s="66" customFormat="1" ht="20.25">
      <c r="E103" s="77"/>
    </row>
    <row r="104" spans="5:5" s="66" customFormat="1" ht="20.25">
      <c r="E104" s="77"/>
    </row>
    <row r="105" spans="5:5" s="66" customFormat="1" ht="20.25">
      <c r="E105" s="77"/>
    </row>
    <row r="106" spans="5:5" s="66" customFormat="1" ht="20.25">
      <c r="E106" s="77"/>
    </row>
    <row r="107" spans="5:5" s="66" customFormat="1" ht="20.25">
      <c r="E107" s="77"/>
    </row>
    <row r="108" spans="5:5" s="66" customFormat="1" ht="20.25">
      <c r="E108" s="77"/>
    </row>
    <row r="109" spans="5:5" s="66" customFormat="1" ht="20.25">
      <c r="E109" s="77"/>
    </row>
    <row r="110" spans="5:5" s="66" customFormat="1" ht="20.25">
      <c r="E110" s="77"/>
    </row>
    <row r="111" spans="5:5" s="66" customFormat="1" ht="20.25">
      <c r="E111" s="77"/>
    </row>
    <row r="112" spans="5:5" s="66" customFormat="1" ht="20.25">
      <c r="E112" s="77"/>
    </row>
    <row r="113" spans="5:5" s="66" customFormat="1" ht="20.25">
      <c r="E113" s="77"/>
    </row>
    <row r="114" spans="5:5" s="66" customFormat="1" ht="20.25">
      <c r="E114" s="77"/>
    </row>
    <row r="115" spans="5:5" s="66" customFormat="1" ht="20.25">
      <c r="E115" s="77"/>
    </row>
    <row r="116" spans="5:5" s="66" customFormat="1" ht="20.25">
      <c r="E116" s="77"/>
    </row>
    <row r="117" spans="5:5" s="66" customFormat="1" ht="20.25">
      <c r="E117" s="77"/>
    </row>
    <row r="118" spans="5:5" s="66" customFormat="1" ht="20.25">
      <c r="E118" s="77"/>
    </row>
    <row r="119" spans="5:5" s="66" customFormat="1" ht="20.25">
      <c r="E119" s="77"/>
    </row>
    <row r="120" spans="5:5" s="66" customFormat="1" ht="20.25">
      <c r="E120" s="77"/>
    </row>
    <row r="121" spans="5:5" s="66" customFormat="1" ht="20.25">
      <c r="E121" s="77"/>
    </row>
    <row r="122" spans="5:5" s="66" customFormat="1" ht="20.25">
      <c r="E122" s="77"/>
    </row>
    <row r="123" spans="5:5" s="66" customFormat="1" ht="20.25">
      <c r="E123" s="77"/>
    </row>
    <row r="124" spans="5:5" s="66" customFormat="1" ht="20.25">
      <c r="E124" s="77"/>
    </row>
    <row r="125" spans="5:5" s="66" customFormat="1" ht="20.25">
      <c r="E125" s="77"/>
    </row>
    <row r="126" spans="5:5" s="66" customFormat="1" ht="20.25">
      <c r="E126" s="77"/>
    </row>
    <row r="127" spans="5:5" s="66" customFormat="1" ht="20.25">
      <c r="E127" s="77"/>
    </row>
    <row r="128" spans="5:5" s="66" customFormat="1" ht="20.25">
      <c r="E128" s="77"/>
    </row>
    <row r="129" spans="5:5" s="66" customFormat="1" ht="20.25">
      <c r="E129" s="77"/>
    </row>
    <row r="130" spans="5:5" s="66" customFormat="1" ht="20.25">
      <c r="E130" s="77"/>
    </row>
    <row r="131" spans="5:5" s="66" customFormat="1" ht="20.25">
      <c r="E131" s="77"/>
    </row>
    <row r="132" spans="5:5" s="66" customFormat="1" ht="20.25">
      <c r="E132" s="77"/>
    </row>
    <row r="133" spans="5:5" s="66" customFormat="1" ht="20.25">
      <c r="E133" s="77"/>
    </row>
    <row r="134" spans="5:5" s="66" customFormat="1" ht="20.25">
      <c r="E134" s="77"/>
    </row>
    <row r="135" spans="5:5" s="66" customFormat="1" ht="20.25">
      <c r="E135" s="77"/>
    </row>
    <row r="136" spans="5:5" s="66" customFormat="1" ht="20.25">
      <c r="E136" s="77"/>
    </row>
    <row r="137" spans="5:5" s="66" customFormat="1" ht="20.25">
      <c r="E137" s="77"/>
    </row>
    <row r="138" spans="5:5" s="66" customFormat="1" ht="20.25">
      <c r="E138" s="77"/>
    </row>
    <row r="139" spans="5:5" s="66" customFormat="1" ht="20.25">
      <c r="E139" s="77"/>
    </row>
    <row r="140" spans="5:5" s="66" customFormat="1" ht="20.25">
      <c r="E140" s="77"/>
    </row>
    <row r="141" spans="5:5" s="66" customFormat="1" ht="20.25">
      <c r="E141" s="77"/>
    </row>
    <row r="142" spans="5:5" s="66" customFormat="1" ht="20.25">
      <c r="E142" s="77"/>
    </row>
    <row r="143" spans="5:5" s="66" customFormat="1" ht="20.25">
      <c r="E143" s="77"/>
    </row>
    <row r="144" spans="5:5" s="66" customFormat="1" ht="20.25">
      <c r="E144" s="77"/>
    </row>
    <row r="145" spans="5:5" s="66" customFormat="1" ht="20.25">
      <c r="E145" s="77"/>
    </row>
    <row r="146" spans="5:5" s="66" customFormat="1" ht="20.25">
      <c r="E146" s="77"/>
    </row>
    <row r="147" spans="5:5" s="66" customFormat="1" ht="20.25">
      <c r="E147" s="77"/>
    </row>
    <row r="148" spans="5:5" s="66" customFormat="1" ht="20.25">
      <c r="E148" s="77"/>
    </row>
    <row r="149" spans="5:5" s="66" customFormat="1" ht="20.25">
      <c r="E149" s="77"/>
    </row>
    <row r="150" spans="5:5" s="66" customFormat="1" ht="20.25">
      <c r="E150" s="77"/>
    </row>
    <row r="151" spans="5:5" s="66" customFormat="1" ht="20.25">
      <c r="E151" s="77"/>
    </row>
    <row r="152" spans="5:5" s="66" customFormat="1" ht="20.25">
      <c r="E152" s="77"/>
    </row>
    <row r="153" spans="5:5" s="66" customFormat="1" ht="20.25">
      <c r="E153" s="77"/>
    </row>
    <row r="154" spans="5:5" s="66" customFormat="1" ht="20.25">
      <c r="E154" s="77"/>
    </row>
    <row r="155" spans="5:5" s="66" customFormat="1" ht="20.25">
      <c r="E155" s="77"/>
    </row>
    <row r="156" spans="5:5" s="66" customFormat="1" ht="20.25">
      <c r="E156" s="77"/>
    </row>
    <row r="157" spans="5:5" s="66" customFormat="1" ht="20.25">
      <c r="E157" s="77"/>
    </row>
    <row r="158" spans="5:5" s="66" customFormat="1" ht="20.25">
      <c r="E158" s="77"/>
    </row>
    <row r="159" spans="5:5" s="66" customFormat="1" ht="20.25">
      <c r="E159" s="77"/>
    </row>
    <row r="160" spans="5:5" s="66" customFormat="1" ht="20.25">
      <c r="E160" s="77"/>
    </row>
    <row r="161" spans="5:5" s="66" customFormat="1" ht="20.25">
      <c r="E161" s="77"/>
    </row>
    <row r="162" spans="5:5" s="66" customFormat="1" ht="20.25">
      <c r="E162" s="77"/>
    </row>
    <row r="163" spans="5:5" s="66" customFormat="1" ht="20.25">
      <c r="E163" s="77"/>
    </row>
    <row r="164" spans="5:5" s="66" customFormat="1" ht="20.25">
      <c r="E164" s="77"/>
    </row>
    <row r="165" spans="5:5" s="66" customFormat="1" ht="20.25">
      <c r="E165" s="77"/>
    </row>
    <row r="166" spans="5:5" s="66" customFormat="1" ht="20.25">
      <c r="E166" s="77"/>
    </row>
    <row r="167" spans="5:5" s="66" customFormat="1" ht="20.25">
      <c r="E167" s="77"/>
    </row>
    <row r="168" spans="5:5" s="66" customFormat="1" ht="20.25">
      <c r="E168" s="77"/>
    </row>
    <row r="169" spans="5:5" s="66" customFormat="1" ht="20.25">
      <c r="E169" s="77"/>
    </row>
    <row r="170" spans="5:5" s="66" customFormat="1" ht="20.25">
      <c r="E170" s="77"/>
    </row>
    <row r="171" spans="5:5" s="66" customFormat="1" ht="20.25">
      <c r="E171" s="77"/>
    </row>
    <row r="172" spans="5:5" s="66" customFormat="1" ht="20.25">
      <c r="E172" s="77"/>
    </row>
    <row r="173" spans="5:5" s="66" customFormat="1" ht="20.25">
      <c r="E173" s="77"/>
    </row>
    <row r="174" spans="5:5" s="66" customFormat="1" ht="20.25">
      <c r="E174" s="77"/>
    </row>
    <row r="175" spans="5:5" s="66" customFormat="1" ht="20.25">
      <c r="E175" s="77"/>
    </row>
    <row r="176" spans="5:5" s="66" customFormat="1" ht="20.25">
      <c r="E176" s="77"/>
    </row>
    <row r="177" spans="5:5" s="66" customFormat="1" ht="20.25">
      <c r="E177" s="77"/>
    </row>
    <row r="178" spans="5:5" s="66" customFormat="1" ht="20.25">
      <c r="E178" s="77"/>
    </row>
    <row r="179" spans="5:5" s="66" customFormat="1" ht="20.25">
      <c r="E179" s="77"/>
    </row>
    <row r="180" spans="5:5" s="66" customFormat="1" ht="20.25">
      <c r="E180" s="77"/>
    </row>
    <row r="181" spans="5:5" s="66" customFormat="1" ht="20.25">
      <c r="E181" s="77"/>
    </row>
    <row r="182" spans="5:5" s="66" customFormat="1" ht="20.25">
      <c r="E182" s="77"/>
    </row>
    <row r="183" spans="5:5" s="66" customFormat="1" ht="20.25">
      <c r="E183" s="77"/>
    </row>
    <row r="184" spans="5:5" s="66" customFormat="1" ht="20.25">
      <c r="E184" s="77"/>
    </row>
    <row r="185" spans="5:5" s="66" customFormat="1" ht="20.25">
      <c r="E185" s="77"/>
    </row>
    <row r="186" spans="5:5" s="66" customFormat="1" ht="20.25">
      <c r="E186" s="77"/>
    </row>
    <row r="187" spans="5:5" s="66" customFormat="1" ht="20.25">
      <c r="E187" s="77"/>
    </row>
    <row r="188" spans="5:5" s="66" customFormat="1" ht="20.25">
      <c r="E188" s="77"/>
    </row>
    <row r="189" spans="5:5" s="66" customFormat="1" ht="20.25">
      <c r="E189" s="77"/>
    </row>
    <row r="190" spans="5:5" s="66" customFormat="1" ht="20.25">
      <c r="E190" s="77"/>
    </row>
    <row r="191" spans="5:5" s="66" customFormat="1" ht="20.25">
      <c r="E191" s="77"/>
    </row>
    <row r="192" spans="5:5" s="66" customFormat="1" ht="20.25">
      <c r="E192" s="77"/>
    </row>
    <row r="193" spans="5:5" s="66" customFormat="1" ht="20.25">
      <c r="E193" s="77"/>
    </row>
    <row r="194" spans="5:5" s="66" customFormat="1" ht="20.25">
      <c r="E194" s="77"/>
    </row>
    <row r="195" spans="5:5" s="66" customFormat="1" ht="20.25">
      <c r="E195" s="77"/>
    </row>
    <row r="196" spans="5:5" s="66" customFormat="1" ht="20.25">
      <c r="E196" s="77"/>
    </row>
    <row r="197" spans="5:5" s="66" customFormat="1" ht="20.25">
      <c r="E197" s="77"/>
    </row>
    <row r="198" spans="5:5" s="66" customFormat="1" ht="20.25">
      <c r="E198" s="77"/>
    </row>
    <row r="199" spans="5:5" s="2" customFormat="1">
      <c r="E199" s="39"/>
    </row>
    <row r="200" spans="5:5" s="2" customFormat="1">
      <c r="E200" s="39"/>
    </row>
    <row r="201" spans="5:5" s="2" customFormat="1">
      <c r="E201" s="39"/>
    </row>
    <row r="202" spans="5:5" s="2" customFormat="1">
      <c r="E202" s="39"/>
    </row>
    <row r="203" spans="5:5" s="2" customFormat="1">
      <c r="E203" s="39"/>
    </row>
    <row r="204" spans="5:5" s="2" customFormat="1">
      <c r="E204" s="39"/>
    </row>
    <row r="205" spans="5:5" s="2" customFormat="1">
      <c r="E205" s="39"/>
    </row>
    <row r="206" spans="5:5" s="2" customFormat="1">
      <c r="E206" s="39"/>
    </row>
    <row r="207" spans="5:5" s="2" customFormat="1">
      <c r="E207" s="39"/>
    </row>
    <row r="208" spans="5:5" s="2" customFormat="1">
      <c r="E208" s="39"/>
    </row>
    <row r="209" spans="5:5" s="2" customFormat="1">
      <c r="E209" s="39"/>
    </row>
    <row r="210" spans="5:5" s="2" customFormat="1">
      <c r="E210" s="39"/>
    </row>
    <row r="211" spans="5:5" s="2" customFormat="1">
      <c r="E211" s="39"/>
    </row>
    <row r="212" spans="5:5" s="2" customFormat="1">
      <c r="E212" s="39"/>
    </row>
    <row r="213" spans="5:5" s="2" customFormat="1">
      <c r="E213" s="39"/>
    </row>
    <row r="214" spans="5:5" s="2" customFormat="1">
      <c r="E214" s="39"/>
    </row>
    <row r="215" spans="5:5" s="2" customFormat="1">
      <c r="E215" s="39"/>
    </row>
    <row r="216" spans="5:5" s="2" customFormat="1">
      <c r="E216" s="39"/>
    </row>
    <row r="217" spans="5:5" s="2" customFormat="1">
      <c r="E217" s="39"/>
    </row>
    <row r="218" spans="5:5" s="2" customFormat="1">
      <c r="E218" s="39"/>
    </row>
    <row r="219" spans="5:5" s="2" customFormat="1">
      <c r="E219" s="39"/>
    </row>
    <row r="220" spans="5:5" s="2" customFormat="1">
      <c r="E220" s="39"/>
    </row>
    <row r="221" spans="5:5" s="2" customFormat="1">
      <c r="E221" s="39"/>
    </row>
    <row r="222" spans="5:5" s="2" customFormat="1">
      <c r="E222" s="39"/>
    </row>
    <row r="223" spans="5:5" s="2" customFormat="1">
      <c r="E223" s="39"/>
    </row>
    <row r="224" spans="5:5" s="2" customFormat="1">
      <c r="E224" s="39"/>
    </row>
    <row r="225" spans="5:5" s="2" customFormat="1">
      <c r="E225" s="39"/>
    </row>
    <row r="226" spans="5:5" s="2" customFormat="1">
      <c r="E226" s="39"/>
    </row>
    <row r="227" spans="5:5" s="2" customFormat="1">
      <c r="E227" s="39"/>
    </row>
    <row r="228" spans="5:5" s="2" customFormat="1">
      <c r="E228" s="39"/>
    </row>
    <row r="229" spans="5:5" s="2" customFormat="1">
      <c r="E229" s="39"/>
    </row>
    <row r="230" spans="5:5" s="2" customFormat="1">
      <c r="E230" s="39"/>
    </row>
    <row r="231" spans="5:5" s="2" customFormat="1">
      <c r="E231" s="39"/>
    </row>
    <row r="232" spans="5:5" s="2" customFormat="1">
      <c r="E232" s="39"/>
    </row>
    <row r="233" spans="5:5" s="2" customFormat="1">
      <c r="E233" s="39"/>
    </row>
    <row r="234" spans="5:5" s="2" customFormat="1">
      <c r="E234" s="39"/>
    </row>
    <row r="235" spans="5:5" s="2" customFormat="1">
      <c r="E235" s="39"/>
    </row>
    <row r="236" spans="5:5" s="2" customFormat="1">
      <c r="E236" s="39"/>
    </row>
    <row r="237" spans="5:5" s="2" customFormat="1">
      <c r="E237" s="39"/>
    </row>
    <row r="238" spans="5:5" s="2" customFormat="1">
      <c r="E238" s="39"/>
    </row>
    <row r="239" spans="5:5" s="2" customFormat="1">
      <c r="E239" s="39"/>
    </row>
    <row r="240" spans="5:5" s="2" customFormat="1">
      <c r="E240" s="39"/>
    </row>
    <row r="241" spans="5:5" s="2" customFormat="1">
      <c r="E241" s="39"/>
    </row>
    <row r="242" spans="5:5" s="2" customFormat="1">
      <c r="E242" s="39"/>
    </row>
    <row r="243" spans="5:5" s="2" customFormat="1">
      <c r="E243" s="39"/>
    </row>
    <row r="244" spans="5:5" s="2" customFormat="1">
      <c r="E244" s="39"/>
    </row>
    <row r="245" spans="5:5" s="2" customFormat="1">
      <c r="E245" s="39"/>
    </row>
    <row r="246" spans="5:5" s="2" customFormat="1">
      <c r="E246" s="39"/>
    </row>
    <row r="247" spans="5:5" s="2" customFormat="1">
      <c r="E247" s="39"/>
    </row>
    <row r="248" spans="5:5" s="2" customFormat="1">
      <c r="E248" s="39"/>
    </row>
    <row r="249" spans="5:5" s="2" customFormat="1">
      <c r="E249" s="39"/>
    </row>
    <row r="250" spans="5:5" s="2" customFormat="1">
      <c r="E250" s="39"/>
    </row>
    <row r="251" spans="5:5" s="2" customFormat="1">
      <c r="E251" s="39"/>
    </row>
    <row r="252" spans="5:5" s="2" customFormat="1">
      <c r="E252" s="39"/>
    </row>
    <row r="253" spans="5:5" s="2" customFormat="1">
      <c r="E253" s="39"/>
    </row>
    <row r="254" spans="5:5" s="2" customFormat="1">
      <c r="E254" s="39"/>
    </row>
    <row r="255" spans="5:5" s="2" customFormat="1">
      <c r="E255" s="39"/>
    </row>
    <row r="256" spans="5:5" s="2" customFormat="1">
      <c r="E256" s="39"/>
    </row>
    <row r="257" spans="5:5" s="2" customFormat="1">
      <c r="E257" s="39"/>
    </row>
    <row r="258" spans="5:5" s="2" customFormat="1">
      <c r="E258" s="39"/>
    </row>
    <row r="259" spans="5:5" s="2" customFormat="1">
      <c r="E259" s="39"/>
    </row>
    <row r="260" spans="5:5" s="2" customFormat="1">
      <c r="E260" s="39"/>
    </row>
    <row r="261" spans="5:5" s="2" customFormat="1">
      <c r="E261" s="39"/>
    </row>
    <row r="262" spans="5:5" s="2" customFormat="1">
      <c r="E262" s="39"/>
    </row>
    <row r="263" spans="5:5" s="2" customFormat="1">
      <c r="E263" s="39"/>
    </row>
    <row r="264" spans="5:5" s="2" customFormat="1">
      <c r="E264" s="39"/>
    </row>
    <row r="265" spans="5:5" s="2" customFormat="1">
      <c r="E265" s="39"/>
    </row>
    <row r="266" spans="5:5" s="2" customFormat="1">
      <c r="E266" s="39"/>
    </row>
    <row r="267" spans="5:5" s="2" customFormat="1">
      <c r="E267" s="39"/>
    </row>
    <row r="268" spans="5:5" s="2" customFormat="1">
      <c r="E268" s="39"/>
    </row>
    <row r="269" spans="5:5" s="2" customFormat="1">
      <c r="E269" s="39"/>
    </row>
    <row r="270" spans="5:5" s="2" customFormat="1">
      <c r="E270" s="39"/>
    </row>
    <row r="271" spans="5:5" s="2" customFormat="1">
      <c r="E271" s="39"/>
    </row>
    <row r="272" spans="5:5" s="2" customFormat="1">
      <c r="E272" s="39"/>
    </row>
    <row r="273" spans="5:5" s="2" customFormat="1">
      <c r="E273" s="39"/>
    </row>
    <row r="274" spans="5:5" s="2" customFormat="1">
      <c r="E274" s="39"/>
    </row>
    <row r="275" spans="5:5" s="2" customFormat="1">
      <c r="E275" s="39"/>
    </row>
    <row r="276" spans="5:5" s="2" customFormat="1">
      <c r="E276" s="39"/>
    </row>
    <row r="277" spans="5:5" s="2" customFormat="1">
      <c r="E277" s="39"/>
    </row>
    <row r="278" spans="5:5" s="2" customFormat="1">
      <c r="E278" s="39"/>
    </row>
    <row r="279" spans="5:5" s="2" customFormat="1">
      <c r="E279" s="39"/>
    </row>
    <row r="280" spans="5:5" s="2" customFormat="1">
      <c r="E280" s="39"/>
    </row>
    <row r="281" spans="5:5" s="2" customFormat="1">
      <c r="E281" s="39"/>
    </row>
    <row r="282" spans="5:5" s="2" customFormat="1">
      <c r="E282" s="39"/>
    </row>
    <row r="283" spans="5:5" s="2" customFormat="1">
      <c r="E283" s="39"/>
    </row>
    <row r="284" spans="5:5" s="2" customFormat="1">
      <c r="E284" s="39"/>
    </row>
    <row r="285" spans="5:5" s="2" customFormat="1">
      <c r="E285" s="39"/>
    </row>
    <row r="286" spans="5:5" s="2" customFormat="1">
      <c r="E286" s="39"/>
    </row>
    <row r="287" spans="5:5" s="2" customFormat="1">
      <c r="E287" s="39"/>
    </row>
    <row r="288" spans="5:5" s="2" customFormat="1">
      <c r="E288" s="39"/>
    </row>
    <row r="289" spans="5:5" s="2" customFormat="1">
      <c r="E289" s="39"/>
    </row>
    <row r="290" spans="5:5" s="2" customFormat="1">
      <c r="E290" s="39"/>
    </row>
    <row r="291" spans="5:5" s="2" customFormat="1">
      <c r="E291" s="39"/>
    </row>
    <row r="292" spans="5:5" s="2" customFormat="1">
      <c r="E292" s="39"/>
    </row>
    <row r="293" spans="5:5" s="2" customFormat="1">
      <c r="E293" s="39"/>
    </row>
    <row r="294" spans="5:5" s="2" customFormat="1">
      <c r="E294" s="39"/>
    </row>
    <row r="295" spans="5:5" s="2" customFormat="1">
      <c r="E295" s="39"/>
    </row>
    <row r="296" spans="5:5" s="2" customFormat="1">
      <c r="E296" s="39"/>
    </row>
    <row r="297" spans="5:5" s="2" customFormat="1">
      <c r="E297" s="39"/>
    </row>
    <row r="298" spans="5:5" s="2" customFormat="1">
      <c r="E298" s="39"/>
    </row>
    <row r="299" spans="5:5" s="2" customFormat="1">
      <c r="E299" s="39"/>
    </row>
    <row r="300" spans="5:5" s="2" customFormat="1">
      <c r="E300" s="39"/>
    </row>
    <row r="301" spans="5:5" s="2" customFormat="1">
      <c r="E301" s="39"/>
    </row>
    <row r="302" spans="5:5" s="2" customFormat="1">
      <c r="E302" s="39"/>
    </row>
    <row r="303" spans="5:5" s="2" customFormat="1">
      <c r="E303" s="39"/>
    </row>
    <row r="304" spans="5:5" s="2" customFormat="1">
      <c r="E304" s="39"/>
    </row>
    <row r="305" spans="5:5" s="2" customFormat="1">
      <c r="E305" s="39"/>
    </row>
    <row r="306" spans="5:5" s="2" customFormat="1">
      <c r="E306" s="39"/>
    </row>
    <row r="307" spans="5:5" s="2" customFormat="1">
      <c r="E307" s="39"/>
    </row>
    <row r="308" spans="5:5" s="2" customFormat="1">
      <c r="E308" s="39"/>
    </row>
    <row r="309" spans="5:5" s="2" customFormat="1">
      <c r="E309" s="39"/>
    </row>
    <row r="310" spans="5:5" s="2" customFormat="1">
      <c r="E310" s="39"/>
    </row>
    <row r="311" spans="5:5" s="2" customFormat="1">
      <c r="E311" s="39"/>
    </row>
    <row r="312" spans="5:5" s="2" customFormat="1">
      <c r="E312" s="39"/>
    </row>
    <row r="313" spans="5:5" s="2" customFormat="1">
      <c r="E313" s="39"/>
    </row>
    <row r="314" spans="5:5" s="2" customFormat="1">
      <c r="E314" s="39"/>
    </row>
    <row r="315" spans="5:5" s="2" customFormat="1">
      <c r="E315" s="39"/>
    </row>
    <row r="316" spans="5:5" s="2" customFormat="1">
      <c r="E316" s="39"/>
    </row>
    <row r="317" spans="5:5" s="2" customFormat="1">
      <c r="E317" s="39"/>
    </row>
    <row r="318" spans="5:5" s="2" customFormat="1">
      <c r="E318" s="39"/>
    </row>
    <row r="319" spans="5:5" s="2" customFormat="1">
      <c r="E319" s="39"/>
    </row>
    <row r="320" spans="5:5" s="2" customFormat="1">
      <c r="E320" s="39"/>
    </row>
    <row r="321" spans="5:5" s="2" customFormat="1">
      <c r="E321" s="39"/>
    </row>
    <row r="322" spans="5:5" s="2" customFormat="1">
      <c r="E322" s="39"/>
    </row>
    <row r="323" spans="5:5" s="2" customFormat="1">
      <c r="E323" s="39"/>
    </row>
    <row r="324" spans="5:5" s="2" customFormat="1">
      <c r="E324" s="39"/>
    </row>
    <row r="325" spans="5:5" s="2" customFormat="1">
      <c r="E325" s="39"/>
    </row>
    <row r="326" spans="5:5" s="2" customFormat="1">
      <c r="E326" s="39"/>
    </row>
    <row r="327" spans="5:5" s="2" customFormat="1">
      <c r="E327" s="39"/>
    </row>
    <row r="328" spans="5:5" s="2" customFormat="1">
      <c r="E328" s="39"/>
    </row>
    <row r="329" spans="5:5" s="2" customFormat="1">
      <c r="E329" s="39"/>
    </row>
    <row r="330" spans="5:5" s="2" customFormat="1">
      <c r="E330" s="39"/>
    </row>
    <row r="331" spans="5:5" s="2" customFormat="1">
      <c r="E331" s="39"/>
    </row>
    <row r="332" spans="5:5" s="2" customFormat="1">
      <c r="E332" s="39"/>
    </row>
    <row r="333" spans="5:5" s="2" customFormat="1">
      <c r="E333" s="39"/>
    </row>
    <row r="334" spans="5:5" s="2" customFormat="1">
      <c r="E334" s="39"/>
    </row>
    <row r="335" spans="5:5" s="2" customFormat="1">
      <c r="E335" s="39"/>
    </row>
    <row r="336" spans="5:5" s="2" customFormat="1">
      <c r="E336" s="39"/>
    </row>
    <row r="337" spans="5:5" s="2" customFormat="1">
      <c r="E337" s="39"/>
    </row>
    <row r="338" spans="5:5" s="2" customFormat="1">
      <c r="E338" s="39"/>
    </row>
    <row r="339" spans="5:5" s="2" customFormat="1">
      <c r="E339" s="39"/>
    </row>
    <row r="340" spans="5:5" s="2" customFormat="1">
      <c r="E340" s="39"/>
    </row>
    <row r="341" spans="5:5" s="2" customFormat="1">
      <c r="E341" s="39"/>
    </row>
    <row r="342" spans="5:5" s="2" customFormat="1">
      <c r="E342" s="39"/>
    </row>
    <row r="343" spans="5:5" s="2" customFormat="1">
      <c r="E343" s="39"/>
    </row>
    <row r="344" spans="5:5" s="2" customFormat="1">
      <c r="E344" s="39"/>
    </row>
    <row r="345" spans="5:5" s="2" customFormat="1">
      <c r="E345" s="39"/>
    </row>
    <row r="346" spans="5:5" s="2" customFormat="1">
      <c r="E346" s="39"/>
    </row>
    <row r="347" spans="5:5" s="2" customFormat="1">
      <c r="E347" s="39"/>
    </row>
    <row r="348" spans="5:5" s="2" customFormat="1">
      <c r="E348" s="39"/>
    </row>
    <row r="349" spans="5:5" s="2" customFormat="1">
      <c r="E349" s="39"/>
    </row>
    <row r="350" spans="5:5" s="2" customFormat="1">
      <c r="E350" s="39"/>
    </row>
    <row r="351" spans="5:5" s="2" customFormat="1">
      <c r="E351" s="39"/>
    </row>
    <row r="352" spans="5:5" s="2" customFormat="1">
      <c r="E352" s="39"/>
    </row>
    <row r="353" spans="5:5" s="2" customFormat="1">
      <c r="E353" s="39"/>
    </row>
    <row r="354" spans="5:5" s="2" customFormat="1">
      <c r="E354" s="39"/>
    </row>
    <row r="355" spans="5:5" s="2" customFormat="1">
      <c r="E355" s="39"/>
    </row>
    <row r="356" spans="5:5" s="2" customFormat="1">
      <c r="E356" s="39"/>
    </row>
    <row r="357" spans="5:5" s="2" customFormat="1">
      <c r="E357" s="39"/>
    </row>
    <row r="358" spans="5:5" s="2" customFormat="1">
      <c r="E358" s="39"/>
    </row>
    <row r="359" spans="5:5" s="2" customFormat="1">
      <c r="E359" s="39"/>
    </row>
    <row r="360" spans="5:5" s="2" customFormat="1">
      <c r="E360" s="39"/>
    </row>
    <row r="361" spans="5:5" s="2" customFormat="1">
      <c r="E361" s="39"/>
    </row>
    <row r="362" spans="5:5" s="2" customFormat="1">
      <c r="E362" s="39"/>
    </row>
    <row r="363" spans="5:5" s="2" customFormat="1">
      <c r="E363" s="39"/>
    </row>
    <row r="364" spans="5:5" s="2" customFormat="1">
      <c r="E364" s="39"/>
    </row>
    <row r="365" spans="5:5" s="2" customFormat="1">
      <c r="E365" s="39"/>
    </row>
    <row r="366" spans="5:5" s="2" customFormat="1">
      <c r="E366" s="39"/>
    </row>
    <row r="367" spans="5:5" s="2" customFormat="1">
      <c r="E367" s="39"/>
    </row>
    <row r="368" spans="5:5" s="2" customFormat="1">
      <c r="E368" s="39"/>
    </row>
    <row r="369" spans="5:5" s="2" customFormat="1">
      <c r="E369" s="39"/>
    </row>
    <row r="370" spans="5:5" s="2" customFormat="1">
      <c r="E370" s="39"/>
    </row>
    <row r="371" spans="5:5" s="2" customFormat="1">
      <c r="E371" s="39"/>
    </row>
    <row r="372" spans="5:5" s="2" customFormat="1">
      <c r="E372" s="39"/>
    </row>
    <row r="373" spans="5:5" s="2" customFormat="1">
      <c r="E373" s="39"/>
    </row>
    <row r="374" spans="5:5" s="2" customFormat="1">
      <c r="E374" s="39"/>
    </row>
    <row r="375" spans="5:5" s="2" customFormat="1">
      <c r="E375" s="39"/>
    </row>
    <row r="376" spans="5:5" s="2" customFormat="1">
      <c r="E376" s="39"/>
    </row>
    <row r="377" spans="5:5" s="2" customFormat="1">
      <c r="E377" s="39"/>
    </row>
    <row r="378" spans="5:5" s="2" customFormat="1">
      <c r="E378" s="39"/>
    </row>
    <row r="379" spans="5:5" s="2" customFormat="1">
      <c r="E379" s="39"/>
    </row>
    <row r="380" spans="5:5" s="2" customFormat="1">
      <c r="E380" s="39"/>
    </row>
    <row r="381" spans="5:5" s="2" customFormat="1">
      <c r="E381" s="39"/>
    </row>
    <row r="382" spans="5:5" s="2" customFormat="1">
      <c r="E382" s="39"/>
    </row>
    <row r="383" spans="5:5" s="2" customFormat="1">
      <c r="E383" s="39"/>
    </row>
    <row r="384" spans="5:5" s="2" customFormat="1">
      <c r="E384" s="39"/>
    </row>
    <row r="385" spans="5:5" s="2" customFormat="1">
      <c r="E385" s="39"/>
    </row>
    <row r="386" spans="5:5" s="2" customFormat="1">
      <c r="E386" s="39"/>
    </row>
    <row r="387" spans="5:5" s="2" customFormat="1">
      <c r="E387" s="39"/>
    </row>
    <row r="388" spans="5:5" s="2" customFormat="1">
      <c r="E388" s="39"/>
    </row>
    <row r="389" spans="5:5" s="2" customFormat="1">
      <c r="E389" s="39"/>
    </row>
    <row r="390" spans="5:5" s="2" customFormat="1">
      <c r="E390" s="39"/>
    </row>
    <row r="391" spans="5:5" s="2" customFormat="1">
      <c r="E391" s="39"/>
    </row>
    <row r="392" spans="5:5" s="2" customFormat="1">
      <c r="E392" s="39"/>
    </row>
    <row r="393" spans="5:5" s="2" customFormat="1">
      <c r="E393" s="39"/>
    </row>
    <row r="394" spans="5:5" s="2" customFormat="1">
      <c r="E394" s="39"/>
    </row>
    <row r="395" spans="5:5" s="2" customFormat="1">
      <c r="E395" s="39"/>
    </row>
    <row r="396" spans="5:5" s="2" customFormat="1">
      <c r="E396" s="39"/>
    </row>
    <row r="397" spans="5:5" s="2" customFormat="1">
      <c r="E397" s="39"/>
    </row>
    <row r="398" spans="5:5" s="2" customFormat="1">
      <c r="E398" s="39"/>
    </row>
    <row r="399" spans="5:5" s="2" customFormat="1">
      <c r="E399" s="39"/>
    </row>
    <row r="400" spans="5:5" s="2" customFormat="1">
      <c r="E400" s="39"/>
    </row>
    <row r="401" spans="5:5" s="2" customFormat="1">
      <c r="E401" s="39"/>
    </row>
    <row r="402" spans="5:5" s="2" customFormat="1">
      <c r="E402" s="39"/>
    </row>
    <row r="403" spans="5:5" s="2" customFormat="1">
      <c r="E403" s="39"/>
    </row>
    <row r="404" spans="5:5" s="2" customFormat="1">
      <c r="E404" s="39"/>
    </row>
    <row r="405" spans="5:5" s="2" customFormat="1">
      <c r="E405" s="39"/>
    </row>
    <row r="406" spans="5:5" s="2" customFormat="1">
      <c r="E406" s="39"/>
    </row>
    <row r="407" spans="5:5" s="2" customFormat="1">
      <c r="E407" s="39"/>
    </row>
    <row r="408" spans="5:5" s="2" customFormat="1">
      <c r="E408" s="39"/>
    </row>
    <row r="409" spans="5:5" s="2" customFormat="1">
      <c r="E409" s="39"/>
    </row>
    <row r="410" spans="5:5" s="2" customFormat="1">
      <c r="E410" s="39"/>
    </row>
    <row r="411" spans="5:5" s="2" customFormat="1">
      <c r="E411" s="39"/>
    </row>
    <row r="412" spans="5:5" s="2" customFormat="1">
      <c r="E412" s="39"/>
    </row>
    <row r="413" spans="5:5" s="2" customFormat="1">
      <c r="E413" s="39"/>
    </row>
    <row r="414" spans="5:5" s="2" customFormat="1">
      <c r="E414" s="39"/>
    </row>
    <row r="415" spans="5:5" s="2" customFormat="1">
      <c r="E415" s="39"/>
    </row>
    <row r="416" spans="5:5" s="2" customFormat="1">
      <c r="E416" s="39"/>
    </row>
    <row r="417" spans="5:5" s="2" customFormat="1">
      <c r="E417" s="39"/>
    </row>
    <row r="418" spans="5:5" s="2" customFormat="1">
      <c r="E418" s="39"/>
    </row>
    <row r="419" spans="5:5" s="2" customFormat="1">
      <c r="E419" s="39"/>
    </row>
    <row r="420" spans="5:5" s="2" customFormat="1">
      <c r="E420" s="39"/>
    </row>
    <row r="421" spans="5:5" s="2" customFormat="1">
      <c r="E421" s="39"/>
    </row>
    <row r="422" spans="5:5" s="2" customFormat="1">
      <c r="E422" s="39"/>
    </row>
    <row r="423" spans="5:5" s="2" customFormat="1">
      <c r="E423" s="39"/>
    </row>
    <row r="424" spans="5:5" s="2" customFormat="1">
      <c r="E424" s="39"/>
    </row>
    <row r="425" spans="5:5" s="2" customFormat="1">
      <c r="E425" s="39"/>
    </row>
    <row r="426" spans="5:5" s="2" customFormat="1">
      <c r="E426" s="39"/>
    </row>
    <row r="427" spans="5:5" s="2" customFormat="1">
      <c r="E427" s="39"/>
    </row>
    <row r="428" spans="5:5" s="2" customFormat="1">
      <c r="E428" s="39"/>
    </row>
    <row r="429" spans="5:5" s="2" customFormat="1">
      <c r="E429" s="39"/>
    </row>
    <row r="430" spans="5:5" s="2" customFormat="1">
      <c r="E430" s="39"/>
    </row>
    <row r="431" spans="5:5" s="2" customFormat="1">
      <c r="E431" s="39"/>
    </row>
    <row r="432" spans="5:5" s="2" customFormat="1">
      <c r="E432" s="39"/>
    </row>
    <row r="433" spans="5:5" s="2" customFormat="1">
      <c r="E433" s="39"/>
    </row>
    <row r="434" spans="5:5" s="2" customFormat="1">
      <c r="E434" s="39"/>
    </row>
    <row r="435" spans="5:5" s="2" customFormat="1">
      <c r="E435" s="39"/>
    </row>
    <row r="436" spans="5:5" s="2" customFormat="1">
      <c r="E436" s="39"/>
    </row>
    <row r="437" spans="5:5" s="2" customFormat="1">
      <c r="E437" s="39"/>
    </row>
    <row r="438" spans="5:5" s="2" customFormat="1">
      <c r="E438" s="39"/>
    </row>
    <row r="439" spans="5:5" s="2" customFormat="1">
      <c r="E439" s="39"/>
    </row>
    <row r="440" spans="5:5" s="2" customFormat="1">
      <c r="E440" s="39"/>
    </row>
    <row r="441" spans="5:5" s="2" customFormat="1">
      <c r="E441" s="39"/>
    </row>
    <row r="442" spans="5:5" s="2" customFormat="1">
      <c r="E442" s="39"/>
    </row>
    <row r="443" spans="5:5" s="2" customFormat="1">
      <c r="E443" s="39"/>
    </row>
    <row r="444" spans="5:5" s="2" customFormat="1">
      <c r="E444" s="39"/>
    </row>
    <row r="445" spans="5:5" s="2" customFormat="1">
      <c r="E445" s="39"/>
    </row>
    <row r="446" spans="5:5" s="2" customFormat="1">
      <c r="E446" s="39"/>
    </row>
    <row r="447" spans="5:5" s="2" customFormat="1">
      <c r="E447" s="39"/>
    </row>
    <row r="448" spans="5:5" s="2" customFormat="1">
      <c r="E448" s="39"/>
    </row>
    <row r="449" spans="5:5" s="2" customFormat="1">
      <c r="E449" s="39"/>
    </row>
    <row r="450" spans="5:5" s="2" customFormat="1">
      <c r="E450" s="39"/>
    </row>
    <row r="451" spans="5:5" s="2" customFormat="1">
      <c r="E451" s="39"/>
    </row>
    <row r="452" spans="5:5" s="2" customFormat="1">
      <c r="E452" s="39"/>
    </row>
    <row r="453" spans="5:5" s="2" customFormat="1">
      <c r="E453" s="39"/>
    </row>
    <row r="454" spans="5:5" s="2" customFormat="1">
      <c r="E454" s="39"/>
    </row>
    <row r="455" spans="5:5" s="2" customFormat="1">
      <c r="E455" s="39"/>
    </row>
    <row r="456" spans="5:5" s="2" customFormat="1">
      <c r="E456" s="39"/>
    </row>
    <row r="457" spans="5:5" s="2" customFormat="1">
      <c r="E457" s="39"/>
    </row>
    <row r="458" spans="5:5" s="2" customFormat="1">
      <c r="E458" s="39"/>
    </row>
    <row r="459" spans="5:5" s="2" customFormat="1">
      <c r="E459" s="39"/>
    </row>
    <row r="460" spans="5:5" s="2" customFormat="1">
      <c r="E460" s="39"/>
    </row>
    <row r="461" spans="5:5" s="2" customFormat="1">
      <c r="E461" s="39"/>
    </row>
    <row r="462" spans="5:5" s="2" customFormat="1">
      <c r="E462" s="39"/>
    </row>
    <row r="463" spans="5:5" s="2" customFormat="1">
      <c r="E463" s="39"/>
    </row>
    <row r="464" spans="5:5" s="2" customFormat="1">
      <c r="E464" s="39"/>
    </row>
    <row r="465" spans="5:5" s="2" customFormat="1">
      <c r="E465" s="39"/>
    </row>
    <row r="466" spans="5:5" s="2" customFormat="1">
      <c r="E466" s="39"/>
    </row>
    <row r="467" spans="5:5" s="2" customFormat="1">
      <c r="E467" s="39"/>
    </row>
    <row r="468" spans="5:5" s="2" customFormat="1">
      <c r="E468" s="39"/>
    </row>
    <row r="469" spans="5:5" s="2" customFormat="1">
      <c r="E469" s="39"/>
    </row>
    <row r="470" spans="5:5" s="2" customFormat="1">
      <c r="E470" s="39"/>
    </row>
    <row r="471" spans="5:5" s="2" customFormat="1">
      <c r="E471" s="39"/>
    </row>
    <row r="472" spans="5:5" s="2" customFormat="1">
      <c r="E472" s="39"/>
    </row>
    <row r="473" spans="5:5" s="2" customFormat="1">
      <c r="E473" s="39"/>
    </row>
    <row r="474" spans="5:5" s="2" customFormat="1">
      <c r="E474" s="39"/>
    </row>
    <row r="475" spans="5:5" s="2" customFormat="1">
      <c r="E475" s="39"/>
    </row>
    <row r="476" spans="5:5" s="2" customFormat="1">
      <c r="E476" s="39"/>
    </row>
    <row r="477" spans="5:5" s="2" customFormat="1">
      <c r="E477" s="39"/>
    </row>
    <row r="478" spans="5:5" s="2" customFormat="1">
      <c r="E478" s="39"/>
    </row>
    <row r="479" spans="5:5" s="2" customFormat="1">
      <c r="E479" s="39"/>
    </row>
    <row r="480" spans="5:5" s="2" customFormat="1">
      <c r="E480" s="39"/>
    </row>
    <row r="481" spans="5:5" s="2" customFormat="1">
      <c r="E481" s="39"/>
    </row>
    <row r="482" spans="5:5" s="2" customFormat="1">
      <c r="E482" s="39"/>
    </row>
    <row r="483" spans="5:5" s="2" customFormat="1">
      <c r="E483" s="39"/>
    </row>
    <row r="484" spans="5:5" s="2" customFormat="1">
      <c r="E484" s="39"/>
    </row>
    <row r="485" spans="5:5" s="2" customFormat="1">
      <c r="E485" s="39"/>
    </row>
    <row r="486" spans="5:5" s="2" customFormat="1">
      <c r="E486" s="39"/>
    </row>
    <row r="487" spans="5:5" s="2" customFormat="1">
      <c r="E487" s="39"/>
    </row>
    <row r="488" spans="5:5" s="2" customFormat="1">
      <c r="E488" s="39"/>
    </row>
    <row r="489" spans="5:5" s="2" customFormat="1">
      <c r="E489" s="39"/>
    </row>
    <row r="490" spans="5:5" s="2" customFormat="1">
      <c r="E490" s="39"/>
    </row>
    <row r="491" spans="5:5" s="2" customFormat="1">
      <c r="E491" s="39"/>
    </row>
    <row r="492" spans="5:5" s="2" customFormat="1">
      <c r="E492" s="39"/>
    </row>
    <row r="493" spans="5:5" s="2" customFormat="1">
      <c r="E493" s="39"/>
    </row>
    <row r="494" spans="5:5" s="2" customFormat="1">
      <c r="E494" s="39"/>
    </row>
    <row r="495" spans="5:5" s="2" customFormat="1">
      <c r="E495" s="39"/>
    </row>
    <row r="496" spans="5:5" s="2" customFormat="1">
      <c r="E496" s="39"/>
    </row>
    <row r="497" spans="5:5" s="2" customFormat="1">
      <c r="E497" s="39"/>
    </row>
    <row r="498" spans="5:5" s="2" customFormat="1">
      <c r="E498" s="39"/>
    </row>
    <row r="499" spans="5:5" s="2" customFormat="1">
      <c r="E499" s="39"/>
    </row>
    <row r="500" spans="5:5" s="2" customFormat="1">
      <c r="E500" s="39"/>
    </row>
    <row r="501" spans="5:5" s="2" customFormat="1">
      <c r="E501" s="39"/>
    </row>
    <row r="502" spans="5:5" s="2" customFormat="1">
      <c r="E502" s="39"/>
    </row>
    <row r="503" spans="5:5" s="2" customFormat="1">
      <c r="E503" s="39"/>
    </row>
    <row r="504" spans="5:5" s="2" customFormat="1">
      <c r="E504" s="39"/>
    </row>
    <row r="505" spans="5:5" s="2" customFormat="1">
      <c r="E505" s="39"/>
    </row>
    <row r="506" spans="5:5" s="2" customFormat="1">
      <c r="E506" s="39"/>
    </row>
    <row r="507" spans="5:5" s="2" customFormat="1">
      <c r="E507" s="39"/>
    </row>
    <row r="508" spans="5:5" s="2" customFormat="1">
      <c r="E508" s="39"/>
    </row>
    <row r="509" spans="5:5" s="2" customFormat="1">
      <c r="E509" s="39"/>
    </row>
    <row r="510" spans="5:5" s="2" customFormat="1">
      <c r="E510" s="39"/>
    </row>
    <row r="511" spans="5:5" s="2" customFormat="1">
      <c r="E511" s="39"/>
    </row>
    <row r="512" spans="5:5" s="2" customFormat="1">
      <c r="E512" s="39"/>
    </row>
    <row r="513" spans="5:5" s="2" customFormat="1">
      <c r="E513" s="39"/>
    </row>
    <row r="514" spans="5:5" s="2" customFormat="1">
      <c r="E514" s="39"/>
    </row>
    <row r="515" spans="5:5" s="2" customFormat="1">
      <c r="E515" s="39"/>
    </row>
    <row r="516" spans="5:5" s="2" customFormat="1">
      <c r="E516" s="39"/>
    </row>
    <row r="517" spans="5:5" s="2" customFormat="1">
      <c r="E517" s="39"/>
    </row>
    <row r="518" spans="5:5" s="2" customFormat="1">
      <c r="E518" s="39"/>
    </row>
    <row r="519" spans="5:5" s="2" customFormat="1">
      <c r="E519" s="39"/>
    </row>
    <row r="520" spans="5:5" s="2" customFormat="1">
      <c r="E520" s="39"/>
    </row>
    <row r="521" spans="5:5" s="2" customFormat="1">
      <c r="E521" s="39"/>
    </row>
    <row r="522" spans="5:5" s="2" customFormat="1">
      <c r="E522" s="39"/>
    </row>
    <row r="523" spans="5:5" s="2" customFormat="1">
      <c r="E523" s="39"/>
    </row>
    <row r="524" spans="5:5" s="2" customFormat="1">
      <c r="E524" s="39"/>
    </row>
    <row r="525" spans="5:5" s="2" customFormat="1">
      <c r="E525" s="39"/>
    </row>
    <row r="526" spans="5:5" s="2" customFormat="1">
      <c r="E526" s="39"/>
    </row>
    <row r="527" spans="5:5" s="2" customFormat="1">
      <c r="E527" s="39"/>
    </row>
    <row r="528" spans="5:5" s="2" customFormat="1">
      <c r="E528" s="39"/>
    </row>
    <row r="529" spans="5:5" s="2" customFormat="1">
      <c r="E529" s="39"/>
    </row>
    <row r="530" spans="5:5" s="2" customFormat="1">
      <c r="E530" s="39"/>
    </row>
    <row r="531" spans="5:5" s="2" customFormat="1">
      <c r="E531" s="39"/>
    </row>
    <row r="532" spans="5:5" s="2" customFormat="1">
      <c r="E532" s="39"/>
    </row>
    <row r="533" spans="5:5" s="2" customFormat="1">
      <c r="E533" s="39"/>
    </row>
    <row r="534" spans="5:5" s="2" customFormat="1">
      <c r="E534" s="39"/>
    </row>
    <row r="535" spans="5:5" s="2" customFormat="1">
      <c r="E535" s="39"/>
    </row>
    <row r="536" spans="5:5" s="2" customFormat="1">
      <c r="E536" s="39"/>
    </row>
    <row r="537" spans="5:5" s="2" customFormat="1">
      <c r="E537" s="39"/>
    </row>
    <row r="538" spans="5:5" s="2" customFormat="1">
      <c r="E538" s="39"/>
    </row>
    <row r="539" spans="5:5" s="2" customFormat="1">
      <c r="E539" s="39"/>
    </row>
    <row r="540" spans="5:5" s="2" customFormat="1">
      <c r="E540" s="39"/>
    </row>
    <row r="541" spans="5:5" s="2" customFormat="1">
      <c r="E541" s="39"/>
    </row>
    <row r="542" spans="5:5" s="2" customFormat="1">
      <c r="E542" s="39"/>
    </row>
    <row r="543" spans="5:5" s="2" customFormat="1">
      <c r="E543" s="39"/>
    </row>
    <row r="544" spans="5:5" s="2" customFormat="1">
      <c r="E544" s="39"/>
    </row>
    <row r="545" spans="5:5" s="2" customFormat="1">
      <c r="E545" s="39"/>
    </row>
    <row r="546" spans="5:5" s="2" customFormat="1">
      <c r="E546" s="39"/>
    </row>
    <row r="547" spans="5:5" s="2" customFormat="1">
      <c r="E547" s="39"/>
    </row>
    <row r="548" spans="5:5" s="2" customFormat="1">
      <c r="E548" s="39"/>
    </row>
    <row r="549" spans="5:5" s="2" customFormat="1">
      <c r="E549" s="39"/>
    </row>
    <row r="550" spans="5:5" s="2" customFormat="1">
      <c r="E550" s="39"/>
    </row>
    <row r="551" spans="5:5" s="2" customFormat="1">
      <c r="E551" s="39"/>
    </row>
    <row r="552" spans="5:5" s="2" customFormat="1">
      <c r="E552" s="39"/>
    </row>
    <row r="553" spans="5:5" s="2" customFormat="1">
      <c r="E553" s="39"/>
    </row>
    <row r="554" spans="5:5" s="2" customFormat="1">
      <c r="E554" s="39"/>
    </row>
    <row r="555" spans="5:5" s="2" customFormat="1">
      <c r="E555" s="39"/>
    </row>
    <row r="556" spans="5:5" s="2" customFormat="1">
      <c r="E556" s="39"/>
    </row>
    <row r="557" spans="5:5" s="2" customFormat="1">
      <c r="E557" s="39"/>
    </row>
    <row r="558" spans="5:5" s="2" customFormat="1">
      <c r="E558" s="39"/>
    </row>
    <row r="559" spans="5:5" s="2" customFormat="1">
      <c r="E559" s="39"/>
    </row>
    <row r="560" spans="5:5" s="2" customFormat="1">
      <c r="E560" s="39"/>
    </row>
    <row r="561" spans="5:5" s="2" customFormat="1">
      <c r="E561" s="39"/>
    </row>
    <row r="562" spans="5:5" s="2" customFormat="1">
      <c r="E562" s="39"/>
    </row>
    <row r="563" spans="5:5" s="2" customFormat="1">
      <c r="E563" s="39"/>
    </row>
    <row r="564" spans="5:5" s="2" customFormat="1">
      <c r="E564" s="39"/>
    </row>
    <row r="565" spans="5:5" s="2" customFormat="1">
      <c r="E565" s="39"/>
    </row>
    <row r="566" spans="5:5" s="2" customFormat="1">
      <c r="E566" s="39"/>
    </row>
    <row r="567" spans="5:5" s="2" customFormat="1">
      <c r="E567" s="39"/>
    </row>
    <row r="568" spans="5:5" s="2" customFormat="1">
      <c r="E568" s="39"/>
    </row>
    <row r="569" spans="5:5" s="2" customFormat="1">
      <c r="E569" s="39"/>
    </row>
    <row r="570" spans="5:5" s="2" customFormat="1">
      <c r="E570" s="39"/>
    </row>
    <row r="571" spans="5:5" s="2" customFormat="1">
      <c r="E571" s="39"/>
    </row>
    <row r="572" spans="5:5" s="2" customFormat="1">
      <c r="E572" s="39"/>
    </row>
    <row r="573" spans="5:5" s="2" customFormat="1">
      <c r="E573" s="39"/>
    </row>
    <row r="574" spans="5:5" s="2" customFormat="1">
      <c r="E574" s="39"/>
    </row>
    <row r="575" spans="5:5" s="2" customFormat="1">
      <c r="E575" s="39"/>
    </row>
    <row r="576" spans="5:5" s="2" customFormat="1">
      <c r="E576" s="39"/>
    </row>
    <row r="577" spans="5:5" s="2" customFormat="1">
      <c r="E577" s="39"/>
    </row>
    <row r="578" spans="5:5" s="2" customFormat="1">
      <c r="E578" s="39"/>
    </row>
    <row r="579" spans="5:5" s="2" customFormat="1">
      <c r="E579" s="39"/>
    </row>
    <row r="580" spans="5:5" s="2" customFormat="1">
      <c r="E580" s="39"/>
    </row>
    <row r="581" spans="5:5" s="2" customFormat="1">
      <c r="E581" s="39"/>
    </row>
    <row r="582" spans="5:5" s="2" customFormat="1">
      <c r="E582" s="39"/>
    </row>
    <row r="583" spans="5:5" s="2" customFormat="1">
      <c r="E583" s="39"/>
    </row>
    <row r="584" spans="5:5" s="2" customFormat="1">
      <c r="E584" s="39"/>
    </row>
    <row r="585" spans="5:5" s="2" customFormat="1">
      <c r="E585" s="39"/>
    </row>
    <row r="586" spans="5:5" s="2" customFormat="1">
      <c r="E586" s="39"/>
    </row>
    <row r="587" spans="5:5" s="2" customFormat="1">
      <c r="E587" s="39"/>
    </row>
    <row r="588" spans="5:5" s="2" customFormat="1">
      <c r="E588" s="39"/>
    </row>
    <row r="589" spans="5:5" s="2" customFormat="1">
      <c r="E589" s="39"/>
    </row>
    <row r="590" spans="5:5" s="2" customFormat="1">
      <c r="E590" s="39"/>
    </row>
    <row r="591" spans="5:5" s="2" customFormat="1">
      <c r="E591" s="39"/>
    </row>
    <row r="592" spans="5:5" s="2" customFormat="1">
      <c r="E592" s="39"/>
    </row>
    <row r="593" spans="5:5" s="2" customFormat="1">
      <c r="E593" s="39"/>
    </row>
    <row r="594" spans="5:5" s="2" customFormat="1">
      <c r="E594" s="39"/>
    </row>
    <row r="595" spans="5:5" s="2" customFormat="1">
      <c r="E595" s="39"/>
    </row>
    <row r="596" spans="5:5" s="2" customFormat="1">
      <c r="E596" s="39"/>
    </row>
    <row r="597" spans="5:5" s="2" customFormat="1">
      <c r="E597" s="39"/>
    </row>
    <row r="598" spans="5:5" s="2" customFormat="1">
      <c r="E598" s="39"/>
    </row>
    <row r="599" spans="5:5" s="2" customFormat="1">
      <c r="E599" s="39"/>
    </row>
    <row r="600" spans="5:5" s="2" customFormat="1">
      <c r="E600" s="39"/>
    </row>
    <row r="601" spans="5:5" s="2" customFormat="1">
      <c r="E601" s="39"/>
    </row>
    <row r="602" spans="5:5" s="2" customFormat="1">
      <c r="E602" s="39"/>
    </row>
    <row r="603" spans="5:5" s="2" customFormat="1">
      <c r="E603" s="39"/>
    </row>
    <row r="604" spans="5:5" s="2" customFormat="1">
      <c r="E604" s="39"/>
    </row>
    <row r="605" spans="5:5" s="2" customFormat="1">
      <c r="E605" s="39"/>
    </row>
    <row r="606" spans="5:5" s="2" customFormat="1">
      <c r="E606" s="39"/>
    </row>
    <row r="607" spans="5:5" s="2" customFormat="1">
      <c r="E607" s="39"/>
    </row>
    <row r="608" spans="5:5" s="2" customFormat="1">
      <c r="E608" s="39"/>
    </row>
    <row r="609" spans="5:5" s="2" customFormat="1">
      <c r="E609" s="39"/>
    </row>
    <row r="610" spans="5:5" s="2" customFormat="1">
      <c r="E610" s="39"/>
    </row>
    <row r="611" spans="5:5" s="2" customFormat="1">
      <c r="E611" s="39"/>
    </row>
    <row r="612" spans="5:5" s="2" customFormat="1">
      <c r="E612" s="39"/>
    </row>
    <row r="613" spans="5:5" s="2" customFormat="1">
      <c r="E613" s="39"/>
    </row>
    <row r="614" spans="5:5" s="2" customFormat="1">
      <c r="E614" s="39"/>
    </row>
    <row r="615" spans="5:5" s="2" customFormat="1">
      <c r="E615" s="39"/>
    </row>
    <row r="616" spans="5:5" s="2" customFormat="1">
      <c r="E616" s="39"/>
    </row>
    <row r="617" spans="5:5" s="2" customFormat="1">
      <c r="E617" s="39"/>
    </row>
    <row r="618" spans="5:5" s="2" customFormat="1">
      <c r="E618" s="39"/>
    </row>
    <row r="619" spans="5:5" s="2" customFormat="1">
      <c r="E619" s="39"/>
    </row>
    <row r="620" spans="5:5" s="2" customFormat="1">
      <c r="E620" s="39"/>
    </row>
    <row r="621" spans="5:5" s="2" customFormat="1">
      <c r="E621" s="39"/>
    </row>
    <row r="622" spans="5:5" s="2" customFormat="1">
      <c r="E622" s="39"/>
    </row>
    <row r="623" spans="5:5" s="2" customFormat="1">
      <c r="E623" s="39"/>
    </row>
    <row r="624" spans="5:5" s="2" customFormat="1">
      <c r="E624" s="39"/>
    </row>
    <row r="625" spans="5:5" s="2" customFormat="1">
      <c r="E625" s="39"/>
    </row>
    <row r="626" spans="5:5" s="2" customFormat="1">
      <c r="E626" s="39"/>
    </row>
    <row r="627" spans="5:5" s="2" customFormat="1">
      <c r="E627" s="39"/>
    </row>
    <row r="628" spans="5:5" s="2" customFormat="1">
      <c r="E628" s="39"/>
    </row>
    <row r="629" spans="5:5" s="2" customFormat="1">
      <c r="E629" s="39"/>
    </row>
    <row r="630" spans="5:5" s="2" customFormat="1">
      <c r="E630" s="39"/>
    </row>
    <row r="631" spans="5:5" s="2" customFormat="1">
      <c r="E631" s="39"/>
    </row>
    <row r="632" spans="5:5" s="2" customFormat="1">
      <c r="E632" s="39"/>
    </row>
    <row r="633" spans="5:5" s="2" customFormat="1">
      <c r="E633" s="39"/>
    </row>
    <row r="634" spans="5:5" s="2" customFormat="1">
      <c r="E634" s="39"/>
    </row>
    <row r="635" spans="5:5" s="2" customFormat="1">
      <c r="E635" s="39"/>
    </row>
    <row r="636" spans="5:5" s="2" customFormat="1">
      <c r="E636" s="39"/>
    </row>
    <row r="637" spans="5:5" s="2" customFormat="1">
      <c r="E637" s="39"/>
    </row>
    <row r="638" spans="5:5" s="2" customFormat="1">
      <c r="E638" s="39"/>
    </row>
    <row r="639" spans="5:5" s="2" customFormat="1">
      <c r="E639" s="39"/>
    </row>
    <row r="640" spans="5:5" s="2" customFormat="1">
      <c r="E640" s="39"/>
    </row>
    <row r="641" spans="5:5" s="2" customFormat="1">
      <c r="E641" s="39"/>
    </row>
    <row r="642" spans="5:5" s="2" customFormat="1">
      <c r="E642" s="39"/>
    </row>
    <row r="643" spans="5:5" s="2" customFormat="1">
      <c r="E643" s="39"/>
    </row>
    <row r="644" spans="5:5" s="2" customFormat="1">
      <c r="E644" s="39"/>
    </row>
    <row r="645" spans="5:5" s="2" customFormat="1">
      <c r="E645" s="39"/>
    </row>
    <row r="646" spans="5:5" s="2" customFormat="1">
      <c r="E646" s="39"/>
    </row>
    <row r="647" spans="5:5" s="2" customFormat="1">
      <c r="E647" s="39"/>
    </row>
    <row r="648" spans="5:5" s="2" customFormat="1">
      <c r="E648" s="39"/>
    </row>
    <row r="649" spans="5:5" s="2" customFormat="1">
      <c r="E649" s="39"/>
    </row>
    <row r="650" spans="5:5" s="2" customFormat="1">
      <c r="E650" s="39"/>
    </row>
    <row r="651" spans="5:5" s="2" customFormat="1">
      <c r="E651" s="39"/>
    </row>
    <row r="652" spans="5:5" s="2" customFormat="1">
      <c r="E652" s="39"/>
    </row>
    <row r="653" spans="5:5" s="2" customFormat="1">
      <c r="E653" s="39"/>
    </row>
    <row r="654" spans="5:5" s="2" customFormat="1">
      <c r="E654" s="39"/>
    </row>
    <row r="655" spans="5:5" s="2" customFormat="1">
      <c r="E655" s="39"/>
    </row>
    <row r="656" spans="5:5" s="2" customFormat="1">
      <c r="E656" s="39"/>
    </row>
    <row r="657" spans="5:5" s="2" customFormat="1">
      <c r="E657" s="39"/>
    </row>
    <row r="658" spans="5:5" s="2" customFormat="1">
      <c r="E658" s="39"/>
    </row>
    <row r="659" spans="5:5" s="2" customFormat="1">
      <c r="E659" s="39"/>
    </row>
    <row r="660" spans="5:5" s="2" customFormat="1">
      <c r="E660" s="39"/>
    </row>
    <row r="661" spans="5:5" s="2" customFormat="1">
      <c r="E661" s="39"/>
    </row>
    <row r="662" spans="5:5" s="2" customFormat="1">
      <c r="E662" s="39"/>
    </row>
    <row r="663" spans="5:5" s="2" customFormat="1">
      <c r="E663" s="39"/>
    </row>
    <row r="664" spans="5:5" s="2" customFormat="1">
      <c r="E664" s="39"/>
    </row>
    <row r="665" spans="5:5" s="2" customFormat="1">
      <c r="E665" s="39"/>
    </row>
    <row r="666" spans="5:5" s="2" customFormat="1">
      <c r="E666" s="39"/>
    </row>
    <row r="667" spans="5:5" s="2" customFormat="1">
      <c r="E667" s="39"/>
    </row>
    <row r="668" spans="5:5" s="2" customFormat="1">
      <c r="E668" s="39"/>
    </row>
    <row r="669" spans="5:5" s="2" customFormat="1">
      <c r="E669" s="39"/>
    </row>
    <row r="670" spans="5:5" s="2" customFormat="1">
      <c r="E670" s="39"/>
    </row>
    <row r="671" spans="5:5" s="2" customFormat="1">
      <c r="E671" s="39"/>
    </row>
    <row r="672" spans="5:5" s="2" customFormat="1">
      <c r="E672" s="39"/>
    </row>
    <row r="673" spans="5:5" s="2" customFormat="1">
      <c r="E673" s="39"/>
    </row>
    <row r="674" spans="5:5" s="2" customFormat="1">
      <c r="E674" s="39"/>
    </row>
    <row r="675" spans="5:5" s="2" customFormat="1">
      <c r="E675" s="39"/>
    </row>
    <row r="676" spans="5:5" s="2" customFormat="1">
      <c r="E676" s="39"/>
    </row>
    <row r="677" spans="5:5" s="2" customFormat="1">
      <c r="E677" s="39"/>
    </row>
    <row r="678" spans="5:5" s="2" customFormat="1">
      <c r="E678" s="39"/>
    </row>
    <row r="679" spans="5:5" s="2" customFormat="1">
      <c r="E679" s="39"/>
    </row>
    <row r="680" spans="5:5" s="2" customFormat="1">
      <c r="E680" s="39"/>
    </row>
    <row r="681" spans="5:5" s="2" customFormat="1">
      <c r="E681" s="39"/>
    </row>
    <row r="682" spans="5:5" s="2" customFormat="1">
      <c r="E682" s="39"/>
    </row>
    <row r="683" spans="5:5" s="2" customFormat="1">
      <c r="E683" s="39"/>
    </row>
    <row r="684" spans="5:5" s="2" customFormat="1">
      <c r="E684" s="39"/>
    </row>
    <row r="685" spans="5:5" s="2" customFormat="1">
      <c r="E685" s="39"/>
    </row>
    <row r="686" spans="5:5" s="2" customFormat="1">
      <c r="E686" s="39"/>
    </row>
    <row r="687" spans="5:5" s="2" customFormat="1">
      <c r="E687" s="39"/>
    </row>
    <row r="688" spans="5:5" s="2" customFormat="1">
      <c r="E688" s="39"/>
    </row>
    <row r="689" spans="5:5" s="2" customFormat="1">
      <c r="E689" s="39"/>
    </row>
    <row r="690" spans="5:5" s="2" customFormat="1">
      <c r="E690" s="39"/>
    </row>
    <row r="691" spans="5:5" s="2" customFormat="1">
      <c r="E691" s="39"/>
    </row>
    <row r="692" spans="5:5" s="2" customFormat="1">
      <c r="E692" s="39"/>
    </row>
    <row r="693" spans="5:5" s="2" customFormat="1">
      <c r="E693" s="39"/>
    </row>
    <row r="694" spans="5:5" s="2" customFormat="1">
      <c r="E694" s="39"/>
    </row>
    <row r="695" spans="5:5" s="2" customFormat="1">
      <c r="E695" s="39"/>
    </row>
    <row r="696" spans="5:5" s="2" customFormat="1">
      <c r="E696" s="39"/>
    </row>
    <row r="697" spans="5:5" s="2" customFormat="1">
      <c r="E697" s="39"/>
    </row>
    <row r="698" spans="5:5" s="2" customFormat="1">
      <c r="E698" s="39"/>
    </row>
    <row r="699" spans="5:5" s="2" customFormat="1">
      <c r="E699" s="39"/>
    </row>
    <row r="700" spans="5:5" s="2" customFormat="1">
      <c r="E700" s="39"/>
    </row>
    <row r="701" spans="5:5" s="2" customFormat="1">
      <c r="E701" s="39"/>
    </row>
    <row r="702" spans="5:5" s="2" customFormat="1">
      <c r="E702" s="39"/>
    </row>
    <row r="703" spans="5:5" s="2" customFormat="1">
      <c r="E703" s="39"/>
    </row>
    <row r="704" spans="5:5" s="2" customFormat="1">
      <c r="E704" s="39"/>
    </row>
    <row r="705" spans="5:5" s="2" customFormat="1">
      <c r="E705" s="39"/>
    </row>
    <row r="706" spans="5:5" s="2" customFormat="1">
      <c r="E706" s="39"/>
    </row>
    <row r="707" spans="5:5" s="2" customFormat="1">
      <c r="E707" s="39"/>
    </row>
    <row r="708" spans="5:5" s="2" customFormat="1">
      <c r="E708" s="39"/>
    </row>
    <row r="709" spans="5:5" s="2" customFormat="1">
      <c r="E709" s="39"/>
    </row>
    <row r="710" spans="5:5" s="2" customFormat="1">
      <c r="E710" s="39"/>
    </row>
    <row r="711" spans="5:5" s="2" customFormat="1">
      <c r="E711" s="39"/>
    </row>
    <row r="712" spans="5:5" s="2" customFormat="1">
      <c r="E712" s="39"/>
    </row>
    <row r="713" spans="5:5" s="2" customFormat="1">
      <c r="E713" s="39"/>
    </row>
    <row r="714" spans="5:5" s="2" customFormat="1">
      <c r="E714" s="39"/>
    </row>
    <row r="715" spans="5:5" s="2" customFormat="1">
      <c r="E715" s="39"/>
    </row>
    <row r="716" spans="5:5" s="2" customFormat="1">
      <c r="E716" s="39"/>
    </row>
    <row r="717" spans="5:5" s="2" customFormat="1">
      <c r="E717" s="39"/>
    </row>
    <row r="718" spans="5:5" s="2" customFormat="1">
      <c r="E718" s="39"/>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G23" sqref="G23"/>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4"/>
      <c r="C3" s="95"/>
      <c r="D3" s="95"/>
      <c r="E3" s="95"/>
      <c r="F3" s="95"/>
      <c r="G3" s="95"/>
      <c r="H3" s="95"/>
      <c r="I3" s="96"/>
    </row>
    <row r="4" spans="2:19">
      <c r="B4" s="517" t="s">
        <v>452</v>
      </c>
      <c r="C4" s="518"/>
      <c r="D4" s="518"/>
      <c r="E4" s="519" t="s">
        <v>453</v>
      </c>
      <c r="F4" s="519"/>
      <c r="G4" s="519"/>
      <c r="H4" s="519"/>
      <c r="I4" s="520"/>
      <c r="Q4" s="521" t="s">
        <v>454</v>
      </c>
      <c r="R4" s="521"/>
    </row>
    <row r="5" spans="2:19">
      <c r="B5" s="517"/>
      <c r="C5" s="518"/>
      <c r="D5" s="518"/>
      <c r="E5" s="519"/>
      <c r="F5" s="519"/>
      <c r="G5" s="519"/>
      <c r="H5" s="519"/>
      <c r="I5" s="520"/>
      <c r="Q5" s="521"/>
      <c r="R5" s="521"/>
    </row>
    <row r="6" spans="2:19">
      <c r="B6" s="517"/>
      <c r="C6" s="518"/>
      <c r="D6" s="518"/>
      <c r="E6" s="519"/>
      <c r="F6" s="519"/>
      <c r="G6" s="519"/>
      <c r="H6" s="519"/>
      <c r="I6" s="520"/>
      <c r="Q6" s="521"/>
      <c r="R6" s="521"/>
    </row>
    <row r="7" spans="2:19" ht="15.75" thickBot="1">
      <c r="B7" s="97"/>
      <c r="I7" s="98"/>
    </row>
    <row r="8" spans="2:19" ht="62.25" customHeight="1" thickBot="1">
      <c r="B8" s="522" t="s">
        <v>398</v>
      </c>
      <c r="C8" s="523"/>
      <c r="D8" s="49" t="s">
        <v>455</v>
      </c>
      <c r="E8" s="50">
        <v>5</v>
      </c>
      <c r="F8" s="50">
        <v>10</v>
      </c>
      <c r="G8" s="50">
        <v>15</v>
      </c>
      <c r="H8" s="50">
        <v>20</v>
      </c>
      <c r="I8" s="99">
        <v>25</v>
      </c>
      <c r="K8" s="524" t="s">
        <v>456</v>
      </c>
      <c r="L8" s="525"/>
      <c r="M8" s="525"/>
      <c r="N8" s="525"/>
      <c r="O8" s="525"/>
      <c r="P8" s="526"/>
      <c r="Q8" s="527" t="s">
        <v>457</v>
      </c>
      <c r="R8" s="527"/>
      <c r="S8" s="11" t="s">
        <v>458</v>
      </c>
    </row>
    <row r="9" spans="2:19" ht="62.25" customHeight="1" thickBot="1">
      <c r="B9" s="522"/>
      <c r="C9" s="523"/>
      <c r="D9" s="49" t="s">
        <v>459</v>
      </c>
      <c r="E9" s="51">
        <v>4</v>
      </c>
      <c r="F9" s="51">
        <v>8</v>
      </c>
      <c r="G9" s="50">
        <v>12</v>
      </c>
      <c r="H9" s="50">
        <v>16</v>
      </c>
      <c r="I9" s="99">
        <v>20</v>
      </c>
      <c r="K9" s="528" t="s">
        <v>460</v>
      </c>
      <c r="L9" s="529"/>
      <c r="M9" s="529"/>
      <c r="N9" s="529"/>
      <c r="O9" s="529"/>
      <c r="P9" s="529"/>
      <c r="Q9" s="530" t="s">
        <v>461</v>
      </c>
      <c r="R9" s="531"/>
      <c r="S9" s="11" t="s">
        <v>392</v>
      </c>
    </row>
    <row r="10" spans="2:19" ht="62.25" customHeight="1" thickBot="1">
      <c r="B10" s="522"/>
      <c r="C10" s="523"/>
      <c r="D10" s="49" t="s">
        <v>462</v>
      </c>
      <c r="E10" s="51">
        <v>3</v>
      </c>
      <c r="F10" s="51">
        <v>6</v>
      </c>
      <c r="G10" s="51">
        <v>9</v>
      </c>
      <c r="H10" s="50">
        <v>12</v>
      </c>
      <c r="I10" s="99">
        <v>15</v>
      </c>
      <c r="K10" s="532" t="s">
        <v>423</v>
      </c>
      <c r="L10" s="533"/>
      <c r="M10" s="533"/>
      <c r="N10" s="533"/>
      <c r="O10" s="533"/>
      <c r="P10" s="533"/>
      <c r="Q10" s="527" t="s">
        <v>463</v>
      </c>
      <c r="R10" s="527"/>
      <c r="S10" s="11" t="s">
        <v>464</v>
      </c>
    </row>
    <row r="11" spans="2:19" ht="62.25" customHeight="1">
      <c r="B11" s="522"/>
      <c r="C11" s="523"/>
      <c r="D11" s="49" t="s">
        <v>465</v>
      </c>
      <c r="E11" s="52">
        <v>2</v>
      </c>
      <c r="F11" s="51">
        <v>4</v>
      </c>
      <c r="G11" s="51">
        <v>6</v>
      </c>
      <c r="H11" s="50">
        <v>8</v>
      </c>
      <c r="I11" s="99">
        <v>10</v>
      </c>
      <c r="K11" s="534" t="s">
        <v>466</v>
      </c>
      <c r="L11" s="535"/>
      <c r="M11" s="535"/>
      <c r="N11" s="535"/>
      <c r="O11" s="535"/>
      <c r="P11" s="535"/>
      <c r="Q11" s="527" t="s">
        <v>391</v>
      </c>
      <c r="R11" s="536"/>
      <c r="S11" s="11" t="s">
        <v>391</v>
      </c>
    </row>
    <row r="12" spans="2:19" ht="62.25" customHeight="1">
      <c r="B12" s="522"/>
      <c r="C12" s="523"/>
      <c r="D12" s="49" t="s">
        <v>467</v>
      </c>
      <c r="E12" s="52">
        <v>1</v>
      </c>
      <c r="F12" s="52">
        <v>2</v>
      </c>
      <c r="G12" s="51">
        <v>3</v>
      </c>
      <c r="H12" s="50">
        <v>4</v>
      </c>
      <c r="I12" s="99">
        <v>5</v>
      </c>
    </row>
    <row r="13" spans="2:19" ht="62.25" customHeight="1" thickBot="1">
      <c r="B13" s="100"/>
      <c r="C13" s="515" t="s">
        <v>468</v>
      </c>
      <c r="D13" s="516"/>
      <c r="E13" s="101" t="s">
        <v>469</v>
      </c>
      <c r="F13" s="101" t="s">
        <v>470</v>
      </c>
      <c r="G13" s="101" t="s">
        <v>471</v>
      </c>
      <c r="H13" s="101" t="s">
        <v>472</v>
      </c>
      <c r="I13" s="102" t="s">
        <v>473</v>
      </c>
    </row>
    <row r="17" spans="4:6">
      <c r="D17" s="11"/>
      <c r="E17" s="11"/>
      <c r="F17" s="11"/>
    </row>
    <row r="18" spans="4:6" ht="15.75">
      <c r="D18" s="16" t="s">
        <v>474</v>
      </c>
      <c r="E18" s="103" t="s">
        <v>466</v>
      </c>
      <c r="F18" s="103">
        <v>1</v>
      </c>
    </row>
    <row r="19" spans="4:6" ht="15.75">
      <c r="D19" t="s">
        <v>474</v>
      </c>
      <c r="E19" s="52" t="s">
        <v>466</v>
      </c>
      <c r="F19" s="52">
        <v>1</v>
      </c>
    </row>
    <row r="20" spans="4:6">
      <c r="D20" t="s">
        <v>475</v>
      </c>
      <c r="E20" t="s">
        <v>466</v>
      </c>
      <c r="F20">
        <v>2</v>
      </c>
    </row>
    <row r="21" spans="4:6">
      <c r="D21" t="s">
        <v>476</v>
      </c>
      <c r="E21" t="s">
        <v>423</v>
      </c>
      <c r="F21">
        <v>2</v>
      </c>
    </row>
    <row r="22" spans="4:6">
      <c r="D22" t="s">
        <v>477</v>
      </c>
      <c r="E22" t="s">
        <v>478</v>
      </c>
      <c r="F22">
        <v>3</v>
      </c>
    </row>
    <row r="23" spans="4:6">
      <c r="D23" t="s">
        <v>479</v>
      </c>
      <c r="E23" t="s">
        <v>456</v>
      </c>
      <c r="F23">
        <v>4</v>
      </c>
    </row>
    <row r="24" spans="4:6">
      <c r="D24" t="s">
        <v>480</v>
      </c>
      <c r="E24" t="s">
        <v>466</v>
      </c>
      <c r="F24">
        <v>1</v>
      </c>
    </row>
    <row r="25" spans="4:6">
      <c r="D25" t="s">
        <v>481</v>
      </c>
      <c r="E25" t="s">
        <v>423</v>
      </c>
      <c r="F25">
        <v>2</v>
      </c>
    </row>
    <row r="26" spans="4:6">
      <c r="D26" t="s">
        <v>482</v>
      </c>
      <c r="E26" t="s">
        <v>423</v>
      </c>
      <c r="F26">
        <v>2</v>
      </c>
    </row>
    <row r="27" spans="4:6">
      <c r="D27" t="s">
        <v>483</v>
      </c>
      <c r="E27" t="s">
        <v>460</v>
      </c>
      <c r="F27">
        <v>3</v>
      </c>
    </row>
    <row r="28" spans="4:6">
      <c r="D28" t="s">
        <v>484</v>
      </c>
      <c r="E28" t="s">
        <v>456</v>
      </c>
      <c r="F28">
        <v>4</v>
      </c>
    </row>
    <row r="29" spans="4:6">
      <c r="D29" t="s">
        <v>485</v>
      </c>
      <c r="E29" t="s">
        <v>423</v>
      </c>
      <c r="F29">
        <v>2</v>
      </c>
    </row>
    <row r="30" spans="4:6">
      <c r="D30" t="s">
        <v>486</v>
      </c>
      <c r="E30" t="s">
        <v>423</v>
      </c>
      <c r="F30">
        <v>2</v>
      </c>
    </row>
    <row r="31" spans="4:6">
      <c r="D31" t="s">
        <v>487</v>
      </c>
      <c r="E31" t="s">
        <v>423</v>
      </c>
      <c r="F31">
        <v>2</v>
      </c>
    </row>
    <row r="32" spans="4:6">
      <c r="D32" t="s">
        <v>488</v>
      </c>
      <c r="E32" t="s">
        <v>460</v>
      </c>
      <c r="F32">
        <v>3</v>
      </c>
    </row>
    <row r="33" spans="4:6">
      <c r="D33" t="s">
        <v>489</v>
      </c>
      <c r="E33" t="s">
        <v>456</v>
      </c>
      <c r="F33">
        <v>4</v>
      </c>
    </row>
    <row r="34" spans="4:6">
      <c r="D34" t="s">
        <v>490</v>
      </c>
      <c r="E34" t="s">
        <v>423</v>
      </c>
      <c r="F34">
        <v>2</v>
      </c>
    </row>
    <row r="35" spans="4:6">
      <c r="D35" t="s">
        <v>491</v>
      </c>
      <c r="E35" t="s">
        <v>423</v>
      </c>
      <c r="F35">
        <v>2</v>
      </c>
    </row>
    <row r="36" spans="4:6">
      <c r="D36" t="s">
        <v>492</v>
      </c>
      <c r="E36" t="s">
        <v>460</v>
      </c>
      <c r="F36">
        <v>3</v>
      </c>
    </row>
    <row r="37" spans="4:6">
      <c r="D37" t="s">
        <v>493</v>
      </c>
      <c r="E37" t="s">
        <v>460</v>
      </c>
      <c r="F37">
        <v>3</v>
      </c>
    </row>
    <row r="38" spans="4:6">
      <c r="D38" t="s">
        <v>494</v>
      </c>
      <c r="E38" t="s">
        <v>456</v>
      </c>
      <c r="F38">
        <v>4</v>
      </c>
    </row>
    <row r="39" spans="4:6">
      <c r="D39" t="s">
        <v>495</v>
      </c>
      <c r="E39" t="s">
        <v>460</v>
      </c>
      <c r="F39">
        <v>3</v>
      </c>
    </row>
    <row r="40" spans="4:6">
      <c r="D40" t="s">
        <v>496</v>
      </c>
      <c r="E40" t="s">
        <v>460</v>
      </c>
      <c r="F40">
        <v>3</v>
      </c>
    </row>
    <row r="41" spans="4:6">
      <c r="D41" t="s">
        <v>497</v>
      </c>
      <c r="E41" t="s">
        <v>460</v>
      </c>
      <c r="F41">
        <v>3</v>
      </c>
    </row>
    <row r="42" spans="4:6">
      <c r="D42" t="s">
        <v>498</v>
      </c>
      <c r="E42" t="s">
        <v>460</v>
      </c>
      <c r="F42">
        <v>3</v>
      </c>
    </row>
    <row r="43" spans="4:6">
      <c r="D43" t="s">
        <v>499</v>
      </c>
      <c r="E43" t="s">
        <v>456</v>
      </c>
      <c r="F43">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C8" zoomScale="90" zoomScaleNormal="90" workbookViewId="0">
      <selection activeCell="M10" sqref="M1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4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3" customFormat="1" ht="16.5" customHeight="1">
      <c r="A1" s="568"/>
      <c r="B1" s="569"/>
      <c r="C1" s="572"/>
      <c r="D1" s="572"/>
      <c r="E1" s="572"/>
      <c r="F1" s="572"/>
      <c r="G1" s="572"/>
      <c r="H1" s="572"/>
      <c r="I1" s="572"/>
      <c r="J1" s="573"/>
      <c r="K1" s="567"/>
      <c r="L1" s="567"/>
      <c r="M1" s="567"/>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59.25" customHeight="1">
      <c r="A2" s="570"/>
      <c r="B2" s="571"/>
      <c r="C2" s="574"/>
      <c r="D2" s="574"/>
      <c r="E2" s="574"/>
      <c r="F2" s="574"/>
      <c r="G2" s="574"/>
      <c r="H2" s="574"/>
      <c r="I2" s="574"/>
      <c r="J2" s="575"/>
      <c r="K2" s="567"/>
      <c r="L2" s="567"/>
      <c r="M2" s="567"/>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574"/>
      <c r="D3" s="574"/>
      <c r="E3" s="574"/>
      <c r="F3" s="574"/>
      <c r="G3" s="574"/>
      <c r="H3" s="574"/>
      <c r="I3" s="574"/>
      <c r="J3" s="575"/>
      <c r="K3" s="567"/>
      <c r="L3" s="567"/>
      <c r="M3" s="567"/>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40.9" customHeight="1">
      <c r="A4" s="422" t="s">
        <v>275</v>
      </c>
      <c r="B4" s="422"/>
      <c r="C4" s="478" t="s">
        <v>5</v>
      </c>
      <c r="D4" s="478"/>
      <c r="E4" s="478"/>
      <c r="F4" s="478"/>
      <c r="G4" s="478"/>
      <c r="H4" s="478"/>
      <c r="I4" s="478"/>
      <c r="J4" s="478"/>
      <c r="K4" s="478"/>
      <c r="L4" s="478"/>
      <c r="M4" s="478"/>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78.75" customHeight="1">
      <c r="A5" s="422" t="s">
        <v>276</v>
      </c>
      <c r="B5" s="422"/>
      <c r="C5" s="479" t="s">
        <v>34</v>
      </c>
      <c r="D5" s="479"/>
      <c r="E5" s="479"/>
      <c r="F5" s="479"/>
      <c r="G5" s="479"/>
      <c r="H5" s="479"/>
      <c r="I5" s="479"/>
      <c r="J5" s="479"/>
      <c r="K5" s="479"/>
      <c r="L5" s="479"/>
      <c r="M5" s="479"/>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40.9" customHeight="1" thickBot="1">
      <c r="A6" s="422" t="s">
        <v>277</v>
      </c>
      <c r="B6" s="422"/>
      <c r="C6" s="586" t="s">
        <v>278</v>
      </c>
      <c r="D6" s="587"/>
      <c r="E6" s="587"/>
      <c r="F6" s="587"/>
      <c r="G6" s="587"/>
      <c r="H6" s="587"/>
      <c r="I6" s="587"/>
      <c r="J6" s="587"/>
      <c r="K6" s="587"/>
      <c r="L6" s="587"/>
      <c r="M6" s="588"/>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40.5" customHeight="1" thickTop="1" thickBot="1">
      <c r="A7" s="581" t="s">
        <v>500</v>
      </c>
      <c r="B7" s="582"/>
      <c r="C7" s="583"/>
      <c r="D7" s="584" t="s">
        <v>501</v>
      </c>
      <c r="E7" s="584"/>
      <c r="F7" s="584"/>
      <c r="G7" s="585" t="s">
        <v>502</v>
      </c>
      <c r="H7" s="576" t="s">
        <v>503</v>
      </c>
      <c r="I7" s="578" t="s">
        <v>504</v>
      </c>
      <c r="J7" s="579"/>
      <c r="K7" s="578" t="s">
        <v>505</v>
      </c>
      <c r="L7" s="579"/>
      <c r="M7" s="580" t="s">
        <v>506</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108" customHeight="1" thickTop="1" thickBot="1">
      <c r="A8" s="29" t="s">
        <v>39</v>
      </c>
      <c r="B8" s="29" t="s">
        <v>217</v>
      </c>
      <c r="C8" s="29" t="s">
        <v>219</v>
      </c>
      <c r="D8" s="22" t="s">
        <v>229</v>
      </c>
      <c r="E8" s="22" t="s">
        <v>507</v>
      </c>
      <c r="F8" s="22" t="s">
        <v>508</v>
      </c>
      <c r="G8" s="585"/>
      <c r="H8" s="577"/>
      <c r="I8" s="23" t="s">
        <v>509</v>
      </c>
      <c r="J8" s="23" t="s">
        <v>510</v>
      </c>
      <c r="K8" s="23" t="s">
        <v>511</v>
      </c>
      <c r="L8" s="23" t="s">
        <v>512</v>
      </c>
      <c r="M8" s="580"/>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thickTop="1" thickBot="1">
      <c r="A9" s="555"/>
      <c r="B9" s="556"/>
      <c r="C9" s="556"/>
      <c r="D9" s="556"/>
      <c r="E9" s="556"/>
      <c r="F9" s="556"/>
      <c r="G9" s="556"/>
      <c r="H9" s="145"/>
      <c r="I9" s="145"/>
      <c r="J9" s="145"/>
      <c r="K9" s="145"/>
      <c r="L9" s="145"/>
      <c r="M9" s="24"/>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0" customFormat="1" ht="15" customHeight="1">
      <c r="A10" s="557">
        <f>'7- Mapa Final'!A10</f>
        <v>1</v>
      </c>
      <c r="B10" s="558" t="str">
        <f>'7- Mapa Final'!B10</f>
        <v>Incumplimiento de términos en la publicación de información.</v>
      </c>
      <c r="C10" s="558" t="str">
        <f>'7- Mapa Final'!C10</f>
        <v>La información  Administrativa y Judicial de  uso y consulta para los usuarios y partes interesadas, no se publique dentro de los  términos  establecidos por Ley o por la Entidad.</v>
      </c>
      <c r="D10" s="589" t="str">
        <f>'7- Mapa Final'!J10</f>
        <v>Muy Baja - 1</v>
      </c>
      <c r="E10" s="590" t="str">
        <f>'7- Mapa Final'!K10</f>
        <v>Leve - 1</v>
      </c>
      <c r="F10" s="594" t="str">
        <f>'7- Mapa Final'!M10</f>
        <v>Bajo - 1</v>
      </c>
      <c r="G10" s="405" t="s">
        <v>391</v>
      </c>
      <c r="H10" s="595"/>
      <c r="I10" s="595"/>
      <c r="J10" s="563" t="s">
        <v>8</v>
      </c>
      <c r="K10" s="559">
        <v>45292</v>
      </c>
      <c r="L10" s="559">
        <v>45382</v>
      </c>
      <c r="M10" s="560" t="s">
        <v>513</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271" s="20" customFormat="1" ht="13.5" customHeight="1">
      <c r="A11" s="540"/>
      <c r="B11" s="542"/>
      <c r="C11" s="542"/>
      <c r="D11" s="545"/>
      <c r="E11" s="548"/>
      <c r="F11" s="550"/>
      <c r="G11" s="396"/>
      <c r="H11" s="538"/>
      <c r="I11" s="538"/>
      <c r="J11" s="564"/>
      <c r="K11" s="538"/>
      <c r="L11" s="538"/>
      <c r="M11" s="561"/>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271" s="20" customFormat="1" ht="13.5" customHeight="1">
      <c r="A12" s="540"/>
      <c r="B12" s="542"/>
      <c r="C12" s="542"/>
      <c r="D12" s="545"/>
      <c r="E12" s="548"/>
      <c r="F12" s="550"/>
      <c r="G12" s="396"/>
      <c r="H12" s="538"/>
      <c r="I12" s="538"/>
      <c r="J12" s="564"/>
      <c r="K12" s="538"/>
      <c r="L12" s="538"/>
      <c r="M12" s="561"/>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271" s="20" customFormat="1" ht="13.5" customHeight="1">
      <c r="A13" s="540"/>
      <c r="B13" s="542"/>
      <c r="C13" s="542"/>
      <c r="D13" s="545"/>
      <c r="E13" s="548"/>
      <c r="F13" s="550"/>
      <c r="G13" s="396"/>
      <c r="H13" s="538"/>
      <c r="I13" s="538"/>
      <c r="J13" s="564"/>
      <c r="K13" s="538"/>
      <c r="L13" s="538"/>
      <c r="M13" s="561"/>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271" s="20" customFormat="1" ht="13.5" customHeight="1">
      <c r="A14" s="540"/>
      <c r="B14" s="542"/>
      <c r="C14" s="542"/>
      <c r="D14" s="545"/>
      <c r="E14" s="548"/>
      <c r="F14" s="550"/>
      <c r="G14" s="396"/>
      <c r="H14" s="538"/>
      <c r="I14" s="538"/>
      <c r="J14" s="564"/>
      <c r="K14" s="538"/>
      <c r="L14" s="538"/>
      <c r="M14" s="561"/>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271" s="20" customFormat="1" ht="13.5" customHeight="1">
      <c r="A15" s="540"/>
      <c r="B15" s="542"/>
      <c r="C15" s="542"/>
      <c r="D15" s="545"/>
      <c r="E15" s="548"/>
      <c r="F15" s="550"/>
      <c r="G15" s="396"/>
      <c r="H15" s="538"/>
      <c r="I15" s="538"/>
      <c r="J15" s="564"/>
      <c r="K15" s="538"/>
      <c r="L15" s="538"/>
      <c r="M15" s="561"/>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271" s="20" customFormat="1" ht="13.5" customHeight="1">
      <c r="A16" s="540"/>
      <c r="B16" s="542"/>
      <c r="C16" s="542"/>
      <c r="D16" s="545"/>
      <c r="E16" s="548"/>
      <c r="F16" s="550"/>
      <c r="G16" s="396"/>
      <c r="H16" s="538"/>
      <c r="I16" s="538"/>
      <c r="J16" s="564"/>
      <c r="K16" s="538"/>
      <c r="L16" s="538"/>
      <c r="M16" s="561"/>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s="20" customFormat="1" ht="13.5" customHeight="1">
      <c r="A17" s="540"/>
      <c r="B17" s="542"/>
      <c r="C17" s="542"/>
      <c r="D17" s="545"/>
      <c r="E17" s="548"/>
      <c r="F17" s="550"/>
      <c r="G17" s="396"/>
      <c r="H17" s="538"/>
      <c r="I17" s="538"/>
      <c r="J17" s="564"/>
      <c r="K17" s="538"/>
      <c r="L17" s="538"/>
      <c r="M17" s="561"/>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s="20" customFormat="1" ht="13.5" customHeight="1">
      <c r="A18" s="540"/>
      <c r="B18" s="542"/>
      <c r="C18" s="542"/>
      <c r="D18" s="545"/>
      <c r="E18" s="548"/>
      <c r="F18" s="550"/>
      <c r="G18" s="396"/>
      <c r="H18" s="538"/>
      <c r="I18" s="538"/>
      <c r="J18" s="564"/>
      <c r="K18" s="538"/>
      <c r="L18" s="538"/>
      <c r="M18" s="561"/>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s="20" customFormat="1" ht="21.75" customHeight="1" thickBot="1">
      <c r="A19" s="540"/>
      <c r="B19" s="542"/>
      <c r="C19" s="542"/>
      <c r="D19" s="545"/>
      <c r="E19" s="548"/>
      <c r="F19" s="550"/>
      <c r="G19" s="396"/>
      <c r="H19" s="538"/>
      <c r="I19" s="538"/>
      <c r="J19" s="564"/>
      <c r="K19" s="538"/>
      <c r="L19" s="538"/>
      <c r="M19" s="562"/>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s="20" customFormat="1" ht="12.75">
      <c r="A20" s="540">
        <f>'7- Mapa Final'!A20</f>
        <v>2</v>
      </c>
      <c r="B20" s="542" t="str">
        <f>'7- Mapa Final'!B20</f>
        <v>Publicación de información inexacta</v>
      </c>
      <c r="C20" s="542" t="str">
        <f>'7- Mapa Final'!C20</f>
        <v>La información Administrativa y Judicial de  uso y consulta para los usuarios y partes interesadas se publique  con errores de fondo o de forma.</v>
      </c>
      <c r="D20" s="544" t="str">
        <f>'7- Mapa Final'!J20</f>
        <v>Muy Baja - 1</v>
      </c>
      <c r="E20" s="547" t="str">
        <f>'7- Mapa Final'!K20</f>
        <v>Menor - 2</v>
      </c>
      <c r="F20" s="550" t="str">
        <f>'7- Mapa Final'!M20</f>
        <v>Bajo - 2</v>
      </c>
      <c r="G20" s="396" t="s">
        <v>391</v>
      </c>
      <c r="H20" s="538"/>
      <c r="I20" s="538"/>
      <c r="J20" s="563" t="s">
        <v>8</v>
      </c>
      <c r="K20" s="537">
        <v>45292</v>
      </c>
      <c r="L20" s="537">
        <v>45382</v>
      </c>
      <c r="M20" s="560" t="s">
        <v>514</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s="20" customFormat="1" ht="12.75" customHeight="1">
      <c r="A21" s="540"/>
      <c r="B21" s="542"/>
      <c r="C21" s="542"/>
      <c r="D21" s="545"/>
      <c r="E21" s="548"/>
      <c r="F21" s="550"/>
      <c r="G21" s="396"/>
      <c r="H21" s="538"/>
      <c r="I21" s="538"/>
      <c r="J21" s="564"/>
      <c r="K21" s="538"/>
      <c r="L21" s="538"/>
      <c r="M21" s="565"/>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s="20" customFormat="1" ht="12.75" customHeight="1">
      <c r="A22" s="540"/>
      <c r="B22" s="542"/>
      <c r="C22" s="542"/>
      <c r="D22" s="545"/>
      <c r="E22" s="548"/>
      <c r="F22" s="550"/>
      <c r="G22" s="396"/>
      <c r="H22" s="538"/>
      <c r="I22" s="538"/>
      <c r="J22" s="564"/>
      <c r="K22" s="538"/>
      <c r="L22" s="538"/>
      <c r="M22" s="565"/>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s="20" customFormat="1" ht="12.75" customHeight="1">
      <c r="A23" s="540"/>
      <c r="B23" s="542"/>
      <c r="C23" s="542"/>
      <c r="D23" s="545"/>
      <c r="E23" s="548"/>
      <c r="F23" s="550"/>
      <c r="G23" s="396"/>
      <c r="H23" s="538"/>
      <c r="I23" s="538"/>
      <c r="J23" s="564"/>
      <c r="K23" s="538"/>
      <c r="L23" s="538"/>
      <c r="M23" s="565"/>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s="20" customFormat="1" ht="13.5" customHeight="1">
      <c r="A24" s="540"/>
      <c r="B24" s="542"/>
      <c r="C24" s="542"/>
      <c r="D24" s="545"/>
      <c r="E24" s="548"/>
      <c r="F24" s="550"/>
      <c r="G24" s="396"/>
      <c r="H24" s="538"/>
      <c r="I24" s="538"/>
      <c r="J24" s="564"/>
      <c r="K24" s="538"/>
      <c r="L24" s="538"/>
      <c r="M24" s="565"/>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c r="A25" s="540"/>
      <c r="B25" s="542"/>
      <c r="C25" s="542"/>
      <c r="D25" s="545"/>
      <c r="E25" s="548"/>
      <c r="F25" s="550"/>
      <c r="G25" s="396"/>
      <c r="H25" s="538"/>
      <c r="I25" s="538"/>
      <c r="J25" s="564"/>
      <c r="K25" s="538"/>
      <c r="L25" s="538"/>
      <c r="M25" s="565"/>
      <c r="N25" s="28"/>
      <c r="O25" s="28"/>
    </row>
    <row r="26" spans="1:169">
      <c r="A26" s="540"/>
      <c r="B26" s="542"/>
      <c r="C26" s="542"/>
      <c r="D26" s="545"/>
      <c r="E26" s="548"/>
      <c r="F26" s="550"/>
      <c r="G26" s="396"/>
      <c r="H26" s="538"/>
      <c r="I26" s="538"/>
      <c r="J26" s="564"/>
      <c r="K26" s="538"/>
      <c r="L26" s="538"/>
      <c r="M26" s="565"/>
      <c r="N26" s="28"/>
      <c r="O26" s="28"/>
    </row>
    <row r="27" spans="1:169">
      <c r="A27" s="540"/>
      <c r="B27" s="542"/>
      <c r="C27" s="542"/>
      <c r="D27" s="545"/>
      <c r="E27" s="548"/>
      <c r="F27" s="550"/>
      <c r="G27" s="396"/>
      <c r="H27" s="538"/>
      <c r="I27" s="538"/>
      <c r="J27" s="564"/>
      <c r="K27" s="538"/>
      <c r="L27" s="538"/>
      <c r="M27" s="565"/>
      <c r="N27" s="28"/>
      <c r="O27" s="28"/>
    </row>
    <row r="28" spans="1:169">
      <c r="A28" s="540"/>
      <c r="B28" s="542"/>
      <c r="C28" s="542"/>
      <c r="D28" s="545"/>
      <c r="E28" s="548"/>
      <c r="F28" s="550"/>
      <c r="G28" s="396"/>
      <c r="H28" s="538"/>
      <c r="I28" s="538"/>
      <c r="J28" s="564"/>
      <c r="K28" s="538"/>
      <c r="L28" s="538"/>
      <c r="M28" s="565"/>
      <c r="N28" s="28"/>
      <c r="O28" s="28"/>
    </row>
    <row r="29" spans="1:169" ht="15.75" thickBot="1">
      <c r="A29" s="540"/>
      <c r="B29" s="542"/>
      <c r="C29" s="542"/>
      <c r="D29" s="545"/>
      <c r="E29" s="548"/>
      <c r="F29" s="550"/>
      <c r="G29" s="396"/>
      <c r="H29" s="538"/>
      <c r="I29" s="538"/>
      <c r="J29" s="564"/>
      <c r="K29" s="538"/>
      <c r="L29" s="538"/>
      <c r="M29" s="566"/>
      <c r="N29" s="28"/>
      <c r="O29" s="28"/>
    </row>
    <row r="30" spans="1:169" s="20" customFormat="1" ht="12.75">
      <c r="A30" s="540">
        <f>'7- Mapa Final'!A30</f>
        <v>3</v>
      </c>
      <c r="B30" s="542" t="str">
        <f>'7- Mapa Final'!B30</f>
        <v xml:space="preserve">Pérdida de información </v>
      </c>
      <c r="C30" s="542" t="str">
        <f>'7- Mapa Final'!C30</f>
        <v>Perdida parcial y/o total de la informacion dispuesta en el portal de la Rama Judicial- Micrositio Consejo Seccional de la Judicatura del Cesar</v>
      </c>
      <c r="D30" s="544" t="str">
        <f>'7- Mapa Final'!J30</f>
        <v>Muy Baja - 1</v>
      </c>
      <c r="E30" s="547" t="str">
        <f>'7- Mapa Final'!K30</f>
        <v>Leve - 1</v>
      </c>
      <c r="F30" s="550" t="str">
        <f>'7- Mapa Final'!M30</f>
        <v>Bajo - 1</v>
      </c>
      <c r="G30" s="396" t="s">
        <v>391</v>
      </c>
      <c r="H30" s="538"/>
      <c r="I30" s="538"/>
      <c r="J30" s="563" t="s">
        <v>8</v>
      </c>
      <c r="K30" s="537">
        <v>45292</v>
      </c>
      <c r="L30" s="537">
        <v>45382</v>
      </c>
      <c r="M30" s="560" t="s">
        <v>515</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s="20" customFormat="1" ht="12.75" customHeight="1">
      <c r="A31" s="540"/>
      <c r="B31" s="542"/>
      <c r="C31" s="542"/>
      <c r="D31" s="545"/>
      <c r="E31" s="548"/>
      <c r="F31" s="550"/>
      <c r="G31" s="396"/>
      <c r="H31" s="538"/>
      <c r="I31" s="538"/>
      <c r="J31" s="564"/>
      <c r="K31" s="538"/>
      <c r="L31" s="538"/>
      <c r="M31" s="561"/>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s="20" customFormat="1" ht="12.75" customHeight="1">
      <c r="A32" s="540"/>
      <c r="B32" s="542"/>
      <c r="C32" s="542"/>
      <c r="D32" s="545"/>
      <c r="E32" s="548"/>
      <c r="F32" s="550"/>
      <c r="G32" s="396"/>
      <c r="H32" s="538"/>
      <c r="I32" s="538"/>
      <c r="J32" s="564"/>
      <c r="K32" s="538"/>
      <c r="L32" s="538"/>
      <c r="M32" s="561"/>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s="20" customFormat="1" ht="12.75" customHeight="1">
      <c r="A33" s="540"/>
      <c r="B33" s="542"/>
      <c r="C33" s="542"/>
      <c r="D33" s="545"/>
      <c r="E33" s="548"/>
      <c r="F33" s="550"/>
      <c r="G33" s="396"/>
      <c r="H33" s="538"/>
      <c r="I33" s="538"/>
      <c r="J33" s="564"/>
      <c r="K33" s="538"/>
      <c r="L33" s="538"/>
      <c r="M33" s="561"/>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s="20" customFormat="1" ht="13.5" customHeight="1">
      <c r="A34" s="540"/>
      <c r="B34" s="542"/>
      <c r="C34" s="542"/>
      <c r="D34" s="545"/>
      <c r="E34" s="548"/>
      <c r="F34" s="550"/>
      <c r="G34" s="396"/>
      <c r="H34" s="538"/>
      <c r="I34" s="538"/>
      <c r="J34" s="564"/>
      <c r="K34" s="538"/>
      <c r="L34" s="538"/>
      <c r="M34" s="561"/>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c r="A35" s="540"/>
      <c r="B35" s="542"/>
      <c r="C35" s="542"/>
      <c r="D35" s="545"/>
      <c r="E35" s="548"/>
      <c r="F35" s="550"/>
      <c r="G35" s="396"/>
      <c r="H35" s="538"/>
      <c r="I35" s="538"/>
      <c r="J35" s="564"/>
      <c r="K35" s="538"/>
      <c r="L35" s="538"/>
      <c r="M35" s="561"/>
      <c r="N35" s="28"/>
      <c r="O35" s="28"/>
    </row>
    <row r="36" spans="1:169">
      <c r="A36" s="540"/>
      <c r="B36" s="542"/>
      <c r="C36" s="542"/>
      <c r="D36" s="545"/>
      <c r="E36" s="548"/>
      <c r="F36" s="550"/>
      <c r="G36" s="396"/>
      <c r="H36" s="538"/>
      <c r="I36" s="538"/>
      <c r="J36" s="564"/>
      <c r="K36" s="538"/>
      <c r="L36" s="538"/>
      <c r="M36" s="561"/>
      <c r="N36" s="28"/>
      <c r="O36" s="28"/>
    </row>
    <row r="37" spans="1:169">
      <c r="A37" s="540"/>
      <c r="B37" s="542"/>
      <c r="C37" s="542"/>
      <c r="D37" s="545"/>
      <c r="E37" s="548"/>
      <c r="F37" s="550"/>
      <c r="G37" s="396"/>
      <c r="H37" s="538"/>
      <c r="I37" s="538"/>
      <c r="J37" s="564"/>
      <c r="K37" s="538"/>
      <c r="L37" s="538"/>
      <c r="M37" s="561"/>
      <c r="N37" s="28"/>
      <c r="O37" s="28"/>
    </row>
    <row r="38" spans="1:169">
      <c r="A38" s="540"/>
      <c r="B38" s="542"/>
      <c r="C38" s="542"/>
      <c r="D38" s="545"/>
      <c r="E38" s="548"/>
      <c r="F38" s="550"/>
      <c r="G38" s="396"/>
      <c r="H38" s="538"/>
      <c r="I38" s="538"/>
      <c r="J38" s="564"/>
      <c r="K38" s="538"/>
      <c r="L38" s="538"/>
      <c r="M38" s="561"/>
      <c r="N38" s="28"/>
      <c r="O38" s="28"/>
    </row>
    <row r="39" spans="1:169">
      <c r="A39" s="540"/>
      <c r="B39" s="542"/>
      <c r="C39" s="542"/>
      <c r="D39" s="545"/>
      <c r="E39" s="548"/>
      <c r="F39" s="550"/>
      <c r="G39" s="396"/>
      <c r="H39" s="538"/>
      <c r="I39" s="538"/>
      <c r="J39" s="564"/>
      <c r="K39" s="538"/>
      <c r="L39" s="538"/>
      <c r="M39" s="562"/>
      <c r="N39" s="28"/>
      <c r="O39" s="28"/>
    </row>
    <row r="40" spans="1:169" ht="15" customHeight="1">
      <c r="A40" s="540">
        <f>'7- Mapa Final'!A40</f>
        <v>4</v>
      </c>
      <c r="B40" s="542" t="str">
        <f>'7- Mapa Final'!B40</f>
        <v>Corrupción</v>
      </c>
      <c r="C40" s="542" t="str">
        <f>'7- Mapa Final'!C40</f>
        <v>Posibilidad de actos indebidos de  los servidores judiciales debido a  la carencia en transparencia, ética y valores</v>
      </c>
      <c r="D40" s="544" t="str">
        <f>'7- Mapa Final'!J40</f>
        <v>Muy Baja - 1</v>
      </c>
      <c r="E40" s="547" t="str">
        <f>'7- Mapa Final'!K40</f>
        <v>Mayor - 4</v>
      </c>
      <c r="F40" s="550" t="str">
        <f>'7- Mapa Final'!M40</f>
        <v>Alto  - 4</v>
      </c>
      <c r="G40" s="396" t="s">
        <v>392</v>
      </c>
      <c r="H40" s="554" t="s">
        <v>516</v>
      </c>
      <c r="I40" s="538"/>
      <c r="J40" s="563" t="s">
        <v>8</v>
      </c>
      <c r="K40" s="537">
        <v>45292</v>
      </c>
      <c r="L40" s="537">
        <v>45382</v>
      </c>
      <c r="M40" s="596" t="s">
        <v>517</v>
      </c>
      <c r="N40" s="28"/>
      <c r="O40" s="28"/>
    </row>
    <row r="41" spans="1:169">
      <c r="A41" s="540"/>
      <c r="B41" s="542"/>
      <c r="C41" s="542"/>
      <c r="D41" s="545"/>
      <c r="E41" s="548"/>
      <c r="F41" s="550"/>
      <c r="G41" s="396"/>
      <c r="H41" s="538"/>
      <c r="I41" s="538"/>
      <c r="J41" s="564"/>
      <c r="K41" s="538"/>
      <c r="L41" s="538"/>
      <c r="M41" s="596"/>
      <c r="N41" s="28"/>
      <c r="O41" s="28"/>
    </row>
    <row r="42" spans="1:169">
      <c r="A42" s="540"/>
      <c r="B42" s="542"/>
      <c r="C42" s="542"/>
      <c r="D42" s="545"/>
      <c r="E42" s="548"/>
      <c r="F42" s="550"/>
      <c r="G42" s="396"/>
      <c r="H42" s="538"/>
      <c r="I42" s="538"/>
      <c r="J42" s="564"/>
      <c r="K42" s="538"/>
      <c r="L42" s="538"/>
      <c r="M42" s="596"/>
      <c r="N42" s="28"/>
      <c r="O42" s="28"/>
    </row>
    <row r="43" spans="1:169">
      <c r="A43" s="540"/>
      <c r="B43" s="542"/>
      <c r="C43" s="542"/>
      <c r="D43" s="545"/>
      <c r="E43" s="548"/>
      <c r="F43" s="550"/>
      <c r="G43" s="396"/>
      <c r="H43" s="538"/>
      <c r="I43" s="538"/>
      <c r="J43" s="564"/>
      <c r="K43" s="538"/>
      <c r="L43" s="538"/>
      <c r="M43" s="596"/>
      <c r="N43" s="28"/>
      <c r="O43" s="28"/>
    </row>
    <row r="44" spans="1:169">
      <c r="A44" s="540"/>
      <c r="B44" s="542"/>
      <c r="C44" s="542"/>
      <c r="D44" s="545"/>
      <c r="E44" s="548"/>
      <c r="F44" s="550"/>
      <c r="G44" s="396"/>
      <c r="H44" s="538"/>
      <c r="I44" s="538"/>
      <c r="J44" s="564"/>
      <c r="K44" s="538"/>
      <c r="L44" s="538"/>
      <c r="M44" s="596"/>
      <c r="N44" s="28"/>
      <c r="O44" s="28"/>
    </row>
    <row r="45" spans="1:169">
      <c r="A45" s="540"/>
      <c r="B45" s="542"/>
      <c r="C45" s="542"/>
      <c r="D45" s="545"/>
      <c r="E45" s="548"/>
      <c r="F45" s="550"/>
      <c r="G45" s="396"/>
      <c r="H45" s="538"/>
      <c r="I45" s="538"/>
      <c r="J45" s="564"/>
      <c r="K45" s="538"/>
      <c r="L45" s="538"/>
      <c r="M45" s="596"/>
      <c r="N45" s="28"/>
      <c r="O45" s="28"/>
    </row>
    <row r="46" spans="1:169">
      <c r="A46" s="540"/>
      <c r="B46" s="542"/>
      <c r="C46" s="542"/>
      <c r="D46" s="545"/>
      <c r="E46" s="548"/>
      <c r="F46" s="550"/>
      <c r="G46" s="396"/>
      <c r="H46" s="538"/>
      <c r="I46" s="538"/>
      <c r="J46" s="564"/>
      <c r="K46" s="538"/>
      <c r="L46" s="538"/>
      <c r="M46" s="596"/>
      <c r="N46" s="28"/>
      <c r="O46" s="28"/>
    </row>
    <row r="47" spans="1:169">
      <c r="A47" s="540"/>
      <c r="B47" s="542"/>
      <c r="C47" s="542"/>
      <c r="D47" s="545"/>
      <c r="E47" s="548"/>
      <c r="F47" s="550"/>
      <c r="G47" s="396"/>
      <c r="H47" s="538"/>
      <c r="I47" s="538"/>
      <c r="J47" s="564"/>
      <c r="K47" s="538"/>
      <c r="L47" s="538"/>
      <c r="M47" s="596"/>
      <c r="N47" s="28"/>
      <c r="O47" s="28"/>
    </row>
    <row r="48" spans="1:169">
      <c r="A48" s="540"/>
      <c r="B48" s="542"/>
      <c r="C48" s="542"/>
      <c r="D48" s="545"/>
      <c r="E48" s="548"/>
      <c r="F48" s="550"/>
      <c r="G48" s="396"/>
      <c r="H48" s="538"/>
      <c r="I48" s="538"/>
      <c r="J48" s="564"/>
      <c r="K48" s="538"/>
      <c r="L48" s="538"/>
      <c r="M48" s="596"/>
      <c r="N48" s="28"/>
      <c r="O48" s="28"/>
    </row>
    <row r="49" spans="1:169">
      <c r="A49" s="540"/>
      <c r="B49" s="542"/>
      <c r="C49" s="542"/>
      <c r="D49" s="545"/>
      <c r="E49" s="548"/>
      <c r="F49" s="550"/>
      <c r="G49" s="396"/>
      <c r="H49" s="538"/>
      <c r="I49" s="538"/>
      <c r="J49" s="564"/>
      <c r="K49" s="538"/>
      <c r="L49" s="538"/>
      <c r="M49" s="596"/>
      <c r="N49" s="28"/>
      <c r="O49" s="28"/>
    </row>
    <row r="50" spans="1:169" s="20" customFormat="1" ht="12.75" customHeight="1">
      <c r="A50" s="591">
        <f>'7- Mapa Final'!A50</f>
        <v>5</v>
      </c>
      <c r="B50" s="542" t="str">
        <f>'7- Mapa Final'!B50</f>
        <v xml:space="preserve">Recibir dádivas o beneficios a nombre propio o de terceros para  afectar la seguridad o confidencialidad de la información   </v>
      </c>
      <c r="C50" s="542" t="str">
        <f>'7- Mapa Final'!C50</f>
        <v xml:space="preserve">Recibir dádivas o beneficios a nombre propio o de terceros por   revelar información confidencial,  alterar, retener o no publicar información.  </v>
      </c>
      <c r="D50" s="544" t="str">
        <f>'7- Mapa Final'!J50</f>
        <v>Muy Baja - 1</v>
      </c>
      <c r="E50" s="547" t="str">
        <f>'7- Mapa Final'!K50</f>
        <v>Moderado - 3</v>
      </c>
      <c r="F50" s="550" t="str">
        <f>'7- Mapa Final'!M50</f>
        <v>Moderado - 3</v>
      </c>
      <c r="G50" s="396" t="s">
        <v>391</v>
      </c>
      <c r="H50" s="554"/>
      <c r="I50" s="538"/>
      <c r="J50" s="563" t="s">
        <v>8</v>
      </c>
      <c r="K50" s="537">
        <v>45292</v>
      </c>
      <c r="L50" s="537">
        <v>45382</v>
      </c>
      <c r="M50" s="592" t="s">
        <v>518</v>
      </c>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row>
    <row r="51" spans="1:169" s="20" customFormat="1" ht="12.75" customHeight="1">
      <c r="A51" s="591"/>
      <c r="B51" s="542"/>
      <c r="C51" s="542"/>
      <c r="D51" s="545"/>
      <c r="E51" s="548"/>
      <c r="F51" s="550"/>
      <c r="G51" s="396"/>
      <c r="H51" s="538"/>
      <c r="I51" s="538"/>
      <c r="J51" s="564"/>
      <c r="K51" s="538"/>
      <c r="L51" s="538"/>
      <c r="M51" s="592"/>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row>
    <row r="52" spans="1:169" s="20" customFormat="1" ht="12.75" customHeight="1">
      <c r="A52" s="591"/>
      <c r="B52" s="542"/>
      <c r="C52" s="542"/>
      <c r="D52" s="545"/>
      <c r="E52" s="548"/>
      <c r="F52" s="550"/>
      <c r="G52" s="396"/>
      <c r="H52" s="538"/>
      <c r="I52" s="538"/>
      <c r="J52" s="564"/>
      <c r="K52" s="538"/>
      <c r="L52" s="538"/>
      <c r="M52" s="592"/>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row>
    <row r="53" spans="1:169" s="20" customFormat="1" ht="12.75" customHeight="1">
      <c r="A53" s="591"/>
      <c r="B53" s="542"/>
      <c r="C53" s="542"/>
      <c r="D53" s="545"/>
      <c r="E53" s="548"/>
      <c r="F53" s="550"/>
      <c r="G53" s="396"/>
      <c r="H53" s="538"/>
      <c r="I53" s="538"/>
      <c r="J53" s="564"/>
      <c r="K53" s="538"/>
      <c r="L53" s="538"/>
      <c r="M53" s="592"/>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row>
    <row r="54" spans="1:169" s="20" customFormat="1" ht="13.5" customHeight="1">
      <c r="A54" s="591"/>
      <c r="B54" s="542"/>
      <c r="C54" s="542"/>
      <c r="D54" s="545"/>
      <c r="E54" s="548"/>
      <c r="F54" s="550"/>
      <c r="G54" s="396"/>
      <c r="H54" s="538"/>
      <c r="I54" s="538"/>
      <c r="J54" s="564"/>
      <c r="K54" s="538"/>
      <c r="L54" s="538"/>
      <c r="M54" s="592"/>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row>
    <row r="55" spans="1:169">
      <c r="A55" s="591"/>
      <c r="B55" s="542"/>
      <c r="C55" s="542"/>
      <c r="D55" s="545"/>
      <c r="E55" s="548"/>
      <c r="F55" s="550"/>
      <c r="G55" s="396"/>
      <c r="H55" s="538"/>
      <c r="I55" s="538"/>
      <c r="J55" s="564"/>
      <c r="K55" s="538"/>
      <c r="L55" s="538"/>
      <c r="M55" s="592"/>
      <c r="N55" s="28"/>
      <c r="O55" s="28"/>
    </row>
    <row r="56" spans="1:169">
      <c r="A56" s="591"/>
      <c r="B56" s="542"/>
      <c r="C56" s="542"/>
      <c r="D56" s="545"/>
      <c r="E56" s="548"/>
      <c r="F56" s="550"/>
      <c r="G56" s="396"/>
      <c r="H56" s="538"/>
      <c r="I56" s="538"/>
      <c r="J56" s="564"/>
      <c r="K56" s="538"/>
      <c r="L56" s="538"/>
      <c r="M56" s="592"/>
      <c r="N56" s="28"/>
      <c r="O56" s="28"/>
    </row>
    <row r="57" spans="1:169">
      <c r="A57" s="591"/>
      <c r="B57" s="542"/>
      <c r="C57" s="542"/>
      <c r="D57" s="545"/>
      <c r="E57" s="548"/>
      <c r="F57" s="550"/>
      <c r="G57" s="396"/>
      <c r="H57" s="538"/>
      <c r="I57" s="538"/>
      <c r="J57" s="564"/>
      <c r="K57" s="538"/>
      <c r="L57" s="538"/>
      <c r="M57" s="592"/>
      <c r="N57" s="28"/>
      <c r="O57" s="28"/>
    </row>
    <row r="58" spans="1:169">
      <c r="A58" s="591"/>
      <c r="B58" s="542"/>
      <c r="C58" s="542"/>
      <c r="D58" s="545"/>
      <c r="E58" s="548"/>
      <c r="F58" s="550"/>
      <c r="G58" s="396"/>
      <c r="H58" s="538"/>
      <c r="I58" s="538"/>
      <c r="J58" s="564"/>
      <c r="K58" s="538"/>
      <c r="L58" s="538"/>
      <c r="M58" s="592"/>
      <c r="N58" s="28"/>
      <c r="O58" s="28"/>
    </row>
    <row r="59" spans="1:169" ht="15.75" customHeight="1" thickBot="1">
      <c r="A59" s="591"/>
      <c r="B59" s="542"/>
      <c r="C59" s="542"/>
      <c r="D59" s="545"/>
      <c r="E59" s="548"/>
      <c r="F59" s="550"/>
      <c r="G59" s="396"/>
      <c r="H59" s="538"/>
      <c r="I59" s="538"/>
      <c r="J59" s="564"/>
      <c r="K59" s="538"/>
      <c r="L59" s="538"/>
      <c r="M59" s="593"/>
      <c r="N59" s="28"/>
      <c r="O59" s="28"/>
    </row>
    <row r="60" spans="1:169" ht="15" hidden="1" customHeight="1">
      <c r="A60" s="540" t="e">
        <f>'7- Mapa Final'!#REF!</f>
        <v>#REF!</v>
      </c>
      <c r="B60" s="542" t="e">
        <f>'7- Mapa Final'!#REF!</f>
        <v>#REF!</v>
      </c>
      <c r="C60" s="542" t="e">
        <f>'7- Mapa Final'!#REF!</f>
        <v>#REF!</v>
      </c>
      <c r="D60" s="544" t="e">
        <f>'7- Mapa Final'!#REF!</f>
        <v>#REF!</v>
      </c>
      <c r="E60" s="547" t="e">
        <f>'7- Mapa Final'!#REF!</f>
        <v>#REF!</v>
      </c>
      <c r="F60" s="550" t="e">
        <f>'7- Mapa Final'!#REF!</f>
        <v>#REF!</v>
      </c>
      <c r="G60" s="396" t="s">
        <v>458</v>
      </c>
      <c r="H60" s="538"/>
      <c r="I60" s="538"/>
      <c r="J60" s="538"/>
      <c r="K60" s="537">
        <v>45292</v>
      </c>
      <c r="L60" s="537">
        <v>45382</v>
      </c>
      <c r="M60" s="539"/>
    </row>
    <row r="61" spans="1:169" ht="15" hidden="1" customHeight="1">
      <c r="A61" s="540"/>
      <c r="B61" s="542"/>
      <c r="C61" s="542"/>
      <c r="D61" s="545"/>
      <c r="E61" s="548"/>
      <c r="F61" s="550"/>
      <c r="G61" s="396"/>
      <c r="H61" s="538"/>
      <c r="I61" s="538"/>
      <c r="J61" s="538"/>
      <c r="K61" s="538"/>
      <c r="L61" s="538"/>
      <c r="M61" s="539"/>
    </row>
    <row r="62" spans="1:169" ht="15" hidden="1" customHeight="1">
      <c r="A62" s="540"/>
      <c r="B62" s="542"/>
      <c r="C62" s="542"/>
      <c r="D62" s="545"/>
      <c r="E62" s="548"/>
      <c r="F62" s="550"/>
      <c r="G62" s="396"/>
      <c r="H62" s="538"/>
      <c r="I62" s="538"/>
      <c r="J62" s="538"/>
      <c r="K62" s="538"/>
      <c r="L62" s="538"/>
      <c r="M62" s="539"/>
    </row>
    <row r="63" spans="1:169" ht="15" hidden="1" customHeight="1">
      <c r="A63" s="540"/>
      <c r="B63" s="542"/>
      <c r="C63" s="542"/>
      <c r="D63" s="545"/>
      <c r="E63" s="548"/>
      <c r="F63" s="550"/>
      <c r="G63" s="396"/>
      <c r="H63" s="538"/>
      <c r="I63" s="538"/>
      <c r="J63" s="538"/>
      <c r="K63" s="538"/>
      <c r="L63" s="538"/>
      <c r="M63" s="539"/>
    </row>
    <row r="64" spans="1:169" ht="15" hidden="1" customHeight="1">
      <c r="A64" s="540"/>
      <c r="B64" s="542"/>
      <c r="C64" s="542"/>
      <c r="D64" s="545"/>
      <c r="E64" s="548"/>
      <c r="F64" s="550"/>
      <c r="G64" s="396"/>
      <c r="H64" s="538"/>
      <c r="I64" s="538"/>
      <c r="J64" s="538"/>
      <c r="K64" s="538"/>
      <c r="L64" s="538"/>
      <c r="M64" s="539"/>
    </row>
    <row r="65" spans="1:13" ht="15" hidden="1" customHeight="1">
      <c r="A65" s="540"/>
      <c r="B65" s="542"/>
      <c r="C65" s="542"/>
      <c r="D65" s="545"/>
      <c r="E65" s="548"/>
      <c r="F65" s="550"/>
      <c r="G65" s="396"/>
      <c r="H65" s="538"/>
      <c r="I65" s="538"/>
      <c r="J65" s="538"/>
      <c r="K65" s="538"/>
      <c r="L65" s="538"/>
      <c r="M65" s="539"/>
    </row>
    <row r="66" spans="1:13" ht="15" hidden="1" customHeight="1">
      <c r="A66" s="540"/>
      <c r="B66" s="542"/>
      <c r="C66" s="542"/>
      <c r="D66" s="545"/>
      <c r="E66" s="548"/>
      <c r="F66" s="550"/>
      <c r="G66" s="396"/>
      <c r="H66" s="538"/>
      <c r="I66" s="538"/>
      <c r="J66" s="538"/>
      <c r="K66" s="538"/>
      <c r="L66" s="538"/>
      <c r="M66" s="539"/>
    </row>
    <row r="67" spans="1:13" ht="15" hidden="1" customHeight="1">
      <c r="A67" s="540"/>
      <c r="B67" s="542"/>
      <c r="C67" s="542"/>
      <c r="D67" s="545"/>
      <c r="E67" s="548"/>
      <c r="F67" s="550"/>
      <c r="G67" s="396"/>
      <c r="H67" s="538"/>
      <c r="I67" s="538"/>
      <c r="J67" s="538"/>
      <c r="K67" s="538"/>
      <c r="L67" s="538"/>
      <c r="M67" s="539"/>
    </row>
    <row r="68" spans="1:13" ht="15" hidden="1" customHeight="1">
      <c r="A68" s="540"/>
      <c r="B68" s="542"/>
      <c r="C68" s="542"/>
      <c r="D68" s="545"/>
      <c r="E68" s="548"/>
      <c r="F68" s="550"/>
      <c r="G68" s="396"/>
      <c r="H68" s="538"/>
      <c r="I68" s="538"/>
      <c r="J68" s="538"/>
      <c r="K68" s="538"/>
      <c r="L68" s="538"/>
      <c r="M68" s="539"/>
    </row>
    <row r="69" spans="1:13" ht="39" hidden="1" customHeight="1">
      <c r="A69" s="540"/>
      <c r="B69" s="542"/>
      <c r="C69" s="542"/>
      <c r="D69" s="545"/>
      <c r="E69" s="548"/>
      <c r="F69" s="550"/>
      <c r="G69" s="396"/>
      <c r="H69" s="538"/>
      <c r="I69" s="538"/>
      <c r="J69" s="538"/>
      <c r="K69" s="538"/>
      <c r="L69" s="538"/>
      <c r="M69" s="539"/>
    </row>
    <row r="70" spans="1:13" hidden="1">
      <c r="A70" s="540" t="e">
        <f>'7- Mapa Final'!#REF!</f>
        <v>#REF!</v>
      </c>
      <c r="B70" s="542" t="e">
        <f>'7- Mapa Final'!#REF!</f>
        <v>#REF!</v>
      </c>
      <c r="C70" s="542" t="e">
        <f>'7- Mapa Final'!#REF!</f>
        <v>#REF!</v>
      </c>
      <c r="D70" s="544" t="e">
        <f>'7- Mapa Final'!#REF!</f>
        <v>#REF!</v>
      </c>
      <c r="E70" s="547" t="e">
        <f>'7- Mapa Final'!#REF!</f>
        <v>#REF!</v>
      </c>
      <c r="F70" s="550" t="e">
        <f>'7- Mapa Final'!#REF!</f>
        <v>#REF!</v>
      </c>
      <c r="G70" s="396" t="s">
        <v>458</v>
      </c>
      <c r="H70" s="538"/>
      <c r="I70" s="538"/>
      <c r="J70" s="538"/>
      <c r="K70" s="538"/>
      <c r="L70" s="538"/>
      <c r="M70" s="539"/>
    </row>
    <row r="71" spans="1:13" hidden="1">
      <c r="A71" s="540"/>
      <c r="B71" s="542"/>
      <c r="C71" s="542"/>
      <c r="D71" s="545"/>
      <c r="E71" s="548"/>
      <c r="F71" s="550"/>
      <c r="G71" s="396"/>
      <c r="H71" s="538"/>
      <c r="I71" s="538"/>
      <c r="J71" s="538"/>
      <c r="K71" s="538"/>
      <c r="L71" s="538"/>
      <c r="M71" s="539"/>
    </row>
    <row r="72" spans="1:13" hidden="1">
      <c r="A72" s="540"/>
      <c r="B72" s="542"/>
      <c r="C72" s="542"/>
      <c r="D72" s="545"/>
      <c r="E72" s="548"/>
      <c r="F72" s="550"/>
      <c r="G72" s="396"/>
      <c r="H72" s="538"/>
      <c r="I72" s="538"/>
      <c r="J72" s="538"/>
      <c r="K72" s="538"/>
      <c r="L72" s="538"/>
      <c r="M72" s="539"/>
    </row>
    <row r="73" spans="1:13" hidden="1">
      <c r="A73" s="540"/>
      <c r="B73" s="542"/>
      <c r="C73" s="542"/>
      <c r="D73" s="545"/>
      <c r="E73" s="548"/>
      <c r="F73" s="550"/>
      <c r="G73" s="396"/>
      <c r="H73" s="538"/>
      <c r="I73" s="538"/>
      <c r="J73" s="538"/>
      <c r="K73" s="538"/>
      <c r="L73" s="538"/>
      <c r="M73" s="539"/>
    </row>
    <row r="74" spans="1:13" hidden="1">
      <c r="A74" s="540"/>
      <c r="B74" s="542"/>
      <c r="C74" s="542"/>
      <c r="D74" s="545"/>
      <c r="E74" s="548"/>
      <c r="F74" s="550"/>
      <c r="G74" s="396"/>
      <c r="H74" s="538"/>
      <c r="I74" s="538"/>
      <c r="J74" s="538"/>
      <c r="K74" s="538"/>
      <c r="L74" s="538"/>
      <c r="M74" s="539"/>
    </row>
    <row r="75" spans="1:13" hidden="1">
      <c r="A75" s="540"/>
      <c r="B75" s="542"/>
      <c r="C75" s="542"/>
      <c r="D75" s="545"/>
      <c r="E75" s="548"/>
      <c r="F75" s="550"/>
      <c r="G75" s="396"/>
      <c r="H75" s="538"/>
      <c r="I75" s="538"/>
      <c r="J75" s="538"/>
      <c r="K75" s="538"/>
      <c r="L75" s="538"/>
      <c r="M75" s="539"/>
    </row>
    <row r="76" spans="1:13" hidden="1">
      <c r="A76" s="540"/>
      <c r="B76" s="542"/>
      <c r="C76" s="542"/>
      <c r="D76" s="545"/>
      <c r="E76" s="548"/>
      <c r="F76" s="550"/>
      <c r="G76" s="396"/>
      <c r="H76" s="538"/>
      <c r="I76" s="538"/>
      <c r="J76" s="538"/>
      <c r="K76" s="538"/>
      <c r="L76" s="538"/>
      <c r="M76" s="539"/>
    </row>
    <row r="77" spans="1:13" hidden="1">
      <c r="A77" s="540"/>
      <c r="B77" s="542"/>
      <c r="C77" s="542"/>
      <c r="D77" s="545"/>
      <c r="E77" s="548"/>
      <c r="F77" s="550"/>
      <c r="G77" s="396"/>
      <c r="H77" s="538"/>
      <c r="I77" s="538"/>
      <c r="J77" s="538"/>
      <c r="K77" s="538"/>
      <c r="L77" s="538"/>
      <c r="M77" s="539"/>
    </row>
    <row r="78" spans="1:13" hidden="1">
      <c r="A78" s="540"/>
      <c r="B78" s="542"/>
      <c r="C78" s="542"/>
      <c r="D78" s="545"/>
      <c r="E78" s="548"/>
      <c r="F78" s="550"/>
      <c r="G78" s="396"/>
      <c r="H78" s="538"/>
      <c r="I78" s="538"/>
      <c r="J78" s="538"/>
      <c r="K78" s="538"/>
      <c r="L78" s="538"/>
      <c r="M78" s="539"/>
    </row>
    <row r="79" spans="1:13" ht="15.75" hidden="1" thickBot="1">
      <c r="A79" s="541"/>
      <c r="B79" s="543"/>
      <c r="C79" s="543"/>
      <c r="D79" s="546"/>
      <c r="E79" s="549"/>
      <c r="F79" s="551"/>
      <c r="G79" s="397"/>
      <c r="H79" s="552"/>
      <c r="I79" s="552"/>
      <c r="J79" s="552"/>
      <c r="K79" s="552"/>
      <c r="L79" s="552"/>
      <c r="M79" s="553"/>
    </row>
  </sheetData>
  <mergeCells count="108">
    <mergeCell ref="L50:L59"/>
    <mergeCell ref="M50:M59"/>
    <mergeCell ref="F50:F59"/>
    <mergeCell ref="G50:G59"/>
    <mergeCell ref="H50:H59"/>
    <mergeCell ref="I50:I59"/>
    <mergeCell ref="J50:J59"/>
    <mergeCell ref="F10:F19"/>
    <mergeCell ref="G10:G19"/>
    <mergeCell ref="H10:H19"/>
    <mergeCell ref="I10:I19"/>
    <mergeCell ref="J10:J19"/>
    <mergeCell ref="K10:K19"/>
    <mergeCell ref="L40:L49"/>
    <mergeCell ref="M40:M49"/>
    <mergeCell ref="A50:A59"/>
    <mergeCell ref="B50:B59"/>
    <mergeCell ref="C50:C59"/>
    <mergeCell ref="D50:D59"/>
    <mergeCell ref="E50:E59"/>
    <mergeCell ref="K50:K59"/>
    <mergeCell ref="B10:B19"/>
    <mergeCell ref="B20:B29"/>
    <mergeCell ref="J30:J39"/>
    <mergeCell ref="K40:K49"/>
    <mergeCell ref="J40:J49"/>
    <mergeCell ref="A40:A49"/>
    <mergeCell ref="B40:B49"/>
    <mergeCell ref="C40:C4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9:G9"/>
    <mergeCell ref="A10:A19"/>
    <mergeCell ref="C10:C19"/>
    <mergeCell ref="L10:L19"/>
    <mergeCell ref="M10:M19"/>
    <mergeCell ref="K30:K39"/>
    <mergeCell ref="L30:L39"/>
    <mergeCell ref="M30:M39"/>
    <mergeCell ref="J20:J29"/>
    <mergeCell ref="K20:K29"/>
    <mergeCell ref="L20:L29"/>
    <mergeCell ref="M20:M29"/>
    <mergeCell ref="A30:A39"/>
    <mergeCell ref="A20:A29"/>
    <mergeCell ref="C20:C29"/>
    <mergeCell ref="B30:B39"/>
    <mergeCell ref="C30:C39"/>
    <mergeCell ref="D20:D29"/>
    <mergeCell ref="E20:E29"/>
    <mergeCell ref="D30:D39"/>
    <mergeCell ref="E30:E39"/>
    <mergeCell ref="D10:D19"/>
    <mergeCell ref="E10:E19"/>
    <mergeCell ref="D60:D69"/>
    <mergeCell ref="E60:E69"/>
    <mergeCell ref="F30:F39"/>
    <mergeCell ref="G20:G29"/>
    <mergeCell ref="H20:H29"/>
    <mergeCell ref="I20:I29"/>
    <mergeCell ref="G30:G39"/>
    <mergeCell ref="H30:H39"/>
    <mergeCell ref="I30:I39"/>
    <mergeCell ref="F20:F29"/>
    <mergeCell ref="F40:F49"/>
    <mergeCell ref="G40:G49"/>
    <mergeCell ref="H40:H49"/>
    <mergeCell ref="I40:I49"/>
    <mergeCell ref="D40:D49"/>
    <mergeCell ref="E40:E4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s>
  <conditionalFormatting sqref="A7:B7">
    <cfRule type="containsText" dxfId="163" priority="781" operator="containsText" text="3- Moderado">
      <formula>NOT(ISERROR(SEARCH("3- Moderado",A7)))</formula>
    </cfRule>
    <cfRule type="containsText" dxfId="162" priority="782" operator="containsText" text="6- Moderado">
      <formula>NOT(ISERROR(SEARCH("6- Moderado",A7)))</formula>
    </cfRule>
    <cfRule type="containsText" dxfId="161" priority="783" operator="containsText" text="4- Moderado">
      <formula>NOT(ISERROR(SEARCH("4- Moderado",A7)))</formula>
    </cfRule>
    <cfRule type="containsText" dxfId="160" priority="784" operator="containsText" text="3- Bajo">
      <formula>NOT(ISERROR(SEARCH("3- Bajo",A7)))</formula>
    </cfRule>
    <cfRule type="containsText" dxfId="159" priority="785" operator="containsText" text="4- Bajo">
      <formula>NOT(ISERROR(SEARCH("4- Bajo",A7)))</formula>
    </cfRule>
    <cfRule type="containsText" dxfId="158" priority="786" operator="containsText" text="1- Bajo">
      <formula>NOT(ISERROR(SEARCH("1- Bajo",A7)))</formula>
    </cfRule>
  </conditionalFormatting>
  <conditionalFormatting sqref="A10:E10 A20:E20">
    <cfRule type="containsText" dxfId="157" priority="757" operator="containsText" text="3- Moderado">
      <formula>NOT(ISERROR(SEARCH("3- Moderado",A10)))</formula>
    </cfRule>
    <cfRule type="containsText" dxfId="156" priority="758" operator="containsText" text="6- Moderado">
      <formula>NOT(ISERROR(SEARCH("6- Moderado",A10)))</formula>
    </cfRule>
    <cfRule type="containsText" dxfId="155" priority="759" operator="containsText" text="4- Moderado">
      <formula>NOT(ISERROR(SEARCH("4- Moderado",A10)))</formula>
    </cfRule>
    <cfRule type="containsText" dxfId="154" priority="760" operator="containsText" text="3- Bajo">
      <formula>NOT(ISERROR(SEARCH("3- Bajo",A10)))</formula>
    </cfRule>
    <cfRule type="containsText" dxfId="153" priority="761" operator="containsText" text="4- Bajo">
      <formula>NOT(ISERROR(SEARCH("4- Bajo",A10)))</formula>
    </cfRule>
    <cfRule type="containsText" dxfId="152" priority="762" operator="containsText" text="1- Bajo">
      <formula>NOT(ISERROR(SEARCH("1- Bajo",A10)))</formula>
    </cfRule>
  </conditionalFormatting>
  <conditionalFormatting sqref="A30:E30 A40:E40">
    <cfRule type="containsText" dxfId="151" priority="95" operator="containsText" text="3- Moderado">
      <formula>NOT(ISERROR(SEARCH("3- Moderado",A30)))</formula>
    </cfRule>
    <cfRule type="containsText" dxfId="150" priority="96" operator="containsText" text="6- Moderado">
      <formula>NOT(ISERROR(SEARCH("6- Moderado",A30)))</formula>
    </cfRule>
    <cfRule type="containsText" dxfId="149" priority="97" operator="containsText" text="4- Moderado">
      <formula>NOT(ISERROR(SEARCH("4- Moderado",A30)))</formula>
    </cfRule>
    <cfRule type="containsText" dxfId="148" priority="98" operator="containsText" text="3- Bajo">
      <formula>NOT(ISERROR(SEARCH("3- Bajo",A30)))</formula>
    </cfRule>
    <cfRule type="containsText" dxfId="147" priority="99" operator="containsText" text="4- Bajo">
      <formula>NOT(ISERROR(SEARCH("4- Bajo",A30)))</formula>
    </cfRule>
    <cfRule type="containsText" dxfId="146" priority="100" operator="containsText" text="1- Bajo">
      <formula>NOT(ISERROR(SEARCH("1- Bajo",A30)))</formula>
    </cfRule>
  </conditionalFormatting>
  <conditionalFormatting sqref="A50:E50 A60:E60 A70:E70">
    <cfRule type="containsText" dxfId="145" priority="11" operator="containsText" text="3- Moderado">
      <formula>NOT(ISERROR(SEARCH("3- Moderado",A50)))</formula>
    </cfRule>
    <cfRule type="containsText" dxfId="144" priority="12" operator="containsText" text="6- Moderado">
      <formula>NOT(ISERROR(SEARCH("6- Moderado",A50)))</formula>
    </cfRule>
    <cfRule type="containsText" dxfId="143" priority="13" operator="containsText" text="4- Moderado">
      <formula>NOT(ISERROR(SEARCH("4- Moderado",A50)))</formula>
    </cfRule>
    <cfRule type="containsText" dxfId="142" priority="14" operator="containsText" text="3- Bajo">
      <formula>NOT(ISERROR(SEARCH("3- Bajo",A50)))</formula>
    </cfRule>
    <cfRule type="containsText" dxfId="141" priority="15" operator="containsText" text="4- Bajo">
      <formula>NOT(ISERROR(SEARCH("4- Bajo",A50)))</formula>
    </cfRule>
    <cfRule type="containsText" dxfId="140" priority="16" operator="containsText" text="1- Bajo">
      <formula>NOT(ISERROR(SEARCH("1- Bajo",A50)))</formula>
    </cfRule>
  </conditionalFormatting>
  <conditionalFormatting sqref="C8:F8">
    <cfRule type="containsText" dxfId="139" priority="113" operator="containsText" text="3- Moderado">
      <formula>NOT(ISERROR(SEARCH("3- Moderado",C8)))</formula>
    </cfRule>
    <cfRule type="containsText" dxfId="138" priority="114" operator="containsText" text="6- Moderado">
      <formula>NOT(ISERROR(SEARCH("6- Moderado",C8)))</formula>
    </cfRule>
    <cfRule type="containsText" dxfId="137" priority="115" operator="containsText" text="4- Moderado">
      <formula>NOT(ISERROR(SEARCH("4- Moderado",C8)))</formula>
    </cfRule>
    <cfRule type="containsText" dxfId="136" priority="116" operator="containsText" text="3- Bajo">
      <formula>NOT(ISERROR(SEARCH("3- Bajo",C8)))</formula>
    </cfRule>
    <cfRule type="containsText" dxfId="135" priority="117" operator="containsText" text="4- Bajo">
      <formula>NOT(ISERROR(SEARCH("4- Bajo",C8)))</formula>
    </cfRule>
    <cfRule type="containsText" dxfId="134" priority="118" operator="containsText" text="1- Bajo">
      <formula>NOT(ISERROR(SEARCH("1- Bajo",C8)))</formula>
    </cfRule>
  </conditionalFormatting>
  <conditionalFormatting sqref="D10:D79">
    <cfRule type="containsText" dxfId="133" priority="5" operator="containsText" text="Muy Alta">
      <formula>NOT(ISERROR(SEARCH("Muy Alta",D10)))</formula>
    </cfRule>
    <cfRule type="containsText" dxfId="132" priority="6" operator="containsText" text="Alta">
      <formula>NOT(ISERROR(SEARCH("Alta",D10)))</formula>
    </cfRule>
    <cfRule type="containsText" dxfId="131" priority="7" operator="containsText" text="Baja">
      <formula>NOT(ISERROR(SEARCH("Baja",D10)))</formula>
    </cfRule>
    <cfRule type="containsText" dxfId="130" priority="8" operator="containsText" text="Muy Baja">
      <formula>NOT(ISERROR(SEARCH("Muy Baja",D10)))</formula>
    </cfRule>
    <cfRule type="containsText" dxfId="129" priority="10" operator="containsText" text="Media">
      <formula>NOT(ISERROR(SEARCH("Media",D10)))</formula>
    </cfRule>
  </conditionalFormatting>
  <conditionalFormatting sqref="E10:E79">
    <cfRule type="containsText" dxfId="128" priority="1" operator="containsText" text="Catastrófico">
      <formula>NOT(ISERROR(SEARCH("Catastrófico",E10)))</formula>
    </cfRule>
    <cfRule type="containsText" dxfId="127" priority="2" operator="containsText" text="Mayor">
      <formula>NOT(ISERROR(SEARCH("Mayor",E10)))</formula>
    </cfRule>
    <cfRule type="containsText" dxfId="126" priority="3" operator="containsText" text="Menor">
      <formula>NOT(ISERROR(SEARCH("Menor",E10)))</formula>
    </cfRule>
    <cfRule type="containsText" dxfId="125" priority="4" operator="containsText" text="Leve">
      <formula>NOT(ISERROR(SEARCH("Leve",E10)))</formula>
    </cfRule>
  </conditionalFormatting>
  <conditionalFormatting sqref="E10:F79">
    <cfRule type="containsText" dxfId="124" priority="9" operator="containsText" text="Moderado">
      <formula>NOT(ISERROR(SEARCH("Moderado",E10)))</formula>
    </cfRule>
  </conditionalFormatting>
  <conditionalFormatting sqref="F10:F29">
    <cfRule type="colorScale" priority="1301">
      <colorScale>
        <cfvo type="min"/>
        <cfvo type="max"/>
        <color rgb="FFFF7128"/>
        <color rgb="FFFFEF9C"/>
      </colorScale>
    </cfRule>
  </conditionalFormatting>
  <conditionalFormatting sqref="F10:F79">
    <cfRule type="containsText" dxfId="123" priority="24" operator="containsText" text="Bajo">
      <formula>NOT(ISERROR(SEARCH("Bajo",F10)))</formula>
    </cfRule>
    <cfRule type="containsText" dxfId="122" priority="25" operator="containsText" text="Moderado">
      <formula>NOT(ISERROR(SEARCH("Moderado",F10)))</formula>
    </cfRule>
    <cfRule type="containsText" dxfId="121" priority="26" operator="containsText" text="Alto">
      <formula>NOT(ISERROR(SEARCH("Alto",F10)))</formula>
    </cfRule>
    <cfRule type="containsText" dxfId="120" priority="27" operator="containsText" text="Extremo">
      <formula>NOT(ISERROR(SEARCH("Extremo",F10)))</formula>
    </cfRule>
  </conditionalFormatting>
  <conditionalFormatting sqref="F30:F49">
    <cfRule type="colorScale" priority="112">
      <colorScale>
        <cfvo type="min"/>
        <cfvo type="max"/>
        <color rgb="FFFF7128"/>
        <color rgb="FFFFEF9C"/>
      </colorScale>
    </cfRule>
  </conditionalFormatting>
  <conditionalFormatting sqref="F50:F7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59"/>
  <sheetViews>
    <sheetView showGridLines="0" topLeftCell="D1" zoomScale="80" zoomScaleNormal="80" workbookViewId="0">
      <selection activeCell="M9" sqref="M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54"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3" customFormat="1" ht="16.5" customHeight="1">
      <c r="A1" s="568"/>
      <c r="B1" s="569"/>
      <c r="C1" s="572"/>
      <c r="D1" s="572"/>
      <c r="E1" s="572"/>
      <c r="F1" s="572"/>
      <c r="G1" s="572"/>
      <c r="H1" s="572"/>
      <c r="I1" s="572"/>
      <c r="J1" s="573"/>
      <c r="K1" s="567"/>
      <c r="L1" s="567"/>
      <c r="M1" s="567"/>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69" customHeight="1">
      <c r="A2" s="570"/>
      <c r="B2" s="571"/>
      <c r="C2" s="574"/>
      <c r="D2" s="574"/>
      <c r="E2" s="574"/>
      <c r="F2" s="574"/>
      <c r="G2" s="574"/>
      <c r="H2" s="574"/>
      <c r="I2" s="574"/>
      <c r="J2" s="575"/>
      <c r="K2" s="567"/>
      <c r="L2" s="567"/>
      <c r="M2" s="567"/>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574"/>
      <c r="D3" s="574"/>
      <c r="E3" s="574"/>
      <c r="F3" s="574"/>
      <c r="G3" s="574"/>
      <c r="H3" s="574"/>
      <c r="I3" s="574"/>
      <c r="J3" s="575"/>
      <c r="K3" s="567"/>
      <c r="L3" s="567"/>
      <c r="M3" s="567"/>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40.9" customHeight="1">
      <c r="A4" s="422" t="s">
        <v>275</v>
      </c>
      <c r="B4" s="422"/>
      <c r="C4" s="478" t="s">
        <v>5</v>
      </c>
      <c r="D4" s="478"/>
      <c r="E4" s="478"/>
      <c r="F4" s="478"/>
      <c r="G4" s="478"/>
      <c r="H4" s="478"/>
      <c r="I4" s="478"/>
      <c r="J4" s="478"/>
      <c r="K4" s="478"/>
      <c r="L4" s="478"/>
      <c r="M4" s="478"/>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78.75" customHeight="1">
      <c r="A5" s="422" t="s">
        <v>276</v>
      </c>
      <c r="B5" s="422"/>
      <c r="C5" s="479" t="s">
        <v>34</v>
      </c>
      <c r="D5" s="479"/>
      <c r="E5" s="479"/>
      <c r="F5" s="479"/>
      <c r="G5" s="479"/>
      <c r="H5" s="479"/>
      <c r="I5" s="479"/>
      <c r="J5" s="479"/>
      <c r="K5" s="479"/>
      <c r="L5" s="479"/>
      <c r="M5" s="479"/>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40.9" customHeight="1" thickBot="1">
      <c r="A6" s="422" t="s">
        <v>277</v>
      </c>
      <c r="B6" s="422"/>
      <c r="C6" s="586" t="s">
        <v>278</v>
      </c>
      <c r="D6" s="587"/>
      <c r="E6" s="587"/>
      <c r="F6" s="587"/>
      <c r="G6" s="587"/>
      <c r="H6" s="587"/>
      <c r="I6" s="587"/>
      <c r="J6" s="587"/>
      <c r="K6" s="587"/>
      <c r="L6" s="587"/>
      <c r="M6" s="588"/>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40.5" customHeight="1" thickTop="1" thickBot="1">
      <c r="A7" s="581" t="s">
        <v>500</v>
      </c>
      <c r="B7" s="582"/>
      <c r="C7" s="583"/>
      <c r="D7" s="584" t="s">
        <v>501</v>
      </c>
      <c r="E7" s="584"/>
      <c r="F7" s="584"/>
      <c r="G7" s="585" t="s">
        <v>502</v>
      </c>
      <c r="H7" s="576" t="s">
        <v>503</v>
      </c>
      <c r="I7" s="578" t="s">
        <v>504</v>
      </c>
      <c r="J7" s="579"/>
      <c r="K7" s="578" t="s">
        <v>505</v>
      </c>
      <c r="L7" s="579"/>
      <c r="M7" s="580" t="s">
        <v>520</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108" customHeight="1" thickTop="1" thickBot="1">
      <c r="A8" s="29" t="s">
        <v>39</v>
      </c>
      <c r="B8" s="29" t="s">
        <v>217</v>
      </c>
      <c r="C8" s="29" t="s">
        <v>219</v>
      </c>
      <c r="D8" s="22" t="s">
        <v>229</v>
      </c>
      <c r="E8" s="22" t="s">
        <v>507</v>
      </c>
      <c r="F8" s="22" t="s">
        <v>508</v>
      </c>
      <c r="G8" s="585"/>
      <c r="H8" s="577"/>
      <c r="I8" s="23" t="s">
        <v>509</v>
      </c>
      <c r="J8" s="23" t="s">
        <v>510</v>
      </c>
      <c r="K8" s="23" t="s">
        <v>511</v>
      </c>
      <c r="L8" s="23" t="s">
        <v>512</v>
      </c>
      <c r="M8" s="580"/>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thickTop="1" thickBot="1">
      <c r="A9" s="555"/>
      <c r="B9" s="556"/>
      <c r="C9" s="556"/>
      <c r="D9" s="556"/>
      <c r="E9" s="556"/>
      <c r="F9" s="556"/>
      <c r="G9" s="556"/>
      <c r="H9" s="145"/>
      <c r="I9" s="145"/>
      <c r="J9" s="145"/>
      <c r="K9" s="145"/>
      <c r="L9" s="145"/>
      <c r="M9" s="24"/>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0" customFormat="1" ht="15" customHeight="1">
      <c r="A10" s="557">
        <f>'7- Mapa Final'!A10</f>
        <v>1</v>
      </c>
      <c r="B10" s="558" t="str">
        <f>'7- Mapa Final'!B10</f>
        <v>Incumplimiento de términos en la publicación de información.</v>
      </c>
      <c r="C10" s="558" t="str">
        <f>'7- Mapa Final'!C10</f>
        <v>La información  Administrativa y Judicial de  uso y consulta para los usuarios y partes interesadas, no se publique dentro de los  términos  establecidos por Ley o por la Entidad.</v>
      </c>
      <c r="D10" s="589" t="str">
        <f>'7- Mapa Final'!J10</f>
        <v>Muy Baja - 1</v>
      </c>
      <c r="E10" s="590" t="str">
        <f>'7- Mapa Final'!K10</f>
        <v>Leve - 1</v>
      </c>
      <c r="F10" s="594" t="str">
        <f>'7- Mapa Final'!M10</f>
        <v>Bajo - 1</v>
      </c>
      <c r="G10" s="404" t="s">
        <v>391</v>
      </c>
      <c r="H10" s="595"/>
      <c r="I10" s="595"/>
      <c r="J10" s="563" t="s">
        <v>8</v>
      </c>
      <c r="K10" s="559">
        <v>45383</v>
      </c>
      <c r="L10" s="559">
        <v>45473</v>
      </c>
      <c r="M10" s="560" t="s">
        <v>513</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271" s="20" customFormat="1" ht="13.5" customHeight="1">
      <c r="A11" s="540"/>
      <c r="B11" s="542"/>
      <c r="C11" s="542"/>
      <c r="D11" s="545"/>
      <c r="E11" s="548"/>
      <c r="F11" s="550"/>
      <c r="G11" s="387"/>
      <c r="H11" s="538"/>
      <c r="I11" s="538"/>
      <c r="J11" s="564"/>
      <c r="K11" s="538"/>
      <c r="L11" s="538"/>
      <c r="M11" s="561"/>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271" s="20" customFormat="1" ht="13.5" customHeight="1">
      <c r="A12" s="540"/>
      <c r="B12" s="542"/>
      <c r="C12" s="542"/>
      <c r="D12" s="545"/>
      <c r="E12" s="548"/>
      <c r="F12" s="550"/>
      <c r="G12" s="387"/>
      <c r="H12" s="538"/>
      <c r="I12" s="538"/>
      <c r="J12" s="564"/>
      <c r="K12" s="538"/>
      <c r="L12" s="538"/>
      <c r="M12" s="561"/>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271" s="20" customFormat="1" ht="13.5" customHeight="1">
      <c r="A13" s="540"/>
      <c r="B13" s="542"/>
      <c r="C13" s="542"/>
      <c r="D13" s="545"/>
      <c r="E13" s="548"/>
      <c r="F13" s="550"/>
      <c r="G13" s="387"/>
      <c r="H13" s="538"/>
      <c r="I13" s="538"/>
      <c r="J13" s="564"/>
      <c r="K13" s="538"/>
      <c r="L13" s="538"/>
      <c r="M13" s="561"/>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271" s="20" customFormat="1" ht="13.5" customHeight="1">
      <c r="A14" s="540"/>
      <c r="B14" s="542"/>
      <c r="C14" s="542"/>
      <c r="D14" s="545"/>
      <c r="E14" s="548"/>
      <c r="F14" s="550"/>
      <c r="G14" s="387"/>
      <c r="H14" s="538"/>
      <c r="I14" s="538"/>
      <c r="J14" s="564"/>
      <c r="K14" s="538"/>
      <c r="L14" s="538"/>
      <c r="M14" s="561"/>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271" s="20" customFormat="1" ht="13.5" customHeight="1">
      <c r="A15" s="540"/>
      <c r="B15" s="542"/>
      <c r="C15" s="542"/>
      <c r="D15" s="545"/>
      <c r="E15" s="548"/>
      <c r="F15" s="550"/>
      <c r="G15" s="387"/>
      <c r="H15" s="538"/>
      <c r="I15" s="538"/>
      <c r="J15" s="564"/>
      <c r="K15" s="538"/>
      <c r="L15" s="538"/>
      <c r="M15" s="561"/>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271" s="20" customFormat="1" ht="13.5" customHeight="1">
      <c r="A16" s="540"/>
      <c r="B16" s="542"/>
      <c r="C16" s="542"/>
      <c r="D16" s="545"/>
      <c r="E16" s="548"/>
      <c r="F16" s="550"/>
      <c r="G16" s="387"/>
      <c r="H16" s="538"/>
      <c r="I16" s="538"/>
      <c r="J16" s="564"/>
      <c r="K16" s="538"/>
      <c r="L16" s="538"/>
      <c r="M16" s="561"/>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s="20" customFormat="1" ht="13.5" customHeight="1">
      <c r="A17" s="540"/>
      <c r="B17" s="542"/>
      <c r="C17" s="542"/>
      <c r="D17" s="545"/>
      <c r="E17" s="548"/>
      <c r="F17" s="550"/>
      <c r="G17" s="387"/>
      <c r="H17" s="538"/>
      <c r="I17" s="538"/>
      <c r="J17" s="564"/>
      <c r="K17" s="538"/>
      <c r="L17" s="538"/>
      <c r="M17" s="561"/>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s="20" customFormat="1" ht="13.5" customHeight="1">
      <c r="A18" s="540"/>
      <c r="B18" s="542"/>
      <c r="C18" s="542"/>
      <c r="D18" s="545"/>
      <c r="E18" s="548"/>
      <c r="F18" s="550"/>
      <c r="G18" s="387"/>
      <c r="H18" s="538"/>
      <c r="I18" s="538"/>
      <c r="J18" s="564"/>
      <c r="K18" s="538"/>
      <c r="L18" s="538"/>
      <c r="M18" s="561"/>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s="20" customFormat="1" ht="21.75" customHeight="1" thickBot="1">
      <c r="A19" s="540"/>
      <c r="B19" s="542"/>
      <c r="C19" s="542"/>
      <c r="D19" s="545"/>
      <c r="E19" s="548"/>
      <c r="F19" s="550"/>
      <c r="G19" s="395"/>
      <c r="H19" s="538"/>
      <c r="I19" s="538"/>
      <c r="J19" s="564"/>
      <c r="K19" s="538"/>
      <c r="L19" s="538"/>
      <c r="M19" s="562"/>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s="20" customFormat="1" ht="12.75" customHeight="1">
      <c r="A20" s="540">
        <f>'7- Mapa Final'!A20</f>
        <v>2</v>
      </c>
      <c r="B20" s="542" t="str">
        <f>'7- Mapa Final'!B20</f>
        <v>Publicación de información inexacta</v>
      </c>
      <c r="C20" s="542" t="str">
        <f>'7- Mapa Final'!C20</f>
        <v>La información Administrativa y Judicial de  uso y consulta para los usuarios y partes interesadas se publique  con errores de fondo o de forma.</v>
      </c>
      <c r="D20" s="544" t="str">
        <f>'7- Mapa Final'!J20</f>
        <v>Muy Baja - 1</v>
      </c>
      <c r="E20" s="547" t="str">
        <f>'7- Mapa Final'!K20</f>
        <v>Menor - 2</v>
      </c>
      <c r="F20" s="550" t="str">
        <f>'7- Mapa Final'!M20</f>
        <v>Bajo - 2</v>
      </c>
      <c r="G20" s="496" t="s">
        <v>391</v>
      </c>
      <c r="H20" s="538"/>
      <c r="I20" s="538"/>
      <c r="J20" s="563" t="s">
        <v>8</v>
      </c>
      <c r="K20" s="559">
        <v>45383</v>
      </c>
      <c r="L20" s="559">
        <v>45473</v>
      </c>
      <c r="M20" s="560" t="s">
        <v>514</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s="20" customFormat="1" ht="12.75" customHeight="1">
      <c r="A21" s="540"/>
      <c r="B21" s="542"/>
      <c r="C21" s="542"/>
      <c r="D21" s="545"/>
      <c r="E21" s="548"/>
      <c r="F21" s="550"/>
      <c r="G21" s="387"/>
      <c r="H21" s="538"/>
      <c r="I21" s="538"/>
      <c r="J21" s="564"/>
      <c r="K21" s="538"/>
      <c r="L21" s="538"/>
      <c r="M21" s="565"/>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s="20" customFormat="1" ht="12.75" customHeight="1">
      <c r="A22" s="540"/>
      <c r="B22" s="542"/>
      <c r="C22" s="542"/>
      <c r="D22" s="545"/>
      <c r="E22" s="548"/>
      <c r="F22" s="550"/>
      <c r="G22" s="387"/>
      <c r="H22" s="538"/>
      <c r="I22" s="538"/>
      <c r="J22" s="564"/>
      <c r="K22" s="538"/>
      <c r="L22" s="538"/>
      <c r="M22" s="565"/>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s="20" customFormat="1" ht="12.75" customHeight="1">
      <c r="A23" s="540"/>
      <c r="B23" s="542"/>
      <c r="C23" s="542"/>
      <c r="D23" s="545"/>
      <c r="E23" s="548"/>
      <c r="F23" s="550"/>
      <c r="G23" s="387"/>
      <c r="H23" s="538"/>
      <c r="I23" s="538"/>
      <c r="J23" s="564"/>
      <c r="K23" s="538"/>
      <c r="L23" s="538"/>
      <c r="M23" s="565"/>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s="20" customFormat="1" ht="13.5" customHeight="1">
      <c r="A24" s="540"/>
      <c r="B24" s="542"/>
      <c r="C24" s="542"/>
      <c r="D24" s="545"/>
      <c r="E24" s="548"/>
      <c r="F24" s="550"/>
      <c r="G24" s="387"/>
      <c r="H24" s="538"/>
      <c r="I24" s="538"/>
      <c r="J24" s="564"/>
      <c r="K24" s="538"/>
      <c r="L24" s="538"/>
      <c r="M24" s="565"/>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c r="A25" s="540"/>
      <c r="B25" s="542"/>
      <c r="C25" s="542"/>
      <c r="D25" s="545"/>
      <c r="E25" s="548"/>
      <c r="F25" s="550"/>
      <c r="G25" s="387"/>
      <c r="H25" s="538"/>
      <c r="I25" s="538"/>
      <c r="J25" s="564"/>
      <c r="K25" s="538"/>
      <c r="L25" s="538"/>
      <c r="M25" s="565"/>
      <c r="N25" s="28"/>
      <c r="O25" s="28"/>
    </row>
    <row r="26" spans="1:169">
      <c r="A26" s="540"/>
      <c r="B26" s="542"/>
      <c r="C26" s="542"/>
      <c r="D26" s="545"/>
      <c r="E26" s="548"/>
      <c r="F26" s="550"/>
      <c r="G26" s="387"/>
      <c r="H26" s="538"/>
      <c r="I26" s="538"/>
      <c r="J26" s="564"/>
      <c r="K26" s="538"/>
      <c r="L26" s="538"/>
      <c r="M26" s="565"/>
      <c r="N26" s="28"/>
      <c r="O26" s="28"/>
    </row>
    <row r="27" spans="1:169">
      <c r="A27" s="540"/>
      <c r="B27" s="542"/>
      <c r="C27" s="542"/>
      <c r="D27" s="545"/>
      <c r="E27" s="548"/>
      <c r="F27" s="550"/>
      <c r="G27" s="387"/>
      <c r="H27" s="538"/>
      <c r="I27" s="538"/>
      <c r="J27" s="564"/>
      <c r="K27" s="538"/>
      <c r="L27" s="538"/>
      <c r="M27" s="565"/>
      <c r="N27" s="28"/>
      <c r="O27" s="28"/>
    </row>
    <row r="28" spans="1:169">
      <c r="A28" s="540"/>
      <c r="B28" s="542"/>
      <c r="C28" s="542"/>
      <c r="D28" s="545"/>
      <c r="E28" s="548"/>
      <c r="F28" s="550"/>
      <c r="G28" s="387"/>
      <c r="H28" s="538"/>
      <c r="I28" s="538"/>
      <c r="J28" s="564"/>
      <c r="K28" s="538"/>
      <c r="L28" s="538"/>
      <c r="M28" s="565"/>
      <c r="N28" s="28"/>
      <c r="O28" s="28"/>
    </row>
    <row r="29" spans="1:169">
      <c r="A29" s="540"/>
      <c r="B29" s="542"/>
      <c r="C29" s="542"/>
      <c r="D29" s="545"/>
      <c r="E29" s="548"/>
      <c r="F29" s="550"/>
      <c r="G29" s="395"/>
      <c r="H29" s="538"/>
      <c r="I29" s="538"/>
      <c r="J29" s="564"/>
      <c r="K29" s="538"/>
      <c r="L29" s="538"/>
      <c r="M29" s="566"/>
      <c r="N29" s="28"/>
      <c r="O29" s="28"/>
    </row>
    <row r="30" spans="1:169" s="20" customFormat="1" ht="12.75" customHeight="1">
      <c r="A30" s="540">
        <f>'7- Mapa Final'!A30</f>
        <v>3</v>
      </c>
      <c r="B30" s="542" t="str">
        <f>'7- Mapa Final'!B30</f>
        <v xml:space="preserve">Pérdida de información </v>
      </c>
      <c r="C30" s="542" t="str">
        <f>'7- Mapa Final'!C30</f>
        <v>Perdida parcial y/o total de la informacion dispuesta en el portal de la Rama Judicial- Micrositio Consejo Seccional de la Judicatura del Cesar</v>
      </c>
      <c r="D30" s="544" t="str">
        <f>'7- Mapa Final'!J30</f>
        <v>Muy Baja - 1</v>
      </c>
      <c r="E30" s="547" t="str">
        <f>'7- Mapa Final'!K30</f>
        <v>Leve - 1</v>
      </c>
      <c r="F30" s="550" t="str">
        <f>'7- Mapa Final'!M30</f>
        <v>Bajo - 1</v>
      </c>
      <c r="G30" s="496" t="s">
        <v>391</v>
      </c>
      <c r="H30" s="538"/>
      <c r="I30" s="538"/>
      <c r="J30" s="563" t="s">
        <v>8</v>
      </c>
      <c r="K30" s="559">
        <v>45383</v>
      </c>
      <c r="L30" s="559">
        <v>45473</v>
      </c>
      <c r="M30" s="560" t="s">
        <v>515</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s="20" customFormat="1" ht="12.75">
      <c r="A31" s="540"/>
      <c r="B31" s="542"/>
      <c r="C31" s="542"/>
      <c r="D31" s="545"/>
      <c r="E31" s="548"/>
      <c r="F31" s="550"/>
      <c r="G31" s="387"/>
      <c r="H31" s="538"/>
      <c r="I31" s="538"/>
      <c r="J31" s="564"/>
      <c r="K31" s="538"/>
      <c r="L31" s="538"/>
      <c r="M31" s="561"/>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s="20" customFormat="1" ht="12.75">
      <c r="A32" s="540"/>
      <c r="B32" s="542"/>
      <c r="C32" s="542"/>
      <c r="D32" s="545"/>
      <c r="E32" s="548"/>
      <c r="F32" s="550"/>
      <c r="G32" s="387"/>
      <c r="H32" s="538"/>
      <c r="I32" s="538"/>
      <c r="J32" s="564"/>
      <c r="K32" s="538"/>
      <c r="L32" s="538"/>
      <c r="M32" s="561"/>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s="20" customFormat="1" ht="12.75">
      <c r="A33" s="540"/>
      <c r="B33" s="542"/>
      <c r="C33" s="542"/>
      <c r="D33" s="545"/>
      <c r="E33" s="548"/>
      <c r="F33" s="550"/>
      <c r="G33" s="387"/>
      <c r="H33" s="538"/>
      <c r="I33" s="538"/>
      <c r="J33" s="564"/>
      <c r="K33" s="538"/>
      <c r="L33" s="538"/>
      <c r="M33" s="561"/>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s="20" customFormat="1" ht="13.5" customHeight="1">
      <c r="A34" s="540"/>
      <c r="B34" s="542"/>
      <c r="C34" s="542"/>
      <c r="D34" s="545"/>
      <c r="E34" s="548"/>
      <c r="F34" s="550"/>
      <c r="G34" s="387"/>
      <c r="H34" s="538"/>
      <c r="I34" s="538"/>
      <c r="J34" s="564"/>
      <c r="K34" s="538"/>
      <c r="L34" s="538"/>
      <c r="M34" s="561"/>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c r="A35" s="540"/>
      <c r="B35" s="542"/>
      <c r="C35" s="542"/>
      <c r="D35" s="545"/>
      <c r="E35" s="548"/>
      <c r="F35" s="550"/>
      <c r="G35" s="387"/>
      <c r="H35" s="538"/>
      <c r="I35" s="538"/>
      <c r="J35" s="564"/>
      <c r="K35" s="538"/>
      <c r="L35" s="538"/>
      <c r="M35" s="561"/>
      <c r="N35" s="28"/>
      <c r="O35" s="28"/>
    </row>
    <row r="36" spans="1:169">
      <c r="A36" s="540"/>
      <c r="B36" s="542"/>
      <c r="C36" s="542"/>
      <c r="D36" s="545"/>
      <c r="E36" s="548"/>
      <c r="F36" s="550"/>
      <c r="G36" s="387"/>
      <c r="H36" s="538"/>
      <c r="I36" s="538"/>
      <c r="J36" s="564"/>
      <c r="K36" s="538"/>
      <c r="L36" s="538"/>
      <c r="M36" s="561"/>
      <c r="N36" s="28"/>
      <c r="O36" s="28"/>
    </row>
    <row r="37" spans="1:169">
      <c r="A37" s="540"/>
      <c r="B37" s="542"/>
      <c r="C37" s="542"/>
      <c r="D37" s="545"/>
      <c r="E37" s="548"/>
      <c r="F37" s="550"/>
      <c r="G37" s="387"/>
      <c r="H37" s="538"/>
      <c r="I37" s="538"/>
      <c r="J37" s="564"/>
      <c r="K37" s="538"/>
      <c r="L37" s="538"/>
      <c r="M37" s="561"/>
      <c r="N37" s="28"/>
      <c r="O37" s="28"/>
    </row>
    <row r="38" spans="1:169">
      <c r="A38" s="540"/>
      <c r="B38" s="542"/>
      <c r="C38" s="542"/>
      <c r="D38" s="545"/>
      <c r="E38" s="548"/>
      <c r="F38" s="550"/>
      <c r="G38" s="387"/>
      <c r="H38" s="538"/>
      <c r="I38" s="538"/>
      <c r="J38" s="564"/>
      <c r="K38" s="538"/>
      <c r="L38" s="538"/>
      <c r="M38" s="561"/>
      <c r="N38" s="28"/>
      <c r="O38" s="28"/>
    </row>
    <row r="39" spans="1:169">
      <c r="A39" s="540"/>
      <c r="B39" s="542"/>
      <c r="C39" s="542"/>
      <c r="D39" s="545"/>
      <c r="E39" s="548"/>
      <c r="F39" s="550"/>
      <c r="G39" s="395"/>
      <c r="H39" s="538"/>
      <c r="I39" s="538"/>
      <c r="J39" s="564"/>
      <c r="K39" s="538"/>
      <c r="L39" s="538"/>
      <c r="M39" s="562"/>
      <c r="N39" s="28"/>
      <c r="O39" s="28"/>
    </row>
    <row r="40" spans="1:169" ht="15" customHeight="1">
      <c r="A40" s="540">
        <f>'7- Mapa Final'!A40</f>
        <v>4</v>
      </c>
      <c r="B40" s="542" t="str">
        <f>'7- Mapa Final'!B40</f>
        <v>Corrupción</v>
      </c>
      <c r="C40" s="542" t="str">
        <f>'7- Mapa Final'!C40</f>
        <v>Posibilidad de actos indebidos de  los servidores judiciales debido a  la carencia en transparencia, ética y valores</v>
      </c>
      <c r="D40" s="544" t="str">
        <f>'7- Mapa Final'!J40</f>
        <v>Muy Baja - 1</v>
      </c>
      <c r="E40" s="547" t="str">
        <f>'7- Mapa Final'!K40</f>
        <v>Mayor - 4</v>
      </c>
      <c r="F40" s="550" t="str">
        <f>'7- Mapa Final'!M40</f>
        <v>Alto  - 4</v>
      </c>
      <c r="G40" s="496" t="s">
        <v>392</v>
      </c>
      <c r="H40" s="554" t="s">
        <v>516</v>
      </c>
      <c r="I40" s="538"/>
      <c r="J40" s="563" t="s">
        <v>8</v>
      </c>
      <c r="K40" s="559">
        <v>45383</v>
      </c>
      <c r="L40" s="559">
        <v>45473</v>
      </c>
      <c r="M40" s="596" t="s">
        <v>517</v>
      </c>
      <c r="N40" s="28"/>
      <c r="O40" s="28"/>
    </row>
    <row r="41" spans="1:169">
      <c r="A41" s="540"/>
      <c r="B41" s="542"/>
      <c r="C41" s="542"/>
      <c r="D41" s="545"/>
      <c r="E41" s="548"/>
      <c r="F41" s="550"/>
      <c r="G41" s="387"/>
      <c r="H41" s="538"/>
      <c r="I41" s="538"/>
      <c r="J41" s="564"/>
      <c r="K41" s="538"/>
      <c r="L41" s="538"/>
      <c r="M41" s="596"/>
      <c r="N41" s="28"/>
      <c r="O41" s="28"/>
    </row>
    <row r="42" spans="1:169">
      <c r="A42" s="540"/>
      <c r="B42" s="542"/>
      <c r="C42" s="542"/>
      <c r="D42" s="545"/>
      <c r="E42" s="548"/>
      <c r="F42" s="550"/>
      <c r="G42" s="387"/>
      <c r="H42" s="538"/>
      <c r="I42" s="538"/>
      <c r="J42" s="564"/>
      <c r="K42" s="538"/>
      <c r="L42" s="538"/>
      <c r="M42" s="596"/>
      <c r="N42" s="28"/>
      <c r="O42" s="28"/>
    </row>
    <row r="43" spans="1:169">
      <c r="A43" s="540"/>
      <c r="B43" s="542"/>
      <c r="C43" s="542"/>
      <c r="D43" s="545"/>
      <c r="E43" s="548"/>
      <c r="F43" s="550"/>
      <c r="G43" s="387"/>
      <c r="H43" s="538"/>
      <c r="I43" s="538"/>
      <c r="J43" s="564"/>
      <c r="K43" s="538"/>
      <c r="L43" s="538"/>
      <c r="M43" s="596"/>
      <c r="N43" s="28"/>
      <c r="O43" s="28"/>
    </row>
    <row r="44" spans="1:169">
      <c r="A44" s="540"/>
      <c r="B44" s="542"/>
      <c r="C44" s="542"/>
      <c r="D44" s="545"/>
      <c r="E44" s="548"/>
      <c r="F44" s="550"/>
      <c r="G44" s="387"/>
      <c r="H44" s="538"/>
      <c r="I44" s="538"/>
      <c r="J44" s="564"/>
      <c r="K44" s="538"/>
      <c r="L44" s="538"/>
      <c r="M44" s="596"/>
      <c r="N44" s="28"/>
      <c r="O44" s="28"/>
    </row>
    <row r="45" spans="1:169">
      <c r="A45" s="540"/>
      <c r="B45" s="542"/>
      <c r="C45" s="542"/>
      <c r="D45" s="545"/>
      <c r="E45" s="548"/>
      <c r="F45" s="550"/>
      <c r="G45" s="387"/>
      <c r="H45" s="538"/>
      <c r="I45" s="538"/>
      <c r="J45" s="564"/>
      <c r="K45" s="538"/>
      <c r="L45" s="538"/>
      <c r="M45" s="596"/>
      <c r="N45" s="28"/>
      <c r="O45" s="28"/>
    </row>
    <row r="46" spans="1:169">
      <c r="A46" s="540"/>
      <c r="B46" s="542"/>
      <c r="C46" s="542"/>
      <c r="D46" s="545"/>
      <c r="E46" s="548"/>
      <c r="F46" s="550"/>
      <c r="G46" s="387"/>
      <c r="H46" s="538"/>
      <c r="I46" s="538"/>
      <c r="J46" s="564"/>
      <c r="K46" s="538"/>
      <c r="L46" s="538"/>
      <c r="M46" s="596"/>
      <c r="N46" s="28"/>
      <c r="O46" s="28"/>
    </row>
    <row r="47" spans="1:169">
      <c r="A47" s="540"/>
      <c r="B47" s="542"/>
      <c r="C47" s="542"/>
      <c r="D47" s="545"/>
      <c r="E47" s="548"/>
      <c r="F47" s="550"/>
      <c r="G47" s="387"/>
      <c r="H47" s="538"/>
      <c r="I47" s="538"/>
      <c r="J47" s="564"/>
      <c r="K47" s="538"/>
      <c r="L47" s="538"/>
      <c r="M47" s="596"/>
      <c r="N47" s="28"/>
      <c r="O47" s="28"/>
    </row>
    <row r="48" spans="1:169">
      <c r="A48" s="540"/>
      <c r="B48" s="542"/>
      <c r="C48" s="542"/>
      <c r="D48" s="545"/>
      <c r="E48" s="548"/>
      <c r="F48" s="550"/>
      <c r="G48" s="387"/>
      <c r="H48" s="538"/>
      <c r="I48" s="538"/>
      <c r="J48" s="564"/>
      <c r="K48" s="538"/>
      <c r="L48" s="538"/>
      <c r="M48" s="596"/>
      <c r="N48" s="28"/>
      <c r="O48" s="28"/>
    </row>
    <row r="49" spans="1:169">
      <c r="A49" s="540"/>
      <c r="B49" s="542"/>
      <c r="C49" s="542"/>
      <c r="D49" s="545"/>
      <c r="E49" s="548"/>
      <c r="F49" s="550"/>
      <c r="G49" s="395"/>
      <c r="H49" s="538"/>
      <c r="I49" s="538"/>
      <c r="J49" s="564"/>
      <c r="K49" s="538"/>
      <c r="L49" s="538"/>
      <c r="M49" s="596"/>
      <c r="N49" s="28"/>
      <c r="O49" s="28"/>
    </row>
    <row r="50" spans="1:169" s="20" customFormat="1" ht="12.75" customHeight="1">
      <c r="A50" s="591">
        <f>'7- Mapa Final'!A50</f>
        <v>5</v>
      </c>
      <c r="B50" s="542" t="str">
        <f>'7- Mapa Final'!B50</f>
        <v xml:space="preserve">Recibir dádivas o beneficios a nombre propio o de terceros para  afectar la seguridad o confidencialidad de la información   </v>
      </c>
      <c r="C50" s="542" t="str">
        <f>'7- Mapa Final'!C50</f>
        <v xml:space="preserve">Recibir dádivas o beneficios a nombre propio o de terceros por   revelar información confidencial,  alterar, retener o no publicar información.  </v>
      </c>
      <c r="D50" s="544" t="str">
        <f>'7- Mapa Final'!J50</f>
        <v>Muy Baja - 1</v>
      </c>
      <c r="E50" s="547" t="str">
        <f>'7- Mapa Final'!K50</f>
        <v>Moderado - 3</v>
      </c>
      <c r="F50" s="550" t="str">
        <f>'7- Mapa Final'!M50</f>
        <v>Moderado - 3</v>
      </c>
      <c r="G50" s="496" t="s">
        <v>391</v>
      </c>
      <c r="H50" s="554"/>
      <c r="I50" s="538"/>
      <c r="J50" s="563" t="s">
        <v>8</v>
      </c>
      <c r="K50" s="559">
        <v>45383</v>
      </c>
      <c r="L50" s="559">
        <v>45473</v>
      </c>
      <c r="M50" s="597" t="s">
        <v>518</v>
      </c>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row>
    <row r="51" spans="1:169" s="20" customFormat="1" ht="12.75">
      <c r="A51" s="591"/>
      <c r="B51" s="542"/>
      <c r="C51" s="542"/>
      <c r="D51" s="545"/>
      <c r="E51" s="548"/>
      <c r="F51" s="550"/>
      <c r="G51" s="387"/>
      <c r="H51" s="538"/>
      <c r="I51" s="538"/>
      <c r="J51" s="564"/>
      <c r="K51" s="538"/>
      <c r="L51" s="538"/>
      <c r="M51" s="561"/>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row>
    <row r="52" spans="1:169" s="20" customFormat="1" ht="12.75">
      <c r="A52" s="591"/>
      <c r="B52" s="542"/>
      <c r="C52" s="542"/>
      <c r="D52" s="545"/>
      <c r="E52" s="548"/>
      <c r="F52" s="550"/>
      <c r="G52" s="387"/>
      <c r="H52" s="538"/>
      <c r="I52" s="538"/>
      <c r="J52" s="564"/>
      <c r="K52" s="538"/>
      <c r="L52" s="538"/>
      <c r="M52" s="561"/>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row>
    <row r="53" spans="1:169" s="20" customFormat="1" ht="12.75">
      <c r="A53" s="591"/>
      <c r="B53" s="542"/>
      <c r="C53" s="542"/>
      <c r="D53" s="545"/>
      <c r="E53" s="548"/>
      <c r="F53" s="550"/>
      <c r="G53" s="387"/>
      <c r="H53" s="538"/>
      <c r="I53" s="538"/>
      <c r="J53" s="564"/>
      <c r="K53" s="538"/>
      <c r="L53" s="538"/>
      <c r="M53" s="561"/>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row>
    <row r="54" spans="1:169" s="20" customFormat="1" ht="13.5" customHeight="1">
      <c r="A54" s="591"/>
      <c r="B54" s="542"/>
      <c r="C54" s="542"/>
      <c r="D54" s="545"/>
      <c r="E54" s="548"/>
      <c r="F54" s="550"/>
      <c r="G54" s="387"/>
      <c r="H54" s="538"/>
      <c r="I54" s="538"/>
      <c r="J54" s="564"/>
      <c r="K54" s="538"/>
      <c r="L54" s="538"/>
      <c r="M54" s="561"/>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row>
    <row r="55" spans="1:169">
      <c r="A55" s="591"/>
      <c r="B55" s="542"/>
      <c r="C55" s="542"/>
      <c r="D55" s="545"/>
      <c r="E55" s="548"/>
      <c r="F55" s="550"/>
      <c r="G55" s="387"/>
      <c r="H55" s="538"/>
      <c r="I55" s="538"/>
      <c r="J55" s="564"/>
      <c r="K55" s="538"/>
      <c r="L55" s="538"/>
      <c r="M55" s="561"/>
      <c r="N55" s="28"/>
      <c r="O55" s="28"/>
    </row>
    <row r="56" spans="1:169">
      <c r="A56" s="591"/>
      <c r="B56" s="542"/>
      <c r="C56" s="542"/>
      <c r="D56" s="545"/>
      <c r="E56" s="548"/>
      <c r="F56" s="550"/>
      <c r="G56" s="387"/>
      <c r="H56" s="538"/>
      <c r="I56" s="538"/>
      <c r="J56" s="564"/>
      <c r="K56" s="538"/>
      <c r="L56" s="538"/>
      <c r="M56" s="561"/>
      <c r="N56" s="28"/>
      <c r="O56" s="28"/>
    </row>
    <row r="57" spans="1:169">
      <c r="A57" s="591"/>
      <c r="B57" s="542"/>
      <c r="C57" s="542"/>
      <c r="D57" s="545"/>
      <c r="E57" s="548"/>
      <c r="F57" s="550"/>
      <c r="G57" s="387"/>
      <c r="H57" s="538"/>
      <c r="I57" s="538"/>
      <c r="J57" s="564"/>
      <c r="K57" s="538"/>
      <c r="L57" s="538"/>
      <c r="M57" s="561"/>
      <c r="N57" s="28"/>
      <c r="O57" s="28"/>
    </row>
    <row r="58" spans="1:169">
      <c r="A58" s="591"/>
      <c r="B58" s="542"/>
      <c r="C58" s="542"/>
      <c r="D58" s="545"/>
      <c r="E58" s="548"/>
      <c r="F58" s="550"/>
      <c r="G58" s="387"/>
      <c r="H58" s="538"/>
      <c r="I58" s="538"/>
      <c r="J58" s="564"/>
      <c r="K58" s="538"/>
      <c r="L58" s="538"/>
      <c r="M58" s="561"/>
      <c r="N58" s="28"/>
      <c r="O58" s="28"/>
    </row>
    <row r="59" spans="1:169" ht="15.75" customHeight="1">
      <c r="A59" s="591"/>
      <c r="B59" s="542"/>
      <c r="C59" s="542"/>
      <c r="D59" s="545"/>
      <c r="E59" s="548"/>
      <c r="F59" s="550"/>
      <c r="G59" s="395"/>
      <c r="H59" s="538"/>
      <c r="I59" s="538"/>
      <c r="J59" s="564"/>
      <c r="K59" s="538"/>
      <c r="L59" s="538"/>
      <c r="M59" s="562"/>
      <c r="N59" s="28"/>
      <c r="O59" s="28"/>
    </row>
  </sheetData>
  <mergeCells count="82">
    <mergeCell ref="J50:J59"/>
    <mergeCell ref="K50:K59"/>
    <mergeCell ref="L50:L59"/>
    <mergeCell ref="M30:M39"/>
    <mergeCell ref="M50:M59"/>
    <mergeCell ref="J30:J39"/>
    <mergeCell ref="K30:K39"/>
    <mergeCell ref="L30:L39"/>
    <mergeCell ref="K40:K49"/>
    <mergeCell ref="L40:L49"/>
    <mergeCell ref="M40:M49"/>
    <mergeCell ref="F50:F59"/>
    <mergeCell ref="G50:G59"/>
    <mergeCell ref="H50:H59"/>
    <mergeCell ref="I50:I59"/>
    <mergeCell ref="A50:A59"/>
    <mergeCell ref="B50:B59"/>
    <mergeCell ref="C50:C59"/>
    <mergeCell ref="D50:D59"/>
    <mergeCell ref="E50:E59"/>
    <mergeCell ref="J20:J29"/>
    <mergeCell ref="K20:K29"/>
    <mergeCell ref="A20:A29"/>
    <mergeCell ref="B20:B29"/>
    <mergeCell ref="C20:C29"/>
    <mergeCell ref="D20:D29"/>
    <mergeCell ref="E20:E29"/>
    <mergeCell ref="H10:H19"/>
    <mergeCell ref="I10:I19"/>
    <mergeCell ref="F20:F29"/>
    <mergeCell ref="M20:M29"/>
    <mergeCell ref="A30:A39"/>
    <mergeCell ref="B30:B39"/>
    <mergeCell ref="C30:C39"/>
    <mergeCell ref="D30:D39"/>
    <mergeCell ref="E30:E39"/>
    <mergeCell ref="F30:F39"/>
    <mergeCell ref="G30:G39"/>
    <mergeCell ref="H30:H39"/>
    <mergeCell ref="I30:I39"/>
    <mergeCell ref="G20:G29"/>
    <mergeCell ref="H20:H29"/>
    <mergeCell ref="I20:I29"/>
    <mergeCell ref="J10:J19"/>
    <mergeCell ref="K10:K19"/>
    <mergeCell ref="L10:L19"/>
    <mergeCell ref="L20:L29"/>
    <mergeCell ref="A5:B5"/>
    <mergeCell ref="C5:M5"/>
    <mergeCell ref="A6:B6"/>
    <mergeCell ref="C6:M6"/>
    <mergeCell ref="A7:C7"/>
    <mergeCell ref="D7:F7"/>
    <mergeCell ref="G7:G8"/>
    <mergeCell ref="H7:H8"/>
    <mergeCell ref="I7:J7"/>
    <mergeCell ref="K7:L7"/>
    <mergeCell ref="M7:M8"/>
    <mergeCell ref="M10:M19"/>
    <mergeCell ref="A1:B2"/>
    <mergeCell ref="C1:J3"/>
    <mergeCell ref="K1:M3"/>
    <mergeCell ref="A4:B4"/>
    <mergeCell ref="C4:M4"/>
    <mergeCell ref="A9:G9"/>
    <mergeCell ref="A10:A19"/>
    <mergeCell ref="B10:B19"/>
    <mergeCell ref="C10:C19"/>
    <mergeCell ref="D10:D19"/>
    <mergeCell ref="E10:E19"/>
    <mergeCell ref="F10:F19"/>
    <mergeCell ref="G10:G19"/>
    <mergeCell ref="A40:A49"/>
    <mergeCell ref="B40:B49"/>
    <mergeCell ref="C40:C49"/>
    <mergeCell ref="D40:D49"/>
    <mergeCell ref="E40:E49"/>
    <mergeCell ref="F40:F49"/>
    <mergeCell ref="G40:G49"/>
    <mergeCell ref="H40:H49"/>
    <mergeCell ref="I40:I49"/>
    <mergeCell ref="J40:J49"/>
  </mergeCells>
  <conditionalFormatting sqref="A7:B7">
    <cfRule type="containsText" dxfId="119" priority="147" operator="containsText" text="3- Moderado">
      <formula>NOT(ISERROR(SEARCH("3- Moderado",A7)))</formula>
    </cfRule>
    <cfRule type="containsText" dxfId="118" priority="148" operator="containsText" text="6- Moderado">
      <formula>NOT(ISERROR(SEARCH("6- Moderado",A7)))</formula>
    </cfRule>
    <cfRule type="containsText" dxfId="117" priority="149" operator="containsText" text="4- Moderado">
      <formula>NOT(ISERROR(SEARCH("4- Moderado",A7)))</formula>
    </cfRule>
    <cfRule type="containsText" dxfId="116" priority="150" operator="containsText" text="3- Bajo">
      <formula>NOT(ISERROR(SEARCH("3- Bajo",A7)))</formula>
    </cfRule>
    <cfRule type="containsText" dxfId="115" priority="151" operator="containsText" text="4- Bajo">
      <formula>NOT(ISERROR(SEARCH("4- Bajo",A7)))</formula>
    </cfRule>
    <cfRule type="containsText" dxfId="114" priority="152" operator="containsText" text="1- Bajo">
      <formula>NOT(ISERROR(SEARCH("1- Bajo",A7)))</formula>
    </cfRule>
  </conditionalFormatting>
  <conditionalFormatting sqref="A10:E10 A20:E20">
    <cfRule type="containsText" dxfId="113" priority="141" operator="containsText" text="3- Moderado">
      <formula>NOT(ISERROR(SEARCH("3- Moderado",A10)))</formula>
    </cfRule>
    <cfRule type="containsText" dxfId="112" priority="142" operator="containsText" text="6- Moderado">
      <formula>NOT(ISERROR(SEARCH("6- Moderado",A10)))</formula>
    </cfRule>
    <cfRule type="containsText" dxfId="111" priority="143" operator="containsText" text="4- Moderado">
      <formula>NOT(ISERROR(SEARCH("4- Moderado",A10)))</formula>
    </cfRule>
    <cfRule type="containsText" dxfId="110" priority="144" operator="containsText" text="3- Bajo">
      <formula>NOT(ISERROR(SEARCH("3- Bajo",A10)))</formula>
    </cfRule>
    <cfRule type="containsText" dxfId="109" priority="145" operator="containsText" text="4- Bajo">
      <formula>NOT(ISERROR(SEARCH("4- Bajo",A10)))</formula>
    </cfRule>
    <cfRule type="containsText" dxfId="108" priority="146" operator="containsText" text="1- Bajo">
      <formula>NOT(ISERROR(SEARCH("1- Bajo",A10)))</formula>
    </cfRule>
  </conditionalFormatting>
  <conditionalFormatting sqref="A30:E30 A40:E40">
    <cfRule type="containsText" dxfId="107" priority="95" operator="containsText" text="3- Moderado">
      <formula>NOT(ISERROR(SEARCH("3- Moderado",A30)))</formula>
    </cfRule>
    <cfRule type="containsText" dxfId="106" priority="96" operator="containsText" text="6- Moderado">
      <formula>NOT(ISERROR(SEARCH("6- Moderado",A30)))</formula>
    </cfRule>
    <cfRule type="containsText" dxfId="105" priority="97" operator="containsText" text="4- Moderado">
      <formula>NOT(ISERROR(SEARCH("4- Moderado",A30)))</formula>
    </cfRule>
    <cfRule type="containsText" dxfId="104" priority="98" operator="containsText" text="3- Bajo">
      <formula>NOT(ISERROR(SEARCH("3- Bajo",A30)))</formula>
    </cfRule>
    <cfRule type="containsText" dxfId="103" priority="99" operator="containsText" text="4- Bajo">
      <formula>NOT(ISERROR(SEARCH("4- Bajo",A30)))</formula>
    </cfRule>
    <cfRule type="containsText" dxfId="102" priority="100" operator="containsText" text="1- Bajo">
      <formula>NOT(ISERROR(SEARCH("1- Bajo",A30)))</formula>
    </cfRule>
  </conditionalFormatting>
  <conditionalFormatting sqref="A50:E50">
    <cfRule type="containsText" dxfId="101" priority="11" operator="containsText" text="3- Moderado">
      <formula>NOT(ISERROR(SEARCH("3- Moderado",A50)))</formula>
    </cfRule>
    <cfRule type="containsText" dxfId="100" priority="12" operator="containsText" text="6- Moderado">
      <formula>NOT(ISERROR(SEARCH("6- Moderado",A50)))</formula>
    </cfRule>
    <cfRule type="containsText" dxfId="99" priority="13" operator="containsText" text="4- Moderado">
      <formula>NOT(ISERROR(SEARCH("4- Moderado",A50)))</formula>
    </cfRule>
    <cfRule type="containsText" dxfId="98" priority="14" operator="containsText" text="3- Bajo">
      <formula>NOT(ISERROR(SEARCH("3- Bajo",A50)))</formula>
    </cfRule>
    <cfRule type="containsText" dxfId="97" priority="15" operator="containsText" text="4- Bajo">
      <formula>NOT(ISERROR(SEARCH("4- Bajo",A50)))</formula>
    </cfRule>
    <cfRule type="containsText" dxfId="96" priority="16" operator="containsText" text="1- Bajo">
      <formula>NOT(ISERROR(SEARCH("1- Bajo",A50)))</formula>
    </cfRule>
  </conditionalFormatting>
  <conditionalFormatting sqref="C8:F8">
    <cfRule type="containsText" dxfId="95" priority="113" operator="containsText" text="3- Moderado">
      <formula>NOT(ISERROR(SEARCH("3- Moderado",C8)))</formula>
    </cfRule>
    <cfRule type="containsText" dxfId="94" priority="114" operator="containsText" text="6- Moderado">
      <formula>NOT(ISERROR(SEARCH("6- Moderado",C8)))</formula>
    </cfRule>
    <cfRule type="containsText" dxfId="93" priority="115" operator="containsText" text="4- Moderado">
      <formula>NOT(ISERROR(SEARCH("4- Moderado",C8)))</formula>
    </cfRule>
    <cfRule type="containsText" dxfId="92" priority="116" operator="containsText" text="3- Bajo">
      <formula>NOT(ISERROR(SEARCH("3- Bajo",C8)))</formula>
    </cfRule>
    <cfRule type="containsText" dxfId="91" priority="117" operator="containsText" text="4- Bajo">
      <formula>NOT(ISERROR(SEARCH("4- Bajo",C8)))</formula>
    </cfRule>
    <cfRule type="containsText" dxfId="90" priority="118" operator="containsText" text="1- Bajo">
      <formula>NOT(ISERROR(SEARCH("1- Bajo",C8)))</formula>
    </cfRule>
  </conditionalFormatting>
  <conditionalFormatting sqref="D10:D59">
    <cfRule type="containsText" dxfId="89" priority="5" operator="containsText" text="Muy Alta">
      <formula>NOT(ISERROR(SEARCH("Muy Alta",D10)))</formula>
    </cfRule>
    <cfRule type="containsText" dxfId="88" priority="6" operator="containsText" text="Alta">
      <formula>NOT(ISERROR(SEARCH("Alta",D10)))</formula>
    </cfRule>
    <cfRule type="containsText" dxfId="87" priority="7" operator="containsText" text="Baja">
      <formula>NOT(ISERROR(SEARCH("Baja",D10)))</formula>
    </cfRule>
    <cfRule type="containsText" dxfId="86" priority="8" operator="containsText" text="Muy Baja">
      <formula>NOT(ISERROR(SEARCH("Muy Baja",D10)))</formula>
    </cfRule>
    <cfRule type="containsText" dxfId="85" priority="10" operator="containsText" text="Media">
      <formula>NOT(ISERROR(SEARCH("Media",D10)))</formula>
    </cfRule>
  </conditionalFormatting>
  <conditionalFormatting sqref="E10:E59">
    <cfRule type="containsText" dxfId="84" priority="1" operator="containsText" text="Catastrófico">
      <formula>NOT(ISERROR(SEARCH("Catastrófico",E10)))</formula>
    </cfRule>
    <cfRule type="containsText" dxfId="83" priority="2" operator="containsText" text="Mayor">
      <formula>NOT(ISERROR(SEARCH("Mayor",E10)))</formula>
    </cfRule>
    <cfRule type="containsText" dxfId="82" priority="3" operator="containsText" text="Menor">
      <formula>NOT(ISERROR(SEARCH("Menor",E10)))</formula>
    </cfRule>
    <cfRule type="containsText" dxfId="81" priority="4" operator="containsText" text="Leve">
      <formula>NOT(ISERROR(SEARCH("Leve",E10)))</formula>
    </cfRule>
  </conditionalFormatting>
  <conditionalFormatting sqref="E10:F59">
    <cfRule type="containsText" dxfId="80"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59">
    <cfRule type="containsText" dxfId="79" priority="24" operator="containsText" text="Bajo">
      <formula>NOT(ISERROR(SEARCH("Bajo",F10)))</formula>
    </cfRule>
    <cfRule type="containsText" dxfId="78" priority="25" operator="containsText" text="Moderado">
      <formula>NOT(ISERROR(SEARCH("Moderado",F10)))</formula>
    </cfRule>
    <cfRule type="containsText" dxfId="77" priority="26" operator="containsText" text="Alto">
      <formula>NOT(ISERROR(SEARCH("Alto",F10)))</formula>
    </cfRule>
    <cfRule type="containsText" dxfId="76" priority="27" operator="containsText" text="Extremo">
      <formula>NOT(ISERROR(SEARCH("Extremo",F10)))</formula>
    </cfRule>
  </conditionalFormatting>
  <conditionalFormatting sqref="F30:F49">
    <cfRule type="colorScale" priority="112">
      <colorScale>
        <cfvo type="min"/>
        <cfvo type="max"/>
        <color rgb="FFFF7128"/>
        <color rgb="FFFFEF9C"/>
      </colorScale>
    </cfRule>
  </conditionalFormatting>
  <conditionalFormatting sqref="F50:F59">
    <cfRule type="colorScale" priority="1302">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5DBBAD-85A7-43FA-8E60-81F793029E47}">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60"/>
  <sheetViews>
    <sheetView showGridLines="0" topLeftCell="F20" zoomScale="90" zoomScaleNormal="90" workbookViewId="0">
      <selection activeCell="M10" sqref="M1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3" customFormat="1" ht="16.5" customHeight="1">
      <c r="A1" s="568"/>
      <c r="B1" s="569"/>
      <c r="C1" s="572"/>
      <c r="D1" s="572"/>
      <c r="E1" s="572"/>
      <c r="F1" s="572"/>
      <c r="G1" s="572"/>
      <c r="H1" s="572"/>
      <c r="I1" s="572"/>
      <c r="J1" s="573"/>
      <c r="K1" s="567"/>
      <c r="L1" s="567"/>
      <c r="M1" s="567"/>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73.5" customHeight="1">
      <c r="A2" s="570"/>
      <c r="B2" s="571"/>
      <c r="C2" s="574"/>
      <c r="D2" s="574"/>
      <c r="E2" s="574"/>
      <c r="F2" s="574"/>
      <c r="G2" s="574"/>
      <c r="H2" s="574"/>
      <c r="I2" s="574"/>
      <c r="J2" s="575"/>
      <c r="K2" s="567"/>
      <c r="L2" s="567"/>
      <c r="M2" s="567"/>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574"/>
      <c r="D3" s="574"/>
      <c r="E3" s="574"/>
      <c r="F3" s="574"/>
      <c r="G3" s="574"/>
      <c r="H3" s="574"/>
      <c r="I3" s="574"/>
      <c r="J3" s="575"/>
      <c r="K3" s="567"/>
      <c r="L3" s="567"/>
      <c r="M3" s="567"/>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40.9" customHeight="1">
      <c r="A4" s="422" t="s">
        <v>275</v>
      </c>
      <c r="B4" s="422"/>
      <c r="C4" s="478" t="s">
        <v>5</v>
      </c>
      <c r="D4" s="478"/>
      <c r="E4" s="478"/>
      <c r="F4" s="478"/>
      <c r="G4" s="478"/>
      <c r="H4" s="478"/>
      <c r="I4" s="478"/>
      <c r="J4" s="478"/>
      <c r="K4" s="478"/>
      <c r="L4" s="478"/>
      <c r="M4" s="478"/>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75.75" customHeight="1">
      <c r="A5" s="422" t="s">
        <v>276</v>
      </c>
      <c r="B5" s="422"/>
      <c r="C5" s="479" t="s">
        <v>34</v>
      </c>
      <c r="D5" s="479"/>
      <c r="E5" s="479"/>
      <c r="F5" s="479"/>
      <c r="G5" s="479"/>
      <c r="H5" s="479"/>
      <c r="I5" s="479"/>
      <c r="J5" s="479"/>
      <c r="K5" s="479"/>
      <c r="L5" s="479"/>
      <c r="M5" s="479"/>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40.9" customHeight="1" thickBot="1">
      <c r="A6" s="422" t="s">
        <v>277</v>
      </c>
      <c r="B6" s="422"/>
      <c r="C6" s="586" t="s">
        <v>278</v>
      </c>
      <c r="D6" s="587"/>
      <c r="E6" s="587"/>
      <c r="F6" s="587"/>
      <c r="G6" s="587"/>
      <c r="H6" s="587"/>
      <c r="I6" s="587"/>
      <c r="J6" s="587"/>
      <c r="K6" s="587"/>
      <c r="L6" s="587"/>
      <c r="M6" s="588"/>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40.5" customHeight="1" thickTop="1" thickBot="1">
      <c r="A7" s="581" t="s">
        <v>500</v>
      </c>
      <c r="B7" s="582"/>
      <c r="C7" s="583"/>
      <c r="D7" s="584" t="s">
        <v>501</v>
      </c>
      <c r="E7" s="584"/>
      <c r="F7" s="584"/>
      <c r="G7" s="585" t="s">
        <v>502</v>
      </c>
      <c r="H7" s="576" t="s">
        <v>503</v>
      </c>
      <c r="I7" s="578" t="s">
        <v>504</v>
      </c>
      <c r="J7" s="579"/>
      <c r="K7" s="578" t="s">
        <v>505</v>
      </c>
      <c r="L7" s="579"/>
      <c r="M7" s="580" t="s">
        <v>519</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108" customHeight="1" thickTop="1" thickBot="1">
      <c r="A8" s="29" t="s">
        <v>39</v>
      </c>
      <c r="B8" s="29" t="s">
        <v>217</v>
      </c>
      <c r="C8" s="29" t="s">
        <v>219</v>
      </c>
      <c r="D8" s="22" t="s">
        <v>229</v>
      </c>
      <c r="E8" s="22" t="s">
        <v>507</v>
      </c>
      <c r="F8" s="22" t="s">
        <v>508</v>
      </c>
      <c r="G8" s="585"/>
      <c r="H8" s="577"/>
      <c r="I8" s="23" t="s">
        <v>509</v>
      </c>
      <c r="J8" s="23" t="s">
        <v>510</v>
      </c>
      <c r="K8" s="23" t="s">
        <v>511</v>
      </c>
      <c r="L8" s="23" t="s">
        <v>512</v>
      </c>
      <c r="M8" s="580"/>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c r="A9" s="555"/>
      <c r="B9" s="556"/>
      <c r="C9" s="556"/>
      <c r="D9" s="556"/>
      <c r="E9" s="556"/>
      <c r="F9" s="556"/>
      <c r="G9" s="556"/>
      <c r="H9" s="145"/>
      <c r="I9" s="145"/>
      <c r="J9" s="145"/>
      <c r="K9" s="145"/>
      <c r="L9" s="145"/>
      <c r="M9" s="24"/>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0" customFormat="1" ht="15" customHeight="1">
      <c r="A10" s="557">
        <f>'7- Mapa Final'!A10</f>
        <v>1</v>
      </c>
      <c r="B10" s="558" t="str">
        <f>'7- Mapa Final'!B10</f>
        <v>Incumplimiento de términos en la publicación de información.</v>
      </c>
      <c r="C10" s="558" t="str">
        <f>'7- Mapa Final'!C10</f>
        <v>La información  Administrativa y Judicial de  uso y consulta para los usuarios y partes interesadas, no se publique dentro de los  términos  establecidos por Ley o por la Entidad.</v>
      </c>
      <c r="D10" s="589" t="str">
        <f>'7- Mapa Final'!J10</f>
        <v>Muy Baja - 1</v>
      </c>
      <c r="E10" s="590" t="str">
        <f>'7- Mapa Final'!K10</f>
        <v>Leve - 1</v>
      </c>
      <c r="F10" s="594" t="str">
        <f>'7- Mapa Final'!M10</f>
        <v>Bajo - 1</v>
      </c>
      <c r="G10" s="405" t="s">
        <v>391</v>
      </c>
      <c r="H10" s="595"/>
      <c r="I10" s="595"/>
      <c r="J10" s="602" t="s">
        <v>8</v>
      </c>
      <c r="K10" s="605">
        <v>45474</v>
      </c>
      <c r="L10" s="605">
        <v>45565</v>
      </c>
      <c r="M10" s="560" t="s">
        <v>513</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271" s="20" customFormat="1" ht="13.5" customHeight="1">
      <c r="A11" s="540"/>
      <c r="B11" s="542"/>
      <c r="C11" s="542"/>
      <c r="D11" s="545"/>
      <c r="E11" s="548"/>
      <c r="F11" s="550"/>
      <c r="G11" s="396"/>
      <c r="H11" s="538"/>
      <c r="I11" s="538"/>
      <c r="J11" s="603"/>
      <c r="K11" s="606"/>
      <c r="L11" s="606"/>
      <c r="M11" s="561"/>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271" s="20" customFormat="1" ht="13.5" customHeight="1">
      <c r="A12" s="540"/>
      <c r="B12" s="542"/>
      <c r="C12" s="542"/>
      <c r="D12" s="545"/>
      <c r="E12" s="548"/>
      <c r="F12" s="550"/>
      <c r="G12" s="396"/>
      <c r="H12" s="538"/>
      <c r="I12" s="538"/>
      <c r="J12" s="603"/>
      <c r="K12" s="606"/>
      <c r="L12" s="606"/>
      <c r="M12" s="561"/>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271" s="20" customFormat="1" ht="13.5" customHeight="1">
      <c r="A13" s="540"/>
      <c r="B13" s="542"/>
      <c r="C13" s="542"/>
      <c r="D13" s="545"/>
      <c r="E13" s="548"/>
      <c r="F13" s="550"/>
      <c r="G13" s="396"/>
      <c r="H13" s="538"/>
      <c r="I13" s="538"/>
      <c r="J13" s="603"/>
      <c r="K13" s="606"/>
      <c r="L13" s="606"/>
      <c r="M13" s="561"/>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271" s="20" customFormat="1" ht="13.5" customHeight="1">
      <c r="A14" s="540"/>
      <c r="B14" s="542"/>
      <c r="C14" s="542"/>
      <c r="D14" s="545"/>
      <c r="E14" s="548"/>
      <c r="F14" s="550"/>
      <c r="G14" s="396"/>
      <c r="H14" s="538"/>
      <c r="I14" s="538"/>
      <c r="J14" s="603"/>
      <c r="K14" s="606"/>
      <c r="L14" s="606"/>
      <c r="M14" s="561"/>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271" s="20" customFormat="1" ht="13.5" customHeight="1">
      <c r="A15" s="540"/>
      <c r="B15" s="542"/>
      <c r="C15" s="542"/>
      <c r="D15" s="545"/>
      <c r="E15" s="548"/>
      <c r="F15" s="550"/>
      <c r="G15" s="396"/>
      <c r="H15" s="538"/>
      <c r="I15" s="538"/>
      <c r="J15" s="603"/>
      <c r="K15" s="606"/>
      <c r="L15" s="606"/>
      <c r="M15" s="561"/>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271" s="20" customFormat="1" ht="13.5" customHeight="1">
      <c r="A16" s="540"/>
      <c r="B16" s="542"/>
      <c r="C16" s="542"/>
      <c r="D16" s="545"/>
      <c r="E16" s="548"/>
      <c r="F16" s="550"/>
      <c r="G16" s="396"/>
      <c r="H16" s="538"/>
      <c r="I16" s="538"/>
      <c r="J16" s="603"/>
      <c r="K16" s="606"/>
      <c r="L16" s="606"/>
      <c r="M16" s="561"/>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s="20" customFormat="1" ht="13.5" customHeight="1">
      <c r="A17" s="540"/>
      <c r="B17" s="542"/>
      <c r="C17" s="542"/>
      <c r="D17" s="545"/>
      <c r="E17" s="548"/>
      <c r="F17" s="550"/>
      <c r="G17" s="396"/>
      <c r="H17" s="538"/>
      <c r="I17" s="538"/>
      <c r="J17" s="603"/>
      <c r="K17" s="606"/>
      <c r="L17" s="606"/>
      <c r="M17" s="561"/>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s="20" customFormat="1" ht="13.5" customHeight="1">
      <c r="A18" s="540"/>
      <c r="B18" s="542"/>
      <c r="C18" s="542"/>
      <c r="D18" s="545"/>
      <c r="E18" s="548"/>
      <c r="F18" s="550"/>
      <c r="G18" s="396"/>
      <c r="H18" s="538"/>
      <c r="I18" s="538"/>
      <c r="J18" s="603"/>
      <c r="K18" s="606"/>
      <c r="L18" s="606"/>
      <c r="M18" s="561"/>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s="20" customFormat="1" ht="21.75" customHeight="1">
      <c r="A19" s="540"/>
      <c r="B19" s="542"/>
      <c r="C19" s="542"/>
      <c r="D19" s="545"/>
      <c r="E19" s="548"/>
      <c r="F19" s="550"/>
      <c r="G19" s="396"/>
      <c r="H19" s="538"/>
      <c r="I19" s="538"/>
      <c r="J19" s="604"/>
      <c r="K19" s="607"/>
      <c r="L19" s="607"/>
      <c r="M19" s="562"/>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s="20" customFormat="1" ht="12.75" customHeight="1">
      <c r="A20" s="557">
        <f>'7- Mapa Final'!A20</f>
        <v>2</v>
      </c>
      <c r="B20" s="558" t="str">
        <f>'7- Mapa Final'!B20</f>
        <v>Publicación de información inexacta</v>
      </c>
      <c r="C20" s="558" t="str">
        <f>'7- Mapa Final'!C20</f>
        <v>La información Administrativa y Judicial de  uso y consulta para los usuarios y partes interesadas se publique  con errores de fondo o de forma.</v>
      </c>
      <c r="D20" s="589" t="str">
        <f>'7- Mapa Final'!J20</f>
        <v>Muy Baja - 1</v>
      </c>
      <c r="E20" s="590" t="str">
        <f>'7- Mapa Final'!K20</f>
        <v>Menor - 2</v>
      </c>
      <c r="F20" s="594" t="str">
        <f>'7- Mapa Final'!M20</f>
        <v>Bajo - 2</v>
      </c>
      <c r="G20" s="405" t="s">
        <v>391</v>
      </c>
      <c r="H20" s="538"/>
      <c r="I20" s="538"/>
      <c r="J20" s="602" t="s">
        <v>8</v>
      </c>
      <c r="K20" s="605">
        <v>45474</v>
      </c>
      <c r="L20" s="605">
        <v>45565</v>
      </c>
      <c r="M20" s="560" t="s">
        <v>514</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s="20" customFormat="1" ht="12.75" customHeight="1">
      <c r="A21" s="540"/>
      <c r="B21" s="542"/>
      <c r="C21" s="542"/>
      <c r="D21" s="545"/>
      <c r="E21" s="548"/>
      <c r="F21" s="550"/>
      <c r="G21" s="396"/>
      <c r="H21" s="538"/>
      <c r="I21" s="538"/>
      <c r="J21" s="603"/>
      <c r="K21" s="606"/>
      <c r="L21" s="606"/>
      <c r="M21" s="565"/>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s="20" customFormat="1" ht="12.75" customHeight="1">
      <c r="A22" s="540"/>
      <c r="B22" s="542"/>
      <c r="C22" s="542"/>
      <c r="D22" s="545"/>
      <c r="E22" s="548"/>
      <c r="F22" s="550"/>
      <c r="G22" s="396"/>
      <c r="H22" s="538"/>
      <c r="I22" s="538"/>
      <c r="J22" s="603"/>
      <c r="K22" s="606"/>
      <c r="L22" s="606"/>
      <c r="M22" s="565"/>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s="20" customFormat="1" ht="12.75" customHeight="1">
      <c r="A23" s="540"/>
      <c r="B23" s="542"/>
      <c r="C23" s="542"/>
      <c r="D23" s="545"/>
      <c r="E23" s="548"/>
      <c r="F23" s="550"/>
      <c r="G23" s="396"/>
      <c r="H23" s="538"/>
      <c r="I23" s="538"/>
      <c r="J23" s="603"/>
      <c r="K23" s="606"/>
      <c r="L23" s="606"/>
      <c r="M23" s="565"/>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s="20" customFormat="1" ht="13.5" customHeight="1">
      <c r="A24" s="540"/>
      <c r="B24" s="542"/>
      <c r="C24" s="542"/>
      <c r="D24" s="545"/>
      <c r="E24" s="548"/>
      <c r="F24" s="550"/>
      <c r="G24" s="396"/>
      <c r="H24" s="538"/>
      <c r="I24" s="538"/>
      <c r="J24" s="603"/>
      <c r="K24" s="606"/>
      <c r="L24" s="606"/>
      <c r="M24" s="565"/>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c r="A25" s="540"/>
      <c r="B25" s="542"/>
      <c r="C25" s="542"/>
      <c r="D25" s="545"/>
      <c r="E25" s="548"/>
      <c r="F25" s="550"/>
      <c r="G25" s="396"/>
      <c r="H25" s="538"/>
      <c r="I25" s="538"/>
      <c r="J25" s="603"/>
      <c r="K25" s="606"/>
      <c r="L25" s="606"/>
      <c r="M25" s="565"/>
      <c r="N25" s="28"/>
      <c r="O25" s="28"/>
    </row>
    <row r="26" spans="1:169">
      <c r="A26" s="540"/>
      <c r="B26" s="542"/>
      <c r="C26" s="542"/>
      <c r="D26" s="545"/>
      <c r="E26" s="548"/>
      <c r="F26" s="550"/>
      <c r="G26" s="396"/>
      <c r="H26" s="538"/>
      <c r="I26" s="538"/>
      <c r="J26" s="603"/>
      <c r="K26" s="606"/>
      <c r="L26" s="606"/>
      <c r="M26" s="565"/>
      <c r="N26" s="28"/>
      <c r="O26" s="28"/>
    </row>
    <row r="27" spans="1:169">
      <c r="A27" s="540"/>
      <c r="B27" s="542"/>
      <c r="C27" s="542"/>
      <c r="D27" s="545"/>
      <c r="E27" s="548"/>
      <c r="F27" s="550"/>
      <c r="G27" s="396"/>
      <c r="H27" s="538"/>
      <c r="I27" s="538"/>
      <c r="J27" s="603"/>
      <c r="K27" s="606"/>
      <c r="L27" s="606"/>
      <c r="M27" s="565"/>
      <c r="N27" s="28"/>
      <c r="O27" s="28"/>
    </row>
    <row r="28" spans="1:169">
      <c r="A28" s="540"/>
      <c r="B28" s="542"/>
      <c r="C28" s="542"/>
      <c r="D28" s="545"/>
      <c r="E28" s="548"/>
      <c r="F28" s="550"/>
      <c r="G28" s="396"/>
      <c r="H28" s="538"/>
      <c r="I28" s="538"/>
      <c r="J28" s="603"/>
      <c r="K28" s="606"/>
      <c r="L28" s="606"/>
      <c r="M28" s="565"/>
      <c r="N28" s="28"/>
      <c r="O28" s="28"/>
    </row>
    <row r="29" spans="1:169" ht="15.75" customHeight="1">
      <c r="A29" s="540"/>
      <c r="B29" s="542"/>
      <c r="C29" s="542"/>
      <c r="D29" s="545"/>
      <c r="E29" s="548"/>
      <c r="F29" s="550"/>
      <c r="G29" s="396"/>
      <c r="H29" s="538"/>
      <c r="I29" s="538"/>
      <c r="J29" s="604"/>
      <c r="K29" s="607"/>
      <c r="L29" s="607"/>
      <c r="M29" s="566"/>
      <c r="N29" s="28"/>
      <c r="O29" s="28"/>
    </row>
    <row r="30" spans="1:169" s="20" customFormat="1" ht="12.75" customHeight="1">
      <c r="A30" s="557">
        <f>'7- Mapa Final'!A30</f>
        <v>3</v>
      </c>
      <c r="B30" s="558" t="str">
        <f>'7- Mapa Final'!B30</f>
        <v xml:space="preserve">Pérdida de información </v>
      </c>
      <c r="C30" s="558" t="str">
        <f>'7- Mapa Final'!C30</f>
        <v>Perdida parcial y/o total de la informacion dispuesta en el portal de la Rama Judicial- Micrositio Consejo Seccional de la Judicatura del Cesar</v>
      </c>
      <c r="D30" s="589" t="str">
        <f>'7- Mapa Final'!J30</f>
        <v>Muy Baja - 1</v>
      </c>
      <c r="E30" s="590" t="str">
        <f>'7- Mapa Final'!K30</f>
        <v>Leve - 1</v>
      </c>
      <c r="F30" s="594" t="str">
        <f>'7- Mapa Final'!M30</f>
        <v>Bajo - 1</v>
      </c>
      <c r="G30" s="405" t="s">
        <v>391</v>
      </c>
      <c r="H30" s="538"/>
      <c r="I30" s="538"/>
      <c r="J30" s="602" t="s">
        <v>8</v>
      </c>
      <c r="K30" s="605">
        <v>45474</v>
      </c>
      <c r="L30" s="605">
        <v>45565</v>
      </c>
      <c r="M30" s="560" t="s">
        <v>515</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s="20" customFormat="1" ht="12.75" customHeight="1">
      <c r="A31" s="540"/>
      <c r="B31" s="542"/>
      <c r="C31" s="542"/>
      <c r="D31" s="545"/>
      <c r="E31" s="548"/>
      <c r="F31" s="550"/>
      <c r="G31" s="396"/>
      <c r="H31" s="538"/>
      <c r="I31" s="538"/>
      <c r="J31" s="603"/>
      <c r="K31" s="606"/>
      <c r="L31" s="606"/>
      <c r="M31" s="561"/>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s="20" customFormat="1" ht="12.75" customHeight="1">
      <c r="A32" s="540"/>
      <c r="B32" s="542"/>
      <c r="C32" s="542"/>
      <c r="D32" s="545"/>
      <c r="E32" s="548"/>
      <c r="F32" s="550"/>
      <c r="G32" s="396"/>
      <c r="H32" s="538"/>
      <c r="I32" s="538"/>
      <c r="J32" s="603"/>
      <c r="K32" s="606"/>
      <c r="L32" s="606"/>
      <c r="M32" s="561"/>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s="20" customFormat="1" ht="12.75" customHeight="1">
      <c r="A33" s="540"/>
      <c r="B33" s="542"/>
      <c r="C33" s="542"/>
      <c r="D33" s="545"/>
      <c r="E33" s="548"/>
      <c r="F33" s="550"/>
      <c r="G33" s="396"/>
      <c r="H33" s="538"/>
      <c r="I33" s="538"/>
      <c r="J33" s="603"/>
      <c r="K33" s="606"/>
      <c r="L33" s="606"/>
      <c r="M33" s="561"/>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s="20" customFormat="1" ht="13.5" customHeight="1">
      <c r="A34" s="540"/>
      <c r="B34" s="542"/>
      <c r="C34" s="542"/>
      <c r="D34" s="545"/>
      <c r="E34" s="548"/>
      <c r="F34" s="550"/>
      <c r="G34" s="396"/>
      <c r="H34" s="538"/>
      <c r="I34" s="538"/>
      <c r="J34" s="603"/>
      <c r="K34" s="606"/>
      <c r="L34" s="606"/>
      <c r="M34" s="561"/>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c r="A35" s="540"/>
      <c r="B35" s="542"/>
      <c r="C35" s="542"/>
      <c r="D35" s="545"/>
      <c r="E35" s="548"/>
      <c r="F35" s="550"/>
      <c r="G35" s="396"/>
      <c r="H35" s="538"/>
      <c r="I35" s="538"/>
      <c r="J35" s="603"/>
      <c r="K35" s="606"/>
      <c r="L35" s="606"/>
      <c r="M35" s="561"/>
      <c r="N35" s="28"/>
      <c r="O35" s="28"/>
    </row>
    <row r="36" spans="1:169">
      <c r="A36" s="540"/>
      <c r="B36" s="542"/>
      <c r="C36" s="542"/>
      <c r="D36" s="545"/>
      <c r="E36" s="548"/>
      <c r="F36" s="550"/>
      <c r="G36" s="396"/>
      <c r="H36" s="538"/>
      <c r="I36" s="538"/>
      <c r="J36" s="603"/>
      <c r="K36" s="606"/>
      <c r="L36" s="606"/>
      <c r="M36" s="561"/>
      <c r="N36" s="28"/>
      <c r="O36" s="28"/>
    </row>
    <row r="37" spans="1:169">
      <c r="A37" s="540"/>
      <c r="B37" s="542"/>
      <c r="C37" s="542"/>
      <c r="D37" s="545"/>
      <c r="E37" s="548"/>
      <c r="F37" s="550"/>
      <c r="G37" s="396"/>
      <c r="H37" s="538"/>
      <c r="I37" s="538"/>
      <c r="J37" s="603"/>
      <c r="K37" s="606"/>
      <c r="L37" s="606"/>
      <c r="M37" s="561"/>
      <c r="N37" s="28"/>
      <c r="O37" s="28"/>
    </row>
    <row r="38" spans="1:169">
      <c r="A38" s="540"/>
      <c r="B38" s="542"/>
      <c r="C38" s="542"/>
      <c r="D38" s="545"/>
      <c r="E38" s="548"/>
      <c r="F38" s="550"/>
      <c r="G38" s="396"/>
      <c r="H38" s="538"/>
      <c r="I38" s="538"/>
      <c r="J38" s="603"/>
      <c r="K38" s="606"/>
      <c r="L38" s="606"/>
      <c r="M38" s="561"/>
      <c r="N38" s="28"/>
      <c r="O38" s="28"/>
    </row>
    <row r="39" spans="1:169">
      <c r="A39" s="540"/>
      <c r="B39" s="542"/>
      <c r="C39" s="542"/>
      <c r="D39" s="545"/>
      <c r="E39" s="548"/>
      <c r="F39" s="550"/>
      <c r="G39" s="396"/>
      <c r="H39" s="538"/>
      <c r="I39" s="538"/>
      <c r="J39" s="604"/>
      <c r="K39" s="607"/>
      <c r="L39" s="607"/>
      <c r="M39" s="562"/>
      <c r="N39" s="28"/>
      <c r="O39" s="28"/>
    </row>
    <row r="40" spans="1:169" ht="15" customHeight="1">
      <c r="A40" s="557">
        <f>'7- Mapa Final'!A40</f>
        <v>4</v>
      </c>
      <c r="B40" s="558" t="str">
        <f>'7- Mapa Final'!B40</f>
        <v>Corrupción</v>
      </c>
      <c r="C40" s="558" t="str">
        <f>'7- Mapa Final'!C40</f>
        <v>Posibilidad de actos indebidos de  los servidores judiciales debido a  la carencia en transparencia, ética y valores</v>
      </c>
      <c r="D40" s="589" t="str">
        <f>'7- Mapa Final'!J40</f>
        <v>Muy Baja - 1</v>
      </c>
      <c r="E40" s="590" t="str">
        <f>'7- Mapa Final'!K40</f>
        <v>Mayor - 4</v>
      </c>
      <c r="F40" s="594" t="str">
        <f>'7- Mapa Final'!M40</f>
        <v>Alto  - 4</v>
      </c>
      <c r="G40" s="405" t="s">
        <v>392</v>
      </c>
      <c r="H40" s="554" t="s">
        <v>516</v>
      </c>
      <c r="I40" s="538"/>
      <c r="J40" s="602" t="s">
        <v>8</v>
      </c>
      <c r="K40" s="605">
        <v>45474</v>
      </c>
      <c r="L40" s="605">
        <v>45565</v>
      </c>
      <c r="M40" s="596" t="s">
        <v>517</v>
      </c>
      <c r="N40" s="28"/>
      <c r="O40" s="28"/>
    </row>
    <row r="41" spans="1:169">
      <c r="A41" s="540"/>
      <c r="B41" s="542"/>
      <c r="C41" s="542"/>
      <c r="D41" s="545"/>
      <c r="E41" s="548"/>
      <c r="F41" s="550"/>
      <c r="G41" s="396"/>
      <c r="H41" s="538"/>
      <c r="I41" s="538"/>
      <c r="J41" s="603"/>
      <c r="K41" s="606"/>
      <c r="L41" s="606"/>
      <c r="M41" s="596"/>
      <c r="N41" s="28"/>
      <c r="O41" s="28"/>
    </row>
    <row r="42" spans="1:169">
      <c r="A42" s="540"/>
      <c r="B42" s="542"/>
      <c r="C42" s="542"/>
      <c r="D42" s="545"/>
      <c r="E42" s="548"/>
      <c r="F42" s="550"/>
      <c r="G42" s="396"/>
      <c r="H42" s="538"/>
      <c r="I42" s="538"/>
      <c r="J42" s="603"/>
      <c r="K42" s="606"/>
      <c r="L42" s="606"/>
      <c r="M42" s="596"/>
      <c r="N42" s="28"/>
      <c r="O42" s="28"/>
    </row>
    <row r="43" spans="1:169">
      <c r="A43" s="540"/>
      <c r="B43" s="542"/>
      <c r="C43" s="542"/>
      <c r="D43" s="545"/>
      <c r="E43" s="548"/>
      <c r="F43" s="550"/>
      <c r="G43" s="396"/>
      <c r="H43" s="538"/>
      <c r="I43" s="538"/>
      <c r="J43" s="603"/>
      <c r="K43" s="606"/>
      <c r="L43" s="606"/>
      <c r="M43" s="596"/>
      <c r="N43" s="28"/>
      <c r="O43" s="28"/>
    </row>
    <row r="44" spans="1:169">
      <c r="A44" s="540"/>
      <c r="B44" s="542"/>
      <c r="C44" s="542"/>
      <c r="D44" s="545"/>
      <c r="E44" s="548"/>
      <c r="F44" s="550"/>
      <c r="G44" s="396"/>
      <c r="H44" s="538"/>
      <c r="I44" s="538"/>
      <c r="J44" s="603"/>
      <c r="K44" s="606"/>
      <c r="L44" s="606"/>
      <c r="M44" s="596"/>
      <c r="N44" s="28"/>
      <c r="O44" s="28"/>
    </row>
    <row r="45" spans="1:169">
      <c r="A45" s="540"/>
      <c r="B45" s="542"/>
      <c r="C45" s="542"/>
      <c r="D45" s="545"/>
      <c r="E45" s="548"/>
      <c r="F45" s="550"/>
      <c r="G45" s="396"/>
      <c r="H45" s="538"/>
      <c r="I45" s="538"/>
      <c r="J45" s="603"/>
      <c r="K45" s="606"/>
      <c r="L45" s="606"/>
      <c r="M45" s="596"/>
      <c r="N45" s="28"/>
      <c r="O45" s="28"/>
    </row>
    <row r="46" spans="1:169">
      <c r="A46" s="540"/>
      <c r="B46" s="542"/>
      <c r="C46" s="542"/>
      <c r="D46" s="545"/>
      <c r="E46" s="548"/>
      <c r="F46" s="550"/>
      <c r="G46" s="396"/>
      <c r="H46" s="538"/>
      <c r="I46" s="538"/>
      <c r="J46" s="603"/>
      <c r="K46" s="606"/>
      <c r="L46" s="606"/>
      <c r="M46" s="596"/>
      <c r="N46" s="28"/>
      <c r="O46" s="28"/>
    </row>
    <row r="47" spans="1:169">
      <c r="A47" s="540"/>
      <c r="B47" s="542"/>
      <c r="C47" s="542"/>
      <c r="D47" s="545"/>
      <c r="E47" s="548"/>
      <c r="F47" s="550"/>
      <c r="G47" s="396"/>
      <c r="H47" s="538"/>
      <c r="I47" s="538"/>
      <c r="J47" s="603"/>
      <c r="K47" s="606"/>
      <c r="L47" s="606"/>
      <c r="M47" s="596"/>
      <c r="N47" s="28"/>
      <c r="O47" s="28"/>
    </row>
    <row r="48" spans="1:169">
      <c r="A48" s="540"/>
      <c r="B48" s="542"/>
      <c r="C48" s="542"/>
      <c r="D48" s="545"/>
      <c r="E48" s="548"/>
      <c r="F48" s="550"/>
      <c r="G48" s="396"/>
      <c r="H48" s="538"/>
      <c r="I48" s="538"/>
      <c r="J48" s="603"/>
      <c r="K48" s="606"/>
      <c r="L48" s="606"/>
      <c r="M48" s="596"/>
      <c r="N48" s="28"/>
      <c r="O48" s="28"/>
    </row>
    <row r="49" spans="1:15">
      <c r="A49" s="540"/>
      <c r="B49" s="542"/>
      <c r="C49" s="542"/>
      <c r="D49" s="545"/>
      <c r="E49" s="548"/>
      <c r="F49" s="550"/>
      <c r="G49" s="396"/>
      <c r="H49" s="538"/>
      <c r="I49" s="538"/>
      <c r="J49" s="604"/>
      <c r="K49" s="607"/>
      <c r="L49" s="606"/>
      <c r="M49" s="596"/>
      <c r="N49" s="28"/>
      <c r="O49" s="28"/>
    </row>
    <row r="50" spans="1:15" ht="15" customHeight="1">
      <c r="A50" s="608">
        <f>'7- Mapa Final'!A50</f>
        <v>5</v>
      </c>
      <c r="B50" s="558" t="str">
        <f>'7- Mapa Final'!B50</f>
        <v xml:space="preserve">Recibir dádivas o beneficios a nombre propio o de terceros para  afectar la seguridad o confidencialidad de la información   </v>
      </c>
      <c r="C50" s="558" t="str">
        <f>'7- Mapa Final'!C50</f>
        <v xml:space="preserve">Recibir dádivas o beneficios a nombre propio o de terceros por   revelar información confidencial,  alterar, retener o no publicar información.  </v>
      </c>
      <c r="D50" s="589" t="str">
        <f>'7- Mapa Final'!J50</f>
        <v>Muy Baja - 1</v>
      </c>
      <c r="E50" s="590" t="str">
        <f>'7- Mapa Final'!K50</f>
        <v>Moderado - 3</v>
      </c>
      <c r="F50" s="594" t="str">
        <f>'7- Mapa Final'!M50</f>
        <v>Moderado - 3</v>
      </c>
      <c r="G50" s="405" t="s">
        <v>391</v>
      </c>
      <c r="H50" s="538"/>
      <c r="I50" s="538"/>
      <c r="J50" s="602" t="s">
        <v>8</v>
      </c>
      <c r="K50" s="598">
        <v>45474</v>
      </c>
      <c r="L50" s="601">
        <v>45565</v>
      </c>
      <c r="M50" s="592" t="s">
        <v>518</v>
      </c>
    </row>
    <row r="51" spans="1:15">
      <c r="A51" s="591"/>
      <c r="B51" s="542"/>
      <c r="C51" s="542"/>
      <c r="D51" s="545"/>
      <c r="E51" s="548"/>
      <c r="F51" s="550"/>
      <c r="G51" s="396"/>
      <c r="H51" s="538"/>
      <c r="I51" s="538"/>
      <c r="J51" s="603"/>
      <c r="K51" s="599"/>
      <c r="L51" s="601"/>
      <c r="M51" s="592"/>
    </row>
    <row r="52" spans="1:15">
      <c r="A52" s="591"/>
      <c r="B52" s="542"/>
      <c r="C52" s="542"/>
      <c r="D52" s="545"/>
      <c r="E52" s="548"/>
      <c r="F52" s="550"/>
      <c r="G52" s="396"/>
      <c r="H52" s="538"/>
      <c r="I52" s="538"/>
      <c r="J52" s="603"/>
      <c r="K52" s="599"/>
      <c r="L52" s="601"/>
      <c r="M52" s="592"/>
    </row>
    <row r="53" spans="1:15">
      <c r="A53" s="591"/>
      <c r="B53" s="542"/>
      <c r="C53" s="542"/>
      <c r="D53" s="545"/>
      <c r="E53" s="548"/>
      <c r="F53" s="550"/>
      <c r="G53" s="396"/>
      <c r="H53" s="538"/>
      <c r="I53" s="538"/>
      <c r="J53" s="603"/>
      <c r="K53" s="599"/>
      <c r="L53" s="601"/>
      <c r="M53" s="592"/>
    </row>
    <row r="54" spans="1:15">
      <c r="A54" s="591"/>
      <c r="B54" s="542"/>
      <c r="C54" s="542"/>
      <c r="D54" s="545"/>
      <c r="E54" s="548"/>
      <c r="F54" s="550"/>
      <c r="G54" s="396"/>
      <c r="H54" s="538"/>
      <c r="I54" s="538"/>
      <c r="J54" s="603"/>
      <c r="K54" s="599"/>
      <c r="L54" s="601"/>
      <c r="M54" s="592"/>
    </row>
    <row r="55" spans="1:15">
      <c r="A55" s="591"/>
      <c r="B55" s="542"/>
      <c r="C55" s="542"/>
      <c r="D55" s="545"/>
      <c r="E55" s="548"/>
      <c r="F55" s="550"/>
      <c r="G55" s="396"/>
      <c r="H55" s="538"/>
      <c r="I55" s="538"/>
      <c r="J55" s="603"/>
      <c r="K55" s="599"/>
      <c r="L55" s="601"/>
      <c r="M55" s="592"/>
    </row>
    <row r="56" spans="1:15">
      <c r="A56" s="591"/>
      <c r="B56" s="542"/>
      <c r="C56" s="542"/>
      <c r="D56" s="545"/>
      <c r="E56" s="548"/>
      <c r="F56" s="550"/>
      <c r="G56" s="396"/>
      <c r="H56" s="538"/>
      <c r="I56" s="538"/>
      <c r="J56" s="603"/>
      <c r="K56" s="599"/>
      <c r="L56" s="601"/>
      <c r="M56" s="592"/>
    </row>
    <row r="57" spans="1:15">
      <c r="A57" s="591"/>
      <c r="B57" s="542"/>
      <c r="C57" s="542"/>
      <c r="D57" s="545"/>
      <c r="E57" s="548"/>
      <c r="F57" s="550"/>
      <c r="G57" s="396"/>
      <c r="H57" s="538"/>
      <c r="I57" s="538"/>
      <c r="J57" s="603"/>
      <c r="K57" s="599"/>
      <c r="L57" s="601"/>
      <c r="M57" s="592"/>
    </row>
    <row r="58" spans="1:15" ht="33" customHeight="1">
      <c r="A58" s="591"/>
      <c r="B58" s="542"/>
      <c r="C58" s="542"/>
      <c r="D58" s="545"/>
      <c r="E58" s="548"/>
      <c r="F58" s="550"/>
      <c r="G58" s="396"/>
      <c r="H58" s="538"/>
      <c r="I58" s="538"/>
      <c r="J58" s="603"/>
      <c r="K58" s="599"/>
      <c r="L58" s="601"/>
      <c r="M58" s="592"/>
    </row>
    <row r="59" spans="1:15">
      <c r="A59" s="591"/>
      <c r="B59" s="542"/>
      <c r="C59" s="542"/>
      <c r="D59" s="545"/>
      <c r="E59" s="548"/>
      <c r="F59" s="550"/>
      <c r="G59" s="396"/>
      <c r="H59" s="538"/>
      <c r="I59" s="538"/>
      <c r="J59" s="604"/>
      <c r="K59" s="600"/>
      <c r="L59" s="601"/>
      <c r="M59" s="593"/>
    </row>
    <row r="60" spans="1:15" ht="15" customHeight="1"/>
  </sheetData>
  <mergeCells count="82">
    <mergeCell ref="A50:A59"/>
    <mergeCell ref="B50:B59"/>
    <mergeCell ref="C50:C59"/>
    <mergeCell ref="D50:D59"/>
    <mergeCell ref="E50:E59"/>
    <mergeCell ref="M30:M3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L20:L29"/>
    <mergeCell ref="A20:A29"/>
    <mergeCell ref="B20:B29"/>
    <mergeCell ref="C20:C29"/>
    <mergeCell ref="D20:D29"/>
    <mergeCell ref="E20:E29"/>
    <mergeCell ref="F20:F29"/>
    <mergeCell ref="K30:K39"/>
    <mergeCell ref="L30:L39"/>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 ref="F50:F59"/>
    <mergeCell ref="G50:G59"/>
    <mergeCell ref="H50:H59"/>
    <mergeCell ref="I50:I59"/>
    <mergeCell ref="J50:J59"/>
    <mergeCell ref="K50:K59"/>
    <mergeCell ref="L50:L59"/>
    <mergeCell ref="M50:M59"/>
    <mergeCell ref="A40:A49"/>
    <mergeCell ref="B40:B49"/>
    <mergeCell ref="C40:C49"/>
    <mergeCell ref="D40:D49"/>
    <mergeCell ref="E40:E49"/>
    <mergeCell ref="F40:F49"/>
    <mergeCell ref="G40:G49"/>
    <mergeCell ref="H40:H49"/>
    <mergeCell ref="I40:I49"/>
    <mergeCell ref="J40:J49"/>
    <mergeCell ref="K40:K49"/>
    <mergeCell ref="L40:L49"/>
    <mergeCell ref="M40:M49"/>
  </mergeCells>
  <conditionalFormatting sqref="A7:B7">
    <cfRule type="containsText" dxfId="75" priority="147" operator="containsText" text="3- Moderado">
      <formula>NOT(ISERROR(SEARCH("3- Moderado",A7)))</formula>
    </cfRule>
    <cfRule type="containsText" dxfId="74" priority="148" operator="containsText" text="6- Moderado">
      <formula>NOT(ISERROR(SEARCH("6- Moderado",A7)))</formula>
    </cfRule>
    <cfRule type="containsText" dxfId="73" priority="149" operator="containsText" text="4- Moderado">
      <formula>NOT(ISERROR(SEARCH("4- Moderado",A7)))</formula>
    </cfRule>
    <cfRule type="containsText" dxfId="72" priority="150" operator="containsText" text="3- Bajo">
      <formula>NOT(ISERROR(SEARCH("3- Bajo",A7)))</formula>
    </cfRule>
    <cfRule type="containsText" dxfId="71" priority="151" operator="containsText" text="4- Bajo">
      <formula>NOT(ISERROR(SEARCH("4- Bajo",A7)))</formula>
    </cfRule>
    <cfRule type="containsText" dxfId="70" priority="152" operator="containsText" text="1- Bajo">
      <formula>NOT(ISERROR(SEARCH("1- Bajo",A7)))</formula>
    </cfRule>
  </conditionalFormatting>
  <conditionalFormatting sqref="A10:E10 A20:E20 A30:E30 A50:E50 A40:E40">
    <cfRule type="containsText" dxfId="69" priority="141" operator="containsText" text="3- Moderado">
      <formula>NOT(ISERROR(SEARCH("3- Moderado",A10)))</formula>
    </cfRule>
    <cfRule type="containsText" dxfId="68" priority="142" operator="containsText" text="6- Moderado">
      <formula>NOT(ISERROR(SEARCH("6- Moderado",A10)))</formula>
    </cfRule>
    <cfRule type="containsText" dxfId="67" priority="143" operator="containsText" text="4- Moderado">
      <formula>NOT(ISERROR(SEARCH("4- Moderado",A10)))</formula>
    </cfRule>
    <cfRule type="containsText" dxfId="66" priority="144" operator="containsText" text="3- Bajo">
      <formula>NOT(ISERROR(SEARCH("3- Bajo",A10)))</formula>
    </cfRule>
    <cfRule type="containsText" dxfId="65" priority="145" operator="containsText" text="4- Bajo">
      <formula>NOT(ISERROR(SEARCH("4- Bajo",A10)))</formula>
    </cfRule>
    <cfRule type="containsText" dxfId="64" priority="146" operator="containsText" text="1- Bajo">
      <formula>NOT(ISERROR(SEARCH("1- Bajo",A10)))</formula>
    </cfRule>
  </conditionalFormatting>
  <conditionalFormatting sqref="C8:F8">
    <cfRule type="containsText" dxfId="63" priority="113" operator="containsText" text="3- Moderado">
      <formula>NOT(ISERROR(SEARCH("3- Moderado",C8)))</formula>
    </cfRule>
    <cfRule type="containsText" dxfId="62" priority="114" operator="containsText" text="6- Moderado">
      <formula>NOT(ISERROR(SEARCH("6- Moderado",C8)))</formula>
    </cfRule>
    <cfRule type="containsText" dxfId="61" priority="115" operator="containsText" text="4- Moderado">
      <formula>NOT(ISERROR(SEARCH("4- Moderado",C8)))</formula>
    </cfRule>
    <cfRule type="containsText" dxfId="60" priority="116" operator="containsText" text="3- Bajo">
      <formula>NOT(ISERROR(SEARCH("3- Bajo",C8)))</formula>
    </cfRule>
    <cfRule type="containsText" dxfId="59" priority="117" operator="containsText" text="4- Bajo">
      <formula>NOT(ISERROR(SEARCH("4- Bajo",C8)))</formula>
    </cfRule>
    <cfRule type="containsText" dxfId="58" priority="118" operator="containsText" text="1- Bajo">
      <formula>NOT(ISERROR(SEARCH("1- Bajo",C8)))</formula>
    </cfRule>
  </conditionalFormatting>
  <conditionalFormatting sqref="D10:D59">
    <cfRule type="containsText" dxfId="57" priority="5" operator="containsText" text="Muy Alta">
      <formula>NOT(ISERROR(SEARCH("Muy Alta",D10)))</formula>
    </cfRule>
    <cfRule type="containsText" dxfId="56" priority="6" operator="containsText" text="Alta">
      <formula>NOT(ISERROR(SEARCH("Alta",D10)))</formula>
    </cfRule>
    <cfRule type="containsText" dxfId="55" priority="7" operator="containsText" text="Baja">
      <formula>NOT(ISERROR(SEARCH("Baja",D10)))</formula>
    </cfRule>
    <cfRule type="containsText" dxfId="54" priority="8" operator="containsText" text="Muy Baja">
      <formula>NOT(ISERROR(SEARCH("Muy Baja",D10)))</formula>
    </cfRule>
    <cfRule type="containsText" dxfId="53" priority="10" operator="containsText" text="Media">
      <formula>NOT(ISERROR(SEARCH("Media",D10)))</formula>
    </cfRule>
  </conditionalFormatting>
  <conditionalFormatting sqref="E10:E59">
    <cfRule type="containsText" dxfId="52" priority="1" operator="containsText" text="Catastrófico">
      <formula>NOT(ISERROR(SEARCH("Catastrófico",E10)))</formula>
    </cfRule>
    <cfRule type="containsText" dxfId="51" priority="2" operator="containsText" text="Mayor">
      <formula>NOT(ISERROR(SEARCH("Mayor",E10)))</formula>
    </cfRule>
    <cfRule type="containsText" dxfId="50" priority="3" operator="containsText" text="Menor">
      <formula>NOT(ISERROR(SEARCH("Menor",E10)))</formula>
    </cfRule>
    <cfRule type="containsText" dxfId="49" priority="4" operator="containsText" text="Leve">
      <formula>NOT(ISERROR(SEARCH("Leve",E10)))</formula>
    </cfRule>
  </conditionalFormatting>
  <conditionalFormatting sqref="E10:F59">
    <cfRule type="containsText" dxfId="48" priority="9" operator="containsText" text="Moderado">
      <formula>NOT(ISERROR(SEARCH("Moderado",E10)))</formula>
    </cfRule>
  </conditionalFormatting>
  <conditionalFormatting sqref="F10:F59">
    <cfRule type="containsText" dxfId="47" priority="24" operator="containsText" text="Bajo">
      <formula>NOT(ISERROR(SEARCH("Bajo",F10)))</formula>
    </cfRule>
    <cfRule type="containsText" dxfId="46" priority="25" operator="containsText" text="Moderado">
      <formula>NOT(ISERROR(SEARCH("Moderado",F10)))</formula>
    </cfRule>
    <cfRule type="containsText" dxfId="45" priority="26" operator="containsText" text="Alto">
      <formula>NOT(ISERROR(SEARCH("Alto",F10)))</formula>
    </cfRule>
    <cfRule type="containsText" dxfId="44" priority="27" operator="containsText" text="Extremo">
      <formula>NOT(ISERROR(SEARCH("Extremo",F10)))</formula>
    </cfRule>
  </conditionalFormatting>
  <conditionalFormatting sqref="F10:F59">
    <cfRule type="colorScale" priority="13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B00-000000000000}"/>
    <dataValidation allowBlank="1" showInputMessage="1" showErrorMessage="1" prompt="Seleccionar si el responsable es el responsable de las acciones es el nivel central" sqref="I7:I8" xr:uid="{00000000-0002-0000-0B00-000001000000}"/>
    <dataValidation allowBlank="1" showInputMessage="1" showErrorMessage="1" prompt="Describir las actividades que se van a desarrollar para el proyecto" sqref="H7"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59"/>
  <sheetViews>
    <sheetView showGridLines="0" topLeftCell="C7" zoomScale="86" zoomScaleNormal="86" workbookViewId="0">
      <selection activeCell="P8" sqref="P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3" customWidth="1"/>
    <col min="5" max="5" width="18.5703125" style="21" customWidth="1"/>
    <col min="6" max="6" width="18.28515625" style="21" bestFit="1" customWidth="1"/>
    <col min="7" max="7" width="18.28515625" bestFit="1" customWidth="1"/>
    <col min="8" max="8" width="45.28515625" customWidth="1"/>
    <col min="9" max="9" width="16.5703125" customWidth="1"/>
    <col min="10" max="10" width="14.28515625" customWidth="1"/>
    <col min="11" max="11" width="17.7109375" customWidth="1"/>
    <col min="12" max="12" width="17.5703125" customWidth="1"/>
    <col min="13" max="13" width="48.28515625" style="5" customWidth="1"/>
    <col min="14" max="169" width="11.42578125" style="2"/>
  </cols>
  <sheetData>
    <row r="1" spans="1:271" s="13" customFormat="1" ht="16.5" customHeight="1">
      <c r="A1" s="568"/>
      <c r="B1" s="569"/>
      <c r="C1" s="572"/>
      <c r="D1" s="572"/>
      <c r="E1" s="572"/>
      <c r="F1" s="572"/>
      <c r="G1" s="572"/>
      <c r="H1" s="572"/>
      <c r="I1" s="572"/>
      <c r="J1" s="573"/>
      <c r="K1" s="567"/>
      <c r="L1" s="567"/>
      <c r="M1" s="567"/>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row>
    <row r="2" spans="1:271" s="13" customFormat="1" ht="66.75" customHeight="1">
      <c r="A2" s="570"/>
      <c r="B2" s="571"/>
      <c r="C2" s="574"/>
      <c r="D2" s="574"/>
      <c r="E2" s="574"/>
      <c r="F2" s="574"/>
      <c r="G2" s="574"/>
      <c r="H2" s="574"/>
      <c r="I2" s="574"/>
      <c r="J2" s="575"/>
      <c r="K2" s="567"/>
      <c r="L2" s="567"/>
      <c r="M2" s="567"/>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row>
    <row r="3" spans="1:271" s="13" customFormat="1" ht="3" customHeight="1">
      <c r="A3" s="1"/>
      <c r="B3" s="1"/>
      <c r="C3" s="574"/>
      <c r="D3" s="574"/>
      <c r="E3" s="574"/>
      <c r="F3" s="574"/>
      <c r="G3" s="574"/>
      <c r="H3" s="574"/>
      <c r="I3" s="574"/>
      <c r="J3" s="575"/>
      <c r="K3" s="567"/>
      <c r="L3" s="567"/>
      <c r="M3" s="567"/>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row>
    <row r="4" spans="1:271" s="13" customFormat="1" ht="40.9" customHeight="1">
      <c r="A4" s="422" t="s">
        <v>275</v>
      </c>
      <c r="B4" s="422"/>
      <c r="C4" s="478" t="s">
        <v>5</v>
      </c>
      <c r="D4" s="478"/>
      <c r="E4" s="478"/>
      <c r="F4" s="478"/>
      <c r="G4" s="478"/>
      <c r="H4" s="478"/>
      <c r="I4" s="478"/>
      <c r="J4" s="478"/>
      <c r="K4" s="478"/>
      <c r="L4" s="478"/>
      <c r="M4" s="478"/>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row>
    <row r="5" spans="1:271" s="13" customFormat="1" ht="65.25" customHeight="1">
      <c r="A5" s="422" t="s">
        <v>276</v>
      </c>
      <c r="B5" s="422"/>
      <c r="C5" s="479" t="s">
        <v>34</v>
      </c>
      <c r="D5" s="479"/>
      <c r="E5" s="479"/>
      <c r="F5" s="479"/>
      <c r="G5" s="479"/>
      <c r="H5" s="479"/>
      <c r="I5" s="479"/>
      <c r="J5" s="479"/>
      <c r="K5" s="479"/>
      <c r="L5" s="479"/>
      <c r="M5" s="479"/>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row>
    <row r="6" spans="1:271" s="13" customFormat="1" ht="40.9" customHeight="1" thickBot="1">
      <c r="A6" s="422" t="s">
        <v>277</v>
      </c>
      <c r="B6" s="422"/>
      <c r="C6" s="586" t="s">
        <v>278</v>
      </c>
      <c r="D6" s="587"/>
      <c r="E6" s="587"/>
      <c r="F6" s="587"/>
      <c r="G6" s="587"/>
      <c r="H6" s="587"/>
      <c r="I6" s="587"/>
      <c r="J6" s="587"/>
      <c r="K6" s="587"/>
      <c r="L6" s="587"/>
      <c r="M6" s="588"/>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row>
    <row r="7" spans="1:271" s="17" customFormat="1" ht="40.5" customHeight="1" thickTop="1" thickBot="1">
      <c r="A7" s="581" t="s">
        <v>500</v>
      </c>
      <c r="B7" s="582"/>
      <c r="C7" s="583"/>
      <c r="D7" s="584" t="s">
        <v>501</v>
      </c>
      <c r="E7" s="584"/>
      <c r="F7" s="584"/>
      <c r="G7" s="585" t="s">
        <v>502</v>
      </c>
      <c r="H7" s="576" t="s">
        <v>503</v>
      </c>
      <c r="I7" s="578" t="s">
        <v>504</v>
      </c>
      <c r="J7" s="579"/>
      <c r="K7" s="578" t="s">
        <v>505</v>
      </c>
      <c r="L7" s="579"/>
      <c r="M7" s="580" t="s">
        <v>521</v>
      </c>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row>
    <row r="8" spans="1:271" s="18" customFormat="1" ht="108" customHeight="1" thickTop="1" thickBot="1">
      <c r="A8" s="29" t="s">
        <v>39</v>
      </c>
      <c r="B8" s="29" t="s">
        <v>217</v>
      </c>
      <c r="C8" s="29" t="s">
        <v>219</v>
      </c>
      <c r="D8" s="22" t="s">
        <v>229</v>
      </c>
      <c r="E8" s="22" t="s">
        <v>507</v>
      </c>
      <c r="F8" s="22" t="s">
        <v>508</v>
      </c>
      <c r="G8" s="585"/>
      <c r="H8" s="577"/>
      <c r="I8" s="23" t="s">
        <v>509</v>
      </c>
      <c r="J8" s="23" t="s">
        <v>510</v>
      </c>
      <c r="K8" s="23" t="s">
        <v>511</v>
      </c>
      <c r="L8" s="23" t="s">
        <v>512</v>
      </c>
      <c r="M8" s="580"/>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row>
    <row r="9" spans="1:271" s="19" customFormat="1" ht="21.75" customHeight="1" thickTop="1" thickBot="1">
      <c r="A9" s="555"/>
      <c r="B9" s="556"/>
      <c r="C9" s="556"/>
      <c r="D9" s="556"/>
      <c r="E9" s="556"/>
      <c r="F9" s="556"/>
      <c r="G9" s="556"/>
      <c r="H9" s="145"/>
      <c r="I9" s="145"/>
      <c r="J9" s="145"/>
      <c r="K9" s="145"/>
      <c r="L9" s="145"/>
      <c r="M9" s="283"/>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row>
    <row r="10" spans="1:271" s="20" customFormat="1" ht="15" customHeight="1">
      <c r="A10" s="557">
        <f>'7- Mapa Final'!A10</f>
        <v>1</v>
      </c>
      <c r="B10" s="558" t="str">
        <f>'7- Mapa Final'!B10</f>
        <v>Incumplimiento de términos en la publicación de información.</v>
      </c>
      <c r="C10" s="558" t="str">
        <f>'7- Mapa Final'!C10</f>
        <v>La información  Administrativa y Judicial de  uso y consulta para los usuarios y partes interesadas, no se publique dentro de los  términos  establecidos por Ley o por la Entidad.</v>
      </c>
      <c r="D10" s="589" t="str">
        <f>'7- Mapa Final'!J10</f>
        <v>Muy Baja - 1</v>
      </c>
      <c r="E10" s="590" t="str">
        <f>'7- Mapa Final'!K10</f>
        <v>Leve - 1</v>
      </c>
      <c r="F10" s="594" t="str">
        <f>'7- Mapa Final'!M10</f>
        <v>Bajo - 1</v>
      </c>
      <c r="G10" s="405" t="s">
        <v>391</v>
      </c>
      <c r="H10" s="595"/>
      <c r="I10" s="595"/>
      <c r="J10" s="595" t="s">
        <v>8</v>
      </c>
      <c r="K10" s="559">
        <v>45566</v>
      </c>
      <c r="L10" s="559">
        <v>45657</v>
      </c>
      <c r="M10" s="611" t="s">
        <v>513</v>
      </c>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row>
    <row r="11" spans="1:271" s="20" customFormat="1" ht="13.5" customHeight="1">
      <c r="A11" s="540"/>
      <c r="B11" s="542"/>
      <c r="C11" s="542"/>
      <c r="D11" s="545"/>
      <c r="E11" s="548"/>
      <c r="F11" s="550"/>
      <c r="G11" s="396"/>
      <c r="H11" s="538"/>
      <c r="I11" s="538"/>
      <c r="J11" s="538"/>
      <c r="K11" s="538"/>
      <c r="L11" s="538"/>
      <c r="M11" s="592"/>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row>
    <row r="12" spans="1:271" s="20" customFormat="1" ht="13.5" customHeight="1">
      <c r="A12" s="540"/>
      <c r="B12" s="542"/>
      <c r="C12" s="542"/>
      <c r="D12" s="545"/>
      <c r="E12" s="548"/>
      <c r="F12" s="550"/>
      <c r="G12" s="396"/>
      <c r="H12" s="538"/>
      <c r="I12" s="538"/>
      <c r="J12" s="538"/>
      <c r="K12" s="538"/>
      <c r="L12" s="538"/>
      <c r="M12" s="592"/>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row>
    <row r="13" spans="1:271" s="20" customFormat="1" ht="13.5" customHeight="1">
      <c r="A13" s="540"/>
      <c r="B13" s="542"/>
      <c r="C13" s="542"/>
      <c r="D13" s="545"/>
      <c r="E13" s="548"/>
      <c r="F13" s="550"/>
      <c r="G13" s="396"/>
      <c r="H13" s="538"/>
      <c r="I13" s="538"/>
      <c r="J13" s="538"/>
      <c r="K13" s="538"/>
      <c r="L13" s="538"/>
      <c r="M13" s="592"/>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row>
    <row r="14" spans="1:271" s="20" customFormat="1" ht="13.5" customHeight="1">
      <c r="A14" s="540"/>
      <c r="B14" s="542"/>
      <c r="C14" s="542"/>
      <c r="D14" s="545"/>
      <c r="E14" s="548"/>
      <c r="F14" s="550"/>
      <c r="G14" s="396"/>
      <c r="H14" s="538"/>
      <c r="I14" s="538"/>
      <c r="J14" s="538"/>
      <c r="K14" s="538"/>
      <c r="L14" s="538"/>
      <c r="M14" s="592"/>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row>
    <row r="15" spans="1:271" s="20" customFormat="1" ht="13.5" customHeight="1">
      <c r="A15" s="540"/>
      <c r="B15" s="542"/>
      <c r="C15" s="542"/>
      <c r="D15" s="545"/>
      <c r="E15" s="548"/>
      <c r="F15" s="550"/>
      <c r="G15" s="396"/>
      <c r="H15" s="538"/>
      <c r="I15" s="538"/>
      <c r="J15" s="538"/>
      <c r="K15" s="538"/>
      <c r="L15" s="538"/>
      <c r="M15" s="592"/>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row>
    <row r="16" spans="1:271" s="20" customFormat="1" ht="13.5" customHeight="1">
      <c r="A16" s="540"/>
      <c r="B16" s="542"/>
      <c r="C16" s="542"/>
      <c r="D16" s="545"/>
      <c r="E16" s="548"/>
      <c r="F16" s="550"/>
      <c r="G16" s="396"/>
      <c r="H16" s="538"/>
      <c r="I16" s="538"/>
      <c r="J16" s="538"/>
      <c r="K16" s="538"/>
      <c r="L16" s="538"/>
      <c r="M16" s="592"/>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row>
    <row r="17" spans="1:169" s="20" customFormat="1" ht="13.5" customHeight="1">
      <c r="A17" s="540"/>
      <c r="B17" s="542"/>
      <c r="C17" s="542"/>
      <c r="D17" s="545"/>
      <c r="E17" s="548"/>
      <c r="F17" s="550"/>
      <c r="G17" s="396"/>
      <c r="H17" s="538"/>
      <c r="I17" s="538"/>
      <c r="J17" s="538"/>
      <c r="K17" s="538"/>
      <c r="L17" s="538"/>
      <c r="M17" s="592"/>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row>
    <row r="18" spans="1:169" s="20" customFormat="1" ht="13.5" customHeight="1">
      <c r="A18" s="540"/>
      <c r="B18" s="542"/>
      <c r="C18" s="542"/>
      <c r="D18" s="545"/>
      <c r="E18" s="548"/>
      <c r="F18" s="550"/>
      <c r="G18" s="396"/>
      <c r="H18" s="538"/>
      <c r="I18" s="538"/>
      <c r="J18" s="538"/>
      <c r="K18" s="538"/>
      <c r="L18" s="538"/>
      <c r="M18" s="592"/>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row>
    <row r="19" spans="1:169" s="20" customFormat="1" ht="21.75" customHeight="1" thickBot="1">
      <c r="A19" s="540"/>
      <c r="B19" s="542"/>
      <c r="C19" s="542"/>
      <c r="D19" s="545"/>
      <c r="E19" s="548"/>
      <c r="F19" s="550"/>
      <c r="G19" s="496"/>
      <c r="H19" s="609"/>
      <c r="I19" s="609"/>
      <c r="J19" s="609"/>
      <c r="K19" s="609"/>
      <c r="L19" s="538"/>
      <c r="M19" s="597"/>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row>
    <row r="20" spans="1:169" s="20" customFormat="1" ht="12.75">
      <c r="A20" s="540">
        <f>'7- Mapa Final'!A20</f>
        <v>2</v>
      </c>
      <c r="B20" s="542" t="str">
        <f>'7- Mapa Final'!B20</f>
        <v>Publicación de información inexacta</v>
      </c>
      <c r="C20" s="542" t="str">
        <f>'7- Mapa Final'!C20</f>
        <v>La información Administrativa y Judicial de  uso y consulta para los usuarios y partes interesadas se publique  con errores de fondo o de forma.</v>
      </c>
      <c r="D20" s="544" t="str">
        <f>'7- Mapa Final'!J20</f>
        <v>Muy Baja - 1</v>
      </c>
      <c r="E20" s="547" t="str">
        <f>'7- Mapa Final'!K20</f>
        <v>Menor - 2</v>
      </c>
      <c r="F20" s="612" t="str">
        <f>'7- Mapa Final'!M20</f>
        <v>Bajo - 2</v>
      </c>
      <c r="G20" s="615" t="s">
        <v>391</v>
      </c>
      <c r="H20" s="618"/>
      <c r="I20" s="621"/>
      <c r="J20" s="595" t="s">
        <v>8</v>
      </c>
      <c r="K20" s="559">
        <v>45566</v>
      </c>
      <c r="L20" s="559">
        <v>45657</v>
      </c>
      <c r="M20" s="613" t="s">
        <v>514</v>
      </c>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row>
    <row r="21" spans="1:169" s="20" customFormat="1" ht="12.75" customHeight="1">
      <c r="A21" s="540"/>
      <c r="B21" s="542"/>
      <c r="C21" s="542"/>
      <c r="D21" s="545"/>
      <c r="E21" s="548"/>
      <c r="F21" s="612"/>
      <c r="G21" s="616"/>
      <c r="H21" s="619"/>
      <c r="I21" s="621"/>
      <c r="J21" s="538"/>
      <c r="K21" s="538"/>
      <c r="L21" s="538"/>
      <c r="M21" s="613"/>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row>
    <row r="22" spans="1:169" s="20" customFormat="1" ht="12.75" customHeight="1">
      <c r="A22" s="540"/>
      <c r="B22" s="542"/>
      <c r="C22" s="542"/>
      <c r="D22" s="545"/>
      <c r="E22" s="548"/>
      <c r="F22" s="612"/>
      <c r="G22" s="616"/>
      <c r="H22" s="619"/>
      <c r="I22" s="621"/>
      <c r="J22" s="538"/>
      <c r="K22" s="538"/>
      <c r="L22" s="538"/>
      <c r="M22" s="613"/>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row>
    <row r="23" spans="1:169" s="20" customFormat="1" ht="12.75" customHeight="1">
      <c r="A23" s="540"/>
      <c r="B23" s="542"/>
      <c r="C23" s="542"/>
      <c r="D23" s="545"/>
      <c r="E23" s="548"/>
      <c r="F23" s="612"/>
      <c r="G23" s="616"/>
      <c r="H23" s="619"/>
      <c r="I23" s="621"/>
      <c r="J23" s="538"/>
      <c r="K23" s="538"/>
      <c r="L23" s="538"/>
      <c r="M23" s="613"/>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row>
    <row r="24" spans="1:169" s="20" customFormat="1" ht="13.5" customHeight="1">
      <c r="A24" s="540"/>
      <c r="B24" s="542"/>
      <c r="C24" s="542"/>
      <c r="D24" s="545"/>
      <c r="E24" s="548"/>
      <c r="F24" s="612"/>
      <c r="G24" s="616"/>
      <c r="H24" s="619"/>
      <c r="I24" s="621"/>
      <c r="J24" s="538"/>
      <c r="K24" s="538"/>
      <c r="L24" s="538"/>
      <c r="M24" s="613"/>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row>
    <row r="25" spans="1:169">
      <c r="A25" s="540"/>
      <c r="B25" s="542"/>
      <c r="C25" s="542"/>
      <c r="D25" s="545"/>
      <c r="E25" s="548"/>
      <c r="F25" s="612"/>
      <c r="G25" s="616"/>
      <c r="H25" s="619"/>
      <c r="I25" s="621"/>
      <c r="J25" s="538"/>
      <c r="K25" s="538"/>
      <c r="L25" s="538"/>
      <c r="M25" s="613"/>
      <c r="N25" s="28"/>
      <c r="O25" s="28"/>
    </row>
    <row r="26" spans="1:169">
      <c r="A26" s="540"/>
      <c r="B26" s="542"/>
      <c r="C26" s="542"/>
      <c r="D26" s="545"/>
      <c r="E26" s="548"/>
      <c r="F26" s="612"/>
      <c r="G26" s="616"/>
      <c r="H26" s="619"/>
      <c r="I26" s="621"/>
      <c r="J26" s="538"/>
      <c r="K26" s="538"/>
      <c r="L26" s="538"/>
      <c r="M26" s="613"/>
      <c r="N26" s="28"/>
      <c r="O26" s="28"/>
    </row>
    <row r="27" spans="1:169">
      <c r="A27" s="540"/>
      <c r="B27" s="542"/>
      <c r="C27" s="542"/>
      <c r="D27" s="545"/>
      <c r="E27" s="548"/>
      <c r="F27" s="612"/>
      <c r="G27" s="616"/>
      <c r="H27" s="619"/>
      <c r="I27" s="621"/>
      <c r="J27" s="538"/>
      <c r="K27" s="538"/>
      <c r="L27" s="538"/>
      <c r="M27" s="613"/>
      <c r="N27" s="28"/>
      <c r="O27" s="28"/>
    </row>
    <row r="28" spans="1:169">
      <c r="A28" s="540"/>
      <c r="B28" s="542"/>
      <c r="C28" s="542"/>
      <c r="D28" s="545"/>
      <c r="E28" s="548"/>
      <c r="F28" s="612"/>
      <c r="G28" s="616"/>
      <c r="H28" s="619"/>
      <c r="I28" s="621"/>
      <c r="J28" s="538"/>
      <c r="K28" s="538"/>
      <c r="L28" s="538"/>
      <c r="M28" s="613"/>
      <c r="N28" s="28"/>
      <c r="O28" s="28"/>
    </row>
    <row r="29" spans="1:169" ht="15.75" thickBot="1">
      <c r="A29" s="540"/>
      <c r="B29" s="542"/>
      <c r="C29" s="542"/>
      <c r="D29" s="545"/>
      <c r="E29" s="548"/>
      <c r="F29" s="612"/>
      <c r="G29" s="617"/>
      <c r="H29" s="620"/>
      <c r="I29" s="621"/>
      <c r="J29" s="609"/>
      <c r="K29" s="609"/>
      <c r="L29" s="538"/>
      <c r="M29" s="613"/>
      <c r="N29" s="28"/>
      <c r="O29" s="28"/>
    </row>
    <row r="30" spans="1:169" s="20" customFormat="1" ht="12.75">
      <c r="A30" s="540">
        <f>'7- Mapa Final'!A30</f>
        <v>3</v>
      </c>
      <c r="B30" s="542" t="str">
        <f>'7- Mapa Final'!B30</f>
        <v xml:space="preserve">Pérdida de información </v>
      </c>
      <c r="C30" s="542" t="str">
        <f>'7- Mapa Final'!C30</f>
        <v>Perdida parcial y/o total de la informacion dispuesta en el portal de la Rama Judicial- Micrositio Consejo Seccional de la Judicatura del Cesar</v>
      </c>
      <c r="D30" s="544" t="str">
        <f>'7- Mapa Final'!J30</f>
        <v>Muy Baja - 1</v>
      </c>
      <c r="E30" s="547" t="str">
        <f>'7- Mapa Final'!K30</f>
        <v>Leve - 1</v>
      </c>
      <c r="F30" s="550" t="str">
        <f>'7- Mapa Final'!M30</f>
        <v>Bajo - 1</v>
      </c>
      <c r="G30" s="395" t="s">
        <v>391</v>
      </c>
      <c r="H30" s="614"/>
      <c r="I30" s="614"/>
      <c r="J30" s="595" t="s">
        <v>8</v>
      </c>
      <c r="K30" s="559">
        <v>45566</v>
      </c>
      <c r="L30" s="559">
        <v>45657</v>
      </c>
      <c r="M30" s="610" t="s">
        <v>515</v>
      </c>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row>
    <row r="31" spans="1:169" s="20" customFormat="1" ht="12.75" customHeight="1">
      <c r="A31" s="540"/>
      <c r="B31" s="542"/>
      <c r="C31" s="542"/>
      <c r="D31" s="545"/>
      <c r="E31" s="548"/>
      <c r="F31" s="550"/>
      <c r="G31" s="396"/>
      <c r="H31" s="538"/>
      <c r="I31" s="538"/>
      <c r="J31" s="538"/>
      <c r="K31" s="538"/>
      <c r="L31" s="538"/>
      <c r="M31" s="592"/>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row>
    <row r="32" spans="1:169" s="20" customFormat="1" ht="12.75" customHeight="1">
      <c r="A32" s="540"/>
      <c r="B32" s="542"/>
      <c r="C32" s="542"/>
      <c r="D32" s="545"/>
      <c r="E32" s="548"/>
      <c r="F32" s="550"/>
      <c r="G32" s="396"/>
      <c r="H32" s="538"/>
      <c r="I32" s="538"/>
      <c r="J32" s="538"/>
      <c r="K32" s="538"/>
      <c r="L32" s="538"/>
      <c r="M32" s="592"/>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row>
    <row r="33" spans="1:169" s="20" customFormat="1" ht="12.75" customHeight="1">
      <c r="A33" s="540"/>
      <c r="B33" s="542"/>
      <c r="C33" s="542"/>
      <c r="D33" s="545"/>
      <c r="E33" s="548"/>
      <c r="F33" s="550"/>
      <c r="G33" s="396"/>
      <c r="H33" s="538"/>
      <c r="I33" s="538"/>
      <c r="J33" s="538"/>
      <c r="K33" s="538"/>
      <c r="L33" s="538"/>
      <c r="M33" s="592"/>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row>
    <row r="34" spans="1:169" s="20" customFormat="1" ht="13.5" customHeight="1">
      <c r="A34" s="540"/>
      <c r="B34" s="542"/>
      <c r="C34" s="542"/>
      <c r="D34" s="545"/>
      <c r="E34" s="548"/>
      <c r="F34" s="550"/>
      <c r="G34" s="396"/>
      <c r="H34" s="538"/>
      <c r="I34" s="538"/>
      <c r="J34" s="538"/>
      <c r="K34" s="538"/>
      <c r="L34" s="538"/>
      <c r="M34" s="592"/>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row>
    <row r="35" spans="1:169">
      <c r="A35" s="540"/>
      <c r="B35" s="542"/>
      <c r="C35" s="542"/>
      <c r="D35" s="545"/>
      <c r="E35" s="548"/>
      <c r="F35" s="550"/>
      <c r="G35" s="396"/>
      <c r="H35" s="538"/>
      <c r="I35" s="538"/>
      <c r="J35" s="538"/>
      <c r="K35" s="538"/>
      <c r="L35" s="538"/>
      <c r="M35" s="592"/>
      <c r="N35" s="28"/>
      <c r="O35" s="28"/>
    </row>
    <row r="36" spans="1:169">
      <c r="A36" s="540"/>
      <c r="B36" s="542"/>
      <c r="C36" s="542"/>
      <c r="D36" s="545"/>
      <c r="E36" s="548"/>
      <c r="F36" s="550"/>
      <c r="G36" s="396"/>
      <c r="H36" s="538"/>
      <c r="I36" s="538"/>
      <c r="J36" s="538"/>
      <c r="K36" s="538"/>
      <c r="L36" s="538"/>
      <c r="M36" s="592"/>
      <c r="N36" s="28"/>
      <c r="O36" s="28"/>
    </row>
    <row r="37" spans="1:169">
      <c r="A37" s="540"/>
      <c r="B37" s="542"/>
      <c r="C37" s="542"/>
      <c r="D37" s="545"/>
      <c r="E37" s="548"/>
      <c r="F37" s="550"/>
      <c r="G37" s="396"/>
      <c r="H37" s="538"/>
      <c r="I37" s="538"/>
      <c r="J37" s="538"/>
      <c r="K37" s="538"/>
      <c r="L37" s="538"/>
      <c r="M37" s="592"/>
      <c r="N37" s="28"/>
      <c r="O37" s="28"/>
    </row>
    <row r="38" spans="1:169">
      <c r="A38" s="540"/>
      <c r="B38" s="542"/>
      <c r="C38" s="542"/>
      <c r="D38" s="545"/>
      <c r="E38" s="548"/>
      <c r="F38" s="550"/>
      <c r="G38" s="396"/>
      <c r="H38" s="538"/>
      <c r="I38" s="538"/>
      <c r="J38" s="538"/>
      <c r="K38" s="538"/>
      <c r="L38" s="538"/>
      <c r="M38" s="592"/>
      <c r="N38" s="28"/>
      <c r="O38" s="28"/>
    </row>
    <row r="39" spans="1:169" ht="15.75" thickBot="1">
      <c r="A39" s="540"/>
      <c r="B39" s="542"/>
      <c r="C39" s="542"/>
      <c r="D39" s="545"/>
      <c r="E39" s="548"/>
      <c r="F39" s="550"/>
      <c r="G39" s="396"/>
      <c r="H39" s="538"/>
      <c r="I39" s="538"/>
      <c r="J39" s="609"/>
      <c r="K39" s="609"/>
      <c r="L39" s="538"/>
      <c r="M39" s="592"/>
      <c r="N39" s="28"/>
      <c r="O39" s="28"/>
    </row>
    <row r="40" spans="1:169">
      <c r="A40" s="540">
        <f>'7- Mapa Final'!A40</f>
        <v>4</v>
      </c>
      <c r="B40" s="542" t="str">
        <f>'7- Mapa Final'!B40</f>
        <v>Corrupción</v>
      </c>
      <c r="C40" s="542" t="str">
        <f>'7- Mapa Final'!C40</f>
        <v>Posibilidad de actos indebidos de  los servidores judiciales debido a  la carencia en transparencia, ética y valores</v>
      </c>
      <c r="D40" s="544" t="str">
        <f>'7- Mapa Final'!J40</f>
        <v>Muy Baja - 1</v>
      </c>
      <c r="E40" s="547" t="str">
        <f>'7- Mapa Final'!K40</f>
        <v>Mayor - 4</v>
      </c>
      <c r="F40" s="550" t="str">
        <f>'7- Mapa Final'!M40</f>
        <v>Alto  - 4</v>
      </c>
      <c r="G40" s="395" t="s">
        <v>392</v>
      </c>
      <c r="H40" s="554" t="s">
        <v>516</v>
      </c>
      <c r="I40" s="614"/>
      <c r="J40" s="595" t="s">
        <v>8</v>
      </c>
      <c r="K40" s="559">
        <v>45566</v>
      </c>
      <c r="L40" s="559">
        <v>45657</v>
      </c>
      <c r="M40" s="610" t="s">
        <v>517</v>
      </c>
      <c r="N40" s="28"/>
      <c r="O40" s="28"/>
    </row>
    <row r="41" spans="1:169">
      <c r="A41" s="540"/>
      <c r="B41" s="542"/>
      <c r="C41" s="542"/>
      <c r="D41" s="545"/>
      <c r="E41" s="548"/>
      <c r="F41" s="550"/>
      <c r="G41" s="396"/>
      <c r="H41" s="538"/>
      <c r="I41" s="538"/>
      <c r="J41" s="538"/>
      <c r="K41" s="538"/>
      <c r="L41" s="538"/>
      <c r="M41" s="592"/>
      <c r="N41" s="28"/>
      <c r="O41" s="28"/>
    </row>
    <row r="42" spans="1:169">
      <c r="A42" s="540"/>
      <c r="B42" s="542"/>
      <c r="C42" s="542"/>
      <c r="D42" s="545"/>
      <c r="E42" s="548"/>
      <c r="F42" s="550"/>
      <c r="G42" s="396"/>
      <c r="H42" s="538"/>
      <c r="I42" s="538"/>
      <c r="J42" s="538"/>
      <c r="K42" s="538"/>
      <c r="L42" s="538"/>
      <c r="M42" s="592"/>
      <c r="N42" s="28"/>
      <c r="O42" s="28"/>
    </row>
    <row r="43" spans="1:169">
      <c r="A43" s="540"/>
      <c r="B43" s="542"/>
      <c r="C43" s="542"/>
      <c r="D43" s="545"/>
      <c r="E43" s="548"/>
      <c r="F43" s="550"/>
      <c r="G43" s="396"/>
      <c r="H43" s="538"/>
      <c r="I43" s="538"/>
      <c r="J43" s="538"/>
      <c r="K43" s="538"/>
      <c r="L43" s="538"/>
      <c r="M43" s="592"/>
      <c r="N43" s="28"/>
      <c r="O43" s="28"/>
    </row>
    <row r="44" spans="1:169">
      <c r="A44" s="540"/>
      <c r="B44" s="542"/>
      <c r="C44" s="542"/>
      <c r="D44" s="545"/>
      <c r="E44" s="548"/>
      <c r="F44" s="550"/>
      <c r="G44" s="396"/>
      <c r="H44" s="538"/>
      <c r="I44" s="538"/>
      <c r="J44" s="538"/>
      <c r="K44" s="538"/>
      <c r="L44" s="538"/>
      <c r="M44" s="592"/>
      <c r="N44" s="28"/>
      <c r="O44" s="28"/>
    </row>
    <row r="45" spans="1:169">
      <c r="A45" s="540"/>
      <c r="B45" s="542"/>
      <c r="C45" s="542"/>
      <c r="D45" s="545"/>
      <c r="E45" s="548"/>
      <c r="F45" s="550"/>
      <c r="G45" s="396"/>
      <c r="H45" s="538"/>
      <c r="I45" s="538"/>
      <c r="J45" s="538"/>
      <c r="K45" s="538"/>
      <c r="L45" s="538"/>
      <c r="M45" s="592"/>
      <c r="N45" s="28"/>
      <c r="O45" s="28"/>
    </row>
    <row r="46" spans="1:169">
      <c r="A46" s="540"/>
      <c r="B46" s="542"/>
      <c r="C46" s="542"/>
      <c r="D46" s="545"/>
      <c r="E46" s="548"/>
      <c r="F46" s="550"/>
      <c r="G46" s="396"/>
      <c r="H46" s="538"/>
      <c r="I46" s="538"/>
      <c r="J46" s="538"/>
      <c r="K46" s="538"/>
      <c r="L46" s="538"/>
      <c r="M46" s="592"/>
      <c r="N46" s="28"/>
      <c r="O46" s="28"/>
    </row>
    <row r="47" spans="1:169">
      <c r="A47" s="540"/>
      <c r="B47" s="542"/>
      <c r="C47" s="542"/>
      <c r="D47" s="545"/>
      <c r="E47" s="548"/>
      <c r="F47" s="550"/>
      <c r="G47" s="396"/>
      <c r="H47" s="538"/>
      <c r="I47" s="538"/>
      <c r="J47" s="538"/>
      <c r="K47" s="538"/>
      <c r="L47" s="538"/>
      <c r="M47" s="592"/>
      <c r="N47" s="28"/>
      <c r="O47" s="28"/>
    </row>
    <row r="48" spans="1:169">
      <c r="A48" s="540"/>
      <c r="B48" s="542"/>
      <c r="C48" s="542"/>
      <c r="D48" s="545"/>
      <c r="E48" s="548"/>
      <c r="F48" s="550"/>
      <c r="G48" s="396"/>
      <c r="H48" s="538"/>
      <c r="I48" s="538"/>
      <c r="J48" s="538"/>
      <c r="K48" s="538"/>
      <c r="L48" s="538"/>
      <c r="M48" s="592"/>
      <c r="N48" s="28"/>
      <c r="O48" s="28"/>
    </row>
    <row r="49" spans="1:169" ht="15.75" thickBot="1">
      <c r="A49" s="540"/>
      <c r="B49" s="542"/>
      <c r="C49" s="542"/>
      <c r="D49" s="545"/>
      <c r="E49" s="548"/>
      <c r="F49" s="550"/>
      <c r="G49" s="396"/>
      <c r="H49" s="538"/>
      <c r="I49" s="538"/>
      <c r="J49" s="609"/>
      <c r="K49" s="609"/>
      <c r="L49" s="538"/>
      <c r="M49" s="592"/>
      <c r="N49" s="28"/>
      <c r="O49" s="28"/>
    </row>
    <row r="50" spans="1:169" s="20" customFormat="1" ht="12.75">
      <c r="A50" s="591">
        <f>'7- Mapa Final'!A50</f>
        <v>5</v>
      </c>
      <c r="B50" s="542" t="str">
        <f>'7- Mapa Final'!B50</f>
        <v xml:space="preserve">Recibir dádivas o beneficios a nombre propio o de terceros para  afectar la seguridad o confidencialidad de la información   </v>
      </c>
      <c r="C50" s="542" t="str">
        <f>'7- Mapa Final'!C50</f>
        <v xml:space="preserve">Recibir dádivas o beneficios a nombre propio o de terceros por   revelar información confidencial,  alterar, retener o no publicar información.  </v>
      </c>
      <c r="D50" s="544" t="str">
        <f>'7- Mapa Final'!J50</f>
        <v>Muy Baja - 1</v>
      </c>
      <c r="E50" s="547" t="str">
        <f>'7- Mapa Final'!K50</f>
        <v>Moderado - 3</v>
      </c>
      <c r="F50" s="550" t="str">
        <f>'7- Mapa Final'!M50</f>
        <v>Moderado - 3</v>
      </c>
      <c r="G50" s="396" t="s">
        <v>391</v>
      </c>
      <c r="H50" s="538"/>
      <c r="I50" s="538"/>
      <c r="J50" s="595" t="s">
        <v>8</v>
      </c>
      <c r="K50" s="559">
        <v>45566</v>
      </c>
      <c r="L50" s="559">
        <v>45657</v>
      </c>
      <c r="M50" s="592" t="s">
        <v>518</v>
      </c>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row>
    <row r="51" spans="1:169" s="20" customFormat="1" ht="12.75" customHeight="1">
      <c r="A51" s="591"/>
      <c r="B51" s="542"/>
      <c r="C51" s="542"/>
      <c r="D51" s="545"/>
      <c r="E51" s="548"/>
      <c r="F51" s="550"/>
      <c r="G51" s="396"/>
      <c r="H51" s="538"/>
      <c r="I51" s="538"/>
      <c r="J51" s="538"/>
      <c r="K51" s="538"/>
      <c r="L51" s="538"/>
      <c r="M51" s="592"/>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row>
    <row r="52" spans="1:169" s="20" customFormat="1" ht="12.75" customHeight="1">
      <c r="A52" s="591"/>
      <c r="B52" s="542"/>
      <c r="C52" s="542"/>
      <c r="D52" s="545"/>
      <c r="E52" s="548"/>
      <c r="F52" s="550"/>
      <c r="G52" s="396"/>
      <c r="H52" s="538"/>
      <c r="I52" s="538"/>
      <c r="J52" s="538"/>
      <c r="K52" s="538"/>
      <c r="L52" s="538"/>
      <c r="M52" s="592"/>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row>
    <row r="53" spans="1:169" s="20" customFormat="1" ht="12.75" customHeight="1">
      <c r="A53" s="591"/>
      <c r="B53" s="542"/>
      <c r="C53" s="542"/>
      <c r="D53" s="545"/>
      <c r="E53" s="548"/>
      <c r="F53" s="550"/>
      <c r="G53" s="396"/>
      <c r="H53" s="538"/>
      <c r="I53" s="538"/>
      <c r="J53" s="538"/>
      <c r="K53" s="538"/>
      <c r="L53" s="538"/>
      <c r="M53" s="592"/>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row>
    <row r="54" spans="1:169" s="20" customFormat="1" ht="13.5" customHeight="1">
      <c r="A54" s="591"/>
      <c r="B54" s="542"/>
      <c r="C54" s="542"/>
      <c r="D54" s="545"/>
      <c r="E54" s="548"/>
      <c r="F54" s="550"/>
      <c r="G54" s="396"/>
      <c r="H54" s="538"/>
      <c r="I54" s="538"/>
      <c r="J54" s="538"/>
      <c r="K54" s="538"/>
      <c r="L54" s="538"/>
      <c r="M54" s="592"/>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row>
    <row r="55" spans="1:169">
      <c r="A55" s="591"/>
      <c r="B55" s="542"/>
      <c r="C55" s="542"/>
      <c r="D55" s="545"/>
      <c r="E55" s="548"/>
      <c r="F55" s="550"/>
      <c r="G55" s="396"/>
      <c r="H55" s="538"/>
      <c r="I55" s="538"/>
      <c r="J55" s="538"/>
      <c r="K55" s="538"/>
      <c r="L55" s="538"/>
      <c r="M55" s="592"/>
      <c r="N55" s="28"/>
      <c r="O55" s="28"/>
    </row>
    <row r="56" spans="1:169">
      <c r="A56" s="591"/>
      <c r="B56" s="542"/>
      <c r="C56" s="542"/>
      <c r="D56" s="545"/>
      <c r="E56" s="548"/>
      <c r="F56" s="550"/>
      <c r="G56" s="396"/>
      <c r="H56" s="538"/>
      <c r="I56" s="538"/>
      <c r="J56" s="538"/>
      <c r="K56" s="538"/>
      <c r="L56" s="538"/>
      <c r="M56" s="592"/>
      <c r="N56" s="28"/>
      <c r="O56" s="28"/>
    </row>
    <row r="57" spans="1:169">
      <c r="A57" s="591"/>
      <c r="B57" s="542"/>
      <c r="C57" s="542"/>
      <c r="D57" s="545"/>
      <c r="E57" s="548"/>
      <c r="F57" s="550"/>
      <c r="G57" s="396"/>
      <c r="H57" s="538"/>
      <c r="I57" s="538"/>
      <c r="J57" s="538"/>
      <c r="K57" s="538"/>
      <c r="L57" s="538"/>
      <c r="M57" s="592"/>
      <c r="N57" s="28"/>
      <c r="O57" s="28"/>
    </row>
    <row r="58" spans="1:169">
      <c r="A58" s="591"/>
      <c r="B58" s="542"/>
      <c r="C58" s="542"/>
      <c r="D58" s="545"/>
      <c r="E58" s="548"/>
      <c r="F58" s="550"/>
      <c r="G58" s="396"/>
      <c r="H58" s="538"/>
      <c r="I58" s="538"/>
      <c r="J58" s="538"/>
      <c r="K58" s="538"/>
      <c r="L58" s="538"/>
      <c r="M58" s="592"/>
      <c r="N58" s="28"/>
      <c r="O58" s="28"/>
    </row>
    <row r="59" spans="1:169">
      <c r="A59" s="591"/>
      <c r="B59" s="542"/>
      <c r="C59" s="542"/>
      <c r="D59" s="545"/>
      <c r="E59" s="548"/>
      <c r="F59" s="550"/>
      <c r="G59" s="396"/>
      <c r="H59" s="538"/>
      <c r="I59" s="538"/>
      <c r="J59" s="609"/>
      <c r="K59" s="609"/>
      <c r="L59" s="538"/>
      <c r="M59" s="592"/>
      <c r="N59" s="28"/>
      <c r="O59" s="28"/>
    </row>
  </sheetData>
  <mergeCells count="82">
    <mergeCell ref="M30:M39"/>
    <mergeCell ref="F50:F59"/>
    <mergeCell ref="M50:M59"/>
    <mergeCell ref="G50:G59"/>
    <mergeCell ref="H50:H59"/>
    <mergeCell ref="I50:I59"/>
    <mergeCell ref="J50:J59"/>
    <mergeCell ref="K50:K59"/>
    <mergeCell ref="L50:L59"/>
    <mergeCell ref="J30:J39"/>
    <mergeCell ref="K30:K39"/>
    <mergeCell ref="L30:L39"/>
    <mergeCell ref="F40:F49"/>
    <mergeCell ref="G40:G49"/>
    <mergeCell ref="H40:H49"/>
    <mergeCell ref="I40:I49"/>
    <mergeCell ref="A50:A59"/>
    <mergeCell ref="B50:B59"/>
    <mergeCell ref="C50:C59"/>
    <mergeCell ref="D50:D59"/>
    <mergeCell ref="E50:E59"/>
    <mergeCell ref="J20:J29"/>
    <mergeCell ref="K20:K29"/>
    <mergeCell ref="A20:A29"/>
    <mergeCell ref="B20:B29"/>
    <mergeCell ref="C20:C29"/>
    <mergeCell ref="D20:D29"/>
    <mergeCell ref="E20:E29"/>
    <mergeCell ref="H10:H19"/>
    <mergeCell ref="I10:I19"/>
    <mergeCell ref="F20:F29"/>
    <mergeCell ref="M20:M29"/>
    <mergeCell ref="A30:A39"/>
    <mergeCell ref="B30:B39"/>
    <mergeCell ref="C30:C39"/>
    <mergeCell ref="D30:D39"/>
    <mergeCell ref="E30:E39"/>
    <mergeCell ref="F30:F39"/>
    <mergeCell ref="G30:G39"/>
    <mergeCell ref="H30:H39"/>
    <mergeCell ref="I30:I39"/>
    <mergeCell ref="G20:G29"/>
    <mergeCell ref="H20:H29"/>
    <mergeCell ref="I20:I29"/>
    <mergeCell ref="J10:J19"/>
    <mergeCell ref="K10:K19"/>
    <mergeCell ref="L10:L19"/>
    <mergeCell ref="L20:L29"/>
    <mergeCell ref="A5:B5"/>
    <mergeCell ref="C5:M5"/>
    <mergeCell ref="A6:B6"/>
    <mergeCell ref="C6:M6"/>
    <mergeCell ref="A7:C7"/>
    <mergeCell ref="D7:F7"/>
    <mergeCell ref="G7:G8"/>
    <mergeCell ref="H7:H8"/>
    <mergeCell ref="I7:J7"/>
    <mergeCell ref="K7:L7"/>
    <mergeCell ref="M7:M8"/>
    <mergeCell ref="M10:M19"/>
    <mergeCell ref="A1:B2"/>
    <mergeCell ref="C1:J3"/>
    <mergeCell ref="K1:M3"/>
    <mergeCell ref="A4:B4"/>
    <mergeCell ref="C4:M4"/>
    <mergeCell ref="A9:G9"/>
    <mergeCell ref="A10:A19"/>
    <mergeCell ref="B10:B19"/>
    <mergeCell ref="C10:C19"/>
    <mergeCell ref="D10:D19"/>
    <mergeCell ref="E10:E19"/>
    <mergeCell ref="F10:F19"/>
    <mergeCell ref="G10:G19"/>
    <mergeCell ref="J40:J49"/>
    <mergeCell ref="K40:K49"/>
    <mergeCell ref="L40:L49"/>
    <mergeCell ref="M40:M49"/>
    <mergeCell ref="A40:A49"/>
    <mergeCell ref="B40:B49"/>
    <mergeCell ref="C40:C49"/>
    <mergeCell ref="D40:D49"/>
    <mergeCell ref="E40:E49"/>
  </mergeCells>
  <conditionalFormatting sqref="A7:B7">
    <cfRule type="containsText" dxfId="43" priority="147" operator="containsText" text="3- Moderado">
      <formula>NOT(ISERROR(SEARCH("3- Moderado",A7)))</formula>
    </cfRule>
    <cfRule type="containsText" dxfId="42" priority="148" operator="containsText" text="6- Moderado">
      <formula>NOT(ISERROR(SEARCH("6- Moderado",A7)))</formula>
    </cfRule>
    <cfRule type="containsText" dxfId="41" priority="149" operator="containsText" text="4- Moderado">
      <formula>NOT(ISERROR(SEARCH("4- Moderado",A7)))</formula>
    </cfRule>
    <cfRule type="containsText" dxfId="40" priority="150" operator="containsText" text="3- Bajo">
      <formula>NOT(ISERROR(SEARCH("3- Bajo",A7)))</formula>
    </cfRule>
    <cfRule type="containsText" dxfId="39" priority="151" operator="containsText" text="4- Bajo">
      <formula>NOT(ISERROR(SEARCH("4- Bajo",A7)))</formula>
    </cfRule>
    <cfRule type="containsText" dxfId="38" priority="152" operator="containsText" text="1- Bajo">
      <formula>NOT(ISERROR(SEARCH("1- Bajo",A7)))</formula>
    </cfRule>
  </conditionalFormatting>
  <conditionalFormatting sqref="A10:E10 A20:E20">
    <cfRule type="containsText" dxfId="37" priority="141" operator="containsText" text="3- Moderado">
      <formula>NOT(ISERROR(SEARCH("3- Moderado",A10)))</formula>
    </cfRule>
    <cfRule type="containsText" dxfId="36" priority="142" operator="containsText" text="6- Moderado">
      <formula>NOT(ISERROR(SEARCH("6- Moderado",A10)))</formula>
    </cfRule>
    <cfRule type="containsText" dxfId="35" priority="143" operator="containsText" text="4- Moderado">
      <formula>NOT(ISERROR(SEARCH("4- Moderado",A10)))</formula>
    </cfRule>
    <cfRule type="containsText" dxfId="34" priority="144" operator="containsText" text="3- Bajo">
      <formula>NOT(ISERROR(SEARCH("3- Bajo",A10)))</formula>
    </cfRule>
    <cfRule type="containsText" dxfId="33" priority="145" operator="containsText" text="4- Bajo">
      <formula>NOT(ISERROR(SEARCH("4- Bajo",A10)))</formula>
    </cfRule>
    <cfRule type="containsText" dxfId="32" priority="146" operator="containsText" text="1- Bajo">
      <formula>NOT(ISERROR(SEARCH("1- Bajo",A10)))</formula>
    </cfRule>
  </conditionalFormatting>
  <conditionalFormatting sqref="A30:E30 A40:E40">
    <cfRule type="containsText" dxfId="31" priority="95" operator="containsText" text="3- Moderado">
      <formula>NOT(ISERROR(SEARCH("3- Moderado",A30)))</formula>
    </cfRule>
    <cfRule type="containsText" dxfId="30" priority="96" operator="containsText" text="6- Moderado">
      <formula>NOT(ISERROR(SEARCH("6- Moderado",A30)))</formula>
    </cfRule>
    <cfRule type="containsText" dxfId="29" priority="97" operator="containsText" text="4- Moderado">
      <formula>NOT(ISERROR(SEARCH("4- Moderado",A30)))</formula>
    </cfRule>
    <cfRule type="containsText" dxfId="28" priority="98" operator="containsText" text="3- Bajo">
      <formula>NOT(ISERROR(SEARCH("3- Bajo",A30)))</formula>
    </cfRule>
    <cfRule type="containsText" dxfId="27" priority="99" operator="containsText" text="4- Bajo">
      <formula>NOT(ISERROR(SEARCH("4- Bajo",A30)))</formula>
    </cfRule>
    <cfRule type="containsText" dxfId="26" priority="100" operator="containsText" text="1- Bajo">
      <formula>NOT(ISERROR(SEARCH("1- Bajo",A30)))</formula>
    </cfRule>
  </conditionalFormatting>
  <conditionalFormatting sqref="A50:E50">
    <cfRule type="containsText" dxfId="25" priority="11" operator="containsText" text="3- Moderado">
      <formula>NOT(ISERROR(SEARCH("3- Moderado",A50)))</formula>
    </cfRule>
    <cfRule type="containsText" dxfId="24" priority="12" operator="containsText" text="6- Moderado">
      <formula>NOT(ISERROR(SEARCH("6- Moderado",A50)))</formula>
    </cfRule>
    <cfRule type="containsText" dxfId="23" priority="13" operator="containsText" text="4- Moderado">
      <formula>NOT(ISERROR(SEARCH("4- Moderado",A50)))</formula>
    </cfRule>
    <cfRule type="containsText" dxfId="22" priority="14" operator="containsText" text="3- Bajo">
      <formula>NOT(ISERROR(SEARCH("3- Bajo",A50)))</formula>
    </cfRule>
    <cfRule type="containsText" dxfId="21" priority="15" operator="containsText" text="4- Bajo">
      <formula>NOT(ISERROR(SEARCH("4- Bajo",A50)))</formula>
    </cfRule>
    <cfRule type="containsText" dxfId="20" priority="16" operator="containsText" text="1- Bajo">
      <formula>NOT(ISERROR(SEARCH("1- Bajo",A50)))</formula>
    </cfRule>
  </conditionalFormatting>
  <conditionalFormatting sqref="C8:F8">
    <cfRule type="containsText" dxfId="19" priority="113" operator="containsText" text="3- Moderado">
      <formula>NOT(ISERROR(SEARCH("3- Moderado",C8)))</formula>
    </cfRule>
    <cfRule type="containsText" dxfId="18" priority="114" operator="containsText" text="6- Moderado">
      <formula>NOT(ISERROR(SEARCH("6- Moderado",C8)))</formula>
    </cfRule>
    <cfRule type="containsText" dxfId="17" priority="115" operator="containsText" text="4- Moderado">
      <formula>NOT(ISERROR(SEARCH("4- Moderado",C8)))</formula>
    </cfRule>
    <cfRule type="containsText" dxfId="16" priority="116" operator="containsText" text="3- Bajo">
      <formula>NOT(ISERROR(SEARCH("3- Bajo",C8)))</formula>
    </cfRule>
    <cfRule type="containsText" dxfId="15" priority="117" operator="containsText" text="4- Bajo">
      <formula>NOT(ISERROR(SEARCH("4- Bajo",C8)))</formula>
    </cfRule>
    <cfRule type="containsText" dxfId="14" priority="118" operator="containsText" text="1- Bajo">
      <formula>NOT(ISERROR(SEARCH("1- Bajo",C8)))</formula>
    </cfRule>
  </conditionalFormatting>
  <conditionalFormatting sqref="D10:D5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5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59">
    <cfRule type="containsText" dxfId="4" priority="9" operator="containsText" text="Moderado">
      <formula>NOT(ISERROR(SEARCH("Moderado",E10)))</formula>
    </cfRule>
  </conditionalFormatting>
  <conditionalFormatting sqref="F10:F29">
    <cfRule type="colorScale" priority="158">
      <colorScale>
        <cfvo type="min"/>
        <cfvo type="max"/>
        <color rgb="FFFF7128"/>
        <color rgb="FFFFEF9C"/>
      </colorScale>
    </cfRule>
  </conditionalFormatting>
  <conditionalFormatting sqref="F10:F5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49">
    <cfRule type="colorScale" priority="112">
      <colorScale>
        <cfvo type="min"/>
        <cfvo type="max"/>
        <color rgb="FFFF7128"/>
        <color rgb="FFFFEF9C"/>
      </colorScale>
    </cfRule>
  </conditionalFormatting>
  <conditionalFormatting sqref="F50:F59">
    <cfRule type="colorScale" priority="1325">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C00-000000000000}"/>
    <dataValidation allowBlank="1" showInputMessage="1" showErrorMessage="1" prompt="Describir las actividades que se van a desarrollar para el proyecto" sqref="H7" xr:uid="{00000000-0002-0000-0C00-000001000000}"/>
    <dataValidation allowBlank="1" showInputMessage="1" showErrorMessage="1" prompt="Seleccionar si el responsable es el responsable de las acciones es el nivel central" sqref="I7:I8" xr:uid="{00000000-0002-0000-0C00-000002000000}"/>
    <dataValidation allowBlank="1" showInputMessage="1" showErrorMessage="1" prompt="seleccionar si el responsable de ejecutar las acciones es el nivel central" sqref="J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2986A3CD-2666-48EE-9615-7BD724C6A2FC}">
  <ds:schemaRefs>
    <ds:schemaRef ds:uri="http://schemas.microsoft.com/sharepoint/v3/contenttype/forms"/>
  </ds:schemaRefs>
</ds:datastoreItem>
</file>

<file path=customXml/itemProps2.xml><?xml version="1.0" encoding="utf-8"?>
<ds:datastoreItem xmlns:ds="http://schemas.openxmlformats.org/officeDocument/2006/customXml" ds:itemID="{04C45539-5AAA-4B28-9B2C-6411D5EA9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108AFD-06A3-42B1-A2E9-E0E5312D11EB}">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Presentación</vt:lpstr>
      <vt:lpstr>Conceptos  37001</vt:lpstr>
      <vt:lpstr>2-Análisis del Contexto</vt:lpstr>
      <vt:lpstr>3-Estrategias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'2-Análisis del Contexto'!Área_de_impresión</vt:lpstr>
      <vt:lpstr>'3-Estrategias'!Área_de_impresión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2025-01-30T13:50:20Z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