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codeName="ThisWorkbook" hidePivotFieldList="1" defaultThemeVersion="166925"/>
  <mc:AlternateContent xmlns:mc="http://schemas.openxmlformats.org/markup-compatibility/2006">
    <mc:Choice Requires="x15">
      <x15ac:absPath xmlns:x15ac="http://schemas.microsoft.com/office/spreadsheetml/2010/11/ac" url="D:\Matrices de riesgos CSJC\"/>
    </mc:Choice>
  </mc:AlternateContent>
  <xr:revisionPtr revIDLastSave="0" documentId="13_ncr:1_{FAB4B854-A6FC-4E19-8B5A-5B38457D1995}" xr6:coauthVersionLast="36" xr6:coauthVersionMax="47" xr10:uidLastSave="{00000000-0000-0000-0000-000000000000}"/>
  <bookViews>
    <workbookView xWindow="-120" yWindow="-120" windowWidth="20730" windowHeight="11040" xr2:uid="{88AE9359-1123-4A22-A41B-C6B85A0AA7B3}"/>
  </bookViews>
  <sheets>
    <sheet name="1- Presentacion " sheetId="10" r:id="rId1"/>
    <sheet name="Conceptos 37001" sheetId="33" r:id="rId2"/>
    <sheet name="2- Análisis de Contexto" sheetId="37" r:id="rId3"/>
    <sheet name="3- Estrategias" sheetId="38" r:id="rId4"/>
    <sheet name="4- Instructivo Riesgos " sheetId="3" r:id="rId5"/>
    <sheet name="5-. Identificación de Riesgos" sheetId="27" r:id="rId6"/>
    <sheet name="6. Valoración Controles" sheetId="28" r:id="rId7"/>
    <sheet name="7. Mapa Final" sheetId="29" r:id="rId8"/>
    <sheet name="8- Politicas de admiistracion " sheetId="5" r:id="rId9"/>
    <sheet name="9- Matriz de Calor " sheetId="21" r:id="rId10"/>
    <sheet name="Seguimiento 1 Trimestre" sheetId="18" r:id="rId11"/>
    <sheet name="Seguimiento 2 Trimestre" sheetId="36" r:id="rId12"/>
  </sheets>
  <externalReferences>
    <externalReference r:id="rId13"/>
    <externalReference r:id="rId14"/>
    <externalReference r:id="rId15"/>
    <externalReference r:id="rId16"/>
    <externalReference r:id="rId17"/>
  </externalReferences>
  <definedNames>
    <definedName name="_xlnm.Print_Area" localSheetId="2">'2- Análisis de Contexto'!$A$1:$G$97</definedName>
    <definedName name="_xlnm.Print_Area" localSheetId="5">'5-. Identificación de Riesgos'!$A$1:$N$39</definedName>
    <definedName name="_xlnm.Print_Area" localSheetId="6">'6. Valoración Controles'!$A$1:$V$39</definedName>
    <definedName name="_xlnm.Print_Area" localSheetId="7">'7. Mapa Final'!$A$1:$N$39</definedName>
    <definedName name="Data" localSheetId="3">'[1]Tabla de Valoración'!$I$2:$L$5</definedName>
    <definedName name="Data">'[2]Tabla de Valoración'!$I$2:$L$5</definedName>
    <definedName name="Diseño" localSheetId="3">'[1]Tabla de Valoración'!$I$2:$I$5</definedName>
    <definedName name="Diseño">'[2]Tabla de Valoración'!$I$2:$I$5</definedName>
    <definedName name="Ejecución" localSheetId="3">'[1]Tabla de Valoración'!$I$2:$L$2</definedName>
    <definedName name="Ejecución">'[2]Tabla de Valoración'!$I$2:$L$2</definedName>
    <definedName name="GEST">[3]GESTION!#REF!</definedName>
    <definedName name="INV">[3]INVERSION!#REF!</definedName>
    <definedName name="INV_GEST" localSheetId="3">#REF!</definedName>
    <definedName name="INV_GEST">#REF!</definedName>
    <definedName name="Posibilidad" localSheetId="3">[4]Hoja2!$H$3:$H$7</definedName>
    <definedName name="Posibilidad">[5]Hoja2!$H$3:$H$7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0" i="36" l="1"/>
  <c r="E50" i="36"/>
  <c r="D50" i="36"/>
  <c r="C50" i="36"/>
  <c r="B50" i="36"/>
  <c r="A50" i="36"/>
  <c r="F40" i="36"/>
  <c r="E40" i="36"/>
  <c r="D40" i="36"/>
  <c r="C40" i="36"/>
  <c r="B40" i="36"/>
  <c r="A40" i="36"/>
  <c r="F30" i="36"/>
  <c r="E30" i="36"/>
  <c r="D30" i="36"/>
  <c r="C30" i="36"/>
  <c r="B30" i="36"/>
  <c r="A30" i="36"/>
  <c r="F20" i="36"/>
  <c r="E20" i="36"/>
  <c r="D20" i="36"/>
  <c r="C20" i="36"/>
  <c r="B20" i="36"/>
  <c r="A20" i="36"/>
  <c r="F10" i="36"/>
  <c r="E10" i="36"/>
  <c r="D10" i="36"/>
  <c r="C10" i="36"/>
  <c r="B10" i="36"/>
  <c r="A10" i="36"/>
  <c r="B10" i="29"/>
  <c r="B20" i="29"/>
  <c r="B30" i="29"/>
  <c r="B40" i="29"/>
  <c r="B50" i="29"/>
  <c r="A40" i="29"/>
  <c r="C40" i="29"/>
  <c r="E40" i="29"/>
  <c r="E41" i="29"/>
  <c r="E42" i="29"/>
  <c r="E43" i="29"/>
  <c r="E44" i="29"/>
  <c r="E45" i="29"/>
  <c r="E46" i="29"/>
  <c r="E47" i="29"/>
  <c r="E48" i="29"/>
  <c r="E49" i="29"/>
  <c r="R40" i="28"/>
  <c r="S40" i="28" s="1"/>
  <c r="L40" i="28"/>
  <c r="J44" i="28"/>
  <c r="J43" i="28"/>
  <c r="J42" i="28"/>
  <c r="J41" i="28"/>
  <c r="J40" i="28"/>
  <c r="K40" i="28" s="1"/>
  <c r="A40" i="28"/>
  <c r="B40" i="28"/>
  <c r="C40" i="28"/>
  <c r="C41" i="28"/>
  <c r="C42" i="28"/>
  <c r="C43" i="28"/>
  <c r="C44" i="28"/>
  <c r="L40" i="27"/>
  <c r="L41" i="27"/>
  <c r="L42" i="27"/>
  <c r="L43" i="27"/>
  <c r="L44" i="27"/>
  <c r="L45" i="27"/>
  <c r="L46" i="27"/>
  <c r="L47" i="27"/>
  <c r="L48" i="27"/>
  <c r="L49" i="27"/>
  <c r="K40" i="27"/>
  <c r="K41" i="27"/>
  <c r="K42" i="27"/>
  <c r="K43" i="27"/>
  <c r="K44" i="27"/>
  <c r="K45" i="27"/>
  <c r="K46" i="27"/>
  <c r="K47" i="27"/>
  <c r="K48" i="27"/>
  <c r="K49" i="27"/>
  <c r="G40" i="27"/>
  <c r="H40" i="27" s="1"/>
  <c r="R51" i="28"/>
  <c r="J23" i="28"/>
  <c r="F40" i="29" l="1"/>
  <c r="T40" i="28"/>
  <c r="M40" i="27"/>
  <c r="C40" i="18"/>
  <c r="B40" i="18"/>
  <c r="A40" i="18"/>
  <c r="L16" i="28"/>
  <c r="L12" i="28"/>
  <c r="G40" i="29" l="1"/>
  <c r="U40" i="28"/>
  <c r="K40" i="29" s="1"/>
  <c r="O40" i="27"/>
  <c r="N40" i="27"/>
  <c r="H40" i="29" s="1"/>
  <c r="J40" i="29"/>
  <c r="V40" i="28"/>
  <c r="M40" i="29" s="1"/>
  <c r="E59" i="29"/>
  <c r="E58" i="29"/>
  <c r="E57" i="29"/>
  <c r="E56" i="29"/>
  <c r="E55" i="29"/>
  <c r="E54" i="29"/>
  <c r="E53" i="29"/>
  <c r="E52" i="29"/>
  <c r="E51" i="29"/>
  <c r="E50" i="29"/>
  <c r="C50" i="29"/>
  <c r="A50" i="29"/>
  <c r="L59" i="28"/>
  <c r="L58" i="28"/>
  <c r="L57" i="28"/>
  <c r="L56" i="28"/>
  <c r="L55" i="28"/>
  <c r="L54" i="28"/>
  <c r="L53" i="28"/>
  <c r="L52" i="28"/>
  <c r="L51" i="28"/>
  <c r="L50" i="28"/>
  <c r="L39" i="28"/>
  <c r="L38" i="28"/>
  <c r="L37" i="28"/>
  <c r="L36" i="28"/>
  <c r="L35" i="28"/>
  <c r="L34" i="28"/>
  <c r="L33" i="28"/>
  <c r="L32" i="28"/>
  <c r="L31" i="28"/>
  <c r="L30" i="28"/>
  <c r="L29" i="28"/>
  <c r="L28" i="28"/>
  <c r="L27" i="28"/>
  <c r="L26" i="28"/>
  <c r="L25" i="28"/>
  <c r="L24" i="28"/>
  <c r="L23" i="28"/>
  <c r="L22" i="28"/>
  <c r="L21" i="28"/>
  <c r="L20" i="28"/>
  <c r="J51" i="28"/>
  <c r="J52" i="28"/>
  <c r="J53" i="28"/>
  <c r="C59" i="28"/>
  <c r="C58" i="28"/>
  <c r="C57" i="28"/>
  <c r="C56" i="28"/>
  <c r="C55" i="28"/>
  <c r="C54" i="28"/>
  <c r="C53" i="28"/>
  <c r="C52" i="28"/>
  <c r="C51" i="28"/>
  <c r="C50" i="28"/>
  <c r="C39" i="28"/>
  <c r="C38" i="28"/>
  <c r="C37" i="28"/>
  <c r="C36" i="28"/>
  <c r="C35" i="28"/>
  <c r="C34" i="28"/>
  <c r="C33" i="28"/>
  <c r="C32" i="28"/>
  <c r="C31" i="28"/>
  <c r="C30" i="28"/>
  <c r="C29" i="28"/>
  <c r="C28" i="28"/>
  <c r="C27" i="28"/>
  <c r="C26" i="28"/>
  <c r="C25" i="28"/>
  <c r="C24" i="28"/>
  <c r="C23" i="28"/>
  <c r="C22" i="28"/>
  <c r="C21" i="28"/>
  <c r="C20" i="28"/>
  <c r="C19" i="28"/>
  <c r="C18" i="28"/>
  <c r="C17" i="28"/>
  <c r="B10" i="28"/>
  <c r="B20" i="28"/>
  <c r="B30" i="28"/>
  <c r="B50" i="28"/>
  <c r="A50" i="28"/>
  <c r="L59" i="27"/>
  <c r="L58" i="27"/>
  <c r="L57" i="27"/>
  <c r="L56" i="27"/>
  <c r="K56" i="27" s="1"/>
  <c r="L55" i="27"/>
  <c r="L54" i="27"/>
  <c r="L53" i="27"/>
  <c r="L52" i="27"/>
  <c r="K52" i="27" s="1"/>
  <c r="L51" i="27"/>
  <c r="L50" i="27"/>
  <c r="L39" i="27"/>
  <c r="L38" i="27"/>
  <c r="L37" i="27"/>
  <c r="L36" i="27"/>
  <c r="L35" i="27"/>
  <c r="L34" i="27"/>
  <c r="L33" i="27"/>
  <c r="L32" i="27"/>
  <c r="L31" i="27"/>
  <c r="L30" i="27"/>
  <c r="L29" i="27"/>
  <c r="L28" i="27"/>
  <c r="L27" i="27"/>
  <c r="L26" i="27"/>
  <c r="L25" i="27"/>
  <c r="L24" i="27"/>
  <c r="L23" i="27"/>
  <c r="L22" i="27"/>
  <c r="L21" i="27"/>
  <c r="K21" i="27" s="1"/>
  <c r="L20" i="27"/>
  <c r="L19" i="27"/>
  <c r="K19" i="27" s="1"/>
  <c r="L18" i="27"/>
  <c r="K18" i="27" s="1"/>
  <c r="L17" i="27"/>
  <c r="L16" i="27"/>
  <c r="L15" i="27"/>
  <c r="L14" i="27"/>
  <c r="L13" i="27"/>
  <c r="L12" i="27"/>
  <c r="L11" i="27"/>
  <c r="L10" i="27"/>
  <c r="K59" i="27"/>
  <c r="K58" i="27"/>
  <c r="K57" i="27"/>
  <c r="K55" i="27"/>
  <c r="K54" i="27"/>
  <c r="K53" i="27"/>
  <c r="K51" i="27"/>
  <c r="K50" i="27"/>
  <c r="K39" i="27"/>
  <c r="K37" i="27"/>
  <c r="F40" i="18" l="1"/>
  <c r="D40" i="18"/>
  <c r="E40" i="18"/>
  <c r="M50" i="27"/>
  <c r="G50" i="29" s="1"/>
  <c r="R50" i="28"/>
  <c r="S50" i="28" s="1"/>
  <c r="J50" i="28"/>
  <c r="K50" i="28" s="1"/>
  <c r="U50" i="28" l="1"/>
  <c r="K50" i="29" s="1"/>
  <c r="G50" i="27"/>
  <c r="H50" i="27" s="1"/>
  <c r="F50" i="29" l="1"/>
  <c r="T50" i="28"/>
  <c r="N50" i="27"/>
  <c r="H50" i="29" s="1"/>
  <c r="V50" i="28" l="1"/>
  <c r="M50" i="29" s="1"/>
  <c r="J50" i="29"/>
  <c r="O50" i="27"/>
  <c r="G30" i="27" l="1"/>
  <c r="C10" i="28" l="1"/>
  <c r="A50" i="18" l="1"/>
  <c r="C50" i="18"/>
  <c r="E19" i="29"/>
  <c r="E18" i="29"/>
  <c r="E17" i="29"/>
  <c r="E16" i="29"/>
  <c r="E15" i="29"/>
  <c r="E14" i="29"/>
  <c r="E13" i="29"/>
  <c r="E12" i="29"/>
  <c r="E11" i="29"/>
  <c r="E10" i="29"/>
  <c r="C10" i="29"/>
  <c r="C10" i="18" s="1"/>
  <c r="B10" i="18"/>
  <c r="A10" i="29"/>
  <c r="A10" i="18" s="1"/>
  <c r="C11" i="28"/>
  <c r="C12" i="28"/>
  <c r="C13" i="28"/>
  <c r="L19" i="28"/>
  <c r="L18" i="28"/>
  <c r="L17" i="28"/>
  <c r="C16" i="28"/>
  <c r="J16" i="28"/>
  <c r="C15" i="28"/>
  <c r="L15" i="28"/>
  <c r="J15" i="28"/>
  <c r="C14" i="28"/>
  <c r="L14" i="28"/>
  <c r="J14" i="28"/>
  <c r="L13" i="28"/>
  <c r="J13" i="28"/>
  <c r="J12" i="28"/>
  <c r="R11" i="28"/>
  <c r="L11" i="28"/>
  <c r="J11" i="28"/>
  <c r="R10" i="28"/>
  <c r="L10" i="28"/>
  <c r="J10" i="28"/>
  <c r="G10" i="27"/>
  <c r="H10" i="27" s="1"/>
  <c r="F10" i="29" s="1"/>
  <c r="A10" i="28"/>
  <c r="K17" i="27"/>
  <c r="K16" i="27"/>
  <c r="K15" i="27"/>
  <c r="K14" i="27"/>
  <c r="K13" i="27"/>
  <c r="K12" i="27"/>
  <c r="K11" i="27"/>
  <c r="K33" i="27"/>
  <c r="K31" i="27"/>
  <c r="H30" i="27"/>
  <c r="G20" i="27"/>
  <c r="H20" i="27" s="1"/>
  <c r="F20" i="29" s="1"/>
  <c r="K26" i="27"/>
  <c r="K25" i="27"/>
  <c r="K24" i="27"/>
  <c r="K27" i="27"/>
  <c r="K28" i="27"/>
  <c r="K22" i="27"/>
  <c r="A30" i="28"/>
  <c r="J30" i="28"/>
  <c r="R30" i="28"/>
  <c r="J31" i="28"/>
  <c r="R31" i="28"/>
  <c r="J32" i="28"/>
  <c r="A20" i="28"/>
  <c r="I33" i="5" a="1"/>
  <c r="I33" i="5" s="1"/>
  <c r="I27" i="5" a="1"/>
  <c r="I27" i="5" s="1"/>
  <c r="C30" i="29"/>
  <c r="C20" i="29"/>
  <c r="K23" i="27"/>
  <c r="K29" i="27"/>
  <c r="K20" i="27"/>
  <c r="I21" i="5"/>
  <c r="I22" i="5"/>
  <c r="K30" i="27"/>
  <c r="K32" i="27"/>
  <c r="K34" i="27"/>
  <c r="K36" i="27"/>
  <c r="K38" i="27"/>
  <c r="E21" i="29"/>
  <c r="E22" i="29"/>
  <c r="E23" i="29"/>
  <c r="E24" i="29"/>
  <c r="E25" i="29"/>
  <c r="E26" i="29"/>
  <c r="E27" i="29"/>
  <c r="E28" i="29"/>
  <c r="E29" i="29"/>
  <c r="E30" i="29"/>
  <c r="E31" i="29"/>
  <c r="E32" i="29"/>
  <c r="E33" i="29"/>
  <c r="E34" i="29"/>
  <c r="E35" i="29"/>
  <c r="E36" i="29"/>
  <c r="E37" i="29"/>
  <c r="E38" i="29"/>
  <c r="E39" i="29"/>
  <c r="A30" i="29"/>
  <c r="R22" i="28"/>
  <c r="R20" i="28"/>
  <c r="J21" i="28"/>
  <c r="J22" i="28"/>
  <c r="J24" i="28"/>
  <c r="J20" i="28"/>
  <c r="E20" i="29"/>
  <c r="A20" i="29"/>
  <c r="M10" i="27" l="1"/>
  <c r="G10" i="29" s="1"/>
  <c r="S20" i="28"/>
  <c r="S10" i="28"/>
  <c r="B50" i="18"/>
  <c r="A30" i="18"/>
  <c r="A20" i="18"/>
  <c r="M20" i="27"/>
  <c r="O20" i="27" s="1"/>
  <c r="M30" i="27"/>
  <c r="N30" i="27" s="1"/>
  <c r="H30" i="29" s="1"/>
  <c r="C30" i="18"/>
  <c r="B20" i="18"/>
  <c r="B30" i="18"/>
  <c r="C20" i="18"/>
  <c r="K10" i="28"/>
  <c r="T10" i="28" s="1"/>
  <c r="J10" i="29" s="1"/>
  <c r="K30" i="28"/>
  <c r="T30" i="28" s="1"/>
  <c r="S30" i="28"/>
  <c r="K20" i="28"/>
  <c r="T20" i="28" s="1"/>
  <c r="F30" i="29"/>
  <c r="K10" i="27"/>
  <c r="G20" i="29" l="1"/>
  <c r="N20" i="27"/>
  <c r="H20" i="29" s="1"/>
  <c r="U20" i="28"/>
  <c r="K20" i="29" s="1"/>
  <c r="U10" i="28"/>
  <c r="V10" i="28" s="1"/>
  <c r="M10" i="29" s="1"/>
  <c r="N10" i="27"/>
  <c r="H10" i="29" s="1"/>
  <c r="O10" i="27"/>
  <c r="O30" i="27"/>
  <c r="G30" i="29"/>
  <c r="U30" i="28"/>
  <c r="K30" i="29" s="1"/>
  <c r="D10" i="18"/>
  <c r="J30" i="29"/>
  <c r="J20" i="29"/>
  <c r="D50" i="18"/>
  <c r="E50" i="18"/>
  <c r="D30" i="18" l="1"/>
  <c r="E20" i="18"/>
  <c r="V20" i="28"/>
  <c r="M20" i="29" s="1"/>
  <c r="K10" i="29"/>
  <c r="E30" i="18"/>
  <c r="V30" i="28"/>
  <c r="M30" i="29" s="1"/>
  <c r="F10" i="18"/>
  <c r="F50" i="18"/>
  <c r="D20" i="18"/>
  <c r="F30" i="18" l="1"/>
  <c r="E10" i="18"/>
  <c r="F20" i="18"/>
  <c r="I37" i="5"/>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9" authorId="0" shapeId="0" xr:uid="{00000000-0006-0000-0500-00000100000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<sst xmlns="http://schemas.openxmlformats.org/spreadsheetml/2006/main" count="904" uniqueCount="557">
  <si>
    <t xml:space="preserve"> MAPA DE RIESGOS SIGCMA</t>
  </si>
  <si>
    <t>DEPENDENCIA (Unidad misional del CSJ o Unidad de la DEAJ o Seccional o CSJ en caso de despachos judiciales certificados)</t>
  </si>
  <si>
    <t>CONSEJO SECCIONAL DE LA JUDICATURA DEL CESAR</t>
  </si>
  <si>
    <t>PROCESO (indique el tipo de proceso si es Estratégico. Misional, Apoyo, Evaluación y Mejora y especifique el nombre del proceso)</t>
  </si>
  <si>
    <t>MEJORAMIENTO DEL SISTEMA INTEGRADO SIGCMA</t>
  </si>
  <si>
    <t>CONSEJO SUPERIOR DE LA JUDICATURA</t>
  </si>
  <si>
    <t>CONSEJO SECCIONAL DE LA JUDICATURA</t>
  </si>
  <si>
    <t>X</t>
  </si>
  <si>
    <t>DIRECCIÓN SECCIONAL DE ADMINISTRACIÓN JUDICIAL</t>
  </si>
  <si>
    <t>DESPACHO JUDICIAL CERTIFICADO</t>
  </si>
  <si>
    <t>FECHA</t>
  </si>
  <si>
    <r>
      <rPr>
        <b/>
        <sz val="10"/>
        <color rgb="FF000000"/>
        <rFont val="Arial"/>
        <family val="2"/>
      </rPr>
      <t xml:space="preserve">DILIGENCIAMIENTO: 03 ABRIL DE 2025
</t>
    </r>
    <r>
      <rPr>
        <b/>
        <i/>
        <u/>
        <sz val="10"/>
        <color rgb="FF000000"/>
        <rFont val="Arial"/>
        <family val="2"/>
      </rPr>
      <t>ACTUALIZACIÓN: 21 JULIO 2025</t>
    </r>
  </si>
  <si>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</si>
  <si>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</si>
  <si>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</si>
  <si>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</si>
  <si>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</si>
  <si>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</si>
  <si>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</si>
  <si>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</si>
  <si>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</si>
  <si>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</si>
  <si>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</si>
  <si>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</si>
  <si>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</si>
  <si>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</si>
  <si>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</si>
  <si>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</si>
  <si>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Consejo Seccional de la Judicatura del Cesar</t>
  </si>
  <si>
    <t xml:space="preserve">PROCESO </t>
  </si>
  <si>
    <t>DEPENDENCIA ADMINISTRATIVA O JUDICIAL</t>
  </si>
  <si>
    <t>Dependencia Administrativa</t>
  </si>
  <si>
    <t>OBJETIVO DEL PROCESO</t>
  </si>
  <si>
    <t>MAPA DE PROCESOS CONSEJO SUPERIOR DE LA JUDICATURA</t>
  </si>
  <si>
    <t>PROCESOS DEPENDENCIA JUDICIALES CERTIFICADAS</t>
  </si>
  <si>
    <t>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Gestión  de calidad, Medio Ambiente , Seguridad y Salud   en el Trabajo, ciberseguridad y del SGAS.</t>
  </si>
  <si>
    <t>N/A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</si>
  <si>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</si>
  <si>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</si>
  <si>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</si>
  <si>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</si>
  <si>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</si>
  <si>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</si>
  <si>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</si>
  <si>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</si>
  <si>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</si>
  <si>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</si>
  <si>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</si>
  <si>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2025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</si>
  <si>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</si>
  <si>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</si>
  <si>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</si>
  <si>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</si>
  <si>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</si>
  <si>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</si>
  <si>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</si>
  <si>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</si>
  <si>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en algunos municipios del departamento del Cesar a causa de fluctuaciones en el servicio de energía.</t>
  </si>
  <si>
    <t>Articulación interjurisdiccional entre el sistema de justicia seccional y la jurisdicción especial indígena de la región promoviendo el acceso igualitario al servicio de justicia.</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</si>
  <si>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</si>
  <si>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</si>
  <si>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</si>
  <si>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</si>
  <si>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</si>
  <si>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</si>
  <si>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</si>
  <si>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</si>
  <si>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</si>
  <si>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</si>
  <si>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</si>
  <si>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</si>
  <si>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</si>
  <si>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</si>
  <si>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</si>
  <si>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</si>
  <si>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</si>
  <si>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</si>
  <si>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</si>
  <si>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Informalidad en la región para todo lo asociado a recicladores de oficio</t>
  </si>
  <si>
    <t>Baja oferta de gestores ambientales para el tratamiento de RESPEL y RAEE's en la región.</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</si>
  <si>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</si>
  <si>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</si>
  <si>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</si>
  <si>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</si>
  <si>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</si>
  <si>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</si>
  <si>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</si>
  <si>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</si>
  <si>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</si>
  <si>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</si>
  <si>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</si>
  <si>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</si>
  <si>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</si>
  <si>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Buena articulación y trabajo en equipo entre el Consejo Seccional y la Dirección Seccional</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</si>
  <si>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</si>
  <si>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</si>
  <si>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</si>
  <si>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</si>
  <si>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</si>
  <si>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</si>
  <si>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</si>
  <si>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</si>
  <si>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</si>
  <si>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</si>
  <si>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</si>
  <si>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</si>
  <si>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</si>
  <si>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</si>
  <si>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</si>
  <si>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</si>
  <si>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</si>
  <si>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</si>
  <si>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</si>
  <si>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</si>
  <si>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</si>
  <si>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</si>
  <si>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</si>
  <si>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</si>
  <si>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</si>
  <si>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</si>
  <si>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</si>
  <si>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</si>
  <si>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</si>
  <si>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</si>
  <si>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</si>
  <si>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</si>
  <si>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</si>
  <si>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</si>
  <si>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</si>
  <si>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</si>
  <si>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</si>
  <si>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</si>
  <si>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</si>
  <si>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</si>
  <si>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</si>
  <si>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</si>
  <si>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</si>
  <si>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</si>
  <si>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Priorización en materia de gestión documental en la seccional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</si>
  <si>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</si>
  <si>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</si>
  <si>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</si>
  <si>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Mantenimiento, reparación y adecuación de la infraestructura física en sedes propias y en comodato en los municipios (Curumaní, Chiriguaná, La Jagua de Ibirico, Chimichagua, Valledupar, Aguachica, La Gloria, Codazzi, Tamalameque y Manaure) para cumplir las condiciones mínimas de seguridad de los servidores judiciales</t>
  </si>
  <si>
    <t>Ampliación del Palacio de Justicia de Valledupar mediante la construcción de una segunda torre con la que se busca agrupar en una misma sede, el mayor número de despachos judiciales para facilitar el acceso al servicio de justicia de los usuarios.</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</si>
  <si>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</si>
  <si>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</si>
  <si>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</si>
  <si>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</si>
  <si>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</si>
  <si>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</si>
  <si>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</si>
  <si>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</si>
  <si>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</si>
  <si>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</si>
  <si>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</si>
  <si>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</si>
  <si>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</si>
  <si>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</si>
  <si>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</si>
  <si>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Publicación mensuales de boletines judiciales a través de los cuales se difunden información administrativa y judicial para los usuarios de la seccional.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</si>
  <si>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</si>
  <si>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</si>
  <si>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</si>
  <si>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</si>
  <si>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Baja implementación en sistemas ahorradores de agua  y energía en sedes judiciales y administrativas</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</si>
  <si>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</si>
  <si>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</si>
  <si>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</si>
  <si>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</si>
  <si>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</si>
  <si>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No contar con un profesional que tenga un perfil ambiental en la planta del personal permanente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</si>
  <si>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</si>
  <si>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</si>
  <si>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</si>
  <si>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</si>
  <si>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</si>
  <si>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</si>
  <si>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</si>
  <si>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</si>
  <si>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</si>
  <si>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</si>
  <si>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</si>
  <si>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</si>
  <si>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</si>
  <si>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</si>
  <si>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</si>
  <si>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</si>
  <si>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</si>
  <si>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</si>
  <si>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</si>
  <si>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</si>
  <si>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Realizar seguimiento al plan de acción y realizar el reporte oportuno</t>
  </si>
  <si>
    <t>Implementar mecanismos para la retroalimentación de las  partes interesadas</t>
  </si>
  <si>
    <t>1, 12, 34</t>
  </si>
  <si>
    <t>Mantener, actualizar y documentar  el Sistema Integrado de Gestión SIGCMA, en el contexto especifico</t>
  </si>
  <si>
    <t>1,10,13,16,17,19</t>
  </si>
  <si>
    <t>Realización de capacitaciones en tablas de retención documental (TRD)</t>
  </si>
  <si>
    <t>24,25,29</t>
  </si>
  <si>
    <t>Hacer uso de la información y de las herramientas tecnológicas dispuestas para la prestación del servicios</t>
  </si>
  <si>
    <t>13,14,15,16,28</t>
  </si>
  <si>
    <t>Realizar identificación y cumplimiento de los requisitos legales y reglamentarios</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</si>
  <si>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</si>
  <si>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</si>
  <si>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</si>
  <si>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</si>
  <si>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</si>
  <si>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</si>
  <si>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</si>
  <si>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</si>
  <si>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</si>
  <si>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</si>
  <si>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</si>
  <si>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</si>
  <si>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</si>
  <si>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</si>
  <si>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</si>
  <si>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</si>
  <si>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</si>
  <si>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</si>
  <si>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</si>
  <si>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</si>
  <si>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</si>
  <si>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</si>
  <si>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</si>
  <si>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</si>
  <si>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</si>
  <si>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</si>
  <si>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</si>
  <si>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</si>
  <si>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</si>
  <si>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</si>
  <si>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</si>
  <si>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</si>
  <si>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</si>
  <si>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</si>
  <si>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</si>
  <si>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</si>
  <si>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</si>
  <si>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</si>
  <si>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</si>
  <si>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</si>
  <si>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</si>
  <si>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</si>
  <si>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</si>
  <si>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</si>
  <si>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</si>
  <si>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</si>
  <si>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</si>
  <si>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</si>
  <si>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</si>
  <si>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</si>
  <si>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</si>
  <si>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</si>
  <si>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</si>
  <si>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</si>
  <si>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</si>
  <si>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</si>
  <si>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</si>
  <si>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</si>
  <si>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</si>
  <si>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</si>
  <si>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</si>
  <si>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</si>
  <si>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</si>
  <si>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</si>
  <si>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</si>
  <si>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</si>
  <si>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</si>
  <si>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</si>
  <si>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</si>
  <si>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</si>
  <si>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</si>
  <si>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</si>
  <si>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</si>
  <si>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</si>
  <si>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</si>
  <si>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MEJORAMIENTO DEL SISTEMA INTEGRADO DE GESTIÓN  CONTROL  DE LA  CALIDAD  Y EL MEDIO AMBIENTE</t>
  </si>
  <si>
    <t>Objetivo:</t>
  </si>
  <si>
    <t>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Gestión  de calidad, Medio Ambiente , Seguridad Salud   en el Trabajo, Ciberseguridad y Antisoborno</t>
  </si>
  <si>
    <t>Alcance:</t>
  </si>
  <si>
    <t>Nivel Central - Seccional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</si>
  <si>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</si>
  <si>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</si>
  <si>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</si>
  <si>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</si>
  <si>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</si>
  <si>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</si>
  <si>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</si>
  <si>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</si>
  <si>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</si>
  <si>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</si>
  <si>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</si>
  <si>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</si>
  <si>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</si>
  <si>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</si>
  <si>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</si>
  <si>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</si>
  <si>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materiliza el riesgo? </t>
  </si>
  <si>
    <t>IMPACTO</t>
  </si>
  <si>
    <t>CALIFICACION DEL RIESGO</t>
  </si>
  <si>
    <t xml:space="preserve">El Sistema Integrado de Gestión (SIGCMA) no aporte  al mejoramiento institucional. </t>
  </si>
  <si>
    <t>Que  la implementación de los sistemas  de gestión no cumpla con sus objetivos al no  contribuir con el mejoramiento institucional y no logre  la eficacia, la eficiencia, la efectividad y  transparencia  de los procesos.</t>
  </si>
  <si>
    <t xml:space="preserve">Incumplimiento de los  planes de accion </t>
  </si>
  <si>
    <t>Afectación de reputacion,imagén,  credibilidad, satisfacción de usuarios y PI</t>
  </si>
  <si>
    <t xml:space="preserve">De la entidad, seccional, despachos a nivel departamental </t>
  </si>
  <si>
    <t>Metodologias no adecuadas</t>
  </si>
  <si>
    <t>Incumplimiento de las metas establecidas</t>
  </si>
  <si>
    <t>Incumplimiento del 20% de los indicadores del proceso</t>
  </si>
  <si>
    <t>Falta de seguimiento y control</t>
  </si>
  <si>
    <t>Insuficiencia de personal</t>
  </si>
  <si>
    <t>Falta de planificación</t>
  </si>
  <si>
    <t>Debilidades en la  divulgación de los lineamientos del SIGCMA</t>
  </si>
  <si>
    <t xml:space="preserve">Fallas en la comunicación </t>
  </si>
  <si>
    <t>Las auditorias internas del SIGCMA  no contribuyan al mejoramiento del sistema integrado.</t>
  </si>
  <si>
    <t>Cuando  en la preparación y presentación de resultados de la auditoria interna del SIGCMA se  emiten informes y/o  conceptos inexactos con los requisitos de las normas aplicables, inoportunos, no confiables,  sin utilidad,  sin objetividad..</t>
  </si>
  <si>
    <t>Planificacion no adecuada</t>
  </si>
  <si>
    <t>Falta de experiencia y capacitación de los auditores</t>
  </si>
  <si>
    <t>Personal insuficiente</t>
  </si>
  <si>
    <t xml:space="preserve">No participación activa de los auditados </t>
  </si>
  <si>
    <t>Debilidad en el seguimiento de los hallazgos</t>
  </si>
  <si>
    <t xml:space="preserve">Desactualización de los documentos del sistema </t>
  </si>
  <si>
    <t xml:space="preserve">Se usen o se mantengan publicados  documentos desactualizados, no vigentes o no controlados </t>
  </si>
  <si>
    <t>Falta de control</t>
  </si>
  <si>
    <t>Falta de personal</t>
  </si>
  <si>
    <t>Debilidades en la  metodologia</t>
  </si>
  <si>
    <t>Corrupción</t>
  </si>
  <si>
    <t>Posibilidad de actos indebidos de  los servidores judiciales debido a  la carencia en transparencia, ética y valores</t>
  </si>
  <si>
    <t>1.Insuficientes programas de capacitación para la toma de conciencia debido al desconocimiento de la ley anti soborno (ISO 37001:2016), Plan Anticorrupción y  de los  valores y principios propios de la entidad.</t>
  </si>
  <si>
    <t xml:space="preserve">De la entidad y sector justicia a nivel nacional </t>
  </si>
  <si>
    <t xml:space="preserve">PARA LOS RIESGOS DE CORRUPCIÓN POR POLÍTICA EL IMPACTO SIEMPRE SERÁ MAYOR O CATASTRÓFICO Y SU REDACCIÓN  DEBE CONSERVAR EL MODELO PROPUESTO </t>
  </si>
  <si>
    <t xml:space="preserve">2. Desconocimiento del Código de Ética y Buen Gobierno.    </t>
  </si>
  <si>
    <t>3.Carencia de compromiso  y transparencia de los servidores judiciales con la Entidad.</t>
  </si>
  <si>
    <t>4.Deficiencia del control y seguimiento de la gestión ejercida por los servidores judiciales.</t>
  </si>
  <si>
    <t xml:space="preserve">5.Obtención de beneficios propios </t>
  </si>
  <si>
    <t xml:space="preserve">Ofrecer, prometer, entregar, aceptar o solicitar una ventaja indebida para preparar o presentar Informes con datos inexactos, inoportunos y no confiables en el ejercicio de la Auditoría Interna  que permita favorecer intereses personales o de terceros.
</t>
  </si>
  <si>
    <t>Posibilidad que en la preparación y presentación de resultados de monitoreo y evaluación, intencionalmente se emitan informes con resultados inexactos, inoportunos, no confiables,  sin utilidad,  sin objetividad en el ejercicio de la Auditoría Interna que obedezcan a intereses particulares y no institucionales.</t>
  </si>
  <si>
    <t>1. Falta de ética de los servidores públicos (Debilidades en principios y valores)</t>
  </si>
  <si>
    <t>2. Falta de ética de terceros interesados  (Debilidades principios y valores)</t>
  </si>
  <si>
    <t>3. Debilidades en la aplicación de controles de calidad en los informes de Auditoría.</t>
  </si>
  <si>
    <t xml:space="preserve">4. Inaplicación o incumplimiento por parte de los auditores, de los principios y reglas de conducta establecidos en el Código de Ética </t>
  </si>
  <si>
    <t xml:space="preserve">MATRIZ DE RIESGOS </t>
  </si>
  <si>
    <t>Nivel Central - Nivel Seccional</t>
  </si>
  <si>
    <t>}</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</si>
  <si>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</si>
  <si>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</si>
  <si>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</si>
  <si>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</si>
  <si>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</si>
  <si>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</si>
  <si>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</si>
  <si>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</si>
  <si>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</si>
  <si>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</si>
  <si>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</si>
  <si>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</si>
  <si>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</si>
  <si>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</si>
  <si>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</si>
  <si>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</si>
  <si>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La Coordinacion Seccional del SIGCMA Trimestralmente  revisa los planes de accion recibidos y verifica si estan completos y acorde con los lineamientos dispuestos. Si hay inconsistencias se devuelve al lider de proceso mediante correo electronico.  Como registro del control queda la comunicación enviada.</t>
  </si>
  <si>
    <t>SI</t>
  </si>
  <si>
    <t>Acciones de respuesta ante noticias que afectan la imagen de la entidad</t>
  </si>
  <si>
    <t>NO</t>
  </si>
  <si>
    <t>La Coordinacion Seccional del SIGCMA Trimestralmente  participa con los lideres de procesos en las capacitaciones realizadas por la Coord. Nacional a nivel nacional  sobre las tematicas requeridas. Si las capacitaciones  no cumplen  con el objetivo  se fortalce la  tematica y/o metodologia. Como registro del control de asistencia.</t>
  </si>
  <si>
    <t xml:space="preserve">Análisis de indicadores y acciones de mejoramiento </t>
  </si>
  <si>
    <t>No hay control para esta causa. El presupuesto es asignado por le Nivel Central.</t>
  </si>
  <si>
    <t>La Coordinacion Seccional del SIGCMA mensualmente participa en la realizacion de Comités Tecnicos  y operativos, convoca a la alta direccion y lideres de proceso a nivel seccional de manera presencial y virtual. Si no se realiza el comité, éste es reprogramado. Como registro del control queda la asistencia.</t>
  </si>
  <si>
    <t xml:space="preserve">La Coordinacion Seccional del SIGCMA mensualmente  fortalece la  cultura de comunicación abierta y trasnsparente entre la alta direccion, la  coordinacion Nacional del SIGCMA  y todas las dependencias certificadas. Convoca a la alta direccion y lideres de proceso a nivel seccional de manera presencial y virtual , si no se realizan las mesas de trabajo y/o  comités, estos se reprograman . Como registro del control queda la asistencia.
</t>
  </si>
  <si>
    <t>La Coordinacion Seccional del SIGCMA y los lideres de procesos anualmente participan en el proceso de  formacion complementaria en  Diplomados como auditores HSEQ y talleres de auditores periodicos que ofrece la Coordinacion Nacional, se prioriza las tematicas y asigna cupos para la realizacion de diplomados. Si las capacitaciones  no cumplen  con el objetivo  se fortalece la  tematica y/o metodologia.  Como registro del control de asistencia está el diploma de certificacion.</t>
  </si>
  <si>
    <t>Promover la preparación de los auditados para el proceso de auditorías internas y externas</t>
  </si>
  <si>
    <t>La Coordinacion Seccional del SIGCMA  mensualmente  adopta los lineamientos y formatos pertinentes para la formalizacion de las acciones de gestion a traves de  mesas de trabajo para el seguimiento de las acciones acordadas.  Si la metodologia es inapropiada, ésta es actualizada. Como evidencia del control queda información relevante cargada en la plataforma del SIGCMA, actas de reunion y formatos de acciones de gestion.</t>
  </si>
  <si>
    <t xml:space="preserve">La Coordinación Seccional del SIGCMA anualmente adopta los procedimientos, roles y responsabilidades en materia documental establecidos por la Coordinacion Nacional revisando y utilizando la documentacion aprobada. Si la documentacion que se viene aplicando no es idonea , ésta es actualizada. Como evidencia queda la plataforma del SIGCMA con la documentacion actualizada 
</t>
  </si>
  <si>
    <t>La Coordinacion Seccional del SIGCMA semanalmente participa en las Capacitaciones realizadas por el nivel nacional sobre las metodologías disponibles. Si las capacitaciones  no cumplen  con el objetivo  se fortalce la  tematica y/o metodologia . Como registro del control queda la lista de asistencia</t>
  </si>
  <si>
    <t xml:space="preserve">Divulgación de la norma ISO 37001:2016, Plan de Anticorrupción  formación en valores y principios propios de la entidad </t>
  </si>
  <si>
    <t>Divulgación del Código de Etica de Buen Gobierno a traves de la  página web de la Rama Judicial</t>
  </si>
  <si>
    <t xml:space="preserve">Socialización constante  del SGAS del CSJ </t>
  </si>
  <si>
    <t>Informes de Gestión seguimiento a la contratación, rendición de cuentas, Auditorias Internas, Externas de Control Interno y de entes de control.</t>
  </si>
  <si>
    <t>Realización de programas de formación, capacitación y sensibilización en temas de probidad y ética de lo público</t>
  </si>
  <si>
    <t xml:space="preserve">Socialización constante de la política del SIGCMA del CSJ </t>
  </si>
  <si>
    <t>Revisión y seguimiento por parte de la Coordinación Seccional del SIGCMA</t>
  </si>
  <si>
    <t>Divulgación del Codigo de Etica y el Codigo Iberoamericano de Etica Judicial y de los principios y valores</t>
  </si>
  <si>
    <t xml:space="preserve">MATRIZ DE RIESGOS SIGCMA </t>
  </si>
  <si>
    <t xml:space="preserve">  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Gestión  de calidad, Medio Ambiente , Seguridad Salud   en el Trabajo, Ciberseguridad y Antisoborno</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</si>
  <si>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</si>
  <si>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</si>
  <si>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</si>
  <si>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</si>
  <si>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</si>
  <si>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</si>
  <si>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</si>
  <si>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</si>
  <si>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</si>
  <si>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</si>
  <si>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</si>
  <si>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</si>
  <si>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</si>
  <si>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</si>
  <si>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</si>
  <si>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Asistir a capacitaciones  con temáticas asociadas al antisoborno</t>
  </si>
  <si>
    <t>División de calidad y medio ambiente</t>
  </si>
  <si>
    <t>Cuando sean convocadas</t>
  </si>
  <si>
    <t>Recalcar durante los nombramientos o nuevas vinculaciones a la entidad, el compromiso por mantener una buena ética laboral</t>
  </si>
  <si>
    <t>Nominadores</t>
  </si>
  <si>
    <t>En cada nombramiento o vinculación laboral</t>
  </si>
  <si>
    <t>Recordar periódicamente de manera verbal, las implicaciones y consecuencias de participar en hechos de soborno</t>
  </si>
  <si>
    <t>Líderes de dependencias administrativas y judiciales</t>
  </si>
  <si>
    <t>Trimestral</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</si>
  <si>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</si>
  <si>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</si>
  <si>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</si>
  <si>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</si>
  <si>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</si>
  <si>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</si>
  <si>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</si>
  <si>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</si>
  <si>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</si>
  <si>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</si>
  <si>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</si>
  <si>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</si>
  <si>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</si>
  <si>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</si>
  <si>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</si>
  <si>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</si>
  <si>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</si>
  <si>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</si>
  <si>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</si>
  <si>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</si>
  <si>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</si>
  <si>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</si>
  <si>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</si>
  <si>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</si>
  <si>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</si>
  <si>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 xml:space="preserve">De la entidad, seccional, despachos a nivel local o municipal </t>
  </si>
  <si>
    <t>Afectación Económica</t>
  </si>
  <si>
    <t>Moderado</t>
  </si>
  <si>
    <t>Mayor</t>
  </si>
  <si>
    <t>Interrupción o afectación en la prestación del servicio judicial</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</si>
  <si>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</si>
  <si>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</si>
  <si>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</si>
  <si>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</si>
  <si>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</si>
  <si>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</si>
  <si>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</si>
  <si>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</si>
  <si>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</si>
  <si>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</si>
  <si>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</si>
  <si>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 xml:space="preserve">Entre  0 a 48 horas habiles al año </t>
  </si>
  <si>
    <t xml:space="preserve">Entre 49 a 96 horas  habiles al año  </t>
  </si>
  <si>
    <t xml:space="preserve">Entre  97 a 144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</si>
  <si>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</si>
  <si>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</si>
  <si>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</si>
  <si>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</si>
  <si>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</si>
  <si>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</si>
  <si>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</si>
  <si>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</si>
  <si>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</si>
  <si>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</si>
  <si>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</si>
  <si>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</si>
  <si>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</si>
  <si>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</si>
  <si>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</si>
  <si>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</si>
  <si>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</si>
  <si>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</si>
  <si>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</si>
  <si>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</si>
  <si>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</si>
  <si>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</si>
  <si>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</si>
  <si>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</si>
  <si>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</si>
  <si>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</si>
  <si>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</si>
  <si>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</si>
  <si>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</si>
  <si>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</si>
  <si>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</si>
  <si>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</si>
  <si>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</si>
  <si>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</si>
  <si>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</si>
  <si>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</si>
  <si>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</si>
  <si>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</si>
  <si>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</si>
  <si>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</si>
  <si>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</si>
  <si>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</si>
  <si>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</si>
  <si>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</si>
  <si>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</si>
  <si>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</si>
  <si>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</si>
  <si>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</si>
  <si>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</si>
  <si>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</si>
  <si>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</si>
  <si>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</si>
  <si>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</si>
  <si>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</si>
  <si>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</si>
  <si>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</si>
  <si>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</si>
  <si>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</si>
  <si>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</si>
  <si>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</si>
  <si>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</si>
  <si>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</si>
  <si>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 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Gestión  de calidad, Medio Ambiente , Seguridad Salud   en el Trabajo, Ciberseguridad y Antisoborno</t>
  </si>
  <si>
    <t>Nivel Nacional - Seccional</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</si>
  <si>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</si>
  <si>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</si>
  <si>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</si>
  <si>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</si>
  <si>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</si>
  <si>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</si>
  <si>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</si>
  <si>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</si>
  <si>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</si>
  <si>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</si>
  <si>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</si>
  <si>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</si>
  <si>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</si>
  <si>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No se materializo el riesgo ni se evidenciaron cambios en la probabilidad de los mismos, en atencion a que los controles han sido efectivos</t>
  </si>
  <si>
    <t>Para este trimestre no se materializó este riesgo, como quiera que se mantiene  la efectividad y pertinencia de los controles</t>
  </si>
  <si>
    <t>No se materializó para este trimestre. No se consideró realizar actividades adicionales a los controles establecidos.</t>
  </si>
  <si>
    <t xml:space="preserve"> - Asistir a capacitaciones promovidas por el Nivel Central en antisoborno.
 - Recalcar durante los nombramientos o nuevas vinculaciones a la entidad, el compromiso por mantener una buena ética laboral.
 - Recordar periódicamente de manera verbal, las implicaciones y consecuencias de participar en hechos de soborno</t>
  </si>
  <si>
    <t>Para este trimestre no se materializó el riesgo. Los controles que se han venido implementando han sido efectivos. No hay denuncias asociadas a presuntos comportamientos de corrupción</t>
  </si>
  <si>
    <t>Para este trimestre no se materializó el riesgo. Los controles que se han venido implementando han sido efectivos. No hay denuncias asociadas a presuntos comportamientos de soborno.</t>
  </si>
  <si>
    <t>ANÁLISIS DEL RESULTADO FINAL 
2 TRIMESTRE</t>
  </si>
  <si>
    <t>No se materializo el riesgo ni se evidenciaron cambios en la probabilidad de los mismos, en atencion a que los controles han sido efectivos. Se están desarrollando acciones de mejora principalmente en el area de Seguridad y Salud en el Trabajo</t>
  </si>
  <si>
    <t>Para este trimestre no se materializó este riesgo, como quiera que se mantiene la efectividad y pertinencia de los controles. La seccional no fue escogida para las auditorías internas de calidad. Para el caso del area SST, se dejaron varias oportunidades de mejora que se vienen trabajando.</t>
  </si>
  <si>
    <t>No se materializó para este trimestre. No se consideró realizar actividades adicionales a los controles establecidos. Se hace la respectiva verificación de los formatos actualizados revisando periódicamente el micrositio del SIGCMA. Adicionalmente, se tiene constante comunicación con la División de Calidad y Medio ambiente que proporciona las directrices a implementarse, incluyendo documentación vigente.</t>
  </si>
  <si>
    <t>Acuerdo PSAA14 - 10160 Plan de gestión ambiental de la Rama Judicial que promueve el cumplimiento de programas de ahorro y uso eficiente de energía y agua, gestión de emisiones atmosféricas, gestión integral de residuos sólidos, compras públicas amigables con el ambiente, construcción de edificaciones ambientalmente sostenibles.</t>
  </si>
  <si>
    <t>Mantener la certificación operaciones bioseguras: Sellos de bioseguridad huella de confianza</t>
  </si>
  <si>
    <t>Participación virtual es los espacios de sensibilización ambiental, como el Día SIGCMA</t>
  </si>
  <si>
    <t>Encuentro nacional del SIGCMA</t>
  </si>
  <si>
    <t>Afectaciones causadas por el cambio climático</t>
  </si>
  <si>
    <t>Implementar sistmas fotovoltaicos en algunas sedes de la Rama Judicial</t>
  </si>
  <si>
    <t>3,10,16</t>
  </si>
  <si>
    <t>38,39,41,42,43</t>
  </si>
  <si>
    <t>30,31,32,33,34, 35</t>
  </si>
  <si>
    <t>19, 23</t>
  </si>
  <si>
    <t>Motivar a los servidores judiciales en la Implementación del plan de gestión ambiental en cada sede administrativa o judicial y que a la vez permita apoyar la lucha de la institución frente al cambio climático</t>
  </si>
  <si>
    <t>19, 20</t>
  </si>
  <si>
    <t>4,5,6,7,9,16,17,19,21,22,24,40</t>
  </si>
  <si>
    <t>13,14,15</t>
  </si>
  <si>
    <t>29,30,31,36</t>
  </si>
  <si>
    <t>6, 11, 22</t>
  </si>
  <si>
    <t>6, 15, 39</t>
  </si>
  <si>
    <t>12, 15</t>
  </si>
  <si>
    <t>Mejoramiento del SIGCMA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</si>
</sst>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240A]d&quot; de &quot;mmmm&quot; de &quot;yyyy;@"/>
    <numFmt numFmtId="165" formatCode="0.0"/>
  </numFmts>
  <fonts count="93">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color theme="1"/>
      <name val="Arial"/>
      <family val="2"/>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sz val="26"/>
      <name val="Arial"/>
      <family val="2"/>
    </font>
    <font>
      <sz val="11"/>
      <color theme="1"/>
      <name val="Calibri"/>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theme="0"/>
      <name val="Arial"/>
      <family val="2"/>
    </font>
    <font>
      <sz val="10"/>
      <color rgb="FFC00000"/>
      <name val="Arial"/>
      <family val="2"/>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b/>
      <sz val="10"/>
      <color rgb="FFFF0000"/>
      <name val="Arial"/>
      <family val="2"/>
    </font>
    <font>
      <b/>
      <sz val="8"/>
      <color rgb="FF000000"/>
      <name val="Times New Roman"/>
      <family val="1"/>
    </font>
    <font>
      <b/>
      <sz val="8"/>
      <color rgb="FF767171"/>
      <name val="Times New Roman"/>
      <family val="1"/>
    </font>
    <font>
      <sz val="11"/>
      <color theme="1"/>
      <name val="Belyrium"/>
    </font>
    <font>
      <sz val="14"/>
      <color theme="1"/>
      <name val="Arial"/>
      <family val="2"/>
    </font>
    <font>
      <sz val="11"/>
      <color rgb="FFC00000"/>
      <name val="Calibri"/>
      <family val="2"/>
      <scheme val="minor"/>
    </font>
    <font>
      <sz val="22"/>
      <color theme="1"/>
      <name val="Calibri"/>
      <family val="2"/>
      <scheme val="minor"/>
    </font>
    <font>
      <sz val="12"/>
      <name val="Azo Sans Medium"/>
    </font>
    <font>
      <b/>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10"/>
      <color rgb="FF000000"/>
      <name val="Arial"/>
      <family val="2"/>
    </font>
    <font>
      <b/>
      <i/>
      <u/>
      <sz val="10"/>
      <color rgb="FF000000"/>
      <name val="Arial"/>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
      <patternFill patternType="solid">
        <fgColor theme="9"/>
        <bgColor indexed="64"/>
      </patternFill>
    </fill>
  </fills>
  <borders count="16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style="thick">
        <color theme="0"/>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ck">
        <color theme="0"/>
      </left>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thin">
        <color theme="1"/>
      </bottom>
      <diagonal/>
    </border>
    <border>
      <left/>
      <right style="dashed">
        <color theme="9" tint="-0.24994659260841701"/>
      </right>
      <top style="dashed">
        <color theme="9" tint="-0.24994659260841701"/>
      </top>
      <bottom/>
      <diagonal/>
    </border>
    <border>
      <left style="medium">
        <color indexed="64"/>
      </left>
      <right/>
      <top style="medium">
        <color indexed="64"/>
      </top>
      <bottom style="thick">
        <color theme="0"/>
      </bottom>
      <diagonal/>
    </border>
    <border>
      <left/>
      <right/>
      <top style="medium">
        <color indexed="64"/>
      </top>
      <bottom style="thick">
        <color theme="0"/>
      </bottom>
      <diagonal/>
    </border>
    <border>
      <left/>
      <right style="thick">
        <color theme="0"/>
      </right>
      <top style="medium">
        <color indexed="64"/>
      </top>
      <bottom style="thick">
        <color theme="0"/>
      </bottom>
      <diagonal/>
    </border>
    <border>
      <left style="thick">
        <color theme="0"/>
      </left>
      <right style="thick">
        <color theme="0"/>
      </right>
      <top style="medium">
        <color indexed="64"/>
      </top>
      <bottom style="thick">
        <color theme="0"/>
      </bottom>
      <diagonal/>
    </border>
    <border>
      <left style="thick">
        <color theme="0"/>
      </left>
      <right style="thick">
        <color theme="0"/>
      </right>
      <top style="medium">
        <color indexed="64"/>
      </top>
      <bottom/>
      <diagonal/>
    </border>
    <border>
      <left style="thick">
        <color theme="0"/>
      </left>
      <right/>
      <top style="medium">
        <color indexed="64"/>
      </top>
      <bottom style="thick">
        <color theme="0"/>
      </bottom>
      <diagonal/>
    </border>
    <border>
      <left style="thick">
        <color theme="0"/>
      </left>
      <right style="medium">
        <color indexed="64"/>
      </right>
      <top style="medium">
        <color indexed="64"/>
      </top>
      <bottom style="thick">
        <color theme="0"/>
      </bottom>
      <diagonal/>
    </border>
    <border>
      <left style="medium">
        <color indexed="64"/>
      </left>
      <right style="thick">
        <color theme="0"/>
      </right>
      <top style="thick">
        <color theme="0"/>
      </top>
      <bottom style="thick">
        <color theme="0"/>
      </bottom>
      <diagonal/>
    </border>
    <border>
      <left style="thick">
        <color theme="0"/>
      </left>
      <right style="medium">
        <color indexed="64"/>
      </right>
      <top style="thick">
        <color theme="0"/>
      </top>
      <bottom style="thick">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right style="thin">
        <color theme="1"/>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bottom/>
      <diagonal/>
    </border>
    <border>
      <left style="thin">
        <color rgb="FF000000"/>
      </left>
      <right style="thin">
        <color indexed="64"/>
      </right>
      <top/>
      <bottom style="medium">
        <color indexed="64"/>
      </bottom>
      <diagonal/>
    </border>
    <border>
      <left style="thin">
        <color indexed="64"/>
      </left>
      <right style="thin">
        <color indexed="64"/>
      </right>
      <top style="thick">
        <color theme="0"/>
      </top>
      <bottom/>
      <diagonal/>
    </border>
    <border>
      <left/>
      <right/>
      <top/>
      <bottom style="hair">
        <color rgb="FF4DC0E3"/>
      </bottom>
      <diagonal/>
    </border>
    <border>
      <left style="dotted">
        <color rgb="FF4DC0E3"/>
      </left>
      <right style="dotted">
        <color rgb="FF4DC0E3"/>
      </right>
      <top/>
      <bottom style="thin">
        <color rgb="FF4DC0E3"/>
      </bottom>
      <diagonal/>
    </border>
    <border>
      <left style="dotted">
        <color rgb="FF4DC0E3"/>
      </left>
      <right/>
      <top style="dotted">
        <color rgb="FF4DC0E3"/>
      </top>
      <bottom style="thin">
        <color rgb="FF4DC0E3"/>
      </bottom>
      <diagonal/>
    </border>
  </borders>
  <cellStyleXfs count="5">
    <xf numFmtId="0" fontId="0" fillId="0" borderId="0"/>
    <xf numFmtId="0" fontId="8" fillId="0" borderId="0"/>
    <xf numFmtId="0" fontId="9" fillId="0" borderId="0"/>
    <xf numFmtId="43" fontId="40" fillId="0" borderId="0" applyFont="0" applyFill="0" applyBorder="0" applyAlignment="0" applyProtection="0"/>
    <xf numFmtId="9" fontId="40" fillId="0" borderId="0" applyFont="0" applyFill="0" applyBorder="0" applyAlignment="0" applyProtection="0"/>
  </cellStyleXfs>
  <cellXfs count="685">
    <xf numFmtId="0" fontId="0" fillId="0" borderId="0" xfId="0"/>
    <xf numFmtId="0" fontId="1" fillId="3" borderId="0" xfId="0" applyFont="1" applyFill="1"/>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24" fillId="0" borderId="0" xfId="0" applyFont="1"/>
    <xf numFmtId="0" fontId="18" fillId="3" borderId="0" xfId="0" applyFont="1" applyFill="1"/>
    <xf numFmtId="0" fontId="11" fillId="3" borderId="0" xfId="0" applyFont="1" applyFill="1"/>
    <xf numFmtId="0" fontId="30" fillId="3" borderId="0" xfId="0" applyFont="1" applyFill="1"/>
    <xf numFmtId="0" fontId="30"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24" fillId="0" borderId="8" xfId="0" applyFont="1" applyBorder="1" applyAlignment="1">
      <alignment horizontal="left" vertical="center" wrapText="1"/>
    </xf>
    <xf numFmtId="0" fontId="13" fillId="0" borderId="0" xfId="0" applyFont="1" applyAlignment="1" applyProtection="1">
      <alignment vertical="center"/>
      <protection locked="0"/>
    </xf>
    <xf numFmtId="0" fontId="35" fillId="0" borderId="0" xfId="0" applyFont="1" applyAlignment="1" applyProtection="1">
      <alignment horizontal="center" vertical="center"/>
      <protection locked="0"/>
    </xf>
    <xf numFmtId="0" fontId="13" fillId="0" borderId="0" xfId="0" applyFont="1"/>
    <xf numFmtId="0" fontId="0" fillId="0" borderId="0" xfId="0" applyProtection="1">
      <protection locked="0"/>
    </xf>
    <xf numFmtId="0" fontId="37" fillId="16" borderId="40" xfId="0" applyFont="1" applyFill="1" applyBorder="1" applyAlignment="1" applyProtection="1">
      <alignment horizontal="center" vertical="center" textRotation="90"/>
      <protection locked="0"/>
    </xf>
    <xf numFmtId="0" fontId="38" fillId="4" borderId="40" xfId="0" applyFont="1" applyFill="1" applyBorder="1" applyAlignment="1">
      <alignment horizontal="center" vertical="center" wrapText="1"/>
    </xf>
    <xf numFmtId="0" fontId="13" fillId="3" borderId="0" xfId="0" applyFont="1" applyFill="1" applyAlignment="1" applyProtection="1">
      <alignment vertical="center"/>
      <protection locked="0"/>
    </xf>
    <xf numFmtId="0" fontId="35" fillId="3" borderId="0" xfId="0" applyFont="1" applyFill="1" applyAlignment="1" applyProtection="1">
      <alignment horizontal="center" vertical="center"/>
      <protection locked="0"/>
    </xf>
    <xf numFmtId="0" fontId="13" fillId="3" borderId="0" xfId="0" applyFont="1" applyFill="1"/>
    <xf numFmtId="0" fontId="37" fillId="4" borderId="40" xfId="0" applyFont="1" applyFill="1" applyBorder="1" applyAlignment="1" applyProtection="1">
      <alignment vertical="center" wrapText="1"/>
      <protection locked="0"/>
    </xf>
    <xf numFmtId="0" fontId="37" fillId="4" borderId="40" xfId="0" applyFont="1" applyFill="1" applyBorder="1" applyAlignment="1" applyProtection="1">
      <alignment horizontal="center" vertical="center" wrapText="1"/>
      <protection locked="0"/>
    </xf>
    <xf numFmtId="2" fontId="0" fillId="0" borderId="0" xfId="0" applyNumberFormat="1"/>
    <xf numFmtId="4" fontId="0" fillId="0" borderId="25" xfId="0" applyNumberFormat="1" applyBorder="1" applyAlignment="1">
      <alignment vertical="center" wrapText="1"/>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43" fontId="0" fillId="3" borderId="0" xfId="3" applyFont="1" applyFill="1"/>
    <xf numFmtId="0" fontId="11" fillId="3" borderId="8" xfId="0" applyFont="1" applyFill="1" applyBorder="1"/>
    <xf numFmtId="0" fontId="32" fillId="0" borderId="8" xfId="0" applyFont="1" applyBorder="1" applyAlignment="1">
      <alignment horizontal="center" vertical="center" wrapText="1"/>
    </xf>
    <xf numFmtId="0" fontId="16" fillId="13" borderId="8" xfId="0" applyFont="1" applyFill="1" applyBorder="1" applyAlignment="1" applyProtection="1">
      <alignment horizontal="center" vertical="center" wrapText="1" readingOrder="1"/>
      <protection hidden="1"/>
    </xf>
    <xf numFmtId="0" fontId="16" fillId="18" borderId="8" xfId="0" applyFont="1" applyFill="1" applyBorder="1" applyAlignment="1" applyProtection="1">
      <alignment horizontal="center" vertical="center" wrapText="1" readingOrder="1"/>
      <protection hidden="1"/>
    </xf>
    <xf numFmtId="0" fontId="16" fillId="7" borderId="8" xfId="0" applyFont="1" applyFill="1" applyBorder="1" applyAlignment="1" applyProtection="1">
      <alignment horizontal="center" vertical="center" wrapText="1" readingOrder="1"/>
      <protection hidden="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34" xfId="0" applyFont="1" applyFill="1" applyBorder="1" applyAlignment="1">
      <alignment horizontal="center" vertical="center" wrapText="1" readingOrder="1"/>
    </xf>
    <xf numFmtId="0" fontId="47" fillId="7" borderId="8" xfId="0" applyFont="1" applyFill="1" applyBorder="1" applyAlignment="1">
      <alignment horizontal="center" vertical="center" wrapText="1" readingOrder="1"/>
    </xf>
    <xf numFmtId="9" fontId="47" fillId="0" borderId="23" xfId="4" applyFont="1" applyBorder="1" applyAlignment="1">
      <alignment horizontal="center" vertical="center" wrapText="1" readingOrder="1"/>
    </xf>
    <xf numFmtId="0" fontId="47" fillId="0" borderId="23" xfId="0" applyFont="1" applyBorder="1" applyAlignment="1">
      <alignment horizontal="justify" vertical="center" wrapText="1" readingOrder="1"/>
    </xf>
    <xf numFmtId="1" fontId="47" fillId="0" borderId="24" xfId="3" applyNumberFormat="1" applyFont="1" applyBorder="1" applyAlignment="1">
      <alignment horizontal="center" vertical="center" wrapText="1" readingOrder="1"/>
    </xf>
    <xf numFmtId="0" fontId="47" fillId="8" borderId="8" xfId="0" applyFont="1" applyFill="1" applyBorder="1" applyAlignment="1">
      <alignment horizontal="center" vertical="center" wrapText="1" readingOrder="1"/>
    </xf>
    <xf numFmtId="0" fontId="47" fillId="9" borderId="8" xfId="0" applyFont="1" applyFill="1" applyBorder="1" applyAlignment="1">
      <alignment horizontal="center" vertical="center" wrapText="1" readingOrder="1"/>
    </xf>
    <xf numFmtId="0" fontId="47" fillId="10" borderId="8" xfId="0" applyFont="1" applyFill="1" applyBorder="1" applyAlignment="1">
      <alignment horizontal="center" vertical="center" wrapText="1" readingOrder="1"/>
    </xf>
    <xf numFmtId="0" fontId="48" fillId="11" borderId="8"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23" xfId="0" applyFont="1" applyFill="1" applyBorder="1" applyAlignment="1">
      <alignment horizontal="center" vertical="center" wrapText="1" readingOrder="1"/>
    </xf>
    <xf numFmtId="0" fontId="47" fillId="8" borderId="24" xfId="0" applyFont="1" applyFill="1" applyBorder="1" applyAlignment="1">
      <alignment horizontal="center" vertical="center" wrapText="1" readingOrder="1"/>
    </xf>
    <xf numFmtId="0" fontId="47" fillId="9" borderId="24" xfId="0" applyFont="1" applyFill="1" applyBorder="1" applyAlignment="1">
      <alignment horizontal="center" vertical="center" wrapText="1" readingOrder="1"/>
    </xf>
    <xf numFmtId="0" fontId="47" fillId="10" borderId="24" xfId="0" applyFont="1" applyFill="1" applyBorder="1" applyAlignment="1">
      <alignment horizontal="center" vertical="center" wrapText="1" readingOrder="1"/>
    </xf>
    <xf numFmtId="0" fontId="48" fillId="11" borderId="24"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77" xfId="0" applyFill="1" applyBorder="1"/>
    <xf numFmtId="0" fontId="4" fillId="3" borderId="55" xfId="0" applyFont="1" applyFill="1" applyBorder="1" applyAlignment="1">
      <alignment horizontal="center" vertical="center"/>
    </xf>
    <xf numFmtId="0" fontId="4" fillId="3" borderId="7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30" xfId="0" applyFill="1" applyBorder="1" applyAlignment="1">
      <alignment horizontal="center" vertical="center" wrapText="1"/>
    </xf>
    <xf numFmtId="0" fontId="0" fillId="3" borderId="25" xfId="0" applyFill="1" applyBorder="1" applyAlignment="1">
      <alignment horizontal="center" vertical="center" wrapText="1"/>
    </xf>
    <xf numFmtId="0" fontId="0" fillId="0" borderId="8"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8" fillId="3" borderId="8" xfId="0" applyFont="1" applyFill="1" applyBorder="1"/>
    <xf numFmtId="0" fontId="0" fillId="3" borderId="12" xfId="0" applyFill="1" applyBorder="1"/>
    <xf numFmtId="1" fontId="0" fillId="3" borderId="8" xfId="0" applyNumberFormat="1" applyFill="1" applyBorder="1" applyAlignment="1">
      <alignment horizontal="center"/>
    </xf>
    <xf numFmtId="0" fontId="44" fillId="3" borderId="8" xfId="0" applyFont="1" applyFill="1" applyBorder="1" applyAlignment="1">
      <alignment horizontal="center" vertical="center" wrapText="1"/>
    </xf>
    <xf numFmtId="0" fontId="49" fillId="3" borderId="8" xfId="0" applyFont="1" applyFill="1" applyBorder="1"/>
    <xf numFmtId="1" fontId="47" fillId="0" borderId="8" xfId="3" applyNumberFormat="1" applyFont="1" applyBorder="1" applyAlignment="1">
      <alignment horizontal="center" vertical="center" wrapText="1" readingOrder="1"/>
    </xf>
    <xf numFmtId="1" fontId="47" fillId="0" borderId="92" xfId="3" applyNumberFormat="1" applyFont="1" applyBorder="1" applyAlignment="1">
      <alignment horizontal="center" vertical="center" wrapText="1" readingOrder="1"/>
    </xf>
    <xf numFmtId="0" fontId="47" fillId="7" borderId="93" xfId="0" applyFont="1" applyFill="1" applyBorder="1" applyAlignment="1">
      <alignment horizontal="center" vertical="center" wrapText="1" readingOrder="1"/>
    </xf>
    <xf numFmtId="0" fontId="47" fillId="8" borderId="94" xfId="0" applyFont="1" applyFill="1" applyBorder="1" applyAlignment="1">
      <alignment horizontal="center" vertical="center" wrapText="1" readingOrder="1"/>
    </xf>
    <xf numFmtId="0" fontId="47" fillId="9" borderId="94" xfId="0" applyFont="1" applyFill="1" applyBorder="1" applyAlignment="1">
      <alignment horizontal="center" vertical="center" wrapText="1" readingOrder="1"/>
    </xf>
    <xf numFmtId="0" fontId="47" fillId="10" borderId="94" xfId="0" applyFont="1" applyFill="1" applyBorder="1" applyAlignment="1">
      <alignment horizontal="center" vertical="center" wrapText="1" readingOrder="1"/>
    </xf>
    <xf numFmtId="0" fontId="48" fillId="11" borderId="94" xfId="0" applyFont="1" applyFill="1" applyBorder="1" applyAlignment="1">
      <alignment horizontal="center" vertical="center" wrapText="1" readingOrder="1"/>
    </xf>
    <xf numFmtId="0" fontId="47" fillId="0" borderId="23" xfId="0" applyFont="1" applyBorder="1" applyAlignment="1">
      <alignment horizontal="left" vertical="center" wrapText="1" readingOrder="1"/>
    </xf>
    <xf numFmtId="0" fontId="0" fillId="3" borderId="87" xfId="0" applyFill="1" applyBorder="1"/>
    <xf numFmtId="0" fontId="0" fillId="3" borderId="90" xfId="0" applyFill="1" applyBorder="1"/>
    <xf numFmtId="0" fontId="0" fillId="3" borderId="91" xfId="0" applyFill="1" applyBorder="1"/>
    <xf numFmtId="0" fontId="0" fillId="3" borderId="13" xfId="0" applyFill="1" applyBorder="1"/>
    <xf numFmtId="0" fontId="0" fillId="3" borderId="14" xfId="0" applyFill="1" applyBorder="1"/>
    <xf numFmtId="0" fontId="16" fillId="14" borderId="85" xfId="0" applyFont="1" applyFill="1" applyBorder="1" applyAlignment="1" applyProtection="1">
      <alignment horizontal="center" vertical="center" wrapText="1" readingOrder="1"/>
      <protection hidden="1"/>
    </xf>
    <xf numFmtId="0" fontId="0" fillId="3" borderId="20" xfId="0" applyFill="1" applyBorder="1"/>
    <xf numFmtId="0" fontId="32" fillId="0" borderId="20" xfId="0" applyFont="1" applyBorder="1" applyAlignment="1">
      <alignment horizontal="center" vertical="center" wrapText="1"/>
    </xf>
    <xf numFmtId="0" fontId="32" fillId="0" borderId="89" xfId="0" applyFont="1" applyBorder="1" applyAlignment="1">
      <alignment horizontal="center" vertical="center" wrapText="1"/>
    </xf>
    <xf numFmtId="0" fontId="56" fillId="0" borderId="0" xfId="0" applyFont="1" applyAlignment="1" applyProtection="1">
      <alignment horizontal="center" vertical="center" wrapText="1" readingOrder="1"/>
      <protection hidden="1"/>
    </xf>
    <xf numFmtId="0" fontId="59" fillId="3" borderId="13" xfId="1" quotePrefix="1" applyFont="1" applyFill="1" applyBorder="1" applyAlignment="1">
      <alignment horizontal="left" vertical="top" wrapText="1"/>
    </xf>
    <xf numFmtId="0" fontId="59" fillId="3" borderId="0" xfId="1" quotePrefix="1" applyFont="1" applyFill="1" applyAlignment="1">
      <alignment horizontal="center" vertical="center" wrapText="1"/>
    </xf>
    <xf numFmtId="0" fontId="60" fillId="3" borderId="0" xfId="1" quotePrefix="1" applyFont="1" applyFill="1" applyAlignment="1">
      <alignment horizontal="center" vertical="center" wrapText="1"/>
    </xf>
    <xf numFmtId="0" fontId="60" fillId="3" borderId="0" xfId="1" quotePrefix="1" applyFont="1" applyFill="1" applyAlignment="1">
      <alignment horizontal="left" vertical="top" wrapText="1"/>
    </xf>
    <xf numFmtId="0" fontId="8" fillId="3" borderId="13" xfId="1" applyFill="1" applyBorder="1"/>
    <xf numFmtId="0" fontId="8" fillId="3" borderId="0" xfId="1" applyFill="1" applyAlignment="1">
      <alignment horizontal="center" vertical="center"/>
    </xf>
    <xf numFmtId="0" fontId="8" fillId="3" borderId="8" xfId="1" applyFill="1" applyBorder="1" applyAlignment="1">
      <alignment horizontal="center" vertical="center"/>
    </xf>
    <xf numFmtId="0" fontId="61" fillId="3" borderId="79" xfId="0" applyFont="1" applyFill="1" applyBorder="1" applyAlignment="1">
      <alignment vertical="center" wrapText="1"/>
    </xf>
    <xf numFmtId="0" fontId="61" fillId="3" borderId="19" xfId="0" applyFont="1" applyFill="1" applyBorder="1" applyAlignment="1">
      <alignment vertical="center" wrapText="1"/>
    </xf>
    <xf numFmtId="0" fontId="61" fillId="3" borderId="0" xfId="0" applyFont="1" applyFill="1" applyAlignment="1">
      <alignment horizontal="center" vertical="center" wrapText="1"/>
    </xf>
    <xf numFmtId="0" fontId="61" fillId="3" borderId="0" xfId="0" applyFont="1" applyFill="1" applyAlignment="1">
      <alignment horizontal="left" vertical="center" wrapText="1"/>
    </xf>
    <xf numFmtId="0" fontId="53" fillId="3" borderId="0" xfId="1" applyFont="1" applyFill="1" applyAlignment="1">
      <alignment horizontal="justify" vertical="center" wrapText="1"/>
    </xf>
    <xf numFmtId="0" fontId="20" fillId="4" borderId="0" xfId="0" applyFont="1" applyFill="1" applyAlignment="1" applyProtection="1">
      <alignment vertical="center" wrapText="1"/>
      <protection locked="0"/>
    </xf>
    <xf numFmtId="0" fontId="24" fillId="0" borderId="8" xfId="0" applyFont="1" applyBorder="1" applyAlignment="1">
      <alignment vertical="center" wrapText="1"/>
    </xf>
    <xf numFmtId="0" fontId="8" fillId="0" borderId="8" xfId="0" applyFont="1" applyBorder="1" applyAlignment="1">
      <alignment vertical="top" wrapText="1"/>
    </xf>
    <xf numFmtId="0" fontId="24" fillId="0" borderId="8" xfId="0" applyFont="1" applyBorder="1" applyAlignment="1">
      <alignment horizontal="center" vertical="center" wrapText="1"/>
    </xf>
    <xf numFmtId="0" fontId="20" fillId="4" borderId="12" xfId="0" applyFont="1" applyFill="1" applyBorder="1" applyAlignment="1">
      <alignment horizontal="left" vertical="center"/>
    </xf>
    <xf numFmtId="0" fontId="20" fillId="4" borderId="12" xfId="0" applyFont="1" applyFill="1" applyBorder="1" applyAlignment="1">
      <alignment vertical="center"/>
    </xf>
    <xf numFmtId="0" fontId="20" fillId="4" borderId="39" xfId="0" applyFont="1" applyFill="1" applyBorder="1" applyAlignment="1">
      <alignment vertical="center"/>
    </xf>
    <xf numFmtId="0" fontId="63" fillId="3" borderId="0" xfId="0" applyFont="1" applyFill="1"/>
    <xf numFmtId="0" fontId="63" fillId="0" borderId="0" xfId="0" applyFont="1"/>
    <xf numFmtId="0" fontId="20" fillId="3" borderId="0" xfId="0" applyFont="1" applyFill="1" applyAlignment="1">
      <alignment horizontal="center" vertical="center"/>
    </xf>
    <xf numFmtId="0" fontId="20" fillId="4" borderId="0" xfId="0" applyFont="1" applyFill="1" applyAlignment="1">
      <alignment horizontal="left" vertical="center"/>
    </xf>
    <xf numFmtId="0" fontId="20" fillId="4" borderId="0" xfId="0" applyFont="1" applyFill="1" applyAlignment="1">
      <alignment vertical="center"/>
    </xf>
    <xf numFmtId="0" fontId="20" fillId="4" borderId="38" xfId="0" applyFont="1" applyFill="1" applyBorder="1" applyAlignment="1">
      <alignment vertical="center"/>
    </xf>
    <xf numFmtId="0" fontId="24" fillId="3" borderId="36" xfId="0" applyFont="1" applyFill="1" applyBorder="1" applyAlignment="1">
      <alignment horizontal="center" vertical="center"/>
    </xf>
    <xf numFmtId="0" fontId="24" fillId="3" borderId="0" xfId="0" applyFont="1" applyFill="1" applyAlignment="1">
      <alignment horizontal="center" vertical="center"/>
    </xf>
    <xf numFmtId="0" fontId="24" fillId="3" borderId="35" xfId="0" applyFont="1" applyFill="1" applyBorder="1" applyAlignment="1" applyProtection="1">
      <alignment vertical="center" wrapText="1"/>
      <protection locked="0"/>
    </xf>
    <xf numFmtId="0" fontId="24" fillId="3" borderId="12" xfId="0" applyFont="1" applyFill="1" applyBorder="1" applyAlignment="1" applyProtection="1">
      <alignment vertical="center" wrapText="1"/>
      <protection locked="0"/>
    </xf>
    <xf numFmtId="0" fontId="24" fillId="3" borderId="39" xfId="0" applyFont="1" applyFill="1" applyBorder="1" applyAlignment="1" applyProtection="1">
      <alignment vertical="center" wrapText="1"/>
      <protection locked="0"/>
    </xf>
    <xf numFmtId="0" fontId="20" fillId="4" borderId="61" xfId="0" applyFont="1" applyFill="1" applyBorder="1" applyAlignment="1">
      <alignment vertical="center"/>
    </xf>
    <xf numFmtId="0" fontId="20" fillId="4" borderId="58" xfId="0" applyFont="1" applyFill="1" applyBorder="1" applyAlignment="1">
      <alignment vertical="center"/>
    </xf>
    <xf numFmtId="0" fontId="20" fillId="4" borderId="59" xfId="0" applyFont="1" applyFill="1" applyBorder="1" applyAlignment="1">
      <alignment horizontal="center" vertical="center"/>
    </xf>
    <xf numFmtId="0" fontId="20" fillId="4" borderId="41" xfId="0" applyFont="1" applyFill="1" applyBorder="1" applyAlignment="1">
      <alignment horizontal="center" vertical="center" wrapText="1"/>
    </xf>
    <xf numFmtId="0" fontId="20" fillId="4" borderId="81" xfId="0" applyFont="1" applyFill="1" applyBorder="1" applyAlignment="1">
      <alignment horizontal="center" vertical="center"/>
    </xf>
    <xf numFmtId="0" fontId="20" fillId="4" borderId="71" xfId="0" applyFont="1" applyFill="1" applyBorder="1" applyAlignment="1">
      <alignment horizontal="center" vertical="center" wrapText="1"/>
    </xf>
    <xf numFmtId="0" fontId="20" fillId="2" borderId="0" xfId="0" applyFont="1" applyFill="1" applyAlignment="1">
      <alignment horizontal="center" vertical="center"/>
    </xf>
    <xf numFmtId="0" fontId="24" fillId="0" borderId="37" xfId="0" applyFont="1" applyBorder="1" applyAlignment="1">
      <alignment vertical="center" wrapText="1"/>
    </xf>
    <xf numFmtId="0" fontId="8" fillId="3" borderId="37" xfId="0" applyFont="1" applyFill="1" applyBorder="1" applyAlignment="1">
      <alignment vertical="center" wrapText="1"/>
    </xf>
    <xf numFmtId="0" fontId="63" fillId="3" borderId="90" xfId="0" applyFont="1" applyFill="1" applyBorder="1"/>
    <xf numFmtId="0" fontId="63" fillId="0" borderId="90" xfId="0" applyFont="1" applyBorder="1"/>
    <xf numFmtId="0" fontId="8" fillId="3" borderId="8" xfId="0" applyFont="1" applyFill="1" applyBorder="1" applyAlignment="1">
      <alignment vertical="center" wrapText="1"/>
    </xf>
    <xf numFmtId="0" fontId="24" fillId="0" borderId="0" xfId="0" applyFont="1" applyAlignment="1">
      <alignment horizontal="left"/>
    </xf>
    <xf numFmtId="0" fontId="24" fillId="0" borderId="8" xfId="0" applyFont="1" applyBorder="1" applyAlignment="1">
      <alignment horizontal="left" vertical="top" wrapText="1"/>
    </xf>
    <xf numFmtId="0" fontId="8" fillId="3" borderId="8" xfId="0" applyFont="1" applyFill="1" applyBorder="1" applyAlignment="1">
      <alignment horizontal="center" vertical="center" wrapText="1"/>
    </xf>
    <xf numFmtId="0" fontId="24" fillId="0" borderId="26" xfId="0" applyFont="1" applyBorder="1" applyAlignment="1">
      <alignment horizontal="left" vertical="center" wrapText="1"/>
    </xf>
    <xf numFmtId="0" fontId="24" fillId="0" borderId="26" xfId="0" applyFont="1" applyBorder="1" applyAlignment="1">
      <alignment vertical="center" wrapText="1"/>
    </xf>
    <xf numFmtId="0" fontId="63" fillId="3" borderId="21" xfId="0" applyFont="1" applyFill="1" applyBorder="1"/>
    <xf numFmtId="0" fontId="63" fillId="0" borderId="21" xfId="0" applyFont="1" applyBorder="1"/>
    <xf numFmtId="0" fontId="24" fillId="0" borderId="109" xfId="0" applyFont="1" applyBorder="1" applyAlignment="1">
      <alignment horizontal="left" vertical="center" wrapText="1"/>
    </xf>
    <xf numFmtId="0" fontId="24" fillId="0" borderId="110" xfId="0" applyFont="1" applyBorder="1" applyAlignment="1">
      <alignment horizontal="left" vertical="center" wrapText="1"/>
    </xf>
    <xf numFmtId="0" fontId="8" fillId="0" borderId="13" xfId="0" applyFont="1" applyBorder="1"/>
    <xf numFmtId="0" fontId="8" fillId="0" borderId="110" xfId="0" applyFont="1" applyBorder="1" applyAlignment="1">
      <alignment vertical="top"/>
    </xf>
    <xf numFmtId="0" fontId="24" fillId="0" borderId="111" xfId="0" applyFont="1" applyBorder="1" applyAlignment="1">
      <alignment horizontal="left" vertical="center" wrapText="1"/>
    </xf>
    <xf numFmtId="0" fontId="8" fillId="3" borderId="26" xfId="0" applyFont="1" applyFill="1" applyBorder="1" applyAlignment="1">
      <alignment vertical="center" wrapText="1"/>
    </xf>
    <xf numFmtId="0" fontId="8" fillId="0" borderId="0" xfId="0" applyFont="1"/>
    <xf numFmtId="0" fontId="8" fillId="0" borderId="110" xfId="0" applyFont="1" applyBorder="1" applyAlignment="1">
      <alignment horizontal="left" vertical="top" wrapText="1"/>
    </xf>
    <xf numFmtId="0" fontId="24" fillId="0" borderId="25" xfId="0" applyFont="1" applyBorder="1" applyAlignment="1">
      <alignment vertical="center" wrapText="1"/>
    </xf>
    <xf numFmtId="0" fontId="8" fillId="3" borderId="25" xfId="0" applyFont="1" applyFill="1" applyBorder="1" applyAlignment="1">
      <alignment vertical="center" wrapText="1"/>
    </xf>
    <xf numFmtId="0" fontId="24" fillId="0" borderId="0" xfId="0" applyFont="1" applyAlignment="1">
      <alignment horizontal="left" wrapText="1"/>
    </xf>
    <xf numFmtId="0" fontId="31" fillId="17" borderId="50" xfId="0" applyFont="1" applyFill="1" applyBorder="1" applyAlignment="1">
      <alignment horizontal="center"/>
    </xf>
    <xf numFmtId="0" fontId="31" fillId="17" borderId="51" xfId="0" applyFont="1" applyFill="1" applyBorder="1" applyAlignment="1">
      <alignment horizontal="center"/>
    </xf>
    <xf numFmtId="0" fontId="8" fillId="3" borderId="20" xfId="1" applyFill="1" applyBorder="1"/>
    <xf numFmtId="0" fontId="8" fillId="3" borderId="21" xfId="1" applyFill="1" applyBorder="1" applyAlignment="1">
      <alignment horizontal="center" vertical="center"/>
    </xf>
    <xf numFmtId="0" fontId="26" fillId="3" borderId="21" xfId="1" applyFont="1" applyFill="1" applyBorder="1" applyAlignment="1">
      <alignment horizontal="left" vertical="center" wrapText="1"/>
    </xf>
    <xf numFmtId="0" fontId="8" fillId="3" borderId="21" xfId="1" applyFill="1" applyBorder="1" applyAlignment="1">
      <alignment horizontal="left" vertical="center" wrapText="1"/>
    </xf>
    <xf numFmtId="0" fontId="8" fillId="3" borderId="45" xfId="1" applyFill="1" applyBorder="1"/>
    <xf numFmtId="0" fontId="20" fillId="4" borderId="37" xfId="1" applyFont="1" applyFill="1" applyBorder="1" applyAlignment="1">
      <alignment horizontal="center" vertical="center"/>
    </xf>
    <xf numFmtId="0" fontId="8" fillId="3" borderId="47" xfId="1" applyFill="1" applyBorder="1"/>
    <xf numFmtId="0" fontId="53" fillId="3" borderId="13" xfId="1" applyFont="1" applyFill="1" applyBorder="1" applyAlignment="1">
      <alignment horizontal="left" vertical="center" wrapText="1"/>
    </xf>
    <xf numFmtId="0" fontId="18" fillId="3" borderId="13" xfId="0" applyFont="1" applyFill="1" applyBorder="1"/>
    <xf numFmtId="0" fontId="18" fillId="3" borderId="120" xfId="0" applyFont="1" applyFill="1" applyBorder="1" applyAlignment="1">
      <alignment horizontal="center" vertical="center"/>
    </xf>
    <xf numFmtId="0" fontId="18" fillId="3" borderId="90" xfId="0" applyFont="1" applyFill="1" applyBorder="1"/>
    <xf numFmtId="0" fontId="18" fillId="3" borderId="90" xfId="0" applyFont="1" applyFill="1" applyBorder="1" applyAlignment="1">
      <alignment horizontal="center" vertical="center"/>
    </xf>
    <xf numFmtId="0" fontId="55" fillId="0" borderId="0" xfId="0" applyFont="1" applyAlignment="1">
      <alignment horizontal="center" vertical="center" wrapText="1"/>
    </xf>
    <xf numFmtId="0" fontId="44" fillId="3" borderId="0" xfId="0" applyFont="1" applyFill="1"/>
    <xf numFmtId="0" fontId="54" fillId="0" borderId="0" xfId="0" applyFont="1" applyAlignment="1">
      <alignment horizontal="justify" vertical="center" wrapText="1" readingOrder="1"/>
    </xf>
    <xf numFmtId="0" fontId="54" fillId="0" borderId="0" xfId="0" applyFont="1" applyAlignment="1">
      <alignment horizontal="left" vertical="center" wrapText="1"/>
    </xf>
    <xf numFmtId="0" fontId="12" fillId="0" borderId="0" xfId="0" applyFont="1"/>
    <xf numFmtId="0" fontId="2" fillId="3" borderId="0" xfId="0" applyFont="1" applyFill="1" applyAlignment="1" applyProtection="1">
      <alignment vertical="center" wrapText="1"/>
      <protection locked="0"/>
    </xf>
    <xf numFmtId="0" fontId="2" fillId="3" borderId="0" xfId="0" applyFont="1" applyFill="1" applyAlignment="1" applyProtection="1">
      <alignment vertical="center"/>
      <protection locked="0"/>
    </xf>
    <xf numFmtId="0" fontId="37" fillId="4" borderId="135" xfId="0" applyFont="1" applyFill="1" applyBorder="1" applyAlignment="1" applyProtection="1">
      <alignment vertical="center" wrapText="1"/>
      <protection locked="0"/>
    </xf>
    <xf numFmtId="0" fontId="31" fillId="0" borderId="0" xfId="0" applyFont="1"/>
    <xf numFmtId="0" fontId="31" fillId="17" borderId="14" xfId="0" applyFont="1" applyFill="1" applyBorder="1"/>
    <xf numFmtId="0" fontId="70" fillId="0" borderId="0" xfId="0" applyFont="1" applyAlignment="1" applyProtection="1">
      <alignment vertical="center"/>
      <protection locked="0"/>
    </xf>
    <xf numFmtId="0" fontId="70" fillId="0" borderId="0" xfId="0" applyFont="1" applyProtection="1">
      <protection locked="0"/>
    </xf>
    <xf numFmtId="0" fontId="70" fillId="0" borderId="0" xfId="0" applyFont="1"/>
    <xf numFmtId="0" fontId="72" fillId="19" borderId="137" xfId="0" applyFont="1" applyFill="1" applyBorder="1" applyAlignment="1" applyProtection="1">
      <alignment horizontal="center" vertical="center"/>
      <protection locked="0"/>
    </xf>
    <xf numFmtId="0" fontId="70" fillId="0" borderId="0" xfId="0" applyFont="1" applyAlignment="1" applyProtection="1">
      <alignment horizontal="left" vertical="center"/>
      <protection locked="0"/>
    </xf>
    <xf numFmtId="0" fontId="72" fillId="0" borderId="0" xfId="0" applyFont="1" applyAlignment="1" applyProtection="1">
      <alignment horizontal="center" vertical="center"/>
      <protection locked="0"/>
    </xf>
    <xf numFmtId="0" fontId="70" fillId="0" borderId="0" xfId="0" applyFont="1" applyAlignment="1" applyProtection="1">
      <alignment horizontal="center" vertical="center"/>
      <protection locked="0"/>
    </xf>
    <xf numFmtId="0" fontId="70" fillId="0" borderId="0" xfId="0" applyFont="1" applyAlignment="1" applyProtection="1">
      <alignment horizontal="left"/>
      <protection locked="0"/>
    </xf>
    <xf numFmtId="0" fontId="70" fillId="0" borderId="0" xfId="0" applyFont="1" applyAlignment="1" applyProtection="1">
      <alignment horizontal="center"/>
      <protection locked="0"/>
    </xf>
    <xf numFmtId="0" fontId="74" fillId="20" borderId="140" xfId="0" applyFont="1" applyFill="1" applyBorder="1" applyAlignment="1">
      <alignment horizontal="center" vertical="center" wrapText="1" readingOrder="1"/>
    </xf>
    <xf numFmtId="0" fontId="76" fillId="3" borderId="140" xfId="0" applyFont="1" applyFill="1" applyBorder="1" applyAlignment="1">
      <alignment horizontal="center" vertical="center" wrapText="1" readingOrder="1"/>
    </xf>
    <xf numFmtId="0" fontId="76" fillId="3" borderId="140" xfId="0" applyFont="1" applyFill="1" applyBorder="1" applyAlignment="1">
      <alignment horizontal="left" vertical="center" wrapText="1"/>
    </xf>
    <xf numFmtId="0" fontId="76" fillId="3" borderId="140" xfId="0" applyFont="1" applyFill="1" applyBorder="1" applyAlignment="1">
      <alignment horizontal="center" vertical="center" wrapText="1"/>
    </xf>
    <xf numFmtId="0" fontId="70" fillId="3" borderId="0" xfId="0" applyFont="1" applyFill="1"/>
    <xf numFmtId="0" fontId="76" fillId="0" borderId="140" xfId="0" applyFont="1" applyBorder="1" applyAlignment="1">
      <alignment horizontal="center" vertical="center" wrapText="1" readingOrder="1"/>
    </xf>
    <xf numFmtId="0" fontId="76" fillId="0" borderId="140" xfId="0" applyFont="1" applyBorder="1" applyAlignment="1">
      <alignment horizontal="left" vertical="center" wrapText="1"/>
    </xf>
    <xf numFmtId="0" fontId="76" fillId="21" borderId="140" xfId="0" applyFont="1" applyFill="1" applyBorder="1" applyAlignment="1">
      <alignment horizontal="left" vertical="center" wrapText="1"/>
    </xf>
    <xf numFmtId="0" fontId="73" fillId="0" borderId="0" xfId="0" applyFont="1" applyAlignment="1">
      <alignment vertical="center" wrapText="1"/>
    </xf>
    <xf numFmtId="0" fontId="74" fillId="0" borderId="140" xfId="0" applyFont="1" applyBorder="1" applyAlignment="1">
      <alignment vertical="center" wrapText="1" readingOrder="1"/>
    </xf>
    <xf numFmtId="0" fontId="76" fillId="3" borderId="140" xfId="0" applyFont="1" applyFill="1" applyBorder="1" applyAlignment="1">
      <alignment horizontal="left" vertical="center" wrapText="1" readingOrder="1"/>
    </xf>
    <xf numFmtId="0" fontId="72" fillId="0" borderId="0" xfId="0" applyFont="1"/>
    <xf numFmtId="0" fontId="76" fillId="3" borderId="140" xfId="0" applyFont="1" applyFill="1" applyBorder="1" applyAlignment="1">
      <alignment horizontal="left" vertical="center"/>
    </xf>
    <xf numFmtId="0" fontId="76" fillId="3" borderId="140" xfId="0" applyFont="1" applyFill="1" applyBorder="1" applyAlignment="1">
      <alignment vertical="center" wrapText="1"/>
    </xf>
    <xf numFmtId="0" fontId="76" fillId="3" borderId="140" xfId="0" applyFont="1" applyFill="1" applyBorder="1" applyAlignment="1">
      <alignment vertical="center" wrapText="1" readingOrder="1"/>
    </xf>
    <xf numFmtId="0" fontId="76" fillId="3" borderId="140" xfId="0" applyFont="1" applyFill="1" applyBorder="1" applyAlignment="1">
      <alignment vertical="center"/>
    </xf>
    <xf numFmtId="0" fontId="76" fillId="3" borderId="141" xfId="0" applyFont="1" applyFill="1" applyBorder="1" applyAlignment="1">
      <alignment horizontal="left" vertical="center" wrapText="1"/>
    </xf>
    <xf numFmtId="0" fontId="70" fillId="0" borderId="0" xfId="0" applyFont="1" applyAlignment="1">
      <alignment horizontal="left"/>
    </xf>
    <xf numFmtId="0" fontId="70" fillId="0" borderId="0" xfId="0" applyFont="1" applyAlignment="1">
      <alignment horizontal="center"/>
    </xf>
    <xf numFmtId="0" fontId="0" fillId="0" borderId="25" xfId="0" applyBorder="1" applyAlignment="1">
      <alignment horizontal="left" vertical="center" wrapText="1"/>
    </xf>
    <xf numFmtId="0" fontId="0" fillId="0" borderId="8" xfId="0" applyBorder="1" applyAlignment="1">
      <alignment horizontal="left" vertical="center" wrapText="1"/>
    </xf>
    <xf numFmtId="0" fontId="24" fillId="0" borderId="37" xfId="0" applyFont="1" applyBorder="1" applyAlignment="1">
      <alignment horizontal="center" vertical="center" wrapText="1"/>
    </xf>
    <xf numFmtId="0" fontId="24" fillId="0" borderId="26" xfId="0" applyFont="1" applyBorder="1" applyAlignment="1">
      <alignment horizontal="center" vertical="center" wrapText="1"/>
    </xf>
    <xf numFmtId="0" fontId="8" fillId="0" borderId="8" xfId="0" applyFont="1" applyBorder="1" applyAlignment="1" applyProtection="1">
      <alignment horizontal="left" vertical="top" wrapText="1"/>
      <protection locked="0"/>
    </xf>
    <xf numFmtId="0" fontId="8" fillId="0" borderId="8" xfId="0" applyFont="1" applyBorder="1" applyAlignment="1" applyProtection="1">
      <alignment vertical="top" wrapText="1"/>
      <protection locked="0"/>
    </xf>
    <xf numFmtId="0" fontId="20" fillId="4" borderId="43" xfId="0" applyFont="1" applyFill="1" applyBorder="1" applyAlignment="1">
      <alignment horizontal="center" vertical="center"/>
    </xf>
    <xf numFmtId="0" fontId="20" fillId="4" borderId="74" xfId="0" applyFont="1" applyFill="1" applyBorder="1" applyAlignment="1">
      <alignment horizontal="center" vertical="center" textRotation="90" wrapText="1"/>
    </xf>
    <xf numFmtId="0" fontId="20" fillId="4" borderId="75" xfId="0" applyFont="1" applyFill="1" applyBorder="1" applyAlignment="1">
      <alignment horizontal="center" vertical="center" textRotation="90" wrapText="1"/>
    </xf>
    <xf numFmtId="0" fontId="20" fillId="4" borderId="76" xfId="0" applyFont="1" applyFill="1" applyBorder="1" applyAlignment="1">
      <alignment horizontal="center" vertical="center" wrapText="1"/>
    </xf>
    <xf numFmtId="0" fontId="20" fillId="4" borderId="41" xfId="0" applyFont="1" applyFill="1" applyBorder="1" applyAlignment="1">
      <alignment horizontal="center" vertical="center" textRotation="90" wrapText="1"/>
    </xf>
    <xf numFmtId="0" fontId="77" fillId="4" borderId="41" xfId="0" applyFont="1" applyFill="1" applyBorder="1" applyAlignment="1">
      <alignment horizontal="center" vertical="center" textRotation="90"/>
    </xf>
    <xf numFmtId="0" fontId="20" fillId="4" borderId="72" xfId="0" applyFont="1" applyFill="1" applyBorder="1" applyAlignment="1">
      <alignment horizontal="center" vertical="center" textRotation="90" wrapText="1"/>
    </xf>
    <xf numFmtId="0" fontId="20" fillId="4" borderId="7" xfId="0" applyFont="1" applyFill="1" applyBorder="1" applyAlignment="1">
      <alignment horizontal="center" vertical="center" textRotation="90" wrapText="1"/>
    </xf>
    <xf numFmtId="2" fontId="24" fillId="0" borderId="37" xfId="3" applyNumberFormat="1" applyFont="1" applyBorder="1" applyAlignment="1">
      <alignment horizontal="center" vertical="center" wrapText="1"/>
    </xf>
    <xf numFmtId="2" fontId="24" fillId="0" borderId="8" xfId="3" applyNumberFormat="1" applyFont="1" applyBorder="1" applyAlignment="1">
      <alignment horizontal="center" vertical="center" wrapText="1"/>
    </xf>
    <xf numFmtId="0" fontId="8" fillId="0" borderId="26" xfId="0" applyFont="1" applyBorder="1" applyAlignment="1" applyProtection="1">
      <alignment horizontal="left" vertical="top" wrapText="1"/>
      <protection locked="0"/>
    </xf>
    <xf numFmtId="2" fontId="24" fillId="0" borderId="26" xfId="3" applyNumberFormat="1" applyFont="1" applyBorder="1" applyAlignment="1">
      <alignment horizontal="center" vertical="center" wrapText="1"/>
    </xf>
    <xf numFmtId="0" fontId="24" fillId="0" borderId="49" xfId="0" applyFont="1" applyBorder="1" applyAlignment="1">
      <alignment vertical="center" wrapText="1"/>
    </xf>
    <xf numFmtId="3" fontId="24" fillId="0" borderId="0" xfId="0" applyNumberFormat="1" applyFont="1" applyAlignment="1">
      <alignment horizontal="left"/>
    </xf>
    <xf numFmtId="2" fontId="24" fillId="0" borderId="0" xfId="3" applyNumberFormat="1" applyFont="1"/>
    <xf numFmtId="165" fontId="24" fillId="0" borderId="0" xfId="3" applyNumberFormat="1" applyFont="1" applyAlignment="1">
      <alignment horizontal="center"/>
    </xf>
    <xf numFmtId="165" fontId="24" fillId="0" borderId="0" xfId="3" applyNumberFormat="1" applyFont="1"/>
    <xf numFmtId="0" fontId="17" fillId="3" borderId="0" xfId="0" applyFont="1" applyFill="1" applyAlignment="1">
      <alignment horizontal="center"/>
    </xf>
    <xf numFmtId="0" fontId="10" fillId="3" borderId="0" xfId="0" applyFont="1" applyFill="1" applyAlignment="1">
      <alignment horizontal="center"/>
    </xf>
    <xf numFmtId="0" fontId="78" fillId="3" borderId="144" xfId="0" applyFont="1" applyFill="1" applyBorder="1" applyAlignment="1">
      <alignment horizontal="center" vertical="center" wrapText="1"/>
    </xf>
    <xf numFmtId="0" fontId="78" fillId="3" borderId="91" xfId="0" applyFont="1" applyFill="1" applyBorder="1" applyAlignment="1">
      <alignment horizontal="center" vertical="center" wrapText="1"/>
    </xf>
    <xf numFmtId="0" fontId="79" fillId="3" borderId="89" xfId="0" applyFont="1" applyFill="1" applyBorder="1" applyAlignment="1">
      <alignment horizontal="center" vertical="center" wrapText="1"/>
    </xf>
    <xf numFmtId="0" fontId="79" fillId="3" borderId="22" xfId="0" applyFont="1" applyFill="1" applyBorder="1" applyAlignment="1">
      <alignment horizontal="center" vertical="center" wrapText="1"/>
    </xf>
    <xf numFmtId="0" fontId="78" fillId="3" borderId="145" xfId="0" applyFont="1" applyFill="1" applyBorder="1" applyAlignment="1">
      <alignment horizontal="center" vertical="center" wrapText="1"/>
    </xf>
    <xf numFmtId="0" fontId="78" fillId="3" borderId="14" xfId="0" applyFont="1" applyFill="1" applyBorder="1" applyAlignment="1">
      <alignment horizontal="center" vertical="center" wrapText="1"/>
    </xf>
    <xf numFmtId="14" fontId="79" fillId="3" borderId="22" xfId="0" applyNumberFormat="1" applyFont="1" applyFill="1" applyBorder="1" applyAlignment="1">
      <alignment horizontal="center" vertical="center" wrapText="1"/>
    </xf>
    <xf numFmtId="0" fontId="80" fillId="0" borderId="146" xfId="0" applyFont="1" applyBorder="1" applyAlignment="1">
      <alignment horizontal="center" vertical="center" wrapText="1"/>
    </xf>
    <xf numFmtId="0" fontId="80" fillId="0" borderId="149" xfId="0" applyFont="1" applyBorder="1" applyAlignment="1">
      <alignment horizontal="center" vertical="center" wrapText="1"/>
    </xf>
    <xf numFmtId="0" fontId="80" fillId="0" borderId="150" xfId="0" applyFont="1" applyBorder="1" applyAlignment="1">
      <alignment horizontal="center" vertical="center" wrapText="1"/>
    </xf>
    <xf numFmtId="0" fontId="70" fillId="0" borderId="151" xfId="0" applyFont="1" applyBorder="1"/>
    <xf numFmtId="0" fontId="80" fillId="0" borderId="152" xfId="0" applyFont="1" applyBorder="1" applyAlignment="1">
      <alignment horizontal="center" vertical="center" wrapText="1"/>
    </xf>
    <xf numFmtId="0" fontId="80" fillId="0" borderId="155" xfId="0" applyFont="1" applyBorder="1" applyAlignment="1">
      <alignment horizontal="center" vertical="center" wrapText="1"/>
    </xf>
    <xf numFmtId="0" fontId="80" fillId="0" borderId="156" xfId="0" applyFont="1" applyBorder="1" applyAlignment="1">
      <alignment horizontal="center" vertical="center" wrapText="1"/>
    </xf>
    <xf numFmtId="0" fontId="70" fillId="0" borderId="150" xfId="0" applyFont="1" applyBorder="1"/>
    <xf numFmtId="0" fontId="0" fillId="0" borderId="25" xfId="0" applyBorder="1" applyAlignment="1">
      <alignment horizontal="center" vertical="center" wrapText="1"/>
    </xf>
    <xf numFmtId="0" fontId="8" fillId="0" borderId="3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8" fillId="0" borderId="3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3" fontId="24" fillId="0" borderId="0" xfId="0" applyNumberFormat="1" applyFont="1" applyAlignment="1">
      <alignment horizontal="center" vertical="center"/>
    </xf>
    <xf numFmtId="0" fontId="24" fillId="0" borderId="0" xfId="0" applyFont="1" applyAlignment="1">
      <alignment horizontal="center" vertical="center"/>
    </xf>
    <xf numFmtId="0" fontId="25" fillId="0" borderId="37" xfId="0" applyFont="1" applyBorder="1" applyAlignment="1" applyProtection="1">
      <alignment horizontal="justify" vertical="center" wrapText="1"/>
      <protection locked="0"/>
    </xf>
    <xf numFmtId="0" fontId="0" fillId="0" borderId="37" xfId="0" applyBorder="1" applyAlignment="1">
      <alignment horizontal="center" vertical="center" wrapText="1"/>
    </xf>
    <xf numFmtId="0" fontId="25" fillId="0" borderId="8" xfId="0" applyFont="1" applyBorder="1" applyAlignment="1" applyProtection="1">
      <alignment horizontal="justify" vertical="center" wrapText="1"/>
      <protection locked="0"/>
    </xf>
    <xf numFmtId="0" fontId="2" fillId="3" borderId="32" xfId="0" applyFont="1" applyFill="1" applyBorder="1" applyAlignment="1" applyProtection="1">
      <alignment vertical="center" wrapText="1"/>
      <protection locked="0"/>
    </xf>
    <xf numFmtId="0" fontId="2" fillId="3" borderId="33" xfId="0" applyFont="1" applyFill="1" applyBorder="1" applyAlignment="1" applyProtection="1">
      <alignment vertical="center" wrapText="1"/>
      <protection locked="0"/>
    </xf>
    <xf numFmtId="2" fontId="77" fillId="4" borderId="41" xfId="0" applyNumberFormat="1" applyFont="1" applyFill="1" applyBorder="1" applyAlignment="1">
      <alignment horizontal="center" vertical="center" textRotation="90"/>
    </xf>
    <xf numFmtId="2" fontId="8" fillId="0" borderId="37" xfId="0" applyNumberFormat="1" applyFont="1" applyBorder="1" applyAlignment="1" applyProtection="1">
      <alignment horizontal="center" vertical="center" wrapText="1"/>
      <protection locked="0"/>
    </xf>
    <xf numFmtId="2" fontId="8" fillId="0" borderId="8" xfId="0" applyNumberFormat="1" applyFont="1" applyBorder="1" applyAlignment="1" applyProtection="1">
      <alignment horizontal="center" vertical="center" wrapText="1"/>
      <protection locked="0"/>
    </xf>
    <xf numFmtId="2" fontId="24" fillId="0" borderId="8" xfId="0" applyNumberFormat="1" applyFont="1" applyBorder="1" applyAlignment="1">
      <alignment horizontal="center" vertical="center" wrapText="1"/>
    </xf>
    <xf numFmtId="2" fontId="8" fillId="0" borderId="26" xfId="0" applyNumberFormat="1" applyFont="1" applyBorder="1" applyAlignment="1" applyProtection="1">
      <alignment horizontal="center" vertical="center" wrapText="1"/>
      <protection locked="0"/>
    </xf>
    <xf numFmtId="2" fontId="24" fillId="0" borderId="0" xfId="0" applyNumberFormat="1" applyFont="1" applyAlignment="1">
      <alignment horizontal="center" vertical="center"/>
    </xf>
    <xf numFmtId="0" fontId="24" fillId="0" borderId="30" xfId="0" applyFont="1" applyBorder="1" applyAlignment="1">
      <alignment horizontal="center" vertical="center" wrapText="1"/>
    </xf>
    <xf numFmtId="0" fontId="0" fillId="0" borderId="8" xfId="0" applyBorder="1" applyAlignment="1">
      <alignment horizontal="center" vertical="center" wrapText="1"/>
    </xf>
    <xf numFmtId="0" fontId="0" fillId="0" borderId="159" xfId="0" applyBorder="1" applyAlignment="1">
      <alignment horizontal="justify" vertical="center" wrapText="1"/>
    </xf>
    <xf numFmtId="0" fontId="12" fillId="3" borderId="37" xfId="0" applyFont="1" applyFill="1" applyBorder="1" applyAlignment="1">
      <alignment horizontal="center" vertical="center" wrapText="1"/>
    </xf>
    <xf numFmtId="0" fontId="25" fillId="0" borderId="8" xfId="0" applyFont="1" applyBorder="1" applyAlignment="1" applyProtection="1">
      <alignment horizontal="center" vertical="center" wrapText="1"/>
      <protection locked="0"/>
    </xf>
    <xf numFmtId="2" fontId="0" fillId="0" borderId="37" xfId="3" applyNumberFormat="1" applyFont="1" applyBorder="1" applyAlignment="1">
      <alignment horizontal="center" vertical="center" wrapText="1"/>
    </xf>
    <xf numFmtId="2" fontId="0" fillId="0" borderId="8" xfId="3" applyNumberFormat="1" applyFont="1" applyBorder="1" applyAlignment="1">
      <alignment horizontal="center" vertical="center" wrapText="1"/>
    </xf>
    <xf numFmtId="3" fontId="0" fillId="0" borderId="37" xfId="0" applyNumberFormat="1" applyBorder="1" applyAlignment="1">
      <alignment horizontal="center" vertical="center" wrapText="1"/>
    </xf>
    <xf numFmtId="0" fontId="25" fillId="0" borderId="26" xfId="0" applyFont="1" applyBorder="1" applyAlignment="1" applyProtection="1">
      <alignment horizontal="center" vertical="center" wrapText="1"/>
      <protection locked="0"/>
    </xf>
    <xf numFmtId="2" fontId="0" fillId="0" borderId="8" xfId="3" applyNumberFormat="1" applyFont="1" applyBorder="1" applyAlignment="1">
      <alignment horizontal="left" vertical="center" wrapText="1"/>
    </xf>
    <xf numFmtId="0" fontId="72" fillId="19" borderId="137" xfId="0" applyFont="1" applyFill="1" applyBorder="1" applyAlignment="1" applyProtection="1">
      <alignment horizontal="left" vertical="center" wrapText="1" indent="1"/>
      <protection locked="0"/>
    </xf>
    <xf numFmtId="0" fontId="76" fillId="22" borderId="140" xfId="0" applyFont="1" applyFill="1" applyBorder="1" applyAlignment="1">
      <alignment horizontal="center" vertical="center" wrapText="1" readingOrder="1"/>
    </xf>
    <xf numFmtId="0" fontId="76" fillId="22" borderId="140" xfId="0" applyFont="1" applyFill="1" applyBorder="1" applyAlignment="1">
      <alignment horizontal="left" vertical="center" wrapText="1"/>
    </xf>
    <xf numFmtId="0" fontId="76" fillId="22" borderId="140" xfId="0" applyFont="1" applyFill="1" applyBorder="1" applyAlignment="1">
      <alignment horizontal="left" vertical="center" wrapText="1" readingOrder="1"/>
    </xf>
    <xf numFmtId="0" fontId="76" fillId="22" borderId="140" xfId="0" applyFont="1" applyFill="1" applyBorder="1" applyAlignment="1">
      <alignment horizontal="center" vertical="center" wrapText="1"/>
    </xf>
    <xf numFmtId="0" fontId="76" fillId="22" borderId="140" xfId="0" applyFont="1" applyFill="1" applyBorder="1" applyAlignment="1">
      <alignment vertical="center" wrapText="1"/>
    </xf>
    <xf numFmtId="0" fontId="76" fillId="0" borderId="140" xfId="0" applyFont="1" applyBorder="1" applyAlignment="1">
      <alignment horizontal="center" vertical="center" wrapText="1"/>
    </xf>
    <xf numFmtId="0" fontId="70" fillId="22" borderId="164" xfId="0" applyFont="1" applyFill="1" applyBorder="1" applyAlignment="1">
      <alignment horizontal="center" vertical="center"/>
    </xf>
    <xf numFmtId="0" fontId="76" fillId="22" borderId="141" xfId="0" applyFont="1" applyFill="1" applyBorder="1" applyAlignment="1">
      <alignment horizontal="left" vertical="center" wrapText="1"/>
    </xf>
    <xf numFmtId="0" fontId="84" fillId="0" borderId="0" xfId="0" applyFont="1" applyAlignment="1">
      <alignment wrapText="1"/>
    </xf>
    <xf numFmtId="0" fontId="86" fillId="0" borderId="0" xfId="0" applyFont="1"/>
    <xf numFmtId="0" fontId="88" fillId="5" borderId="137" xfId="0" applyFont="1" applyFill="1" applyBorder="1" applyAlignment="1">
      <alignment horizontal="center" vertical="center"/>
    </xf>
    <xf numFmtId="0" fontId="88" fillId="5" borderId="137" xfId="0" applyFont="1" applyFill="1" applyBorder="1" applyAlignment="1">
      <alignment vertical="center" wrapText="1"/>
    </xf>
    <xf numFmtId="0" fontId="88" fillId="3" borderId="137" xfId="0" applyFont="1" applyFill="1" applyBorder="1" applyAlignment="1">
      <alignment horizontal="left" vertical="top" wrapText="1"/>
    </xf>
    <xf numFmtId="0" fontId="90" fillId="3" borderId="137" xfId="0" applyFont="1" applyFill="1" applyBorder="1" applyAlignment="1">
      <alignment horizontal="center" vertical="center" wrapText="1"/>
    </xf>
    <xf numFmtId="0" fontId="88" fillId="0" borderId="137" xfId="0" applyFont="1" applyBorder="1" applyAlignment="1">
      <alignment vertical="top" wrapText="1"/>
    </xf>
    <xf numFmtId="0" fontId="88" fillId="0" borderId="137" xfId="0" applyFont="1" applyBorder="1" applyAlignment="1">
      <alignment vertical="center" wrapText="1"/>
    </xf>
    <xf numFmtId="0" fontId="89" fillId="3" borderId="137" xfId="0" applyFont="1" applyFill="1" applyBorder="1" applyAlignment="1">
      <alignment horizontal="center" vertical="center"/>
    </xf>
    <xf numFmtId="0" fontId="90" fillId="3" borderId="137" xfId="0" applyFont="1" applyFill="1" applyBorder="1" applyAlignment="1">
      <alignment horizontal="center" vertical="center"/>
    </xf>
    <xf numFmtId="0" fontId="88" fillId="3" borderId="137" xfId="0" applyFont="1" applyFill="1" applyBorder="1" applyAlignment="1">
      <alignment horizontal="left" vertical="center" wrapText="1"/>
    </xf>
    <xf numFmtId="0" fontId="88" fillId="0" borderId="137" xfId="0" applyFont="1" applyBorder="1" applyAlignment="1">
      <alignment horizontal="left" vertical="center" wrapText="1"/>
    </xf>
    <xf numFmtId="0" fontId="90" fillId="0" borderId="137" xfId="0" applyFont="1" applyBorder="1" applyAlignment="1">
      <alignment horizontal="left" vertical="center"/>
    </xf>
    <xf numFmtId="0" fontId="86" fillId="0" borderId="0" xfId="0" applyFont="1" applyAlignment="1">
      <alignment horizontal="left"/>
    </xf>
    <xf numFmtId="0" fontId="84" fillId="0" borderId="0" xfId="0" applyFont="1" applyAlignment="1">
      <alignment horizontal="center"/>
    </xf>
    <xf numFmtId="0" fontId="86" fillId="0" borderId="0" xfId="0" applyFont="1" applyAlignment="1">
      <alignment horizontal="center"/>
    </xf>
    <xf numFmtId="0" fontId="12" fillId="3" borderId="109" xfId="0" applyFont="1" applyFill="1" applyBorder="1" applyAlignment="1">
      <alignment horizontal="center" vertical="center" wrapText="1"/>
    </xf>
    <xf numFmtId="0" fontId="12" fillId="3" borderId="84" xfId="0" applyFont="1" applyFill="1" applyBorder="1" applyAlignment="1">
      <alignment horizontal="center" vertical="center" wrapText="1"/>
    </xf>
    <xf numFmtId="0" fontId="12" fillId="3" borderId="110"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85" xfId="0" applyFont="1" applyFill="1" applyBorder="1" applyAlignment="1">
      <alignment horizontal="center" vertical="center" wrapText="1"/>
    </xf>
    <xf numFmtId="0" fontId="73" fillId="5" borderId="137" xfId="0" applyFont="1" applyFill="1" applyBorder="1" applyAlignment="1" applyProtection="1">
      <alignment horizontal="center" vertical="center" wrapText="1"/>
      <protection locked="0"/>
    </xf>
    <xf numFmtId="0" fontId="88" fillId="20" borderId="137" xfId="0" applyFont="1" applyFill="1" applyBorder="1" applyAlignment="1">
      <alignment horizontal="center" vertical="center"/>
    </xf>
    <xf numFmtId="0" fontId="70" fillId="22" borderId="165" xfId="0" applyFont="1" applyFill="1" applyBorder="1" applyAlignment="1">
      <alignment horizontal="center" vertical="center"/>
    </xf>
    <xf numFmtId="0" fontId="76" fillId="22" borderId="141" xfId="0" applyFont="1" applyFill="1" applyBorder="1" applyAlignment="1">
      <alignment horizontal="center" vertical="center"/>
    </xf>
    <xf numFmtId="0" fontId="70" fillId="8" borderId="0" xfId="0" applyFont="1" applyFill="1"/>
    <xf numFmtId="0" fontId="76" fillId="7" borderId="140" xfId="0" applyFont="1" applyFill="1" applyBorder="1" applyAlignment="1">
      <alignment horizontal="left" vertical="center" wrapText="1"/>
    </xf>
    <xf numFmtId="0" fontId="86" fillId="0" borderId="0" xfId="0" applyFont="1" applyAlignment="1">
      <alignment horizontal="left" wrapText="1"/>
    </xf>
    <xf numFmtId="0" fontId="90" fillId="0" borderId="137" xfId="0" applyFont="1" applyFill="1" applyBorder="1" applyAlignment="1">
      <alignment horizontal="left" vertical="center"/>
    </xf>
    <xf numFmtId="0" fontId="90" fillId="0" borderId="137" xfId="0" applyFont="1" applyFill="1" applyBorder="1" applyAlignment="1">
      <alignment horizontal="center" vertical="center"/>
    </xf>
    <xf numFmtId="0" fontId="89" fillId="0" borderId="137" xfId="0" applyFont="1" applyFill="1" applyBorder="1" applyAlignment="1">
      <alignment horizontal="center" vertical="center"/>
    </xf>
    <xf numFmtId="0" fontId="90" fillId="0" borderId="137" xfId="0" applyFont="1" applyFill="1" applyBorder="1" applyAlignment="1">
      <alignment horizontal="center" vertical="center" wrapText="1"/>
    </xf>
    <xf numFmtId="0" fontId="89" fillId="0" borderId="137" xfId="0" applyFont="1" applyFill="1" applyBorder="1" applyAlignment="1">
      <alignment horizontal="center" vertical="center" wrapText="1"/>
    </xf>
    <xf numFmtId="164" fontId="91" fillId="15" borderId="0" xfId="0" applyNumberFormat="1" applyFont="1" applyFill="1" applyAlignment="1" applyProtection="1">
      <alignment horizontal="center" vertical="center" wrapText="1"/>
      <protection locked="0"/>
    </xf>
    <xf numFmtId="16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7" fillId="3" borderId="0" xfId="0" applyFont="1" applyFill="1" applyAlignment="1">
      <alignment horizontal="center" wrapText="1"/>
    </xf>
    <xf numFmtId="0" fontId="22" fillId="3" borderId="0" xfId="0" applyFont="1" applyFill="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87" xfId="0" applyBorder="1" applyAlignment="1">
      <alignment horizontal="left" vertical="top" wrapText="1"/>
    </xf>
    <xf numFmtId="0" fontId="0" fillId="0" borderId="90" xfId="0" applyBorder="1" applyAlignment="1">
      <alignment horizontal="left" vertical="top" wrapText="1"/>
    </xf>
    <xf numFmtId="0" fontId="0" fillId="0" borderId="91"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74" fillId="0" borderId="140" xfId="0" applyFont="1" applyBorder="1" applyAlignment="1">
      <alignment horizontal="center" vertical="center" wrapText="1" readingOrder="1"/>
    </xf>
    <xf numFmtId="0" fontId="74" fillId="0" borderId="141" xfId="0" applyFont="1" applyBorder="1" applyAlignment="1">
      <alignment horizontal="center" vertical="center" wrapText="1" readingOrder="1"/>
    </xf>
    <xf numFmtId="0" fontId="74" fillId="0" borderId="143" xfId="0" applyFont="1" applyBorder="1" applyAlignment="1">
      <alignment horizontal="center" vertical="center" wrapText="1" readingOrder="1"/>
    </xf>
    <xf numFmtId="0" fontId="74" fillId="0" borderId="142" xfId="0" applyFont="1" applyBorder="1" applyAlignment="1">
      <alignment horizontal="center" vertical="center" wrapText="1" readingOrder="1"/>
    </xf>
    <xf numFmtId="0" fontId="71" fillId="0" borderId="163" xfId="0" applyFont="1" applyBorder="1" applyAlignment="1" applyProtection="1">
      <alignment horizontal="center" vertical="center" wrapText="1"/>
      <protection locked="0"/>
    </xf>
    <xf numFmtId="0" fontId="73" fillId="5" borderId="138" xfId="0" applyFont="1" applyFill="1" applyBorder="1" applyAlignment="1" applyProtection="1">
      <alignment horizontal="center" vertical="center" wrapText="1"/>
      <protection locked="0"/>
    </xf>
    <xf numFmtId="0" fontId="73" fillId="5" borderId="139" xfId="0" applyFont="1" applyFill="1" applyBorder="1" applyAlignment="1" applyProtection="1">
      <alignment horizontal="center" vertical="center" wrapText="1"/>
      <protection locked="0"/>
    </xf>
    <xf numFmtId="0" fontId="73" fillId="5" borderId="137" xfId="0" applyFont="1" applyFill="1" applyBorder="1" applyAlignment="1" applyProtection="1">
      <alignment horizontal="center" vertical="center"/>
      <protection locked="0"/>
    </xf>
    <xf numFmtId="0" fontId="72" fillId="5" borderId="137" xfId="0" applyFont="1" applyFill="1" applyBorder="1" applyAlignment="1" applyProtection="1">
      <alignment horizontal="center" vertical="center"/>
      <protection locked="0"/>
    </xf>
    <xf numFmtId="0" fontId="74" fillId="0" borderId="137" xfId="0" applyFont="1" applyBorder="1" applyAlignment="1" applyProtection="1">
      <alignment horizontal="center" vertical="center"/>
      <protection locked="0"/>
    </xf>
    <xf numFmtId="0" fontId="74" fillId="20" borderId="137" xfId="0" applyFont="1" applyFill="1" applyBorder="1" applyAlignment="1" applyProtection="1">
      <alignment horizontal="center" vertical="center" wrapText="1"/>
      <protection locked="0"/>
    </xf>
    <xf numFmtId="0" fontId="74" fillId="20" borderId="137" xfId="0" applyFont="1" applyFill="1" applyBorder="1" applyAlignment="1" applyProtection="1">
      <alignment horizontal="center" vertical="center"/>
      <protection locked="0"/>
    </xf>
    <xf numFmtId="0" fontId="73" fillId="5" borderId="137" xfId="0" applyFont="1" applyFill="1" applyBorder="1" applyAlignment="1" applyProtection="1">
      <alignment horizontal="center" vertical="center" wrapText="1"/>
      <protection locked="0"/>
    </xf>
    <xf numFmtId="0" fontId="75" fillId="19" borderId="140" xfId="0" applyFont="1" applyFill="1" applyBorder="1" applyAlignment="1">
      <alignment horizontal="center" vertical="center" wrapText="1" readingOrder="1"/>
    </xf>
    <xf numFmtId="0" fontId="74" fillId="3" borderId="140" xfId="0" applyFont="1" applyFill="1" applyBorder="1" applyAlignment="1">
      <alignment horizontal="center" vertical="center" wrapText="1" readingOrder="1"/>
    </xf>
    <xf numFmtId="0" fontId="74" fillId="0" borderId="140" xfId="0" applyFont="1" applyBorder="1" applyAlignment="1">
      <alignment horizontal="left" vertical="center" wrapText="1" readingOrder="1"/>
    </xf>
    <xf numFmtId="0" fontId="74" fillId="0" borderId="140" xfId="0" applyFont="1" applyBorder="1" applyAlignment="1">
      <alignment horizontal="center" vertical="top" wrapText="1" readingOrder="1"/>
    </xf>
    <xf numFmtId="0" fontId="80" fillId="0" borderId="153" xfId="0" applyFont="1" applyBorder="1" applyAlignment="1">
      <alignment horizontal="center" vertical="center" wrapText="1"/>
    </xf>
    <xf numFmtId="0" fontId="80" fillId="0" borderId="154" xfId="0" applyFont="1" applyBorder="1" applyAlignment="1">
      <alignment horizontal="center" vertical="center"/>
    </xf>
    <xf numFmtId="0" fontId="74" fillId="0" borderId="141" xfId="0" applyFont="1" applyBorder="1" applyAlignment="1">
      <alignment horizontal="center" vertical="top" wrapText="1" readingOrder="1"/>
    </xf>
    <xf numFmtId="0" fontId="74" fillId="0" borderId="143" xfId="0" applyFont="1" applyBorder="1" applyAlignment="1">
      <alignment horizontal="center" vertical="top" wrapText="1" readingOrder="1"/>
    </xf>
    <xf numFmtId="0" fontId="74" fillId="0" borderId="142" xfId="0" applyFont="1" applyBorder="1" applyAlignment="1">
      <alignment horizontal="center" vertical="top" wrapText="1" readingOrder="1"/>
    </xf>
    <xf numFmtId="0" fontId="74" fillId="0" borderId="164" xfId="0" applyFont="1" applyBorder="1" applyAlignment="1">
      <alignment horizontal="center" vertical="center" wrapText="1" readingOrder="1"/>
    </xf>
    <xf numFmtId="0" fontId="80" fillId="0" borderId="147" xfId="0" applyFont="1" applyBorder="1" applyAlignment="1">
      <alignment horizontal="center" vertical="center" wrapText="1"/>
    </xf>
    <xf numFmtId="0" fontId="80" fillId="0" borderId="148" xfId="0" applyFont="1" applyBorder="1" applyAlignment="1">
      <alignment horizontal="center" vertical="center"/>
    </xf>
    <xf numFmtId="0" fontId="85" fillId="0" borderId="0" xfId="0" applyFont="1" applyAlignment="1">
      <alignment horizontal="center" vertical="center" wrapText="1"/>
    </xf>
    <xf numFmtId="0" fontId="87" fillId="19" borderId="137" xfId="0" applyFont="1" applyFill="1" applyBorder="1" applyAlignment="1">
      <alignment horizontal="center"/>
    </xf>
    <xf numFmtId="0" fontId="88" fillId="20" borderId="137" xfId="0" applyFont="1" applyFill="1" applyBorder="1" applyAlignment="1">
      <alignment horizontal="center" vertical="center" wrapText="1"/>
    </xf>
    <xf numFmtId="0" fontId="88" fillId="20" borderId="137" xfId="0" applyFont="1" applyFill="1" applyBorder="1" applyAlignment="1">
      <alignment horizontal="center" vertical="center"/>
    </xf>
    <xf numFmtId="0" fontId="53" fillId="3" borderId="18" xfId="1" applyFont="1" applyFill="1" applyBorder="1" applyAlignment="1">
      <alignment horizontal="justify" vertical="center" wrapText="1"/>
    </xf>
    <xf numFmtId="0" fontId="53" fillId="3" borderId="119" xfId="1" applyFont="1" applyFill="1" applyBorder="1" applyAlignment="1">
      <alignment horizontal="justify" vertical="center" wrapText="1"/>
    </xf>
    <xf numFmtId="0" fontId="61" fillId="3" borderId="79" xfId="0" applyFont="1" applyFill="1" applyBorder="1" applyAlignment="1">
      <alignment vertical="center" wrapText="1"/>
    </xf>
    <xf numFmtId="0" fontId="61" fillId="3" borderId="19" xfId="0" applyFont="1" applyFill="1" applyBorder="1" applyAlignment="1">
      <alignment vertical="center" wrapText="1"/>
    </xf>
    <xf numFmtId="0" fontId="69" fillId="3" borderId="8" xfId="1" applyFont="1" applyFill="1" applyBorder="1" applyAlignment="1">
      <alignment horizontal="justify" vertical="center" wrapText="1"/>
    </xf>
    <xf numFmtId="0" fontId="69" fillId="3" borderId="85" xfId="1" applyFont="1" applyFill="1" applyBorder="1" applyAlignment="1">
      <alignment horizontal="justify" vertical="center" wrapText="1"/>
    </xf>
    <xf numFmtId="0" fontId="61" fillId="3" borderId="8" xfId="0" applyFont="1" applyFill="1" applyBorder="1" applyAlignment="1">
      <alignment horizontal="left" vertical="center" wrapText="1"/>
    </xf>
    <xf numFmtId="0" fontId="53" fillId="3" borderId="8" xfId="1" applyFont="1" applyFill="1" applyBorder="1" applyAlignment="1">
      <alignment horizontal="justify" vertical="center" wrapText="1"/>
    </xf>
    <xf numFmtId="0" fontId="53" fillId="3" borderId="85" xfId="1" applyFont="1" applyFill="1" applyBorder="1" applyAlignment="1">
      <alignment horizontal="justify" vertical="center" wrapText="1"/>
    </xf>
    <xf numFmtId="0" fontId="61" fillId="7" borderId="8" xfId="0" applyFont="1" applyFill="1" applyBorder="1" applyAlignment="1">
      <alignment horizontal="left" vertical="center" wrapText="1"/>
    </xf>
    <xf numFmtId="0" fontId="53" fillId="3" borderId="78" xfId="1" applyFont="1" applyFill="1" applyBorder="1" applyAlignment="1">
      <alignment horizontal="justify" vertical="center" wrapText="1"/>
    </xf>
    <xf numFmtId="0" fontId="61" fillId="7" borderId="31" xfId="0" applyFont="1" applyFill="1" applyBorder="1" applyAlignment="1">
      <alignment horizontal="left" vertical="center" wrapText="1"/>
    </xf>
    <xf numFmtId="0" fontId="61" fillId="7" borderId="33" xfId="0" applyFont="1" applyFill="1" applyBorder="1" applyAlignment="1">
      <alignment horizontal="left" vertical="center" wrapText="1"/>
    </xf>
    <xf numFmtId="0" fontId="62" fillId="4" borderId="97" xfId="2" applyFont="1" applyFill="1" applyBorder="1" applyAlignment="1">
      <alignment horizontal="center" vertical="center" wrapText="1"/>
    </xf>
    <xf numFmtId="0" fontId="62" fillId="4" borderId="97" xfId="1" applyFont="1" applyFill="1" applyBorder="1" applyAlignment="1">
      <alignment horizontal="center" vertical="center"/>
    </xf>
    <xf numFmtId="0" fontId="62" fillId="4" borderId="121" xfId="1" applyFont="1" applyFill="1" applyBorder="1" applyAlignment="1">
      <alignment horizontal="center" vertical="center"/>
    </xf>
    <xf numFmtId="0" fontId="53" fillId="3" borderId="13"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4" xfId="1" applyFont="1" applyFill="1" applyBorder="1" applyAlignment="1">
      <alignment horizontal="left" vertical="top" wrapText="1"/>
    </xf>
    <xf numFmtId="0" fontId="61" fillId="3" borderId="95" xfId="0" applyFont="1" applyFill="1" applyBorder="1" applyAlignment="1">
      <alignment vertical="center" wrapText="1"/>
    </xf>
    <xf numFmtId="0" fontId="61" fillId="3" borderId="96" xfId="0" applyFont="1" applyFill="1" applyBorder="1" applyAlignment="1">
      <alignment vertical="center" wrapText="1"/>
    </xf>
    <xf numFmtId="0" fontId="62" fillId="4" borderId="90" xfId="2" applyFont="1" applyFill="1" applyBorder="1" applyAlignment="1">
      <alignment horizontal="center" vertical="center" wrapText="1"/>
    </xf>
    <xf numFmtId="0" fontId="62" fillId="4" borderId="117" xfId="2" applyFont="1" applyFill="1" applyBorder="1" applyAlignment="1">
      <alignment horizontal="center" vertical="center" wrapText="1"/>
    </xf>
    <xf numFmtId="0" fontId="62" fillId="4" borderId="118" xfId="1" applyFont="1" applyFill="1" applyBorder="1" applyAlignment="1">
      <alignment horizontal="center" vertical="center"/>
    </xf>
    <xf numFmtId="0" fontId="62" fillId="4" borderId="114" xfId="1" applyFont="1" applyFill="1" applyBorder="1" applyAlignment="1">
      <alignment horizontal="center" vertical="center"/>
    </xf>
    <xf numFmtId="0" fontId="58" fillId="4" borderId="9" xfId="1" applyFont="1" applyFill="1" applyBorder="1" applyAlignment="1">
      <alignment horizontal="center" vertical="center" wrapText="1"/>
    </xf>
    <xf numFmtId="0" fontId="58" fillId="4" borderId="10" xfId="1" applyFont="1" applyFill="1" applyBorder="1" applyAlignment="1">
      <alignment horizontal="center" vertical="center" wrapText="1"/>
    </xf>
    <xf numFmtId="0" fontId="58" fillId="4" borderId="114" xfId="1" applyFont="1" applyFill="1" applyBorder="1" applyAlignment="1">
      <alignment horizontal="center" vertical="center" wrapText="1"/>
    </xf>
    <xf numFmtId="0" fontId="59" fillId="3" borderId="11" xfId="1" quotePrefix="1" applyFont="1" applyFill="1" applyBorder="1" applyAlignment="1">
      <alignment horizontal="left" vertical="top" wrapText="1"/>
    </xf>
    <xf numFmtId="0" fontId="59" fillId="3" borderId="12" xfId="1" quotePrefix="1" applyFont="1" applyFill="1" applyBorder="1" applyAlignment="1">
      <alignment horizontal="left" vertical="top" wrapText="1"/>
    </xf>
    <xf numFmtId="0" fontId="60" fillId="3" borderId="12" xfId="1" quotePrefix="1" applyFont="1" applyFill="1" applyBorder="1" applyAlignment="1">
      <alignment horizontal="left" vertical="top" wrapText="1"/>
    </xf>
    <xf numFmtId="0" fontId="60" fillId="3" borderId="115" xfId="1" quotePrefix="1" applyFont="1" applyFill="1" applyBorder="1" applyAlignment="1">
      <alignment horizontal="left" vertical="top" wrapText="1"/>
    </xf>
    <xf numFmtId="0" fontId="52" fillId="3" borderId="15" xfId="1" quotePrefix="1" applyFont="1" applyFill="1" applyBorder="1" applyAlignment="1">
      <alignment horizontal="justify" vertical="center" wrapText="1"/>
    </xf>
    <xf numFmtId="0" fontId="52" fillId="3" borderId="16" xfId="1" quotePrefix="1" applyFont="1" applyFill="1" applyBorder="1" applyAlignment="1">
      <alignment horizontal="justify" vertical="center" wrapText="1"/>
    </xf>
    <xf numFmtId="0" fontId="52" fillId="3" borderId="116" xfId="1" quotePrefix="1" applyFont="1" applyFill="1" applyBorder="1" applyAlignment="1">
      <alignment horizontal="justify" vertical="center" wrapText="1"/>
    </xf>
    <xf numFmtId="0" fontId="53" fillId="0" borderId="13"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4" xfId="1" quotePrefix="1" applyFont="1" applyBorder="1" applyAlignment="1">
      <alignment horizontal="left" vertical="top" wrapText="1"/>
    </xf>
    <xf numFmtId="0" fontId="61" fillId="3" borderId="19" xfId="0" applyFont="1" applyFill="1" applyBorder="1" applyAlignment="1">
      <alignment horizontal="left" vertical="center" wrapText="1"/>
    </xf>
    <xf numFmtId="0" fontId="61" fillId="3" borderId="17" xfId="0" applyFont="1" applyFill="1" applyBorder="1" applyAlignment="1">
      <alignment horizontal="left" vertical="center" wrapText="1"/>
    </xf>
    <xf numFmtId="0" fontId="61" fillId="3" borderId="17" xfId="0" applyFont="1" applyFill="1" applyBorder="1" applyAlignment="1">
      <alignment vertical="center" wrapText="1"/>
    </xf>
    <xf numFmtId="0" fontId="8" fillId="3" borderId="20" xfId="1" applyFill="1" applyBorder="1" applyAlignment="1">
      <alignment horizontal="left" vertical="top" wrapText="1"/>
    </xf>
    <xf numFmtId="0" fontId="8" fillId="3" borderId="21" xfId="1" applyFill="1" applyBorder="1" applyAlignment="1">
      <alignment horizontal="left" vertical="top" wrapText="1"/>
    </xf>
    <xf numFmtId="0" fontId="8" fillId="3" borderId="22" xfId="1" applyFill="1" applyBorder="1" applyAlignment="1">
      <alignment horizontal="left" vertical="top" wrapText="1"/>
    </xf>
    <xf numFmtId="0" fontId="8" fillId="3" borderId="13" xfId="1" applyFill="1" applyBorder="1" applyAlignment="1">
      <alignment horizontal="left" vertical="top" wrapText="1"/>
    </xf>
    <xf numFmtId="0" fontId="8" fillId="3" borderId="0" xfId="1" applyFill="1" applyAlignment="1">
      <alignment horizontal="left" vertical="top" wrapText="1"/>
    </xf>
    <xf numFmtId="0" fontId="8" fillId="3" borderId="14" xfId="1" applyFill="1" applyBorder="1" applyAlignment="1">
      <alignment horizontal="left" vertical="top" wrapText="1"/>
    </xf>
    <xf numFmtId="0" fontId="61" fillId="3" borderId="31" xfId="0" applyFont="1" applyFill="1" applyBorder="1" applyAlignment="1">
      <alignment horizontal="left" vertical="center" wrapText="1"/>
    </xf>
    <xf numFmtId="0" fontId="61" fillId="3" borderId="33" xfId="0" applyFont="1" applyFill="1" applyBorder="1" applyAlignment="1">
      <alignment horizontal="left" vertical="center" wrapText="1"/>
    </xf>
    <xf numFmtId="0" fontId="53" fillId="3" borderId="31" xfId="1" applyFont="1" applyFill="1" applyBorder="1" applyAlignment="1">
      <alignment horizontal="justify" vertical="center" wrapText="1"/>
    </xf>
    <xf numFmtId="0" fontId="53" fillId="3" borderId="122" xfId="1" applyFont="1" applyFill="1" applyBorder="1" applyAlignment="1">
      <alignment horizontal="justify" vertical="center" wrapText="1"/>
    </xf>
    <xf numFmtId="0" fontId="69" fillId="3" borderId="0" xfId="1" applyFont="1" applyFill="1" applyAlignment="1">
      <alignment horizontal="left"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69" fillId="3" borderId="0" xfId="1" applyFont="1" applyFill="1" applyAlignment="1">
      <alignment horizontal="center" vertical="center" wrapText="1"/>
    </xf>
    <xf numFmtId="0" fontId="69" fillId="3" borderId="0" xfId="1" applyFont="1" applyFill="1" applyAlignment="1">
      <alignment horizontal="justify" vertical="center" wrapText="1"/>
    </xf>
    <xf numFmtId="0" fontId="83" fillId="10" borderId="0" xfId="0" applyFont="1" applyFill="1" applyAlignment="1">
      <alignment horizontal="center" vertical="center" wrapText="1"/>
    </xf>
    <xf numFmtId="9" fontId="82" fillId="0" borderId="25" xfId="4" applyFont="1" applyBorder="1" applyAlignment="1">
      <alignment horizontal="center" vertical="center" wrapText="1"/>
    </xf>
    <xf numFmtId="9" fontId="82" fillId="0" borderId="8" xfId="4" applyFont="1" applyBorder="1" applyAlignment="1">
      <alignment horizontal="center" vertical="center" wrapText="1"/>
    </xf>
    <xf numFmtId="9" fontId="82" fillId="0" borderId="26" xfId="4" applyFont="1" applyBorder="1" applyAlignment="1">
      <alignment horizontal="center" vertical="center" wrapText="1"/>
    </xf>
    <xf numFmtId="0" fontId="24" fillId="0" borderId="3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88"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5" xfId="0" applyFont="1" applyBorder="1" applyAlignment="1">
      <alignment horizontal="center" vertical="center" wrapText="1"/>
    </xf>
    <xf numFmtId="0" fontId="12" fillId="0" borderId="158" xfId="0" applyFont="1" applyBorder="1" applyAlignment="1">
      <alignment horizontal="center" vertical="center" wrapText="1"/>
    </xf>
    <xf numFmtId="0" fontId="0" fillId="0" borderId="158"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30" xfId="0" applyBorder="1" applyAlignment="1">
      <alignment horizontal="center" vertical="center" wrapText="1"/>
    </xf>
    <xf numFmtId="0" fontId="0" fillId="0" borderId="49" xfId="0" applyBorder="1" applyAlignment="1">
      <alignment horizontal="center" vertical="center" wrapText="1"/>
    </xf>
    <xf numFmtId="0" fontId="24" fillId="0" borderId="99"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101"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85" xfId="0" applyFont="1" applyBorder="1" applyAlignment="1">
      <alignment horizontal="center" vertical="center" wrapText="1"/>
    </xf>
    <xf numFmtId="0" fontId="24" fillId="0" borderId="86" xfId="0" applyFont="1" applyBorder="1" applyAlignment="1">
      <alignment horizontal="center" vertical="center" wrapText="1"/>
    </xf>
    <xf numFmtId="0" fontId="0" fillId="0" borderId="8" xfId="0" applyBorder="1" applyAlignment="1">
      <alignment horizontal="center" vertical="center" wrapText="1"/>
    </xf>
    <xf numFmtId="0" fontId="24" fillId="0" borderId="98"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113" xfId="0" applyFont="1" applyBorder="1" applyAlignment="1">
      <alignment horizontal="center" vertical="center" wrapText="1"/>
    </xf>
    <xf numFmtId="0" fontId="0" fillId="11" borderId="25" xfId="0" applyFill="1" applyBorder="1" applyAlignment="1">
      <alignment horizontal="center" vertical="center" wrapText="1"/>
    </xf>
    <xf numFmtId="0" fontId="0" fillId="11" borderId="8" xfId="0" applyFill="1" applyBorder="1" applyAlignment="1">
      <alignment horizontal="center" vertical="center" wrapText="1"/>
    </xf>
    <xf numFmtId="0" fontId="14" fillId="0" borderId="30"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8" xfId="0" applyFont="1" applyBorder="1" applyAlignment="1">
      <alignment horizontal="center" vertical="center" wrapText="1"/>
    </xf>
    <xf numFmtId="9" fontId="0" fillId="0" borderId="34" xfId="4" applyFont="1" applyBorder="1" applyAlignment="1">
      <alignment horizontal="center" vertical="center" wrapText="1"/>
    </xf>
    <xf numFmtId="9" fontId="0" fillId="0" borderId="30" xfId="4" applyFont="1" applyBorder="1" applyAlignment="1">
      <alignment horizontal="center" vertical="center" wrapText="1"/>
    </xf>
    <xf numFmtId="9" fontId="0" fillId="0" borderId="25" xfId="4" applyFont="1" applyBorder="1" applyAlignment="1">
      <alignment horizontal="center" vertical="center" wrapText="1"/>
    </xf>
    <xf numFmtId="0" fontId="24" fillId="0" borderId="87" xfId="0" applyFont="1" applyBorder="1" applyAlignment="1">
      <alignment horizontal="center" vertical="center" wrapText="1"/>
    </xf>
    <xf numFmtId="0" fontId="24" fillId="0" borderId="13" xfId="0" applyFont="1" applyBorder="1" applyAlignment="1">
      <alignment horizontal="center" vertical="center" wrapText="1"/>
    </xf>
    <xf numFmtId="0" fontId="64" fillId="0" borderId="37" xfId="0" applyFont="1" applyBorder="1" applyAlignment="1">
      <alignment horizontal="center" vertical="center" wrapText="1"/>
    </xf>
    <xf numFmtId="0" fontId="64" fillId="0" borderId="25" xfId="0" applyFont="1" applyBorder="1" applyAlignment="1">
      <alignment horizontal="center" vertical="center" wrapText="1"/>
    </xf>
    <xf numFmtId="0" fontId="64" fillId="0" borderId="8" xfId="0" applyFont="1" applyBorder="1" applyAlignment="1">
      <alignment horizontal="center" vertical="center" wrapText="1"/>
    </xf>
    <xf numFmtId="9" fontId="64" fillId="0" borderId="37" xfId="4" applyFont="1" applyBorder="1" applyAlignment="1">
      <alignment horizontal="center" vertical="center" wrapText="1"/>
    </xf>
    <xf numFmtId="9" fontId="64" fillId="0" borderId="25" xfId="4" applyFont="1" applyBorder="1" applyAlignment="1">
      <alignment horizontal="center" vertical="center" wrapText="1"/>
    </xf>
    <xf numFmtId="9" fontId="64" fillId="0" borderId="8" xfId="4" applyFont="1" applyBorder="1" applyAlignment="1">
      <alignment horizontal="center" vertical="center" wrapText="1"/>
    </xf>
    <xf numFmtId="0" fontId="24" fillId="0" borderId="109" xfId="0" applyFont="1" applyBorder="1" applyAlignment="1">
      <alignment horizontal="center" vertical="center" wrapText="1"/>
    </xf>
    <xf numFmtId="0" fontId="24" fillId="0" borderId="110" xfId="0" applyFont="1" applyBorder="1" applyAlignment="1">
      <alignment horizontal="center" vertical="center" wrapText="1"/>
    </xf>
    <xf numFmtId="0" fontId="24" fillId="0" borderId="108" xfId="0" applyFont="1" applyBorder="1" applyAlignment="1">
      <alignment horizontal="center" vertical="center" wrapText="1"/>
    </xf>
    <xf numFmtId="0" fontId="24" fillId="0" borderId="112" xfId="0" applyFont="1" applyBorder="1" applyAlignment="1">
      <alignment horizontal="center" vertical="center" wrapText="1"/>
    </xf>
    <xf numFmtId="9" fontId="64" fillId="0" borderId="26" xfId="4" applyFont="1" applyBorder="1" applyAlignment="1">
      <alignment horizontal="center" vertical="center" wrapText="1"/>
    </xf>
    <xf numFmtId="0" fontId="24" fillId="0" borderId="20" xfId="0" applyFont="1" applyBorder="1" applyAlignment="1">
      <alignment horizontal="center" vertical="center" wrapText="1"/>
    </xf>
    <xf numFmtId="0" fontId="20" fillId="4" borderId="34" xfId="0" applyFont="1" applyFill="1" applyBorder="1" applyAlignment="1">
      <alignment horizontal="left" vertical="center"/>
    </xf>
    <xf numFmtId="0" fontId="20" fillId="4" borderId="41" xfId="0" applyFont="1" applyFill="1" applyBorder="1" applyAlignment="1">
      <alignment horizontal="center" vertical="center" wrapText="1"/>
    </xf>
    <xf numFmtId="0" fontId="20" fillId="4" borderId="71" xfId="0" applyFont="1" applyFill="1" applyBorder="1" applyAlignment="1">
      <alignment horizontal="center" vertical="center" wrapText="1"/>
    </xf>
    <xf numFmtId="0" fontId="20" fillId="4" borderId="105" xfId="0" applyFont="1" applyFill="1" applyBorder="1" applyAlignment="1">
      <alignment horizontal="center" vertical="center" wrapText="1"/>
    </xf>
    <xf numFmtId="0" fontId="20" fillId="4" borderId="102" xfId="0" applyFont="1" applyFill="1" applyBorder="1" applyAlignment="1">
      <alignment horizontal="center" vertical="center"/>
    </xf>
    <xf numFmtId="0" fontId="20" fillId="4" borderId="103" xfId="0" applyFont="1" applyFill="1" applyBorder="1" applyAlignment="1">
      <alignment horizontal="center" vertical="center"/>
    </xf>
    <xf numFmtId="0" fontId="20" fillId="4" borderId="104" xfId="0" applyFont="1" applyFill="1" applyBorder="1" applyAlignment="1">
      <alignment horizontal="center" vertical="center"/>
    </xf>
    <xf numFmtId="0" fontId="20" fillId="4" borderId="58" xfId="0" applyFont="1" applyFill="1" applyBorder="1" applyAlignment="1">
      <alignment horizontal="center" vertical="center"/>
    </xf>
    <xf numFmtId="0" fontId="20" fillId="4" borderId="0" xfId="0" applyFont="1" applyFill="1" applyAlignment="1">
      <alignment horizontal="center" vertical="center"/>
    </xf>
    <xf numFmtId="0" fontId="64" fillId="0" borderId="26" xfId="0" applyFont="1" applyBorder="1" applyAlignment="1">
      <alignment horizontal="center" vertical="center" wrapText="1"/>
    </xf>
    <xf numFmtId="0" fontId="20" fillId="3" borderId="35"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36" xfId="0" applyFont="1" applyFill="1" applyBorder="1" applyAlignment="1">
      <alignment horizontal="center" vertical="center"/>
    </xf>
    <xf numFmtId="0" fontId="20" fillId="3" borderId="0" xfId="0" applyFont="1" applyFill="1" applyAlignment="1">
      <alignment horizontal="center" vertical="center"/>
    </xf>
    <xf numFmtId="0" fontId="20" fillId="4" borderId="8" xfId="0" applyFont="1" applyFill="1" applyBorder="1" applyAlignment="1">
      <alignment horizontal="left" vertical="center"/>
    </xf>
    <xf numFmtId="0" fontId="20" fillId="4" borderId="41" xfId="0" applyFont="1" applyFill="1" applyBorder="1" applyAlignment="1">
      <alignment horizontal="center" vertical="center" textRotation="1"/>
    </xf>
    <xf numFmtId="0" fontId="20" fillId="4" borderId="71" xfId="0" applyFont="1" applyFill="1" applyBorder="1" applyAlignment="1">
      <alignment horizontal="center" vertical="center" textRotation="1"/>
    </xf>
    <xf numFmtId="0" fontId="20" fillId="4" borderId="58" xfId="0" applyFont="1" applyFill="1" applyBorder="1" applyAlignment="1">
      <alignment horizontal="center" vertical="center" wrapText="1"/>
    </xf>
    <xf numFmtId="0" fontId="81" fillId="3" borderId="8" xfId="0" applyFont="1" applyFill="1" applyBorder="1" applyAlignment="1" applyProtection="1">
      <alignment horizontal="left" vertical="center"/>
      <protection locked="0"/>
    </xf>
    <xf numFmtId="0" fontId="20" fillId="16" borderId="41" xfId="0" applyFont="1" applyFill="1" applyBorder="1" applyAlignment="1" applyProtection="1">
      <alignment horizontal="center" vertical="center" wrapText="1"/>
      <protection locked="0"/>
    </xf>
    <xf numFmtId="0" fontId="20" fillId="16" borderId="106" xfId="0" applyFont="1" applyFill="1" applyBorder="1" applyAlignment="1" applyProtection="1">
      <alignment horizontal="center" vertical="center" wrapText="1"/>
      <protection locked="0"/>
    </xf>
    <xf numFmtId="0" fontId="20" fillId="16" borderId="71" xfId="0" applyFont="1" applyFill="1" applyBorder="1" applyAlignment="1" applyProtection="1">
      <alignment horizontal="center" vertical="center" wrapText="1"/>
      <protection locked="0"/>
    </xf>
    <xf numFmtId="0" fontId="20" fillId="16" borderId="54" xfId="0" applyFont="1" applyFill="1" applyBorder="1" applyAlignment="1" applyProtection="1">
      <alignment horizontal="center" vertical="center"/>
      <protection locked="0"/>
    </xf>
    <xf numFmtId="0" fontId="20" fillId="16" borderId="55" xfId="0" applyFont="1" applyFill="1" applyBorder="1" applyAlignment="1" applyProtection="1">
      <alignment horizontal="center" vertical="center"/>
      <protection locked="0"/>
    </xf>
    <xf numFmtId="0" fontId="20" fillId="4" borderId="107" xfId="0" applyFont="1" applyFill="1" applyBorder="1" applyAlignment="1">
      <alignment horizontal="center" vertical="center"/>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2" fillId="3" borderId="31"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2" fontId="24" fillId="0" borderId="37" xfId="3" applyNumberFormat="1" applyFont="1" applyBorder="1" applyAlignment="1">
      <alignment horizontal="center" vertical="center" wrapText="1"/>
    </xf>
    <xf numFmtId="2" fontId="24" fillId="0" borderId="8" xfId="3" applyNumberFormat="1" applyFont="1" applyBorder="1" applyAlignment="1">
      <alignment horizontal="center" vertical="center" wrapText="1"/>
    </xf>
    <xf numFmtId="2" fontId="24" fillId="0" borderId="26" xfId="3" applyNumberFormat="1" applyFont="1" applyBorder="1" applyAlignment="1">
      <alignment horizontal="center" vertical="center" wrapText="1"/>
    </xf>
    <xf numFmtId="0" fontId="24" fillId="0" borderId="46"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82" xfId="0" applyFont="1" applyBorder="1" applyAlignment="1">
      <alignment horizontal="center" vertical="center" wrapText="1"/>
    </xf>
    <xf numFmtId="0" fontId="24" fillId="0" borderId="83" xfId="0" applyFont="1" applyBorder="1" applyAlignment="1">
      <alignment horizontal="center" vertical="center" wrapText="1"/>
    </xf>
    <xf numFmtId="0" fontId="24" fillId="0" borderId="100"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48" xfId="0" applyFont="1" applyBorder="1" applyAlignment="1">
      <alignment horizontal="center" vertical="center" wrapText="1"/>
    </xf>
    <xf numFmtId="0" fontId="24" fillId="11" borderId="45"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24" fillId="11" borderId="48" xfId="0" applyFont="1" applyFill="1" applyBorder="1" applyAlignment="1">
      <alignment horizontal="center" vertical="center" wrapText="1"/>
    </xf>
    <xf numFmtId="0" fontId="20" fillId="4" borderId="64" xfId="0" applyFont="1" applyFill="1" applyBorder="1" applyAlignment="1">
      <alignment horizontal="center" vertical="center"/>
    </xf>
    <xf numFmtId="0" fontId="20" fillId="4" borderId="65" xfId="0" applyFont="1" applyFill="1" applyBorder="1" applyAlignment="1">
      <alignment horizontal="center" vertical="center"/>
    </xf>
    <xf numFmtId="0" fontId="20" fillId="4" borderId="66" xfId="0" applyFont="1" applyFill="1" applyBorder="1" applyAlignment="1">
      <alignment horizontal="center" vertical="center"/>
    </xf>
    <xf numFmtId="0" fontId="20" fillId="4" borderId="40" xfId="0" applyFont="1" applyFill="1" applyBorder="1" applyAlignment="1">
      <alignment horizontal="center" vertical="center"/>
    </xf>
    <xf numFmtId="0" fontId="20" fillId="4" borderId="42" xfId="0" applyFont="1" applyFill="1" applyBorder="1" applyAlignment="1">
      <alignment horizontal="center" vertical="center"/>
    </xf>
    <xf numFmtId="0" fontId="20" fillId="4" borderId="52" xfId="0" applyFont="1" applyFill="1" applyBorder="1" applyAlignment="1">
      <alignment horizontal="center" vertical="center"/>
    </xf>
    <xf numFmtId="0" fontId="20" fillId="4" borderId="43" xfId="0" applyFont="1" applyFill="1" applyBorder="1" applyAlignment="1">
      <alignment horizontal="center" vertical="center"/>
    </xf>
    <xf numFmtId="0" fontId="20" fillId="4" borderId="40" xfId="0" applyFont="1" applyFill="1" applyBorder="1" applyAlignment="1">
      <alignment horizontal="center" vertical="center" textRotation="1"/>
    </xf>
    <xf numFmtId="0" fontId="20" fillId="4" borderId="41" xfId="0" applyFont="1" applyFill="1" applyBorder="1" applyAlignment="1">
      <alignment horizontal="center" vertical="center"/>
    </xf>
    <xf numFmtId="3" fontId="20" fillId="4" borderId="40" xfId="0" applyNumberFormat="1" applyFont="1" applyFill="1" applyBorder="1" applyAlignment="1">
      <alignment horizontal="center" vertical="center"/>
    </xf>
    <xf numFmtId="3" fontId="20" fillId="4" borderId="41" xfId="0" applyNumberFormat="1" applyFont="1" applyFill="1" applyBorder="1" applyAlignment="1">
      <alignment horizontal="center" vertical="center"/>
    </xf>
    <xf numFmtId="0" fontId="20" fillId="4" borderId="40" xfId="0" applyFont="1" applyFill="1" applyBorder="1" applyAlignment="1">
      <alignment horizontal="center" vertical="center" textRotation="90" wrapText="1"/>
    </xf>
    <xf numFmtId="0" fontId="20" fillId="4" borderId="41" xfId="0" applyFont="1" applyFill="1" applyBorder="1" applyAlignment="1">
      <alignment horizontal="center" vertical="center" textRotation="90" wrapText="1"/>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20" fillId="4" borderId="43" xfId="0" applyFont="1" applyFill="1" applyBorder="1" applyAlignment="1">
      <alignment horizontal="center" vertical="center" wrapText="1"/>
    </xf>
    <xf numFmtId="0" fontId="20" fillId="4" borderId="62" xfId="0" applyFont="1" applyFill="1" applyBorder="1" applyAlignment="1">
      <alignment horizontal="left" vertical="center"/>
    </xf>
    <xf numFmtId="0" fontId="20" fillId="4" borderId="63" xfId="0" applyFont="1" applyFill="1" applyBorder="1" applyAlignment="1">
      <alignment horizontal="left" vertical="center"/>
    </xf>
    <xf numFmtId="0" fontId="20" fillId="4" borderId="69" xfId="0" applyFont="1" applyFill="1" applyBorder="1" applyAlignment="1">
      <alignment horizontal="left" vertical="center"/>
    </xf>
    <xf numFmtId="0" fontId="20" fillId="4" borderId="67" xfId="0" applyFont="1" applyFill="1" applyBorder="1" applyAlignment="1">
      <alignment horizontal="left" vertical="center"/>
    </xf>
    <xf numFmtId="0" fontId="24" fillId="3" borderId="8" xfId="0" applyFont="1" applyFill="1" applyBorder="1" applyAlignment="1" applyProtection="1">
      <alignment horizontal="left" vertical="center"/>
      <protection locked="0"/>
    </xf>
    <xf numFmtId="0" fontId="20" fillId="3" borderId="70" xfId="0" applyFont="1" applyFill="1" applyBorder="1" applyAlignment="1">
      <alignment horizontal="center" vertical="center"/>
    </xf>
    <xf numFmtId="0" fontId="20" fillId="3" borderId="157" xfId="0" applyFont="1" applyFill="1" applyBorder="1" applyAlignment="1">
      <alignment horizontal="center" vertical="center"/>
    </xf>
    <xf numFmtId="0" fontId="24" fillId="0" borderId="111" xfId="0" applyFont="1" applyBorder="1" applyAlignment="1">
      <alignment horizontal="center" vertical="center" wrapText="1"/>
    </xf>
    <xf numFmtId="0" fontId="24" fillId="3" borderId="69" xfId="0" applyFont="1" applyFill="1" applyBorder="1" applyAlignment="1" applyProtection="1">
      <alignment horizontal="left" vertical="center" wrapText="1"/>
      <protection locked="0"/>
    </xf>
    <xf numFmtId="0" fontId="24" fillId="3" borderId="63" xfId="0" applyFont="1" applyFill="1" applyBorder="1" applyAlignment="1" applyProtection="1">
      <alignment horizontal="left" vertical="center"/>
      <protection locked="0"/>
    </xf>
    <xf numFmtId="0" fontId="0" fillId="0" borderId="25" xfId="0" applyBorder="1" applyAlignment="1">
      <alignment horizontal="center" vertical="center" wrapText="1"/>
    </xf>
    <xf numFmtId="0" fontId="0" fillId="0" borderId="8" xfId="0" applyBorder="1" applyAlignment="1">
      <alignment horizontal="center" vertical="center"/>
    </xf>
    <xf numFmtId="9" fontId="0" fillId="0" borderId="30" xfId="0" applyNumberFormat="1" applyBorder="1" applyAlignment="1">
      <alignment horizontal="center" vertical="center" wrapText="1"/>
    </xf>
    <xf numFmtId="9" fontId="0" fillId="0" borderId="25" xfId="0" applyNumberFormat="1" applyBorder="1" applyAlignment="1">
      <alignment horizontal="center" vertical="center" wrapText="1"/>
    </xf>
    <xf numFmtId="2" fontId="0" fillId="0" borderId="30" xfId="0" applyNumberFormat="1" applyBorder="1" applyAlignment="1">
      <alignment horizontal="center" vertical="center" wrapText="1"/>
    </xf>
    <xf numFmtId="2" fontId="0" fillId="0" borderId="25" xfId="0" applyNumberFormat="1" applyBorder="1" applyAlignment="1">
      <alignment horizontal="center" vertical="center" wrapText="1"/>
    </xf>
    <xf numFmtId="0" fontId="5" fillId="4" borderId="31" xfId="0" applyFont="1" applyFill="1" applyBorder="1" applyAlignment="1">
      <alignment horizontal="left" vertical="center"/>
    </xf>
    <xf numFmtId="0" fontId="5" fillId="4" borderId="33" xfId="0" applyFont="1" applyFill="1" applyBorder="1" applyAlignment="1">
      <alignment horizontal="left" vertical="center"/>
    </xf>
    <xf numFmtId="0" fontId="0" fillId="0" borderId="34" xfId="0" applyBorder="1" applyAlignment="1">
      <alignment horizontal="center" vertical="center" wrapText="1"/>
    </xf>
    <xf numFmtId="0" fontId="0" fillId="0" borderId="162" xfId="0" applyBorder="1" applyAlignment="1">
      <alignment horizontal="center" vertical="center" wrapText="1"/>
    </xf>
    <xf numFmtId="0" fontId="4" fillId="4" borderId="57"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4" xfId="0" applyFont="1" applyFill="1" applyBorder="1" applyAlignment="1">
      <alignment horizontal="center" vertical="center"/>
    </xf>
    <xf numFmtId="0" fontId="28" fillId="0" borderId="25" xfId="0" applyFont="1" applyBorder="1" applyAlignment="1">
      <alignment horizontal="center" vertical="center" wrapText="1"/>
    </xf>
    <xf numFmtId="0" fontId="28" fillId="0" borderId="8" xfId="0" applyFont="1" applyBorder="1" applyAlignment="1">
      <alignment horizontal="center" vertical="center" wrapText="1"/>
    </xf>
    <xf numFmtId="0" fontId="29" fillId="4" borderId="8" xfId="0" applyFont="1" applyFill="1" applyBorder="1" applyAlignment="1">
      <alignment horizontal="center" vertical="center"/>
    </xf>
    <xf numFmtId="0" fontId="4" fillId="4" borderId="7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55" xfId="0" applyFont="1" applyFill="1" applyBorder="1" applyAlignment="1">
      <alignment horizontal="center" vertical="center"/>
    </xf>
    <xf numFmtId="0" fontId="6" fillId="3" borderId="8" xfId="0" applyFont="1" applyFill="1" applyBorder="1" applyAlignment="1">
      <alignment horizontal="center" vertical="center"/>
    </xf>
    <xf numFmtId="0" fontId="4" fillId="4" borderId="40" xfId="0" applyFont="1" applyFill="1" applyBorder="1" applyAlignment="1">
      <alignment horizontal="center" vertical="center" textRotation="1"/>
    </xf>
    <xf numFmtId="0" fontId="2" fillId="3" borderId="31" xfId="0" applyFont="1" applyFill="1" applyBorder="1" applyAlignment="1" applyProtection="1">
      <alignment horizontal="left" vertical="center" wrapText="1"/>
      <protection locked="0"/>
    </xf>
    <xf numFmtId="0" fontId="2" fillId="3" borderId="32" xfId="0" applyFont="1" applyFill="1" applyBorder="1" applyAlignment="1" applyProtection="1">
      <alignment horizontal="left" vertical="center" wrapText="1"/>
      <protection locked="0"/>
    </xf>
    <xf numFmtId="0" fontId="2" fillId="3" borderId="33" xfId="0"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protection locked="0"/>
    </xf>
    <xf numFmtId="0" fontId="2" fillId="3" borderId="32" xfId="0" applyFont="1" applyFill="1" applyBorder="1" applyAlignment="1" applyProtection="1">
      <alignment horizontal="left" vertical="center"/>
      <protection locked="0"/>
    </xf>
    <xf numFmtId="0" fontId="2" fillId="3" borderId="33" xfId="0" applyFont="1" applyFill="1" applyBorder="1" applyAlignment="1" applyProtection="1">
      <alignment horizontal="left" vertical="center"/>
      <protection locked="0"/>
    </xf>
    <xf numFmtId="0" fontId="4" fillId="4" borderId="59" xfId="0" applyFont="1" applyFill="1" applyBorder="1" applyAlignment="1">
      <alignment horizontal="center" vertical="center"/>
    </xf>
    <xf numFmtId="0" fontId="4" fillId="4" borderId="60" xfId="0" applyFont="1" applyFill="1" applyBorder="1" applyAlignment="1">
      <alignment horizontal="center" vertical="center"/>
    </xf>
    <xf numFmtId="0" fontId="4" fillId="4" borderId="40" xfId="0" applyFont="1" applyFill="1" applyBorder="1" applyAlignment="1">
      <alignment horizontal="center" vertical="center"/>
    </xf>
    <xf numFmtId="0" fontId="49" fillId="0" borderId="36" xfId="0" applyFont="1" applyBorder="1" applyAlignment="1">
      <alignment horizontal="left" vertical="top" wrapText="1"/>
    </xf>
    <xf numFmtId="0" fontId="49" fillId="0" borderId="0" xfId="0" applyFont="1" applyAlignment="1">
      <alignment horizontal="left" vertical="top" wrapText="1"/>
    </xf>
    <xf numFmtId="0" fontId="49" fillId="0" borderId="80" xfId="0" applyFont="1" applyBorder="1" applyAlignment="1">
      <alignment horizontal="left" vertical="top" wrapText="1"/>
    </xf>
    <xf numFmtId="0" fontId="49" fillId="0" borderId="36" xfId="0" applyFont="1" applyBorder="1" applyAlignment="1">
      <alignment horizontal="left" vertical="center" wrapText="1"/>
    </xf>
    <xf numFmtId="0" fontId="49" fillId="0" borderId="0" xfId="0" applyFont="1" applyAlignment="1">
      <alignment horizontal="left" vertical="center" wrapText="1"/>
    </xf>
    <xf numFmtId="0" fontId="49" fillId="0" borderId="80" xfId="0" applyFont="1" applyBorder="1" applyAlignment="1">
      <alignment horizontal="left" vertical="center" wrapText="1"/>
    </xf>
    <xf numFmtId="0" fontId="49" fillId="0" borderId="8" xfId="0" applyFont="1" applyBorder="1" applyAlignment="1">
      <alignment horizontal="left" vertical="center" wrapText="1"/>
    </xf>
    <xf numFmtId="0" fontId="45" fillId="6" borderId="0" xfId="0" applyFont="1" applyFill="1" applyAlignment="1">
      <alignment horizontal="center" vertical="center" wrapText="1" readingOrder="1"/>
    </xf>
    <xf numFmtId="0" fontId="45" fillId="6" borderId="8" xfId="0" applyFont="1" applyFill="1" applyBorder="1" applyAlignment="1">
      <alignment horizontal="center" vertical="center" wrapText="1" readingOrder="1"/>
    </xf>
    <xf numFmtId="0" fontId="43" fillId="0" borderId="77" xfId="0" applyFont="1" applyBorder="1" applyAlignment="1">
      <alignment horizontal="center" vertical="center"/>
    </xf>
    <xf numFmtId="0" fontId="43" fillId="0" borderId="12" xfId="0" applyFont="1" applyBorder="1" applyAlignment="1">
      <alignment horizontal="center" vertical="center"/>
    </xf>
    <xf numFmtId="0" fontId="15" fillId="3" borderId="21" xfId="0" applyFont="1" applyFill="1" applyBorder="1" applyAlignment="1">
      <alignment horizontal="center"/>
    </xf>
    <xf numFmtId="0" fontId="15" fillId="3" borderId="22" xfId="0" applyFont="1" applyFill="1" applyBorder="1" applyAlignment="1">
      <alignment horizontal="center"/>
    </xf>
    <xf numFmtId="0" fontId="57" fillId="0" borderId="13" xfId="0" applyFont="1" applyBorder="1" applyAlignment="1">
      <alignment horizontal="center" vertical="center" wrapText="1"/>
    </xf>
    <xf numFmtId="0" fontId="57" fillId="0" borderId="0" xfId="0" applyFont="1" applyAlignment="1">
      <alignment horizontal="center" vertical="center" wrapText="1"/>
    </xf>
    <xf numFmtId="0" fontId="33" fillId="12" borderId="0" xfId="0" applyFont="1" applyFill="1" applyAlignment="1">
      <alignment horizontal="center" vertical="center" wrapText="1" readingOrder="1"/>
    </xf>
    <xf numFmtId="0" fontId="33" fillId="12" borderId="14"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3" fillId="12" borderId="13" xfId="0" applyFont="1" applyFill="1" applyBorder="1" applyAlignment="1">
      <alignment horizontal="center" vertical="center" textRotation="90" wrapText="1" readingOrder="1"/>
    </xf>
    <xf numFmtId="0" fontId="33" fillId="12" borderId="0" xfId="0" applyFont="1" applyFill="1" applyAlignment="1">
      <alignment horizontal="center" vertical="center" textRotation="90" wrapText="1" readingOrder="1"/>
    </xf>
    <xf numFmtId="0" fontId="34" fillId="14" borderId="27" xfId="0" applyFont="1" applyFill="1" applyBorder="1" applyAlignment="1">
      <alignment horizontal="center" vertical="center" wrapText="1" readingOrder="1"/>
    </xf>
    <xf numFmtId="0" fontId="34" fillId="14" borderId="28" xfId="0" applyFont="1" applyFill="1" applyBorder="1" applyAlignment="1">
      <alignment horizontal="center" vertical="center" wrapText="1" readingOrder="1"/>
    </xf>
    <xf numFmtId="0" fontId="34" fillId="14" borderId="29" xfId="0" applyFont="1" applyFill="1" applyBorder="1" applyAlignment="1">
      <alignment horizontal="center" vertical="center" wrapText="1" readingOrder="1"/>
    </xf>
    <xf numFmtId="0" fontId="14" fillId="3" borderId="8" xfId="0" applyFont="1" applyFill="1" applyBorder="1" applyAlignment="1">
      <alignment horizontal="center" vertical="center" wrapText="1"/>
    </xf>
    <xf numFmtId="0" fontId="34" fillId="13" borderId="27" xfId="0" applyFont="1" applyFill="1" applyBorder="1" applyAlignment="1">
      <alignment horizontal="center" vertical="center" wrapText="1" readingOrder="1"/>
    </xf>
    <xf numFmtId="0" fontId="34" fillId="13" borderId="28" xfId="0" applyFont="1" applyFill="1" applyBorder="1" applyAlignment="1">
      <alignment horizontal="center" vertical="center" wrapText="1" readingOrder="1"/>
    </xf>
    <xf numFmtId="0" fontId="14" fillId="3" borderId="35"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34" fillId="18" borderId="27" xfId="0" applyFont="1" applyFill="1" applyBorder="1" applyAlignment="1">
      <alignment horizontal="center" vertical="center" wrapText="1" readingOrder="1"/>
    </xf>
    <xf numFmtId="0" fontId="34" fillId="18" borderId="28" xfId="0" applyFont="1" applyFill="1" applyBorder="1" applyAlignment="1">
      <alignment horizontal="center" vertical="center" wrapText="1" readingOrder="1"/>
    </xf>
    <xf numFmtId="0" fontId="34" fillId="7" borderId="27" xfId="0" applyFont="1" applyFill="1" applyBorder="1" applyAlignment="1">
      <alignment horizontal="center" vertical="center" wrapText="1" readingOrder="1"/>
    </xf>
    <xf numFmtId="0" fontId="34" fillId="7" borderId="28" xfId="0" applyFont="1" applyFill="1" applyBorder="1" applyAlignment="1">
      <alignment horizontal="center" vertical="center" wrapText="1" readingOrder="1"/>
    </xf>
    <xf numFmtId="0" fontId="35" fillId="0" borderId="37" xfId="0" applyFont="1" applyBorder="1" applyAlignment="1">
      <alignment horizontal="center" vertical="center"/>
    </xf>
    <xf numFmtId="0" fontId="35" fillId="0" borderId="8" xfId="0" applyFont="1" applyBorder="1" applyAlignment="1">
      <alignment horizontal="center" vertical="center"/>
    </xf>
    <xf numFmtId="14" fontId="13" fillId="0" borderId="37" xfId="0" applyNumberFormat="1" applyFont="1" applyBorder="1" applyAlignment="1">
      <alignment horizontal="center" vertical="center"/>
    </xf>
    <xf numFmtId="0" fontId="13" fillId="0" borderId="8" xfId="0" applyFont="1" applyBorder="1" applyAlignment="1">
      <alignment horizontal="center" vertical="center"/>
    </xf>
    <xf numFmtId="0" fontId="13" fillId="0" borderId="122" xfId="0" applyFont="1" applyBorder="1" applyAlignment="1">
      <alignment horizontal="center" vertical="center" wrapText="1"/>
    </xf>
    <xf numFmtId="0" fontId="13" fillId="0" borderId="82"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100" xfId="0" applyFont="1" applyBorder="1" applyAlignment="1">
      <alignment horizontal="center" vertical="center" wrapText="1"/>
    </xf>
    <xf numFmtId="0" fontId="13" fillId="0" borderId="46"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0" fontId="13" fillId="0" borderId="46" xfId="0" applyFont="1" applyBorder="1" applyAlignment="1">
      <alignment horizontal="center" wrapText="1"/>
    </xf>
    <xf numFmtId="0" fontId="13" fillId="0" borderId="30" xfId="0" applyFont="1" applyBorder="1" applyAlignment="1">
      <alignment horizontal="center" wrapText="1"/>
    </xf>
    <xf numFmtId="0" fontId="13" fillId="0" borderId="49" xfId="0" applyFont="1" applyBorder="1" applyAlignment="1">
      <alignment horizontal="center" wrapText="1"/>
    </xf>
    <xf numFmtId="0" fontId="13" fillId="0" borderId="46" xfId="0" applyFont="1" applyBorder="1" applyAlignment="1">
      <alignment horizontal="center"/>
    </xf>
    <xf numFmtId="0" fontId="13" fillId="0" borderId="30" xfId="0" applyFont="1" applyBorder="1" applyAlignment="1">
      <alignment horizontal="center"/>
    </xf>
    <xf numFmtId="0" fontId="13" fillId="0" borderId="49" xfId="0" applyFont="1" applyBorder="1" applyAlignment="1">
      <alignment horizontal="center"/>
    </xf>
    <xf numFmtId="1" fontId="36" fillId="0" borderId="45" xfId="0" applyNumberFormat="1" applyFont="1" applyBorder="1" applyAlignment="1" applyProtection="1">
      <alignment horizontal="center" vertical="center" wrapText="1"/>
      <protection locked="0"/>
    </xf>
    <xf numFmtId="1" fontId="36" fillId="0" borderId="47" xfId="0" applyNumberFormat="1" applyFont="1" applyBorder="1" applyAlignment="1" applyProtection="1">
      <alignment horizontal="center" vertical="center" wrapText="1"/>
      <protection locked="0"/>
    </xf>
    <xf numFmtId="1" fontId="36" fillId="0" borderId="48" xfId="0" applyNumberFormat="1" applyFont="1" applyBorder="1" applyAlignment="1" applyProtection="1">
      <alignment horizontal="center" vertical="center" wrapText="1"/>
      <protection locked="0"/>
    </xf>
    <xf numFmtId="1" fontId="25" fillId="0" borderId="37" xfId="0" applyNumberFormat="1" applyFont="1" applyBorder="1" applyAlignment="1">
      <alignment horizontal="center" vertical="center"/>
    </xf>
    <xf numFmtId="0" fontId="25" fillId="0" borderId="8" xfId="0" applyFont="1" applyBorder="1" applyAlignment="1">
      <alignment horizontal="center" vertical="center"/>
    </xf>
    <xf numFmtId="0" fontId="25" fillId="0" borderId="34" xfId="0" applyFont="1" applyBorder="1" applyAlignment="1">
      <alignment horizontal="center" vertical="center"/>
    </xf>
    <xf numFmtId="0" fontId="25" fillId="0" borderId="26" xfId="0" applyFont="1" applyBorder="1" applyAlignment="1">
      <alignment horizontal="center" vertical="center"/>
    </xf>
    <xf numFmtId="1" fontId="36" fillId="0" borderId="37" xfId="0" applyNumberFormat="1" applyFont="1" applyBorder="1" applyAlignment="1">
      <alignment horizontal="center" vertical="center"/>
    </xf>
    <xf numFmtId="0" fontId="36" fillId="0" borderId="8" xfId="0" applyFont="1" applyBorder="1" applyAlignment="1">
      <alignment horizontal="center" vertical="center"/>
    </xf>
    <xf numFmtId="0" fontId="36" fillId="0" borderId="34" xfId="0" applyFont="1" applyBorder="1" applyAlignment="1">
      <alignment horizontal="center" vertical="center"/>
    </xf>
    <xf numFmtId="0" fontId="36" fillId="0" borderId="26" xfId="0" applyFont="1" applyBorder="1" applyAlignment="1">
      <alignment horizontal="center" vertical="center"/>
    </xf>
    <xf numFmtId="0" fontId="13" fillId="0" borderId="46" xfId="0" applyFont="1" applyBorder="1" applyAlignment="1">
      <alignment horizontal="left" wrapText="1"/>
    </xf>
    <xf numFmtId="0" fontId="13" fillId="0" borderId="30" xfId="0" applyFont="1" applyBorder="1" applyAlignment="1">
      <alignment horizontal="left" wrapText="1"/>
    </xf>
    <xf numFmtId="0" fontId="13" fillId="0" borderId="49" xfId="0" applyFont="1" applyBorder="1" applyAlignment="1">
      <alignment horizontal="left" wrapText="1"/>
    </xf>
    <xf numFmtId="0" fontId="13" fillId="0" borderId="8" xfId="0" applyFont="1" applyBorder="1" applyAlignment="1">
      <alignment horizontal="center" vertical="center" wrapText="1"/>
    </xf>
    <xf numFmtId="0" fontId="13" fillId="3" borderId="30" xfId="0" applyFont="1" applyFill="1" applyBorder="1" applyAlignment="1">
      <alignment horizontal="left" wrapText="1"/>
    </xf>
    <xf numFmtId="0" fontId="13" fillId="3" borderId="49" xfId="0" applyFont="1" applyFill="1" applyBorder="1" applyAlignment="1">
      <alignment horizontal="left"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0" fontId="13" fillId="0" borderId="83" xfId="0" applyFont="1" applyBorder="1" applyAlignment="1">
      <alignment horizontal="center" vertical="center"/>
    </xf>
    <xf numFmtId="0" fontId="13" fillId="0" borderId="100" xfId="0" applyFont="1" applyBorder="1" applyAlignment="1">
      <alignment horizontal="center" vertical="center"/>
    </xf>
    <xf numFmtId="0" fontId="7" fillId="3" borderId="8" xfId="0" applyFont="1" applyFill="1" applyBorder="1" applyAlignment="1">
      <alignment horizontal="center" vertical="center"/>
    </xf>
    <xf numFmtId="0" fontId="5" fillId="4" borderId="5" xfId="0" applyFont="1" applyFill="1" applyBorder="1" applyAlignment="1">
      <alignment horizontal="left" vertical="center"/>
    </xf>
    <xf numFmtId="0" fontId="5" fillId="4" borderId="6" xfId="0" applyFont="1" applyFill="1" applyBorder="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9" fillId="4" borderId="2" xfId="0" applyFont="1" applyFill="1" applyBorder="1" applyAlignment="1">
      <alignment horizontal="center" vertical="center" wrapText="1"/>
    </xf>
    <xf numFmtId="0" fontId="39" fillId="4" borderId="53"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38" xfId="0" applyFont="1" applyFill="1" applyBorder="1" applyAlignment="1">
      <alignment horizontal="center" vertical="center" wrapText="1"/>
    </xf>
    <xf numFmtId="0" fontId="2" fillId="3" borderId="123" xfId="0" applyFont="1" applyFill="1" applyBorder="1" applyAlignment="1" applyProtection="1">
      <alignment horizontal="left" vertical="center" wrapText="1"/>
      <protection locked="0"/>
    </xf>
    <xf numFmtId="0" fontId="2" fillId="3" borderId="124" xfId="0" applyFont="1" applyFill="1" applyBorder="1" applyAlignment="1" applyProtection="1">
      <alignment horizontal="left" vertical="center" wrapText="1"/>
      <protection locked="0"/>
    </xf>
    <xf numFmtId="0" fontId="2" fillId="3" borderId="125" xfId="0" applyFont="1" applyFill="1" applyBorder="1" applyAlignment="1" applyProtection="1">
      <alignment horizontal="left" vertical="center" wrapText="1"/>
      <protection locked="0"/>
    </xf>
    <xf numFmtId="0" fontId="2" fillId="3" borderId="67" xfId="0" applyFont="1" applyFill="1" applyBorder="1" applyAlignment="1" applyProtection="1">
      <alignment horizontal="left" vertical="center"/>
      <protection locked="0"/>
    </xf>
    <xf numFmtId="0" fontId="2" fillId="3" borderId="68" xfId="0" applyFont="1" applyFill="1" applyBorder="1" applyAlignment="1" applyProtection="1">
      <alignment horizontal="left" vertical="center"/>
      <protection locked="0"/>
    </xf>
    <xf numFmtId="0" fontId="2" fillId="3" borderId="126" xfId="0" applyFont="1" applyFill="1" applyBorder="1" applyAlignment="1" applyProtection="1">
      <alignment horizontal="left" vertical="center"/>
      <protection locked="0"/>
    </xf>
    <xf numFmtId="0" fontId="38" fillId="4" borderId="132" xfId="0" applyFont="1" applyFill="1" applyBorder="1" applyAlignment="1">
      <alignment horizontal="center" vertical="center" wrapText="1"/>
    </xf>
    <xf numFmtId="0" fontId="38" fillId="4" borderId="44" xfId="0" applyFont="1" applyFill="1" applyBorder="1" applyAlignment="1">
      <alignment horizontal="center" vertical="center" wrapText="1"/>
    </xf>
    <xf numFmtId="0" fontId="38" fillId="4" borderId="133" xfId="0" applyFont="1" applyFill="1" applyBorder="1" applyAlignment="1">
      <alignment horizontal="center" vertical="center" wrapText="1"/>
    </xf>
    <xf numFmtId="0" fontId="38" fillId="4" borderId="130" xfId="0" applyFont="1" applyFill="1" applyBorder="1" applyAlignment="1">
      <alignment horizontal="center" vertical="center" wrapText="1"/>
    </xf>
    <xf numFmtId="0" fontId="37" fillId="4" borderId="134" xfId="0" applyFont="1" applyFill="1" applyBorder="1" applyAlignment="1" applyProtection="1">
      <alignment horizontal="center" vertical="center" wrapText="1"/>
      <protection locked="0"/>
    </xf>
    <xf numFmtId="0" fontId="37" fillId="4" borderId="136" xfId="0" applyFont="1" applyFill="1" applyBorder="1" applyAlignment="1" applyProtection="1">
      <alignment horizontal="center" vertical="center" wrapText="1"/>
      <protection locked="0"/>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2" fillId="3" borderId="2" xfId="0" applyFont="1" applyFill="1" applyBorder="1" applyAlignment="1" applyProtection="1">
      <alignment horizontal="left" vertical="center" wrapText="1"/>
      <protection locked="0"/>
    </xf>
    <xf numFmtId="0" fontId="2" fillId="3" borderId="127" xfId="0" applyFont="1" applyFill="1" applyBorder="1" applyAlignment="1" applyProtection="1">
      <alignment horizontal="left" vertical="center" wrapText="1"/>
      <protection locked="0"/>
    </xf>
    <xf numFmtId="0" fontId="37" fillId="4" borderId="128" xfId="0" applyFont="1" applyFill="1" applyBorder="1" applyAlignment="1">
      <alignment horizontal="center" vertical="center"/>
    </xf>
    <xf numFmtId="0" fontId="37" fillId="4" borderId="129" xfId="0" applyFont="1" applyFill="1" applyBorder="1" applyAlignment="1">
      <alignment horizontal="center" vertical="center"/>
    </xf>
    <xf numFmtId="0" fontId="37" fillId="4" borderId="130" xfId="0" applyFont="1" applyFill="1" applyBorder="1" applyAlignment="1">
      <alignment horizontal="center" vertical="center"/>
    </xf>
    <xf numFmtId="0" fontId="37" fillId="16" borderId="131" xfId="0" applyFont="1" applyFill="1" applyBorder="1" applyAlignment="1" applyProtection="1">
      <alignment horizontal="center" vertical="center" wrapText="1"/>
      <protection locked="0"/>
    </xf>
    <xf numFmtId="0" fontId="37" fillId="4" borderId="131" xfId="0" applyFont="1" applyFill="1" applyBorder="1" applyAlignment="1" applyProtection="1">
      <alignment horizontal="center" vertical="center" wrapText="1"/>
      <protection locked="0"/>
    </xf>
    <xf numFmtId="0" fontId="37" fillId="4" borderId="40" xfId="0" applyFont="1" applyFill="1" applyBorder="1" applyAlignment="1" applyProtection="1">
      <alignment horizontal="center" vertical="center" wrapText="1"/>
      <protection locked="0"/>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422">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76200</xdr:colOff>
      <xdr:row>0</xdr:row>
      <xdr:rowOff>187325</xdr:rowOff>
    </xdr:from>
    <xdr:ext cx="2505074" cy="914400"/>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76200" y="187325"/>
          <a:ext cx="2505074" cy="914400"/>
        </a:xfrm>
        <a:prstGeom prst="rect">
          <a:avLst/>
        </a:prstGeom>
      </xdr:spPr>
    </xdr:pic>
    <xdr:clientData/>
  </xdr:oneCellAnchor>
  <xdr:twoCellAnchor editAs="oneCell">
    <xdr:from>
      <xdr:col>6</xdr:col>
      <xdr:colOff>714374</xdr:colOff>
      <xdr:row>0</xdr:row>
      <xdr:rowOff>359833</xdr:rowOff>
    </xdr:from>
    <xdr:to>
      <xdr:col>8</xdr:col>
      <xdr:colOff>379941</xdr:colOff>
      <xdr:row>3</xdr:row>
      <xdr:rowOff>20686</xdr:rowOff>
    </xdr:to>
    <xdr:pic>
      <xdr:nvPicPr>
        <xdr:cNvPr id="17" name="Picture 9">
          <a:extLst>
            <a:ext uri="{FF2B5EF4-FFF2-40B4-BE49-F238E27FC236}">
              <a16:creationId xmlns:a16="http://schemas.microsoft.com/office/drawing/2014/main" id="{E48F7556-636E-4C41-AFAA-9B8BFBF6143C}"/>
            </a:ext>
          </a:extLst>
        </xdr:cNvPr>
        <xdr:cNvPicPr>
          <a:picLocks noChangeAspect="1"/>
        </xdr:cNvPicPr>
      </xdr:nvPicPr>
      <xdr:blipFill>
        <a:blip xmlns:r="http://schemas.openxmlformats.org/officeDocument/2006/relationships" r:embed="rId2"/>
        <a:stretch>
          <a:fillRect/>
        </a:stretch>
      </xdr:blipFill>
      <xdr:spPr>
        <a:xfrm>
          <a:off x="10106024" y="359833"/>
          <a:ext cx="1322917" cy="5752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F2E8CCC2-4939-4467-9102-8EB58B693EE3}"/>
            </a:ext>
          </a:extLst>
        </xdr:cNvPr>
        <xdr:cNvSpPr txBox="1"/>
      </xdr:nvSpPr>
      <xdr:spPr>
        <a:xfrm>
          <a:off x="4613910" y="152019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oneCellAnchor>
    <xdr:from>
      <xdr:col>1</xdr:col>
      <xdr:colOff>92604</xdr:colOff>
      <xdr:row>0</xdr:row>
      <xdr:rowOff>79375</xdr:rowOff>
    </xdr:from>
    <xdr:ext cx="2905742" cy="822960"/>
    <xdr:pic>
      <xdr:nvPicPr>
        <xdr:cNvPr id="3" name="Picture 8">
          <a:extLst>
            <a:ext uri="{FF2B5EF4-FFF2-40B4-BE49-F238E27FC236}">
              <a16:creationId xmlns:a16="http://schemas.microsoft.com/office/drawing/2014/main" id="{995DB13F-332B-4D20-8D79-E3B4664F45DC}"/>
            </a:ext>
          </a:extLst>
        </xdr:cNvPr>
        <xdr:cNvPicPr>
          <a:picLocks noChangeAspect="1"/>
        </xdr:cNvPicPr>
      </xdr:nvPicPr>
      <xdr:blipFill>
        <a:blip xmlns:r="http://schemas.openxmlformats.org/officeDocument/2006/relationships" r:embed="rId1"/>
        <a:stretch>
          <a:fillRect/>
        </a:stretch>
      </xdr:blipFill>
      <xdr:spPr>
        <a:xfrm>
          <a:off x="787929" y="79375"/>
          <a:ext cx="2905742" cy="822960"/>
        </a:xfrm>
        <a:prstGeom prst="rect">
          <a:avLst/>
        </a:prstGeom>
      </xdr:spPr>
    </xdr:pic>
    <xdr:clientData/>
  </xdr:oneCellAnchor>
  <xdr:oneCellAnchor>
    <xdr:from>
      <xdr:col>5</xdr:col>
      <xdr:colOff>2196043</xdr:colOff>
      <xdr:row>0</xdr:row>
      <xdr:rowOff>224895</xdr:rowOff>
    </xdr:from>
    <xdr:ext cx="1533085" cy="548640"/>
    <xdr:pic>
      <xdr:nvPicPr>
        <xdr:cNvPr id="4" name="Picture 9">
          <a:extLst>
            <a:ext uri="{FF2B5EF4-FFF2-40B4-BE49-F238E27FC236}">
              <a16:creationId xmlns:a16="http://schemas.microsoft.com/office/drawing/2014/main" id="{E719C687-3DC9-475F-A12E-48E841405E32}"/>
            </a:ext>
          </a:extLst>
        </xdr:cNvPr>
        <xdr:cNvPicPr>
          <a:picLocks noChangeAspect="1"/>
        </xdr:cNvPicPr>
      </xdr:nvPicPr>
      <xdr:blipFill>
        <a:blip xmlns:r="http://schemas.openxmlformats.org/officeDocument/2006/relationships" r:embed="rId2"/>
        <a:stretch>
          <a:fillRect/>
        </a:stretch>
      </xdr:blipFill>
      <xdr:spPr>
        <a:xfrm>
          <a:off x="4167718" y="186795"/>
          <a:ext cx="1533085" cy="5486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4868</xdr:colOff>
      <xdr:row>3</xdr:row>
      <xdr:rowOff>17357</xdr:rowOff>
    </xdr:from>
    <xdr:ext cx="2624385" cy="5844540"/>
    <xdr:sp macro="" textlink="">
      <xdr:nvSpPr>
        <xdr:cNvPr id="2" name="CuadroTexto 1">
          <a:extLst>
            <a:ext uri="{FF2B5EF4-FFF2-40B4-BE49-F238E27FC236}">
              <a16:creationId xmlns:a16="http://schemas.microsoft.com/office/drawing/2014/main" id="{8493EB5A-1BF2-4F30-A855-AEC27E398675}"/>
            </a:ext>
          </a:extLst>
        </xdr:cNvPr>
        <xdr:cNvSpPr txBox="1"/>
      </xdr:nvSpPr>
      <xdr:spPr>
        <a:xfrm>
          <a:off x="4872143" y="588857"/>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oneCellAnchor>
    <xdr:from>
      <xdr:col>5</xdr:col>
      <xdr:colOff>589142</xdr:colOff>
      <xdr:row>0</xdr:row>
      <xdr:rowOff>226658</xdr:rowOff>
    </xdr:from>
    <xdr:ext cx="1720013" cy="514175"/>
    <xdr:pic>
      <xdr:nvPicPr>
        <xdr:cNvPr id="3" name="Picture 10">
          <a:extLst>
            <a:ext uri="{FF2B5EF4-FFF2-40B4-BE49-F238E27FC236}">
              <a16:creationId xmlns:a16="http://schemas.microsoft.com/office/drawing/2014/main" id="{8161DC57-FF39-44FA-AE77-4D3EB6E8C2FB}"/>
            </a:ext>
          </a:extLst>
        </xdr:cNvPr>
        <xdr:cNvPicPr>
          <a:picLocks noChangeAspect="1"/>
        </xdr:cNvPicPr>
      </xdr:nvPicPr>
      <xdr:blipFill>
        <a:blip xmlns:r="http://schemas.openxmlformats.org/officeDocument/2006/relationships" r:embed="rId1"/>
        <a:stretch>
          <a:fillRect/>
        </a:stretch>
      </xdr:blipFill>
      <xdr:spPr>
        <a:xfrm>
          <a:off x="4065767" y="188558"/>
          <a:ext cx="1720013" cy="514175"/>
        </a:xfrm>
        <a:prstGeom prst="rect">
          <a:avLst/>
        </a:prstGeom>
      </xdr:spPr>
    </xdr:pic>
    <xdr:clientData/>
  </xdr:oneCellAnchor>
  <xdr:oneCellAnchor>
    <xdr:from>
      <xdr:col>0</xdr:col>
      <xdr:colOff>63499</xdr:colOff>
      <xdr:row>0</xdr:row>
      <xdr:rowOff>74082</xdr:rowOff>
    </xdr:from>
    <xdr:ext cx="2937933" cy="793751"/>
    <xdr:pic>
      <xdr:nvPicPr>
        <xdr:cNvPr id="4" name="Imagen 3">
          <a:extLst>
            <a:ext uri="{FF2B5EF4-FFF2-40B4-BE49-F238E27FC236}">
              <a16:creationId xmlns:a16="http://schemas.microsoft.com/office/drawing/2014/main" id="{79C51654-A428-4DB9-95BE-4832BC8A8A2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499" y="74082"/>
          <a:ext cx="2937933" cy="793751"/>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78555</xdr:colOff>
      <xdr:row>0</xdr:row>
      <xdr:rowOff>111125</xdr:rowOff>
    </xdr:from>
    <xdr:to>
      <xdr:col>2</xdr:col>
      <xdr:colOff>965053</xdr:colOff>
      <xdr:row>2</xdr:row>
      <xdr:rowOff>720142</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930" y="111125"/>
          <a:ext cx="3334423" cy="932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410567</xdr:colOff>
      <xdr:row>0</xdr:row>
      <xdr:rowOff>111578</xdr:rowOff>
    </xdr:from>
    <xdr:to>
      <xdr:col>2</xdr:col>
      <xdr:colOff>714374</xdr:colOff>
      <xdr:row>2</xdr:row>
      <xdr:rowOff>234022</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0567" y="111578"/>
          <a:ext cx="3161307" cy="510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1495425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869156</xdr:colOff>
      <xdr:row>1</xdr:row>
      <xdr:rowOff>11905</xdr:rowOff>
    </xdr:from>
    <xdr:to>
      <xdr:col>12</xdr:col>
      <xdr:colOff>959642</xdr:colOff>
      <xdr:row>1</xdr:row>
      <xdr:rowOff>420290</xdr:rowOff>
    </xdr:to>
    <xdr:pic>
      <xdr:nvPicPr>
        <xdr:cNvPr id="3" name="Picture 9">
          <a:extLst>
            <a:ext uri="{FF2B5EF4-FFF2-40B4-BE49-F238E27FC236}">
              <a16:creationId xmlns:a16="http://schemas.microsoft.com/office/drawing/2014/main" id="{EA77EE27-0640-4119-9E1A-C4844D25A61A}"/>
            </a:ext>
          </a:extLst>
        </xdr:cNvPr>
        <xdr:cNvPicPr>
          <a:picLocks noChangeAspect="1"/>
        </xdr:cNvPicPr>
      </xdr:nvPicPr>
      <xdr:blipFill>
        <a:blip xmlns:r="http://schemas.openxmlformats.org/officeDocument/2006/relationships" r:embed="rId2"/>
        <a:stretch>
          <a:fillRect/>
        </a:stretch>
      </xdr:blipFill>
      <xdr:spPr>
        <a:xfrm>
          <a:off x="18014156" y="226218"/>
          <a:ext cx="1114424" cy="4083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1495425</xdr:colOff>
      <xdr:row>2</xdr:row>
      <xdr:rowOff>15875</xdr:rowOff>
    </xdr:to>
    <xdr:pic>
      <xdr:nvPicPr>
        <xdr:cNvPr id="2" name="Imagen 1">
          <a:extLst>
            <a:ext uri="{FF2B5EF4-FFF2-40B4-BE49-F238E27FC236}">
              <a16:creationId xmlns:a16="http://schemas.microsoft.com/office/drawing/2014/main" id="{35967D22-5260-4D41-9DF2-B455C505FD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869156</xdr:colOff>
      <xdr:row>1</xdr:row>
      <xdr:rowOff>11905</xdr:rowOff>
    </xdr:from>
    <xdr:to>
      <xdr:col>12</xdr:col>
      <xdr:colOff>959642</xdr:colOff>
      <xdr:row>1</xdr:row>
      <xdr:rowOff>420290</xdr:rowOff>
    </xdr:to>
    <xdr:pic>
      <xdr:nvPicPr>
        <xdr:cNvPr id="3" name="Picture 9">
          <a:extLst>
            <a:ext uri="{FF2B5EF4-FFF2-40B4-BE49-F238E27FC236}">
              <a16:creationId xmlns:a16="http://schemas.microsoft.com/office/drawing/2014/main" id="{DF38D52D-F92A-4935-849D-DDB3BBACB459}"/>
            </a:ext>
            <a:ext uri="{147F2762-F138-4A5C-976F-8EAC2B608ADB}">
              <a16:predDERef xmlns:a16="http://schemas.microsoft.com/office/drawing/2014/main" pred="{35967D22-5260-4D41-9DF2-B455C505FD6E}"/>
            </a:ext>
          </a:extLst>
        </xdr:cNvPr>
        <xdr:cNvPicPr>
          <a:picLocks noChangeAspect="1"/>
        </xdr:cNvPicPr>
      </xdr:nvPicPr>
      <xdr:blipFill>
        <a:blip xmlns:r="http://schemas.openxmlformats.org/officeDocument/2006/relationships" r:embed="rId2"/>
        <a:stretch>
          <a:fillRect/>
        </a:stretch>
      </xdr:blipFill>
      <xdr:spPr>
        <a:xfrm>
          <a:off x="18023681" y="221455"/>
          <a:ext cx="1109661" cy="4083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theme="5" tint="0.59999389629810485"/>
  </sheetPr>
  <dimension ref="A1:Q86"/>
  <sheetViews>
    <sheetView tabSelected="1" workbookViewId="0">
      <selection activeCell="K18" sqref="K18"/>
    </sheetView>
  </sheetViews>
  <sheetFormatPr baseColWidth="10" defaultColWidth="11.42578125" defaultRowHeight="15"/>
  <cols>
    <col min="1" max="1" width="28.140625" customWidth="1"/>
    <col min="2" max="2" width="18" customWidth="1"/>
    <col min="3" max="3" width="27.42578125" style="7" customWidth="1"/>
    <col min="4" max="5" width="27.42578125" customWidth="1"/>
    <col min="6" max="8" width="12.42578125" customWidth="1"/>
    <col min="10" max="17" width="11.42578125" style="3"/>
  </cols>
  <sheetData>
    <row r="1" spans="1:17" s="3" customFormat="1" ht="42" customHeight="1">
      <c r="A1" s="333"/>
      <c r="B1" s="333"/>
      <c r="C1" s="333"/>
      <c r="D1" s="333"/>
      <c r="E1" s="333"/>
      <c r="F1" s="333"/>
    </row>
    <row r="2" spans="1:17" s="3" customFormat="1">
      <c r="C2" s="241"/>
    </row>
    <row r="3" spans="1:17" s="3" customFormat="1">
      <c r="C3" s="241"/>
    </row>
    <row r="4" spans="1:17" s="3" customFormat="1">
      <c r="C4" s="241"/>
    </row>
    <row r="5" spans="1:17" s="3" customFormat="1">
      <c r="C5" s="241"/>
      <c r="D5" s="242"/>
      <c r="E5" s="242"/>
      <c r="F5" s="242"/>
      <c r="G5" s="242"/>
      <c r="H5" s="242"/>
    </row>
    <row r="6" spans="1:17" s="3" customFormat="1">
      <c r="C6" s="241"/>
      <c r="D6" s="242"/>
      <c r="E6" s="242"/>
      <c r="F6" s="242"/>
      <c r="G6" s="242"/>
      <c r="H6" s="242"/>
    </row>
    <row r="7" spans="1:17" s="3" customFormat="1" ht="33.75">
      <c r="A7" s="334" t="s">
        <v>0</v>
      </c>
      <c r="B7" s="334"/>
      <c r="C7" s="334"/>
      <c r="D7" s="334"/>
      <c r="E7" s="334"/>
      <c r="F7" s="334"/>
      <c r="G7" s="334"/>
      <c r="H7" s="334"/>
      <c r="I7" s="334"/>
    </row>
    <row r="8" spans="1:17" s="3" customFormat="1">
      <c r="C8" s="241"/>
    </row>
    <row r="9" spans="1:17" s="8" customFormat="1" ht="81.75" customHeight="1">
      <c r="A9" s="9" t="s">
        <v>1</v>
      </c>
      <c r="B9" s="335" t="s">
        <v>2</v>
      </c>
      <c r="C9" s="335"/>
      <c r="D9" s="335"/>
      <c r="E9" s="335"/>
      <c r="F9" s="335"/>
      <c r="G9" s="335"/>
      <c r="H9" s="335"/>
      <c r="I9" s="335"/>
      <c r="J9" s="16"/>
      <c r="K9" s="16"/>
      <c r="L9" s="16"/>
      <c r="M9" s="16"/>
      <c r="N9" s="16"/>
      <c r="O9" s="16"/>
      <c r="P9" s="16"/>
      <c r="Q9" s="16"/>
    </row>
    <row r="10" spans="1:17" s="8" customFormat="1" ht="16.899999999999999" customHeight="1">
      <c r="A10" s="13"/>
      <c r="B10" s="14"/>
      <c r="C10" s="14"/>
      <c r="D10" s="13"/>
      <c r="E10" s="12"/>
      <c r="J10" s="16"/>
      <c r="K10" s="16"/>
      <c r="L10" s="16"/>
      <c r="M10" s="16"/>
      <c r="N10" s="16"/>
      <c r="O10" s="16"/>
      <c r="P10" s="16"/>
      <c r="Q10" s="16"/>
    </row>
    <row r="11" spans="1:17" s="8" customFormat="1" ht="84" customHeight="1">
      <c r="A11" s="9" t="s">
        <v>3</v>
      </c>
      <c r="B11" s="10"/>
      <c r="C11" s="332" t="s">
        <v>4</v>
      </c>
      <c r="D11" s="332"/>
      <c r="E11" s="332"/>
      <c r="F11" s="332"/>
      <c r="G11" s="332"/>
      <c r="H11" s="332"/>
      <c r="I11" s="332"/>
      <c r="J11" s="16"/>
      <c r="K11" s="16"/>
      <c r="L11" s="16"/>
      <c r="M11" s="16"/>
      <c r="N11" s="16"/>
      <c r="O11" s="16"/>
      <c r="P11" s="16"/>
      <c r="Q11" s="16"/>
    </row>
    <row r="12" spans="1:17" ht="32.25" customHeight="1">
      <c r="A12" s="11"/>
    </row>
    <row r="13" spans="1:17" ht="32.25" customHeight="1">
      <c r="A13" s="118" t="s">
        <v>5</v>
      </c>
      <c r="B13" s="332"/>
      <c r="C13" s="332"/>
      <c r="D13" s="332"/>
      <c r="E13" s="332"/>
      <c r="F13" s="332"/>
      <c r="G13" s="332"/>
      <c r="H13" s="332"/>
      <c r="I13" s="332"/>
    </row>
    <row r="14" spans="1:17" s="8" customFormat="1" ht="69" customHeight="1">
      <c r="A14" s="118" t="s">
        <v>6</v>
      </c>
      <c r="B14" s="332" t="s">
        <v>7</v>
      </c>
      <c r="C14" s="332"/>
      <c r="D14" s="332"/>
      <c r="E14" s="332"/>
      <c r="F14" s="332"/>
      <c r="G14" s="332"/>
      <c r="H14" s="332"/>
      <c r="I14" s="332"/>
      <c r="J14" s="16"/>
      <c r="K14" s="16"/>
      <c r="L14" s="16"/>
      <c r="M14" s="16"/>
      <c r="N14" s="16"/>
      <c r="O14" s="16"/>
      <c r="P14" s="16"/>
      <c r="Q14" s="16"/>
    </row>
    <row r="15" spans="1:17" s="8" customFormat="1" ht="54" customHeight="1">
      <c r="A15" s="118" t="s">
        <v>8</v>
      </c>
      <c r="B15" s="332"/>
      <c r="C15" s="332"/>
      <c r="D15" s="332"/>
      <c r="E15" s="332"/>
      <c r="F15" s="332"/>
      <c r="G15" s="332"/>
      <c r="H15" s="332"/>
      <c r="I15" s="332"/>
      <c r="J15" s="16"/>
      <c r="K15" s="16"/>
      <c r="L15" s="16"/>
      <c r="M15" s="16"/>
      <c r="N15" s="16"/>
      <c r="O15" s="16"/>
      <c r="P15" s="16"/>
      <c r="Q15" s="16"/>
    </row>
    <row r="16" spans="1:17" s="8" customFormat="1" ht="54" customHeight="1">
      <c r="A16" s="9" t="s">
        <v>9</v>
      </c>
      <c r="B16" s="332"/>
      <c r="C16" s="332"/>
      <c r="D16" s="332"/>
      <c r="E16" s="332"/>
      <c r="F16" s="332"/>
      <c r="G16" s="332"/>
      <c r="H16" s="332"/>
      <c r="I16" s="332"/>
      <c r="J16" s="16"/>
      <c r="K16" s="16"/>
      <c r="L16" s="16"/>
      <c r="M16" s="16"/>
      <c r="N16" s="16"/>
      <c r="O16" s="16"/>
      <c r="P16" s="16"/>
      <c r="Q16" s="16"/>
    </row>
    <row r="18" spans="1:17" s="8" customFormat="1" ht="54.75" customHeight="1">
      <c r="A18" s="9" t="s">
        <v>10</v>
      </c>
      <c r="B18" s="330" t="s">
        <v>11</v>
      </c>
      <c r="C18" s="331"/>
      <c r="D18" s="331"/>
      <c r="E18" s="331"/>
      <c r="F18" s="331"/>
      <c r="G18" s="331"/>
      <c r="H18" s="331"/>
      <c r="I18" s="331"/>
      <c r="J18" s="16"/>
      <c r="K18" s="16"/>
      <c r="L18" s="16"/>
      <c r="M18" s="16"/>
      <c r="N18" s="16"/>
      <c r="O18" s="16"/>
      <c r="P18" s="16"/>
      <c r="Q18" s="16"/>
    </row>
    <row r="19" spans="1:17" s="3" customFormat="1" ht="27" customHeight="1">
      <c r="C19" s="241"/>
    </row>
    <row r="20" spans="1:17" s="3" customFormat="1" ht="15.75" thickBot="1">
      <c r="C20" s="241"/>
    </row>
    <row r="21" spans="1:17" s="3" customFormat="1">
      <c r="B21" s="243" t="s">
        <v>12</v>
      </c>
      <c r="C21" s="244" t="s">
        <v>13</v>
      </c>
      <c r="D21" s="244" t="s">
        <v>14</v>
      </c>
      <c r="E21" s="244" t="s">
        <v>15</v>
      </c>
    </row>
    <row r="22" spans="1:17" s="3" customFormat="1" ht="23.25" customHeight="1" thickBot="1">
      <c r="B22" s="245" t="s">
        <v>16</v>
      </c>
      <c r="C22" s="246" t="s">
        <v>17</v>
      </c>
      <c r="D22" s="246" t="s">
        <v>18</v>
      </c>
      <c r="E22" s="246" t="s">
        <v>19</v>
      </c>
    </row>
    <row r="23" spans="1:17" s="3" customFormat="1">
      <c r="B23" s="247" t="s">
        <v>20</v>
      </c>
      <c r="C23" s="248" t="s">
        <v>10</v>
      </c>
      <c r="D23" s="248" t="s">
        <v>10</v>
      </c>
      <c r="E23" s="248" t="s">
        <v>10</v>
      </c>
    </row>
    <row r="24" spans="1:17" s="3" customFormat="1" ht="15.75" thickBot="1">
      <c r="B24" s="245">
        <v>1</v>
      </c>
      <c r="C24" s="249">
        <v>45243</v>
      </c>
      <c r="D24" s="249">
        <v>45272</v>
      </c>
      <c r="E24" s="249">
        <v>45273</v>
      </c>
    </row>
    <row r="25" spans="1:17" s="3" customFormat="1">
      <c r="C25" s="241"/>
    </row>
    <row r="26" spans="1:17" s="3" customFormat="1">
      <c r="C26" s="241"/>
    </row>
    <row r="27" spans="1:17" s="3" customFormat="1">
      <c r="C27" s="241"/>
    </row>
    <row r="28" spans="1:17" s="3" customFormat="1">
      <c r="C28" s="241"/>
    </row>
    <row r="29" spans="1:17" s="3" customFormat="1">
      <c r="C29" s="241"/>
    </row>
    <row r="30" spans="1:17" s="3" customFormat="1">
      <c r="C30" s="241"/>
    </row>
    <row r="31" spans="1:17" s="3" customFormat="1">
      <c r="C31" s="241"/>
    </row>
    <row r="32" spans="1:17" s="3" customFormat="1">
      <c r="C32" s="241"/>
    </row>
    <row r="33" spans="3:3" s="3" customFormat="1">
      <c r="C33" s="241"/>
    </row>
    <row r="34" spans="3:3" s="3" customFormat="1">
      <c r="C34" s="241"/>
    </row>
    <row r="35" spans="3:3" s="3" customFormat="1">
      <c r="C35" s="241"/>
    </row>
    <row r="36" spans="3:3" s="3" customFormat="1">
      <c r="C36" s="241"/>
    </row>
    <row r="37" spans="3:3" s="3" customFormat="1">
      <c r="C37" s="241"/>
    </row>
    <row r="38" spans="3:3" s="3" customFormat="1">
      <c r="C38" s="241"/>
    </row>
    <row r="39" spans="3:3" s="3" customFormat="1">
      <c r="C39" s="241"/>
    </row>
    <row r="40" spans="3:3" s="3" customFormat="1">
      <c r="C40" s="241"/>
    </row>
    <row r="41" spans="3:3" s="3" customFormat="1">
      <c r="C41" s="241"/>
    </row>
    <row r="42" spans="3:3" s="3" customFormat="1">
      <c r="C42" s="241"/>
    </row>
    <row r="43" spans="3:3" s="3" customFormat="1">
      <c r="C43" s="241"/>
    </row>
    <row r="44" spans="3:3" s="3" customFormat="1">
      <c r="C44" s="241"/>
    </row>
    <row r="45" spans="3:3" s="3" customFormat="1">
      <c r="C45" s="241"/>
    </row>
    <row r="46" spans="3:3" s="3" customFormat="1">
      <c r="C46" s="241"/>
    </row>
    <row r="47" spans="3:3" s="3" customFormat="1">
      <c r="C47" s="241"/>
    </row>
    <row r="48" spans="3:3" s="3" customFormat="1">
      <c r="C48" s="241"/>
    </row>
    <row r="49" spans="3:3" s="3" customFormat="1">
      <c r="C49" s="241"/>
    </row>
    <row r="50" spans="3:3" s="3" customFormat="1">
      <c r="C50" s="241"/>
    </row>
    <row r="51" spans="3:3" s="3" customFormat="1">
      <c r="C51" s="241"/>
    </row>
    <row r="52" spans="3:3" s="3" customFormat="1">
      <c r="C52" s="241"/>
    </row>
    <row r="53" spans="3:3" s="3" customFormat="1">
      <c r="C53" s="241"/>
    </row>
    <row r="54" spans="3:3" s="3" customFormat="1">
      <c r="C54" s="241"/>
    </row>
    <row r="55" spans="3:3" s="3" customFormat="1">
      <c r="C55" s="241"/>
    </row>
    <row r="56" spans="3:3" s="3" customFormat="1">
      <c r="C56" s="241"/>
    </row>
    <row r="57" spans="3:3" s="3" customFormat="1">
      <c r="C57" s="241"/>
    </row>
    <row r="58" spans="3:3" s="3" customFormat="1">
      <c r="C58" s="241"/>
    </row>
    <row r="59" spans="3:3" s="3" customFormat="1">
      <c r="C59" s="241"/>
    </row>
    <row r="60" spans="3:3" s="3" customFormat="1">
      <c r="C60" s="241"/>
    </row>
    <row r="61" spans="3:3" s="3" customFormat="1">
      <c r="C61" s="241"/>
    </row>
    <row r="62" spans="3:3" s="3" customFormat="1">
      <c r="C62" s="241"/>
    </row>
    <row r="63" spans="3:3" s="3" customFormat="1">
      <c r="C63" s="241"/>
    </row>
    <row r="64" spans="3:3" s="3" customFormat="1">
      <c r="C64" s="241"/>
    </row>
    <row r="65" spans="3:3" s="3" customFormat="1">
      <c r="C65" s="241"/>
    </row>
    <row r="66" spans="3:3" s="3" customFormat="1">
      <c r="C66" s="241"/>
    </row>
    <row r="67" spans="3:3" s="3" customFormat="1">
      <c r="C67" s="241"/>
    </row>
    <row r="68" spans="3:3" s="3" customFormat="1">
      <c r="C68" s="241"/>
    </row>
    <row r="69" spans="3:3" s="3" customFormat="1">
      <c r="C69" s="241"/>
    </row>
    <row r="70" spans="3:3" s="3" customFormat="1">
      <c r="C70" s="241"/>
    </row>
    <row r="71" spans="3:3" s="3" customFormat="1">
      <c r="C71" s="241"/>
    </row>
    <row r="72" spans="3:3" s="3" customFormat="1">
      <c r="C72" s="241"/>
    </row>
    <row r="73" spans="3:3" s="3" customFormat="1">
      <c r="C73" s="241"/>
    </row>
    <row r="74" spans="3:3" s="3" customFormat="1">
      <c r="C74" s="241"/>
    </row>
    <row r="75" spans="3:3" s="3" customFormat="1">
      <c r="C75" s="241"/>
    </row>
    <row r="76" spans="3:3" s="3" customFormat="1">
      <c r="C76" s="241"/>
    </row>
    <row r="77" spans="3:3" s="3" customFormat="1">
      <c r="C77" s="241"/>
    </row>
    <row r="78" spans="3:3" s="3" customFormat="1">
      <c r="C78" s="241"/>
    </row>
    <row r="79" spans="3:3" s="3" customFormat="1">
      <c r="C79" s="241"/>
    </row>
    <row r="80" spans="3:3" s="3" customFormat="1">
      <c r="C80" s="241"/>
    </row>
    <row r="81" spans="3:3" s="3" customFormat="1">
      <c r="C81" s="241"/>
    </row>
    <row r="82" spans="3:3" s="3" customFormat="1">
      <c r="C82" s="241"/>
    </row>
    <row r="83" spans="3:3" s="3" customFormat="1">
      <c r="C83" s="241"/>
    </row>
    <row r="84" spans="3:3" s="3" customFormat="1">
      <c r="C84" s="241"/>
    </row>
    <row r="85" spans="3:3" s="3" customFormat="1">
      <c r="C85" s="241"/>
    </row>
    <row r="86" spans="3:3" s="3" customFormat="1">
      <c r="C86" s="241"/>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47799BCB-74D1-46F0-8F67-C2DA95B6FF4C}"/>
    <dataValidation type="list" allowBlank="1" showInputMessage="1" showErrorMessage="1" sqref="B11" xr:uid="{071E6919-C4FC-4B33-A34B-7200D8D566A5}">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B2:J30"/>
  <sheetViews>
    <sheetView workbookViewId="0">
      <selection activeCell="O29" sqref="O29"/>
    </sheetView>
  </sheetViews>
  <sheetFormatPr baseColWidth="10" defaultColWidth="11.42578125" defaultRowHeight="15"/>
  <sheetData>
    <row r="2" spans="2:10" ht="18.75">
      <c r="B2" s="336" t="s">
        <v>21</v>
      </c>
      <c r="C2" s="336"/>
      <c r="D2" s="336"/>
      <c r="E2" s="336"/>
      <c r="F2" s="336"/>
      <c r="G2" s="336"/>
      <c r="H2" s="336"/>
      <c r="I2" s="336"/>
      <c r="J2" s="336"/>
    </row>
    <row r="3" spans="2:10" ht="15.75" thickBot="1"/>
    <row r="4" spans="2:10">
      <c r="B4" s="337" t="s">
        <v>22</v>
      </c>
      <c r="C4" s="338"/>
      <c r="D4" s="338"/>
      <c r="E4" s="338"/>
      <c r="F4" s="338"/>
      <c r="G4" s="338"/>
      <c r="H4" s="338"/>
      <c r="I4" s="338"/>
      <c r="J4" s="339"/>
    </row>
    <row r="5" spans="2:10">
      <c r="B5" s="340"/>
      <c r="C5" s="341"/>
      <c r="D5" s="341"/>
      <c r="E5" s="341"/>
      <c r="F5" s="341"/>
      <c r="G5" s="341"/>
      <c r="H5" s="341"/>
      <c r="I5" s="341"/>
      <c r="J5" s="342"/>
    </row>
    <row r="6" spans="2:10">
      <c r="B6" s="340"/>
      <c r="C6" s="341"/>
      <c r="D6" s="341"/>
      <c r="E6" s="341"/>
      <c r="F6" s="341"/>
      <c r="G6" s="341"/>
      <c r="H6" s="341"/>
      <c r="I6" s="341"/>
      <c r="J6" s="342"/>
    </row>
    <row r="7" spans="2:10" ht="15.75" thickBot="1">
      <c r="B7" s="343"/>
      <c r="C7" s="344"/>
      <c r="D7" s="344"/>
      <c r="E7" s="344"/>
      <c r="F7" s="344"/>
      <c r="G7" s="344"/>
      <c r="H7" s="344"/>
      <c r="I7" s="344"/>
      <c r="J7" s="345"/>
    </row>
    <row r="8" spans="2:10" ht="15.75" thickBot="1"/>
    <row r="9" spans="2:10">
      <c r="B9" s="337" t="s">
        <v>23</v>
      </c>
      <c r="C9" s="338"/>
      <c r="D9" s="338"/>
      <c r="E9" s="338"/>
      <c r="F9" s="338"/>
      <c r="G9" s="338"/>
      <c r="H9" s="338"/>
      <c r="I9" s="338"/>
      <c r="J9" s="339"/>
    </row>
    <row r="10" spans="2:10">
      <c r="B10" s="340"/>
      <c r="C10" s="341"/>
      <c r="D10" s="341"/>
      <c r="E10" s="341"/>
      <c r="F10" s="341"/>
      <c r="G10" s="341"/>
      <c r="H10" s="341"/>
      <c r="I10" s="341"/>
      <c r="J10" s="342"/>
    </row>
    <row r="11" spans="2:10">
      <c r="B11" s="340"/>
      <c r="C11" s="341"/>
      <c r="D11" s="341"/>
      <c r="E11" s="341"/>
      <c r="F11" s="341"/>
      <c r="G11" s="341"/>
      <c r="H11" s="341"/>
      <c r="I11" s="341"/>
      <c r="J11" s="342"/>
    </row>
    <row r="12" spans="2:10">
      <c r="B12" s="340"/>
      <c r="C12" s="341"/>
      <c r="D12" s="341"/>
      <c r="E12" s="341"/>
      <c r="F12" s="341"/>
      <c r="G12" s="341"/>
      <c r="H12" s="341"/>
      <c r="I12" s="341"/>
      <c r="J12" s="342"/>
    </row>
    <row r="13" spans="2:10">
      <c r="B13" s="340"/>
      <c r="C13" s="341"/>
      <c r="D13" s="341"/>
      <c r="E13" s="341"/>
      <c r="F13" s="341"/>
      <c r="G13" s="341"/>
      <c r="H13" s="341"/>
      <c r="I13" s="341"/>
      <c r="J13" s="342"/>
    </row>
    <row r="14" spans="2:10">
      <c r="B14" s="340"/>
      <c r="C14" s="341"/>
      <c r="D14" s="341"/>
      <c r="E14" s="341"/>
      <c r="F14" s="341"/>
      <c r="G14" s="341"/>
      <c r="H14" s="341"/>
      <c r="I14" s="341"/>
      <c r="J14" s="342"/>
    </row>
    <row r="15" spans="2:10" ht="15.75" thickBot="1">
      <c r="B15" s="343"/>
      <c r="C15" s="344"/>
      <c r="D15" s="344"/>
      <c r="E15" s="344"/>
      <c r="F15" s="344"/>
      <c r="G15" s="344"/>
      <c r="H15" s="344"/>
      <c r="I15" s="344"/>
      <c r="J15" s="345"/>
    </row>
    <row r="16" spans="2:10" ht="15.75" thickBot="1"/>
    <row r="17" spans="2:10">
      <c r="B17" s="337" t="s">
        <v>24</v>
      </c>
      <c r="C17" s="338"/>
      <c r="D17" s="338"/>
      <c r="E17" s="338"/>
      <c r="F17" s="338"/>
      <c r="G17" s="338"/>
      <c r="H17" s="338"/>
      <c r="I17" s="338"/>
      <c r="J17" s="339"/>
    </row>
    <row r="18" spans="2:10">
      <c r="B18" s="340"/>
      <c r="C18" s="341"/>
      <c r="D18" s="341"/>
      <c r="E18" s="341"/>
      <c r="F18" s="341"/>
      <c r="G18" s="341"/>
      <c r="H18" s="341"/>
      <c r="I18" s="341"/>
      <c r="J18" s="342"/>
    </row>
    <row r="19" spans="2:10">
      <c r="B19" s="340"/>
      <c r="C19" s="341"/>
      <c r="D19" s="341"/>
      <c r="E19" s="341"/>
      <c r="F19" s="341"/>
      <c r="G19" s="341"/>
      <c r="H19" s="341"/>
      <c r="I19" s="341"/>
      <c r="J19" s="342"/>
    </row>
    <row r="20" spans="2:10" ht="15.75" thickBot="1">
      <c r="B20" s="343"/>
      <c r="C20" s="344"/>
      <c r="D20" s="344"/>
      <c r="E20" s="344"/>
      <c r="F20" s="344"/>
      <c r="G20" s="344"/>
      <c r="H20" s="344"/>
      <c r="I20" s="344"/>
      <c r="J20" s="345"/>
    </row>
    <row r="21" spans="2:10" ht="15.75" thickBot="1"/>
    <row r="22" spans="2:10">
      <c r="B22" s="337" t="s">
        <v>25</v>
      </c>
      <c r="C22" s="338"/>
      <c r="D22" s="338"/>
      <c r="E22" s="338"/>
      <c r="F22" s="338"/>
      <c r="G22" s="338"/>
      <c r="H22" s="338"/>
      <c r="I22" s="338"/>
      <c r="J22" s="339"/>
    </row>
    <row r="23" spans="2:10">
      <c r="B23" s="340"/>
      <c r="C23" s="341"/>
      <c r="D23" s="341"/>
      <c r="E23" s="341"/>
      <c r="F23" s="341"/>
      <c r="G23" s="341"/>
      <c r="H23" s="341"/>
      <c r="I23" s="341"/>
      <c r="J23" s="342"/>
    </row>
    <row r="24" spans="2:10">
      <c r="B24" s="340"/>
      <c r="C24" s="341"/>
      <c r="D24" s="341"/>
      <c r="E24" s="341"/>
      <c r="F24" s="341"/>
      <c r="G24" s="341"/>
      <c r="H24" s="341"/>
      <c r="I24" s="341"/>
      <c r="J24" s="342"/>
    </row>
    <row r="25" spans="2:10">
      <c r="B25" s="340"/>
      <c r="C25" s="341"/>
      <c r="D25" s="341"/>
      <c r="E25" s="341"/>
      <c r="F25" s="341"/>
      <c r="G25" s="341"/>
      <c r="H25" s="341"/>
      <c r="I25" s="341"/>
      <c r="J25" s="342"/>
    </row>
    <row r="26" spans="2:10">
      <c r="B26" s="340"/>
      <c r="C26" s="341"/>
      <c r="D26" s="341"/>
      <c r="E26" s="341"/>
      <c r="F26" s="341"/>
      <c r="G26" s="341"/>
      <c r="H26" s="341"/>
      <c r="I26" s="341"/>
      <c r="J26" s="342"/>
    </row>
    <row r="27" spans="2:10">
      <c r="B27" s="340"/>
      <c r="C27" s="341"/>
      <c r="D27" s="341"/>
      <c r="E27" s="341"/>
      <c r="F27" s="341"/>
      <c r="G27" s="341"/>
      <c r="H27" s="341"/>
      <c r="I27" s="341"/>
      <c r="J27" s="342"/>
    </row>
    <row r="28" spans="2:10">
      <c r="B28" s="340"/>
      <c r="C28" s="341"/>
      <c r="D28" s="341"/>
      <c r="E28" s="341"/>
      <c r="F28" s="341"/>
      <c r="G28" s="341"/>
      <c r="H28" s="341"/>
      <c r="I28" s="341"/>
      <c r="J28" s="342"/>
    </row>
    <row r="29" spans="2:10">
      <c r="B29" s="340"/>
      <c r="C29" s="341"/>
      <c r="D29" s="341"/>
      <c r="E29" s="341"/>
      <c r="F29" s="341"/>
      <c r="G29" s="341"/>
      <c r="H29" s="341"/>
      <c r="I29" s="341"/>
      <c r="J29" s="342"/>
    </row>
    <row r="30" spans="2:10" ht="15.75" thickBot="1">
      <c r="B30" s="343"/>
      <c r="C30" s="344"/>
      <c r="D30" s="344"/>
      <c r="E30" s="344"/>
      <c r="F30" s="344"/>
      <c r="G30" s="344"/>
      <c r="H30" s="344"/>
      <c r="I30" s="344"/>
      <c r="J30" s="345"/>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C7FA5-10D5-4FDB-9525-A382D34CDCF9}">
  <dimension ref="A1:K99"/>
  <sheetViews>
    <sheetView showGridLines="0" view="pageBreakPreview" zoomScaleNormal="96" zoomScaleSheetLayoutView="100" workbookViewId="0">
      <selection activeCell="M4" sqref="M4"/>
    </sheetView>
  </sheetViews>
  <sheetFormatPr baseColWidth="10" defaultColWidth="10.42578125" defaultRowHeight="14.25"/>
  <cols>
    <col min="1" max="1" width="4.7109375" style="192" customWidth="1"/>
    <col min="2" max="2" width="37.140625" style="216" customWidth="1"/>
    <col min="3" max="3" width="12" style="217" customWidth="1"/>
    <col min="4" max="4" width="51" style="192" customWidth="1"/>
    <col min="5" max="5" width="14.140625" style="217" customWidth="1"/>
    <col min="6" max="6" width="55.85546875" style="192" customWidth="1"/>
    <col min="7" max="7" width="4.7109375" style="192" customWidth="1"/>
    <col min="8" max="16384" width="10.42578125" style="192"/>
  </cols>
  <sheetData>
    <row r="1" spans="1:9" ht="80.099999999999994" customHeight="1">
      <c r="A1" s="191"/>
      <c r="B1" s="190"/>
      <c r="C1" s="350" t="s">
        <v>26</v>
      </c>
      <c r="D1" s="350"/>
      <c r="E1" s="350"/>
      <c r="F1" s="350"/>
      <c r="G1" s="191"/>
      <c r="H1" s="191"/>
      <c r="I1" s="191"/>
    </row>
    <row r="2" spans="1:9" ht="66.599999999999994" customHeight="1">
      <c r="B2" s="288" t="s">
        <v>27</v>
      </c>
      <c r="C2" s="351" t="s">
        <v>28</v>
      </c>
      <c r="D2" s="352"/>
      <c r="E2" s="193" t="s">
        <v>29</v>
      </c>
      <c r="F2" s="318" t="s">
        <v>556</v>
      </c>
    </row>
    <row r="3" spans="1:9" ht="16.7" customHeight="1">
      <c r="B3" s="194"/>
      <c r="C3" s="195"/>
      <c r="D3" s="195"/>
      <c r="E3" s="196"/>
      <c r="F3" s="195"/>
    </row>
    <row r="4" spans="1:9" ht="54.75" customHeight="1">
      <c r="B4" s="288" t="s">
        <v>30</v>
      </c>
      <c r="C4" s="353" t="s">
        <v>31</v>
      </c>
      <c r="D4" s="354"/>
      <c r="E4" s="354"/>
      <c r="F4" s="354"/>
    </row>
    <row r="5" spans="1:9" ht="13.35" customHeight="1">
      <c r="B5" s="197"/>
      <c r="C5" s="198"/>
      <c r="E5" s="196"/>
      <c r="F5" s="196"/>
    </row>
    <row r="6" spans="1:9" ht="39.6" customHeight="1">
      <c r="B6" s="355" t="s">
        <v>32</v>
      </c>
      <c r="C6" s="356" t="s">
        <v>33</v>
      </c>
      <c r="D6" s="356"/>
      <c r="E6" s="357" t="s">
        <v>34</v>
      </c>
      <c r="F6" s="357"/>
    </row>
    <row r="7" spans="1:9" ht="128.25" customHeight="1">
      <c r="B7" s="355"/>
      <c r="C7" s="358" t="s">
        <v>35</v>
      </c>
      <c r="D7" s="353"/>
      <c r="E7" s="358" t="s">
        <v>36</v>
      </c>
      <c r="F7" s="358"/>
    </row>
    <row r="8" spans="1:9" ht="21" customHeight="1">
      <c r="B8" s="197"/>
      <c r="C8" s="198"/>
      <c r="E8" s="196"/>
      <c r="F8" s="196"/>
    </row>
    <row r="9" spans="1:9" ht="20.100000000000001" customHeight="1">
      <c r="B9" s="359" t="s">
        <v>37</v>
      </c>
      <c r="C9" s="359"/>
      <c r="D9" s="359"/>
      <c r="E9" s="359"/>
      <c r="F9" s="359"/>
    </row>
    <row r="10" spans="1:9" ht="36.75" customHeight="1">
      <c r="B10" s="199" t="s">
        <v>38</v>
      </c>
      <c r="C10" s="199" t="s">
        <v>39</v>
      </c>
      <c r="D10" s="199" t="s">
        <v>40</v>
      </c>
      <c r="E10" s="199" t="s">
        <v>41</v>
      </c>
      <c r="F10" s="199" t="s">
        <v>42</v>
      </c>
    </row>
    <row r="11" spans="1:9" s="203" customFormat="1" ht="115.5" customHeight="1">
      <c r="B11" s="360" t="s">
        <v>43</v>
      </c>
      <c r="C11" s="200">
        <v>1</v>
      </c>
      <c r="D11" s="201" t="s">
        <v>44</v>
      </c>
      <c r="E11" s="202">
        <v>1</v>
      </c>
      <c r="F11" s="201" t="s">
        <v>45</v>
      </c>
    </row>
    <row r="12" spans="1:9" s="203" customFormat="1" ht="113.25" customHeight="1">
      <c r="B12" s="360"/>
      <c r="C12" s="200">
        <v>2</v>
      </c>
      <c r="D12" s="201" t="s">
        <v>46</v>
      </c>
      <c r="E12" s="202"/>
      <c r="F12" s="201"/>
    </row>
    <row r="13" spans="1:9" ht="80.099999999999994" customHeight="1">
      <c r="B13" s="361" t="s">
        <v>47</v>
      </c>
      <c r="C13" s="204">
        <v>3</v>
      </c>
      <c r="D13" s="205" t="s">
        <v>48</v>
      </c>
      <c r="E13" s="204">
        <v>2</v>
      </c>
      <c r="F13" s="205" t="s">
        <v>49</v>
      </c>
    </row>
    <row r="14" spans="1:9" ht="80.099999999999994" customHeight="1">
      <c r="B14" s="361"/>
      <c r="C14" s="204">
        <v>4</v>
      </c>
      <c r="D14" s="205" t="s">
        <v>50</v>
      </c>
      <c r="E14" s="204"/>
      <c r="F14" s="205"/>
    </row>
    <row r="15" spans="1:9" ht="80.099999999999994" customHeight="1">
      <c r="B15" s="361"/>
      <c r="C15" s="204">
        <v>5</v>
      </c>
      <c r="D15" s="205" t="s">
        <v>51</v>
      </c>
      <c r="E15" s="204"/>
      <c r="F15" s="205"/>
    </row>
    <row r="16" spans="1:9" ht="80.099999999999994" customHeight="1">
      <c r="B16" s="362" t="s">
        <v>52</v>
      </c>
      <c r="C16" s="204">
        <v>6</v>
      </c>
      <c r="D16" s="205" t="s">
        <v>53</v>
      </c>
      <c r="E16" s="204">
        <v>3</v>
      </c>
      <c r="F16" s="201" t="s">
        <v>54</v>
      </c>
    </row>
    <row r="17" spans="2:11" ht="80.099999999999994" customHeight="1">
      <c r="B17" s="362"/>
      <c r="C17" s="204">
        <v>7</v>
      </c>
      <c r="D17" s="205" t="s">
        <v>55</v>
      </c>
      <c r="E17" s="204">
        <v>4</v>
      </c>
      <c r="F17" s="201" t="s">
        <v>56</v>
      </c>
    </row>
    <row r="18" spans="2:11" ht="80.099999999999994" customHeight="1">
      <c r="B18" s="362"/>
      <c r="C18" s="289">
        <v>8</v>
      </c>
      <c r="D18" s="290" t="s">
        <v>57</v>
      </c>
      <c r="E18" s="289">
        <v>5</v>
      </c>
      <c r="F18" s="290" t="s">
        <v>58</v>
      </c>
    </row>
    <row r="19" spans="2:11" ht="80.099999999999994" customHeight="1">
      <c r="B19" s="362"/>
      <c r="C19" s="204">
        <v>9</v>
      </c>
      <c r="D19" s="205" t="s">
        <v>59</v>
      </c>
      <c r="E19" s="204"/>
      <c r="F19" s="206"/>
    </row>
    <row r="20" spans="2:11" ht="80.099999999999994" customHeight="1">
      <c r="B20" s="362"/>
      <c r="C20" s="204">
        <v>10</v>
      </c>
      <c r="D20" s="205" t="s">
        <v>60</v>
      </c>
      <c r="E20" s="204"/>
      <c r="F20" s="205"/>
    </row>
    <row r="21" spans="2:11" ht="80.099999999999994" customHeight="1">
      <c r="B21" s="362"/>
      <c r="C21" s="204">
        <v>11</v>
      </c>
      <c r="D21" s="205" t="s">
        <v>61</v>
      </c>
      <c r="E21" s="204"/>
      <c r="F21" s="201"/>
      <c r="K21" s="207"/>
    </row>
    <row r="22" spans="2:11" ht="80.099999999999994" customHeight="1">
      <c r="B22" s="362"/>
      <c r="C22" s="204">
        <v>12</v>
      </c>
      <c r="D22" s="205" t="s">
        <v>62</v>
      </c>
      <c r="E22" s="204"/>
      <c r="F22" s="205"/>
      <c r="K22" s="207"/>
    </row>
    <row r="23" spans="2:11" ht="80.099999999999994" customHeight="1">
      <c r="B23" s="362"/>
      <c r="C23" s="204">
        <v>13</v>
      </c>
      <c r="D23" s="205" t="s">
        <v>63</v>
      </c>
      <c r="E23" s="204"/>
      <c r="F23" s="205"/>
      <c r="K23" s="207"/>
    </row>
    <row r="24" spans="2:11" ht="80.099999999999994" customHeight="1">
      <c r="B24" s="346" t="s">
        <v>64</v>
      </c>
      <c r="C24" s="204">
        <v>14</v>
      </c>
      <c r="D24" s="201" t="s">
        <v>65</v>
      </c>
      <c r="E24" s="200">
        <v>6</v>
      </c>
      <c r="F24" s="201" t="s">
        <v>66</v>
      </c>
    </row>
    <row r="25" spans="2:11" ht="80.099999999999994" customHeight="1">
      <c r="B25" s="346"/>
      <c r="C25" s="204">
        <v>15</v>
      </c>
      <c r="D25" s="201" t="s">
        <v>67</v>
      </c>
      <c r="E25" s="200">
        <v>7</v>
      </c>
      <c r="F25" s="201" t="s">
        <v>68</v>
      </c>
    </row>
    <row r="26" spans="2:11" ht="80.099999999999994" customHeight="1">
      <c r="B26" s="346"/>
      <c r="C26" s="204">
        <v>16</v>
      </c>
      <c r="D26" s="201" t="s">
        <v>69</v>
      </c>
      <c r="E26" s="200">
        <v>8</v>
      </c>
      <c r="F26" s="201" t="s">
        <v>70</v>
      </c>
    </row>
    <row r="27" spans="2:11" ht="100.5" customHeight="1">
      <c r="B27" s="346"/>
      <c r="C27" s="204">
        <v>17</v>
      </c>
      <c r="D27" s="201" t="s">
        <v>71</v>
      </c>
      <c r="E27" s="200"/>
      <c r="F27" s="201"/>
    </row>
    <row r="28" spans="2:11" ht="174.6" customHeight="1">
      <c r="B28" s="208" t="s">
        <v>72</v>
      </c>
      <c r="C28" s="204">
        <v>18</v>
      </c>
      <c r="D28" s="201" t="s">
        <v>73</v>
      </c>
      <c r="E28" s="200">
        <v>9</v>
      </c>
      <c r="F28" s="201" t="s">
        <v>74</v>
      </c>
    </row>
    <row r="29" spans="2:11" ht="48.75" customHeight="1">
      <c r="B29" s="347" t="s">
        <v>75</v>
      </c>
      <c r="C29" s="204">
        <v>19</v>
      </c>
      <c r="D29" s="209" t="s">
        <v>76</v>
      </c>
      <c r="E29" s="204">
        <v>10</v>
      </c>
      <c r="F29" s="323" t="s">
        <v>543</v>
      </c>
    </row>
    <row r="30" spans="2:11" ht="87" customHeight="1">
      <c r="B30" s="348"/>
      <c r="C30" s="204">
        <v>20</v>
      </c>
      <c r="D30" s="209" t="s">
        <v>77</v>
      </c>
      <c r="E30" s="204"/>
      <c r="F30" s="205"/>
    </row>
    <row r="31" spans="2:11" ht="87" customHeight="1">
      <c r="B31" s="348"/>
      <c r="C31" s="289">
        <v>21</v>
      </c>
      <c r="D31" s="291" t="s">
        <v>78</v>
      </c>
      <c r="E31" s="204"/>
      <c r="F31" s="205"/>
    </row>
    <row r="32" spans="2:11" ht="87" customHeight="1">
      <c r="B32" s="348"/>
      <c r="C32" s="289">
        <v>22</v>
      </c>
      <c r="D32" s="291" t="s">
        <v>79</v>
      </c>
      <c r="E32" s="204"/>
      <c r="F32" s="205"/>
    </row>
    <row r="33" spans="2:6" ht="87" customHeight="1">
      <c r="B33" s="349"/>
      <c r="C33" s="289">
        <v>23</v>
      </c>
      <c r="D33" s="291" t="s">
        <v>542</v>
      </c>
      <c r="E33" s="204"/>
      <c r="F33" s="205"/>
    </row>
    <row r="34" spans="2:6" ht="27" customHeight="1">
      <c r="B34" s="359" t="s">
        <v>80</v>
      </c>
      <c r="C34" s="359"/>
      <c r="D34" s="359"/>
      <c r="E34" s="359"/>
      <c r="F34" s="359"/>
    </row>
    <row r="35" spans="2:6" ht="39.75" customHeight="1">
      <c r="B35" s="199" t="s">
        <v>38</v>
      </c>
      <c r="C35" s="199" t="s">
        <v>39</v>
      </c>
      <c r="D35" s="199" t="s">
        <v>81</v>
      </c>
      <c r="E35" s="199" t="s">
        <v>41</v>
      </c>
      <c r="F35" s="199" t="s">
        <v>82</v>
      </c>
    </row>
    <row r="36" spans="2:6" ht="126.75" customHeight="1">
      <c r="B36" s="347" t="s">
        <v>83</v>
      </c>
      <c r="C36" s="200">
        <v>1</v>
      </c>
      <c r="D36" s="201" t="s">
        <v>84</v>
      </c>
      <c r="E36" s="200">
        <v>1</v>
      </c>
      <c r="F36" s="201" t="s">
        <v>85</v>
      </c>
    </row>
    <row r="37" spans="2:6" ht="81" customHeight="1">
      <c r="B37" s="348"/>
      <c r="C37" s="200">
        <v>2</v>
      </c>
      <c r="D37" s="201" t="s">
        <v>86</v>
      </c>
      <c r="E37" s="200">
        <v>2</v>
      </c>
      <c r="F37" s="201" t="s">
        <v>87</v>
      </c>
    </row>
    <row r="38" spans="2:6" ht="92.1" hidden="1" customHeight="1">
      <c r="B38" s="348"/>
      <c r="C38" s="200"/>
      <c r="D38" s="201"/>
      <c r="E38" s="200">
        <v>3</v>
      </c>
      <c r="F38" s="201" t="s">
        <v>88</v>
      </c>
    </row>
    <row r="39" spans="2:6" ht="68.25" hidden="1" customHeight="1">
      <c r="B39" s="348"/>
      <c r="C39" s="200"/>
      <c r="D39" s="201"/>
      <c r="E39" s="200">
        <v>4</v>
      </c>
      <c r="F39" s="201" t="s">
        <v>89</v>
      </c>
    </row>
    <row r="40" spans="2:6" ht="68.25" hidden="1" customHeight="1">
      <c r="B40" s="348"/>
      <c r="C40" s="200"/>
      <c r="D40" s="203"/>
      <c r="E40" s="200">
        <v>5</v>
      </c>
      <c r="F40" s="201" t="s">
        <v>90</v>
      </c>
    </row>
    <row r="41" spans="2:6" ht="41.45" hidden="1" customHeight="1">
      <c r="B41" s="348"/>
      <c r="C41" s="200"/>
      <c r="D41" s="209"/>
      <c r="E41" s="200">
        <v>6</v>
      </c>
      <c r="F41" s="201" t="s">
        <v>91</v>
      </c>
    </row>
    <row r="42" spans="2:6" ht="49.5" hidden="1" customHeight="1">
      <c r="B42" s="348"/>
      <c r="C42" s="200"/>
      <c r="D42" s="209"/>
      <c r="E42" s="200">
        <v>7</v>
      </c>
      <c r="F42" s="209" t="s">
        <v>92</v>
      </c>
    </row>
    <row r="43" spans="2:6" ht="49.5" customHeight="1">
      <c r="B43" s="348"/>
      <c r="C43" s="200"/>
      <c r="D43" s="209"/>
      <c r="E43" s="200">
        <v>3</v>
      </c>
      <c r="F43" s="209" t="s">
        <v>88</v>
      </c>
    </row>
    <row r="44" spans="2:6" ht="49.5" customHeight="1">
      <c r="B44" s="348"/>
      <c r="C44" s="200"/>
      <c r="D44" s="209"/>
      <c r="E44" s="200">
        <v>4</v>
      </c>
      <c r="F44" s="209" t="s">
        <v>89</v>
      </c>
    </row>
    <row r="45" spans="2:6" ht="49.5" customHeight="1">
      <c r="B45" s="348"/>
      <c r="C45" s="200"/>
      <c r="D45" s="209"/>
      <c r="E45" s="200">
        <v>5</v>
      </c>
      <c r="F45" s="209" t="s">
        <v>90</v>
      </c>
    </row>
    <row r="46" spans="2:6" ht="49.5" customHeight="1">
      <c r="B46" s="348"/>
      <c r="C46" s="200"/>
      <c r="D46" s="209"/>
      <c r="E46" s="200">
        <v>6</v>
      </c>
      <c r="F46" s="209" t="s">
        <v>91</v>
      </c>
    </row>
    <row r="47" spans="2:6" ht="49.5" customHeight="1">
      <c r="B47" s="348"/>
      <c r="C47" s="200"/>
      <c r="D47" s="209"/>
      <c r="E47" s="200">
        <v>7</v>
      </c>
      <c r="F47" s="209" t="s">
        <v>541</v>
      </c>
    </row>
    <row r="48" spans="2:6" ht="49.5" customHeight="1">
      <c r="B48" s="349"/>
      <c r="C48" s="200"/>
      <c r="D48" s="209"/>
      <c r="E48" s="289">
        <v>8</v>
      </c>
      <c r="F48" s="291" t="s">
        <v>93</v>
      </c>
    </row>
    <row r="49" spans="2:6" ht="49.5" customHeight="1">
      <c r="B49" s="346" t="s">
        <v>94</v>
      </c>
      <c r="C49" s="200">
        <v>3</v>
      </c>
      <c r="D49" s="209" t="s">
        <v>95</v>
      </c>
      <c r="E49" s="200">
        <v>9</v>
      </c>
      <c r="F49" s="209" t="s">
        <v>96</v>
      </c>
    </row>
    <row r="50" spans="2:6" ht="49.5" customHeight="1">
      <c r="B50" s="346"/>
      <c r="C50" s="200"/>
      <c r="D50" s="209"/>
      <c r="E50" s="200">
        <v>10</v>
      </c>
      <c r="F50" s="209" t="s">
        <v>97</v>
      </c>
    </row>
    <row r="51" spans="2:6" s="210" customFormat="1" ht="68.25" hidden="1" customHeight="1">
      <c r="B51" s="346"/>
      <c r="C51" s="200"/>
      <c r="D51" s="209"/>
      <c r="E51" s="200">
        <v>10</v>
      </c>
      <c r="F51" s="209" t="s">
        <v>98</v>
      </c>
    </row>
    <row r="52" spans="2:6" s="210" customFormat="1" ht="78.75" hidden="1" customHeight="1">
      <c r="B52" s="346"/>
      <c r="C52" s="200"/>
      <c r="D52" s="211"/>
      <c r="E52" s="200">
        <v>11</v>
      </c>
      <c r="F52" s="209" t="s">
        <v>99</v>
      </c>
    </row>
    <row r="53" spans="2:6" s="210" customFormat="1" ht="42.75">
      <c r="B53" s="362" t="s">
        <v>100</v>
      </c>
      <c r="C53" s="200">
        <v>4</v>
      </c>
      <c r="D53" s="201" t="s">
        <v>101</v>
      </c>
      <c r="E53" s="200">
        <v>11</v>
      </c>
      <c r="F53" s="212" t="s">
        <v>102</v>
      </c>
    </row>
    <row r="54" spans="2:6" s="210" customFormat="1" ht="55.5" customHeight="1">
      <c r="B54" s="362"/>
      <c r="C54" s="200">
        <v>5</v>
      </c>
      <c r="D54" s="201" t="s">
        <v>103</v>
      </c>
      <c r="E54" s="200"/>
      <c r="F54" s="201"/>
    </row>
    <row r="55" spans="2:6" s="210" customFormat="1" ht="57">
      <c r="B55" s="362"/>
      <c r="C55" s="200">
        <v>6</v>
      </c>
      <c r="D55" s="201" t="s">
        <v>104</v>
      </c>
      <c r="E55" s="200">
        <v>12</v>
      </c>
      <c r="F55" s="201" t="s">
        <v>105</v>
      </c>
    </row>
    <row r="56" spans="2:6" s="210" customFormat="1" ht="61.5" customHeight="1">
      <c r="B56" s="362"/>
      <c r="C56" s="200">
        <v>7</v>
      </c>
      <c r="D56" s="201" t="s">
        <v>106</v>
      </c>
      <c r="E56" s="200">
        <v>13</v>
      </c>
      <c r="F56" s="201" t="s">
        <v>107</v>
      </c>
    </row>
    <row r="57" spans="2:6" ht="71.25" customHeight="1">
      <c r="B57" s="362"/>
      <c r="C57" s="200">
        <v>8</v>
      </c>
      <c r="D57" s="212" t="s">
        <v>108</v>
      </c>
      <c r="E57" s="200">
        <v>14</v>
      </c>
      <c r="F57" s="201" t="s">
        <v>109</v>
      </c>
    </row>
    <row r="58" spans="2:6" ht="105" customHeight="1">
      <c r="B58" s="362"/>
      <c r="C58" s="200">
        <v>9</v>
      </c>
      <c r="D58" s="201" t="s">
        <v>110</v>
      </c>
      <c r="E58" s="200">
        <v>15</v>
      </c>
      <c r="F58" s="201" t="s">
        <v>111</v>
      </c>
    </row>
    <row r="59" spans="2:6" ht="110.25" customHeight="1">
      <c r="B59" s="346" t="s">
        <v>112</v>
      </c>
      <c r="C59" s="200">
        <v>10</v>
      </c>
      <c r="D59" s="201" t="s">
        <v>113</v>
      </c>
      <c r="E59" s="200">
        <v>16</v>
      </c>
      <c r="F59" s="201" t="s">
        <v>114</v>
      </c>
    </row>
    <row r="60" spans="2:6" ht="62.45" customHeight="1">
      <c r="B60" s="346"/>
      <c r="C60" s="200">
        <v>11</v>
      </c>
      <c r="D60" s="201" t="s">
        <v>115</v>
      </c>
      <c r="E60" s="200">
        <v>17</v>
      </c>
      <c r="F60" s="201" t="s">
        <v>116</v>
      </c>
    </row>
    <row r="61" spans="2:6" ht="42.75">
      <c r="B61" s="346"/>
      <c r="C61" s="200">
        <v>12</v>
      </c>
      <c r="D61" s="201" t="s">
        <v>117</v>
      </c>
      <c r="E61" s="200">
        <v>18</v>
      </c>
      <c r="F61" s="201" t="s">
        <v>118</v>
      </c>
    </row>
    <row r="62" spans="2:6" ht="57">
      <c r="B62" s="346" t="s">
        <v>119</v>
      </c>
      <c r="C62" s="200">
        <v>13</v>
      </c>
      <c r="D62" s="201" t="s">
        <v>120</v>
      </c>
      <c r="E62" s="200">
        <v>19</v>
      </c>
      <c r="F62" s="212" t="s">
        <v>121</v>
      </c>
    </row>
    <row r="63" spans="2:6" ht="28.5">
      <c r="B63" s="346"/>
      <c r="C63" s="200">
        <v>14</v>
      </c>
      <c r="D63" s="201" t="s">
        <v>122</v>
      </c>
      <c r="E63" s="200">
        <v>20</v>
      </c>
      <c r="F63" s="212" t="s">
        <v>123</v>
      </c>
    </row>
    <row r="64" spans="2:6" ht="85.5">
      <c r="B64" s="346"/>
      <c r="C64" s="200">
        <v>15</v>
      </c>
      <c r="D64" s="201" t="s">
        <v>124</v>
      </c>
      <c r="E64" s="202"/>
      <c r="F64" s="212"/>
    </row>
    <row r="65" spans="2:6" ht="28.5">
      <c r="B65" s="346"/>
      <c r="C65" s="200">
        <v>16</v>
      </c>
      <c r="D65" s="201" t="s">
        <v>125</v>
      </c>
      <c r="E65" s="202"/>
      <c r="F65" s="212"/>
    </row>
    <row r="66" spans="2:6" ht="28.5">
      <c r="B66" s="346"/>
      <c r="C66" s="200">
        <v>17</v>
      </c>
      <c r="D66" s="201" t="s">
        <v>126</v>
      </c>
      <c r="E66" s="202"/>
      <c r="F66" s="212"/>
    </row>
    <row r="67" spans="2:6" ht="28.5">
      <c r="B67" s="346"/>
      <c r="C67" s="200">
        <v>18</v>
      </c>
      <c r="D67" s="201" t="s">
        <v>127</v>
      </c>
      <c r="E67" s="202"/>
      <c r="F67" s="212"/>
    </row>
    <row r="68" spans="2:6" ht="28.5">
      <c r="B68" s="346"/>
      <c r="C68" s="200">
        <v>19</v>
      </c>
      <c r="D68" s="201" t="s">
        <v>128</v>
      </c>
      <c r="E68" s="202"/>
      <c r="F68" s="212"/>
    </row>
    <row r="69" spans="2:6" ht="42.75">
      <c r="B69" s="346"/>
      <c r="C69" s="200">
        <v>20</v>
      </c>
      <c r="D69" s="201" t="s">
        <v>129</v>
      </c>
      <c r="E69" s="202"/>
      <c r="F69" s="212"/>
    </row>
    <row r="70" spans="2:6" ht="42.75">
      <c r="B70" s="346"/>
      <c r="C70" s="200">
        <v>21</v>
      </c>
      <c r="D70" s="201" t="s">
        <v>130</v>
      </c>
      <c r="E70" s="202"/>
      <c r="F70" s="212"/>
    </row>
    <row r="71" spans="2:6" ht="28.5">
      <c r="B71" s="346"/>
      <c r="C71" s="200">
        <v>22</v>
      </c>
      <c r="D71" s="201" t="s">
        <v>131</v>
      </c>
      <c r="E71" s="202"/>
      <c r="F71" s="213"/>
    </row>
    <row r="72" spans="2:6" ht="63.75" customHeight="1">
      <c r="B72" s="346" t="s">
        <v>132</v>
      </c>
      <c r="C72" s="200">
        <v>23</v>
      </c>
      <c r="D72" s="201" t="s">
        <v>133</v>
      </c>
      <c r="E72" s="202">
        <v>21</v>
      </c>
      <c r="F72" s="212" t="s">
        <v>134</v>
      </c>
    </row>
    <row r="73" spans="2:6" ht="42.75">
      <c r="B73" s="346"/>
      <c r="C73" s="200">
        <v>24</v>
      </c>
      <c r="D73" s="201" t="s">
        <v>135</v>
      </c>
      <c r="E73" s="202">
        <v>22</v>
      </c>
      <c r="F73" s="201" t="s">
        <v>136</v>
      </c>
    </row>
    <row r="74" spans="2:6" ht="28.5">
      <c r="B74" s="346"/>
      <c r="C74" s="200">
        <v>25</v>
      </c>
      <c r="D74" s="201" t="s">
        <v>137</v>
      </c>
      <c r="E74" s="292">
        <v>23</v>
      </c>
      <c r="F74" s="293" t="s">
        <v>138</v>
      </c>
    </row>
    <row r="75" spans="2:6" ht="71.25">
      <c r="B75" s="347" t="s">
        <v>139</v>
      </c>
      <c r="C75" s="200">
        <v>26</v>
      </c>
      <c r="D75" s="201" t="s">
        <v>140</v>
      </c>
      <c r="E75" s="202">
        <v>24</v>
      </c>
      <c r="F75" s="212" t="s">
        <v>141</v>
      </c>
    </row>
    <row r="76" spans="2:6" ht="96" customHeight="1">
      <c r="B76" s="348"/>
      <c r="C76" s="200"/>
      <c r="D76" s="201"/>
      <c r="E76" s="292">
        <v>25</v>
      </c>
      <c r="F76" s="292" t="s">
        <v>142</v>
      </c>
    </row>
    <row r="77" spans="2:6" ht="77.25" customHeight="1">
      <c r="B77" s="349"/>
      <c r="C77" s="200"/>
      <c r="D77" s="201"/>
      <c r="E77" s="292">
        <v>26</v>
      </c>
      <c r="F77" s="292" t="s">
        <v>143</v>
      </c>
    </row>
    <row r="78" spans="2:6" ht="77.099999999999994" customHeight="1">
      <c r="B78" s="346" t="s">
        <v>144</v>
      </c>
      <c r="C78" s="200">
        <v>27</v>
      </c>
      <c r="D78" s="201" t="s">
        <v>145</v>
      </c>
      <c r="E78" s="294">
        <v>27</v>
      </c>
      <c r="F78" s="201" t="s">
        <v>146</v>
      </c>
    </row>
    <row r="79" spans="2:6" ht="40.5" customHeight="1">
      <c r="B79" s="346"/>
      <c r="C79" s="200"/>
      <c r="D79" s="201"/>
      <c r="E79" s="202">
        <v>28</v>
      </c>
      <c r="F79" s="201" t="s">
        <v>147</v>
      </c>
    </row>
    <row r="80" spans="2:6" ht="50.1" customHeight="1">
      <c r="B80" s="365" t="s">
        <v>148</v>
      </c>
      <c r="C80" s="200">
        <v>28</v>
      </c>
      <c r="D80" s="212" t="s">
        <v>149</v>
      </c>
      <c r="E80" s="294">
        <v>29</v>
      </c>
      <c r="F80" s="212" t="s">
        <v>150</v>
      </c>
    </row>
    <row r="81" spans="1:11" ht="50.1" customHeight="1">
      <c r="B81" s="366"/>
      <c r="C81" s="200">
        <v>29</v>
      </c>
      <c r="D81" s="212" t="s">
        <v>151</v>
      </c>
      <c r="E81" s="202">
        <v>30</v>
      </c>
      <c r="F81" s="212" t="s">
        <v>152</v>
      </c>
    </row>
    <row r="82" spans="1:11" ht="50.1" customHeight="1">
      <c r="B82" s="366"/>
      <c r="C82" s="200"/>
      <c r="D82" s="203"/>
      <c r="E82" s="294">
        <v>31</v>
      </c>
      <c r="F82" s="212" t="s">
        <v>153</v>
      </c>
    </row>
    <row r="83" spans="1:11" ht="50.1" customHeight="1">
      <c r="B83" s="366"/>
      <c r="C83" s="200"/>
      <c r="D83" s="214"/>
      <c r="E83" s="202">
        <v>32</v>
      </c>
      <c r="F83" s="212" t="s">
        <v>154</v>
      </c>
    </row>
    <row r="84" spans="1:11" ht="50.1" customHeight="1">
      <c r="B84" s="366"/>
      <c r="C84" s="200"/>
      <c r="D84" s="212"/>
      <c r="E84" s="294">
        <v>33</v>
      </c>
      <c r="F84" s="212" t="s">
        <v>155</v>
      </c>
    </row>
    <row r="85" spans="1:11" ht="50.1" customHeight="1">
      <c r="B85" s="366"/>
      <c r="C85" s="200"/>
      <c r="D85" s="212"/>
      <c r="E85" s="202">
        <v>34</v>
      </c>
      <c r="F85" s="212" t="s">
        <v>156</v>
      </c>
    </row>
    <row r="86" spans="1:11" ht="50.1" customHeight="1">
      <c r="B86" s="366"/>
      <c r="C86" s="200"/>
      <c r="D86" s="212"/>
      <c r="E86" s="294">
        <v>35</v>
      </c>
      <c r="F86" s="214" t="s">
        <v>157</v>
      </c>
    </row>
    <row r="87" spans="1:11" ht="39.950000000000003" customHeight="1">
      <c r="B87" s="366"/>
      <c r="C87" s="200"/>
      <c r="D87" s="202"/>
      <c r="E87" s="202">
        <v>36</v>
      </c>
      <c r="F87" s="212" t="s">
        <v>158</v>
      </c>
    </row>
    <row r="88" spans="1:11" ht="51" customHeight="1">
      <c r="B88" s="367"/>
      <c r="C88" s="200"/>
      <c r="D88" s="202"/>
      <c r="E88" s="292">
        <v>37</v>
      </c>
      <c r="F88" s="293" t="s">
        <v>159</v>
      </c>
    </row>
    <row r="89" spans="1:11" ht="66.75" customHeight="1">
      <c r="B89" s="347" t="s">
        <v>160</v>
      </c>
      <c r="C89" s="200">
        <v>30</v>
      </c>
      <c r="D89" s="201" t="s">
        <v>161</v>
      </c>
      <c r="E89" s="294">
        <v>38</v>
      </c>
      <c r="F89" s="201" t="s">
        <v>162</v>
      </c>
    </row>
    <row r="90" spans="1:11" ht="72" customHeight="1">
      <c r="B90" s="348"/>
      <c r="C90" s="200">
        <v>31</v>
      </c>
      <c r="D90" s="201" t="s">
        <v>163</v>
      </c>
      <c r="E90" s="202">
        <v>39</v>
      </c>
      <c r="F90" s="201" t="s">
        <v>540</v>
      </c>
    </row>
    <row r="91" spans="1:11" ht="72" customHeight="1">
      <c r="B91" s="348"/>
      <c r="C91" s="200">
        <v>32</v>
      </c>
      <c r="D91" s="201" t="s">
        <v>164</v>
      </c>
      <c r="E91" s="294">
        <v>40</v>
      </c>
      <c r="F91" s="201" t="s">
        <v>539</v>
      </c>
    </row>
    <row r="92" spans="1:11" ht="72" customHeight="1">
      <c r="B92" s="348"/>
      <c r="C92" s="200">
        <v>33</v>
      </c>
      <c r="D92" s="201" t="s">
        <v>165</v>
      </c>
      <c r="E92" s="202">
        <v>41</v>
      </c>
      <c r="F92" s="201" t="s">
        <v>166</v>
      </c>
      <c r="I92" s="322"/>
      <c r="K92" s="192" t="s">
        <v>167</v>
      </c>
    </row>
    <row r="93" spans="1:11" ht="77.25" customHeight="1">
      <c r="B93" s="348"/>
      <c r="C93" s="200">
        <v>34</v>
      </c>
      <c r="D93" s="215" t="s">
        <v>168</v>
      </c>
      <c r="E93" s="321">
        <v>42</v>
      </c>
      <c r="F93" s="290" t="s">
        <v>169</v>
      </c>
    </row>
    <row r="94" spans="1:11" ht="120.75" customHeight="1">
      <c r="B94" s="368"/>
      <c r="C94" s="295">
        <v>35</v>
      </c>
      <c r="D94" s="296" t="s">
        <v>170</v>
      </c>
      <c r="E94" s="320">
        <v>43</v>
      </c>
      <c r="F94" s="290" t="s">
        <v>538</v>
      </c>
    </row>
    <row r="95" spans="1:11" ht="45.75" customHeight="1">
      <c r="A95" s="253"/>
      <c r="B95" s="250" t="s">
        <v>171</v>
      </c>
      <c r="C95" s="369" t="s">
        <v>172</v>
      </c>
      <c r="D95" s="370"/>
      <c r="E95" s="251" t="s">
        <v>173</v>
      </c>
      <c r="F95" s="252" t="s">
        <v>174</v>
      </c>
      <c r="G95" s="253"/>
    </row>
    <row r="96" spans="1:11" ht="36" customHeight="1">
      <c r="A96" s="253"/>
      <c r="B96" s="254" t="s">
        <v>175</v>
      </c>
      <c r="C96" s="363" t="s">
        <v>176</v>
      </c>
      <c r="D96" s="364"/>
      <c r="E96" s="255" t="s">
        <v>177</v>
      </c>
      <c r="F96" s="256" t="s">
        <v>178</v>
      </c>
      <c r="G96" s="253"/>
    </row>
    <row r="97" spans="6:6" ht="18" customHeight="1">
      <c r="F97" s="257"/>
    </row>
    <row r="98" spans="6:6" ht="36" customHeight="1"/>
    <row r="99" spans="6:6" ht="36" customHeight="1"/>
  </sheetData>
  <mergeCells count="27">
    <mergeCell ref="C96:D96"/>
    <mergeCell ref="B72:B74"/>
    <mergeCell ref="B75:B77"/>
    <mergeCell ref="B78:B79"/>
    <mergeCell ref="B80:B88"/>
    <mergeCell ref="B89:B94"/>
    <mergeCell ref="C95:D95"/>
    <mergeCell ref="B62:B71"/>
    <mergeCell ref="B9:F9"/>
    <mergeCell ref="B11:B12"/>
    <mergeCell ref="B13:B15"/>
    <mergeCell ref="B16:B23"/>
    <mergeCell ref="B24:B27"/>
    <mergeCell ref="B34:F34"/>
    <mergeCell ref="B36:B48"/>
    <mergeCell ref="B49:B52"/>
    <mergeCell ref="B53:B58"/>
    <mergeCell ref="B59:B61"/>
    <mergeCell ref="B29:B33"/>
    <mergeCell ref="C1:F1"/>
    <mergeCell ref="C2:D2"/>
    <mergeCell ref="C4:F4"/>
    <mergeCell ref="B6:B7"/>
    <mergeCell ref="C6:D6"/>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E8B50-46C4-40CC-A707-4018524E1EF8}">
  <sheetPr>
    <pageSetUpPr fitToPage="1"/>
  </sheetPr>
  <dimension ref="A1:F15"/>
  <sheetViews>
    <sheetView showGridLines="0" zoomScale="90" zoomScaleNormal="90" workbookViewId="0">
      <selection activeCell="B99" sqref="B99"/>
    </sheetView>
  </sheetViews>
  <sheetFormatPr baseColWidth="10" defaultColWidth="10.42578125" defaultRowHeight="114.75" customHeight="1"/>
  <cols>
    <col min="1" max="1" width="60.85546875" style="310" customWidth="1"/>
    <col min="2" max="2" width="15.85546875" style="311" customWidth="1"/>
    <col min="3" max="5" width="15.85546875" style="312" customWidth="1"/>
    <col min="6" max="6" width="40.85546875" style="310" customWidth="1"/>
    <col min="7" max="7" width="2.7109375" style="298" customWidth="1"/>
    <col min="8" max="16384" width="10.42578125" style="298"/>
  </cols>
  <sheetData>
    <row r="1" spans="1:6" ht="114.75" customHeight="1">
      <c r="A1" s="297"/>
      <c r="B1" s="371" t="s">
        <v>179</v>
      </c>
      <c r="C1" s="371"/>
      <c r="D1" s="371"/>
      <c r="E1" s="371"/>
      <c r="F1" s="297"/>
    </row>
    <row r="2" spans="1:6" ht="42.75" customHeight="1">
      <c r="A2" s="372" t="s">
        <v>180</v>
      </c>
      <c r="B2" s="372"/>
      <c r="C2" s="372"/>
      <c r="D2" s="372"/>
      <c r="E2" s="372"/>
      <c r="F2" s="372"/>
    </row>
    <row r="3" spans="1:6" ht="26.25" customHeight="1">
      <c r="A3" s="373" t="s">
        <v>181</v>
      </c>
      <c r="B3" s="374" t="s">
        <v>182</v>
      </c>
      <c r="C3" s="374"/>
      <c r="D3" s="374"/>
      <c r="E3" s="374"/>
      <c r="F3" s="319" t="s">
        <v>183</v>
      </c>
    </row>
    <row r="4" spans="1:6" ht="26.25" customHeight="1">
      <c r="A4" s="373"/>
      <c r="B4" s="299" t="s">
        <v>184</v>
      </c>
      <c r="C4" s="299" t="s">
        <v>185</v>
      </c>
      <c r="D4" s="299" t="s">
        <v>186</v>
      </c>
      <c r="E4" s="299" t="s">
        <v>187</v>
      </c>
      <c r="F4" s="300"/>
    </row>
    <row r="5" spans="1:6" ht="48" customHeight="1">
      <c r="A5" s="301" t="s">
        <v>188</v>
      </c>
      <c r="B5" s="329"/>
      <c r="C5" s="328"/>
      <c r="D5" s="328">
        <v>8.9</v>
      </c>
      <c r="E5" s="328" t="s">
        <v>555</v>
      </c>
      <c r="F5" s="325" t="s">
        <v>189</v>
      </c>
    </row>
    <row r="6" spans="1:6" ht="48" customHeight="1">
      <c r="A6" s="303" t="s">
        <v>190</v>
      </c>
      <c r="B6" s="329"/>
      <c r="C6" s="328"/>
      <c r="D6" s="328">
        <v>11</v>
      </c>
      <c r="E6" s="328" t="s">
        <v>554</v>
      </c>
      <c r="F6" s="325" t="s">
        <v>189</v>
      </c>
    </row>
    <row r="7" spans="1:6" ht="48" customHeight="1">
      <c r="A7" s="304" t="s">
        <v>191</v>
      </c>
      <c r="B7" s="327"/>
      <c r="C7" s="326"/>
      <c r="D7" s="326">
        <v>1</v>
      </c>
      <c r="E7" s="326" t="s">
        <v>553</v>
      </c>
      <c r="F7" s="325" t="s">
        <v>189</v>
      </c>
    </row>
    <row r="8" spans="1:6" ht="48" customHeight="1">
      <c r="A8" s="307" t="s">
        <v>192</v>
      </c>
      <c r="B8" s="327">
        <v>17</v>
      </c>
      <c r="C8" s="326">
        <v>3.4</v>
      </c>
      <c r="D8" s="326" t="s">
        <v>193</v>
      </c>
      <c r="E8" s="326" t="s">
        <v>552</v>
      </c>
      <c r="F8" s="325" t="s">
        <v>189</v>
      </c>
    </row>
    <row r="9" spans="1:6" ht="48" customHeight="1">
      <c r="A9" s="307" t="s">
        <v>194</v>
      </c>
      <c r="B9" s="327" t="s">
        <v>551</v>
      </c>
      <c r="C9" s="327">
        <v>8</v>
      </c>
      <c r="D9" s="328" t="s">
        <v>195</v>
      </c>
      <c r="E9" s="328" t="s">
        <v>550</v>
      </c>
      <c r="F9" s="325" t="s">
        <v>189</v>
      </c>
    </row>
    <row r="10" spans="1:6" ht="48" customHeight="1">
      <c r="A10" s="303" t="s">
        <v>196</v>
      </c>
      <c r="B10" s="329"/>
      <c r="C10" s="328"/>
      <c r="D10" s="328" t="s">
        <v>197</v>
      </c>
      <c r="E10" s="328">
        <v>30</v>
      </c>
      <c r="F10" s="325" t="s">
        <v>189</v>
      </c>
    </row>
    <row r="11" spans="1:6" ht="48" customHeight="1">
      <c r="A11" s="308" t="s">
        <v>198</v>
      </c>
      <c r="B11" s="327"/>
      <c r="C11" s="326"/>
      <c r="D11" s="326" t="s">
        <v>199</v>
      </c>
      <c r="E11" s="326" t="s">
        <v>549</v>
      </c>
      <c r="F11" s="325" t="s">
        <v>189</v>
      </c>
    </row>
    <row r="12" spans="1:6" ht="76.5" customHeight="1">
      <c r="A12" s="308" t="s">
        <v>548</v>
      </c>
      <c r="B12" s="305" t="s">
        <v>547</v>
      </c>
      <c r="C12" s="306">
        <v>10</v>
      </c>
      <c r="D12" s="302" t="s">
        <v>546</v>
      </c>
      <c r="E12" s="302" t="s">
        <v>545</v>
      </c>
      <c r="F12" s="309" t="s">
        <v>189</v>
      </c>
    </row>
    <row r="13" spans="1:6" ht="48" customHeight="1">
      <c r="A13" s="308" t="s">
        <v>200</v>
      </c>
      <c r="B13" s="305">
        <v>2.1800000000000002</v>
      </c>
      <c r="C13" s="306">
        <v>9</v>
      </c>
      <c r="D13" s="306">
        <v>1</v>
      </c>
      <c r="E13" s="306" t="s">
        <v>544</v>
      </c>
      <c r="F13" s="309" t="s">
        <v>201</v>
      </c>
    </row>
    <row r="14" spans="1:6" ht="48" customHeight="1"/>
    <row r="15" spans="1:6" ht="48" customHeight="1">
      <c r="F15" s="324"/>
    </row>
  </sheetData>
  <mergeCells count="4">
    <mergeCell ref="B1:E1"/>
    <mergeCell ref="A2:F2"/>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FB8922CF-61AC-4B36-BECE-CC1DBE6C546E}"/>
    <dataValidation allowBlank="1" showInputMessage="1" showErrorMessage="1" prompt="Proponer y escribir en una frase la estrategia para gestionar la debilidad, la oportunidad, la amenaza o la fortaleza.Usar verbo de acción en infinitivo._x000a_" sqref="G1 A3" xr:uid="{B48459F0-1AD7-4BF0-BDE4-150970D7B054}"/>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7" tint="0.39997558519241921"/>
  </sheetPr>
  <dimension ref="B1:I59"/>
  <sheetViews>
    <sheetView workbookViewId="0"/>
  </sheetViews>
  <sheetFormatPr baseColWidth="10" defaultColWidth="11.42578125" defaultRowHeight="14.25"/>
  <cols>
    <col min="1" max="1" width="2.7109375" style="16" customWidth="1"/>
    <col min="2" max="2" width="24.7109375" style="16" customWidth="1"/>
    <col min="3" max="3" width="11.28515625" style="38" customWidth="1"/>
    <col min="4" max="4" width="19.28515625" style="38" customWidth="1"/>
    <col min="5" max="5" width="7.5703125" style="16" customWidth="1"/>
    <col min="6" max="6" width="24.7109375" style="16" customWidth="1"/>
    <col min="7" max="7" width="79.140625" style="16" customWidth="1"/>
    <col min="8" max="8" width="11.42578125" style="16"/>
    <col min="9" max="9" width="32" style="16" customWidth="1"/>
    <col min="10" max="16384" width="11.42578125" style="16"/>
  </cols>
  <sheetData>
    <row r="1" spans="2:9" ht="15" thickBot="1"/>
    <row r="2" spans="2:9" ht="18">
      <c r="B2" s="400" t="s">
        <v>202</v>
      </c>
      <c r="C2" s="401"/>
      <c r="D2" s="401"/>
      <c r="E2" s="401"/>
      <c r="F2" s="401"/>
      <c r="G2" s="402"/>
    </row>
    <row r="3" spans="2:9" ht="15">
      <c r="B3" s="403" t="s">
        <v>203</v>
      </c>
      <c r="C3" s="404"/>
      <c r="D3" s="405"/>
      <c r="E3" s="405"/>
      <c r="F3" s="405"/>
      <c r="G3" s="406"/>
    </row>
    <row r="4" spans="2:9" ht="88.5" customHeight="1">
      <c r="B4" s="407" t="s">
        <v>204</v>
      </c>
      <c r="C4" s="408"/>
      <c r="D4" s="408"/>
      <c r="E4" s="408"/>
      <c r="F4" s="408"/>
      <c r="G4" s="409"/>
    </row>
    <row r="5" spans="2:9" ht="15">
      <c r="B5" s="106"/>
      <c r="C5" s="107"/>
      <c r="D5" s="108"/>
      <c r="E5" s="109"/>
      <c r="F5" s="109"/>
      <c r="G5" s="109"/>
    </row>
    <row r="6" spans="2:9" ht="16.5" customHeight="1">
      <c r="B6" s="410" t="s">
        <v>205</v>
      </c>
      <c r="C6" s="411"/>
      <c r="D6" s="411"/>
      <c r="E6" s="411"/>
      <c r="F6" s="411"/>
      <c r="G6" s="412"/>
    </row>
    <row r="7" spans="2:9" ht="76.5" customHeight="1">
      <c r="B7" s="410"/>
      <c r="C7" s="411"/>
      <c r="D7" s="411"/>
      <c r="E7" s="411"/>
      <c r="F7" s="411"/>
      <c r="G7" s="412"/>
    </row>
    <row r="8" spans="2:9" ht="15" thickBot="1">
      <c r="B8" s="168"/>
      <c r="C8" s="169"/>
      <c r="D8" s="169"/>
      <c r="E8" s="170"/>
      <c r="F8" s="171"/>
      <c r="G8" s="171"/>
    </row>
    <row r="9" spans="2:9">
      <c r="B9" s="172"/>
      <c r="C9" s="173" t="s">
        <v>206</v>
      </c>
      <c r="D9" s="396" t="s">
        <v>207</v>
      </c>
      <c r="E9" s="397"/>
      <c r="F9" s="398" t="s">
        <v>208</v>
      </c>
      <c r="G9" s="399"/>
    </row>
    <row r="10" spans="2:9" ht="15" customHeight="1">
      <c r="B10" s="174"/>
      <c r="C10" s="112">
        <v>5</v>
      </c>
      <c r="D10" s="413" t="s">
        <v>209</v>
      </c>
      <c r="E10" s="414"/>
      <c r="F10" s="375" t="s">
        <v>210</v>
      </c>
      <c r="G10" s="376"/>
      <c r="H10" s="426"/>
      <c r="I10" s="426"/>
    </row>
    <row r="11" spans="2:9">
      <c r="B11" s="174"/>
      <c r="C11" s="112">
        <v>5</v>
      </c>
      <c r="D11" s="413" t="s">
        <v>211</v>
      </c>
      <c r="E11" s="414"/>
      <c r="F11" s="375" t="s">
        <v>212</v>
      </c>
      <c r="G11" s="376"/>
      <c r="H11" s="426"/>
      <c r="I11" s="426"/>
    </row>
    <row r="12" spans="2:9">
      <c r="B12" s="174"/>
      <c r="C12" s="112">
        <v>5</v>
      </c>
      <c r="D12" s="413" t="s">
        <v>213</v>
      </c>
      <c r="E12" s="414"/>
      <c r="F12" s="375" t="s">
        <v>214</v>
      </c>
      <c r="G12" s="376"/>
      <c r="H12" s="426"/>
      <c r="I12" s="426"/>
    </row>
    <row r="13" spans="2:9" ht="27.75" customHeight="1">
      <c r="B13" s="174"/>
      <c r="C13" s="112">
        <v>5</v>
      </c>
      <c r="D13" s="413" t="s">
        <v>215</v>
      </c>
      <c r="E13" s="414"/>
      <c r="F13" s="375" t="s">
        <v>216</v>
      </c>
      <c r="G13" s="376"/>
      <c r="H13" s="426"/>
      <c r="I13" s="426"/>
    </row>
    <row r="14" spans="2:9">
      <c r="B14" s="174"/>
      <c r="C14" s="112">
        <v>5</v>
      </c>
      <c r="D14" s="413" t="s">
        <v>217</v>
      </c>
      <c r="E14" s="414"/>
      <c r="F14" s="375" t="s">
        <v>218</v>
      </c>
      <c r="G14" s="376"/>
      <c r="H14" s="426"/>
      <c r="I14" s="426"/>
    </row>
    <row r="15" spans="2:9" ht="41.25" customHeight="1">
      <c r="B15" s="174"/>
      <c r="C15" s="112">
        <v>5</v>
      </c>
      <c r="D15" s="413" t="s">
        <v>219</v>
      </c>
      <c r="E15" s="414"/>
      <c r="F15" s="375" t="s">
        <v>220</v>
      </c>
      <c r="G15" s="376"/>
      <c r="H15" s="426"/>
      <c r="I15" s="426"/>
    </row>
    <row r="16" spans="2:9" ht="41.25" customHeight="1">
      <c r="B16" s="174"/>
      <c r="C16" s="112">
        <v>5</v>
      </c>
      <c r="D16" s="377" t="s">
        <v>221</v>
      </c>
      <c r="E16" s="378"/>
      <c r="F16" s="375" t="s">
        <v>222</v>
      </c>
      <c r="G16" s="376"/>
      <c r="H16" s="426"/>
      <c r="I16" s="426"/>
    </row>
    <row r="17" spans="2:9" ht="51.75" customHeight="1">
      <c r="B17" s="174"/>
      <c r="C17" s="112">
        <v>5</v>
      </c>
      <c r="D17" s="378" t="s">
        <v>223</v>
      </c>
      <c r="E17" s="415"/>
      <c r="F17" s="375" t="s">
        <v>224</v>
      </c>
      <c r="G17" s="376"/>
      <c r="H17" s="426"/>
      <c r="I17" s="426"/>
    </row>
    <row r="18" spans="2:9" ht="51.75" customHeight="1">
      <c r="B18" s="174"/>
      <c r="C18" s="112">
        <v>5</v>
      </c>
      <c r="D18" s="377" t="s">
        <v>225</v>
      </c>
      <c r="E18" s="378"/>
      <c r="F18" s="375" t="s">
        <v>226</v>
      </c>
      <c r="G18" s="376"/>
      <c r="H18" s="426"/>
      <c r="I18" s="426"/>
    </row>
    <row r="19" spans="2:9" ht="51.75" customHeight="1">
      <c r="B19" s="174"/>
      <c r="C19" s="112">
        <v>5</v>
      </c>
      <c r="D19" s="113" t="s">
        <v>227</v>
      </c>
      <c r="E19" s="114"/>
      <c r="F19" s="375" t="s">
        <v>228</v>
      </c>
      <c r="G19" s="376"/>
      <c r="H19" s="426"/>
      <c r="I19" s="426"/>
    </row>
    <row r="20" spans="2:9" ht="51.75" customHeight="1">
      <c r="B20" s="174"/>
      <c r="C20" s="112">
        <v>5</v>
      </c>
      <c r="D20" s="113" t="s">
        <v>229</v>
      </c>
      <c r="E20" s="114"/>
      <c r="F20" s="375" t="s">
        <v>230</v>
      </c>
      <c r="G20" s="376"/>
      <c r="H20" s="426"/>
      <c r="I20" s="426"/>
    </row>
    <row r="21" spans="2:9" ht="66.75" customHeight="1">
      <c r="B21" s="174"/>
      <c r="C21" s="112">
        <v>5</v>
      </c>
      <c r="D21" s="377" t="s">
        <v>231</v>
      </c>
      <c r="E21" s="378"/>
      <c r="F21" s="375" t="s">
        <v>232</v>
      </c>
      <c r="G21" s="376"/>
      <c r="H21" s="426"/>
      <c r="I21" s="426"/>
    </row>
    <row r="22" spans="2:9" ht="36" customHeight="1">
      <c r="B22" s="174"/>
      <c r="C22" s="112">
        <v>5</v>
      </c>
      <c r="D22" s="394" t="s">
        <v>233</v>
      </c>
      <c r="E22" s="395"/>
      <c r="F22" s="375" t="s">
        <v>234</v>
      </c>
      <c r="G22" s="376"/>
      <c r="H22" s="430"/>
      <c r="I22" s="430"/>
    </row>
    <row r="23" spans="2:9" ht="26.25" customHeight="1">
      <c r="B23" s="174"/>
      <c r="C23" s="112">
        <v>5</v>
      </c>
      <c r="D23" s="384" t="s">
        <v>235</v>
      </c>
      <c r="E23" s="384"/>
      <c r="F23" s="385" t="s">
        <v>236</v>
      </c>
      <c r="G23" s="376"/>
      <c r="H23" s="426"/>
      <c r="I23" s="426"/>
    </row>
    <row r="24" spans="2:9" ht="26.25" customHeight="1">
      <c r="B24" s="174"/>
      <c r="C24" s="112">
        <v>5</v>
      </c>
      <c r="D24" s="384" t="s">
        <v>237</v>
      </c>
      <c r="E24" s="384"/>
      <c r="F24" s="385" t="s">
        <v>238</v>
      </c>
      <c r="G24" s="376"/>
      <c r="H24" s="426"/>
      <c r="I24" s="426"/>
    </row>
    <row r="25" spans="2:9" ht="26.25" customHeight="1">
      <c r="B25" s="174"/>
      <c r="C25" s="112">
        <v>5</v>
      </c>
      <c r="D25" s="386" t="s">
        <v>239</v>
      </c>
      <c r="E25" s="387"/>
      <c r="F25" s="385" t="s">
        <v>240</v>
      </c>
      <c r="G25" s="376"/>
      <c r="H25" s="426"/>
      <c r="I25" s="426"/>
    </row>
    <row r="26" spans="2:9" ht="27" customHeight="1">
      <c r="B26" s="175"/>
      <c r="C26" s="427" t="s">
        <v>241</v>
      </c>
      <c r="D26" s="428"/>
      <c r="E26" s="428"/>
      <c r="F26" s="428"/>
      <c r="G26" s="429"/>
    </row>
    <row r="27" spans="2:9" ht="27" customHeight="1">
      <c r="B27" s="391" t="s">
        <v>242</v>
      </c>
      <c r="C27" s="392"/>
      <c r="D27" s="392"/>
      <c r="E27" s="392"/>
      <c r="F27" s="392"/>
      <c r="G27" s="393"/>
    </row>
    <row r="28" spans="2:9" ht="10.5" customHeight="1">
      <c r="B28" s="176"/>
      <c r="D28" s="115"/>
      <c r="E28" s="116"/>
      <c r="F28" s="117"/>
      <c r="G28" s="117"/>
    </row>
    <row r="29" spans="2:9">
      <c r="B29" s="176"/>
      <c r="C29" s="177"/>
      <c r="D29" s="388" t="s">
        <v>207</v>
      </c>
      <c r="E29" s="388"/>
      <c r="F29" s="389" t="s">
        <v>208</v>
      </c>
      <c r="G29" s="390"/>
    </row>
    <row r="30" spans="2:9">
      <c r="B30" s="176"/>
      <c r="D30" s="381" t="s">
        <v>209</v>
      </c>
      <c r="E30" s="381"/>
      <c r="F30" s="382" t="s">
        <v>243</v>
      </c>
      <c r="G30" s="383"/>
      <c r="H30" s="426"/>
      <c r="I30" s="426"/>
    </row>
    <row r="31" spans="2:9">
      <c r="B31" s="176"/>
      <c r="D31" s="381" t="s">
        <v>211</v>
      </c>
      <c r="E31" s="381"/>
      <c r="F31" s="382" t="s">
        <v>244</v>
      </c>
      <c r="G31" s="383"/>
      <c r="H31" s="426"/>
      <c r="I31" s="426"/>
    </row>
    <row r="32" spans="2:9">
      <c r="B32" s="176"/>
      <c r="D32" s="381" t="s">
        <v>213</v>
      </c>
      <c r="E32" s="381"/>
      <c r="F32" s="382" t="s">
        <v>245</v>
      </c>
      <c r="G32" s="383"/>
      <c r="H32" s="426"/>
      <c r="I32" s="426"/>
    </row>
    <row r="33" spans="2:9">
      <c r="B33" s="176"/>
      <c r="D33" s="381" t="s">
        <v>215</v>
      </c>
      <c r="E33" s="381"/>
      <c r="F33" s="382" t="s">
        <v>246</v>
      </c>
      <c r="G33" s="383"/>
      <c r="H33" s="426"/>
      <c r="I33" s="426"/>
    </row>
    <row r="34" spans="2:9">
      <c r="B34" s="176"/>
      <c r="D34" s="381" t="s">
        <v>217</v>
      </c>
      <c r="E34" s="381"/>
      <c r="F34" s="382" t="s">
        <v>247</v>
      </c>
      <c r="G34" s="383"/>
      <c r="H34" s="426"/>
      <c r="I34" s="426"/>
    </row>
    <row r="35" spans="2:9" ht="40.9" customHeight="1">
      <c r="B35" s="176"/>
      <c r="D35" s="381" t="s">
        <v>248</v>
      </c>
      <c r="E35" s="381"/>
      <c r="F35" s="382" t="s">
        <v>249</v>
      </c>
      <c r="G35" s="383"/>
      <c r="H35" s="426"/>
      <c r="I35" s="426"/>
    </row>
    <row r="36" spans="2:9" ht="42" customHeight="1">
      <c r="B36" s="110"/>
      <c r="C36" s="111"/>
      <c r="D36" s="381" t="s">
        <v>250</v>
      </c>
      <c r="E36" s="381"/>
      <c r="F36" s="382" t="s">
        <v>251</v>
      </c>
      <c r="G36" s="383"/>
      <c r="H36" s="431"/>
      <c r="I36" s="431"/>
    </row>
    <row r="37" spans="2:9" ht="30.75" customHeight="1">
      <c r="B37" s="110"/>
      <c r="C37" s="111"/>
      <c r="D37" s="381" t="s">
        <v>252</v>
      </c>
      <c r="E37" s="381"/>
      <c r="F37" s="379" t="s">
        <v>253</v>
      </c>
      <c r="G37" s="380"/>
      <c r="H37" s="431"/>
      <c r="I37" s="431"/>
    </row>
    <row r="38" spans="2:9" ht="33" customHeight="1">
      <c r="B38" s="110"/>
      <c r="C38" s="111"/>
      <c r="D38" s="381" t="s">
        <v>254</v>
      </c>
      <c r="E38" s="381"/>
      <c r="F38" s="379" t="s">
        <v>253</v>
      </c>
      <c r="G38" s="380"/>
      <c r="H38" s="431"/>
      <c r="I38" s="431"/>
    </row>
    <row r="39" spans="2:9" ht="30" customHeight="1">
      <c r="B39" s="110"/>
      <c r="C39" s="111"/>
      <c r="D39" s="381" t="s">
        <v>255</v>
      </c>
      <c r="E39" s="381"/>
      <c r="F39" s="379" t="s">
        <v>253</v>
      </c>
      <c r="G39" s="380"/>
      <c r="H39" s="431"/>
      <c r="I39" s="431"/>
    </row>
    <row r="40" spans="2:9" ht="30" customHeight="1">
      <c r="B40" s="110"/>
      <c r="C40" s="111"/>
      <c r="D40" s="381" t="s">
        <v>256</v>
      </c>
      <c r="E40" s="381"/>
      <c r="F40" s="379" t="s">
        <v>253</v>
      </c>
      <c r="G40" s="380"/>
      <c r="H40" s="431"/>
      <c r="I40" s="431"/>
    </row>
    <row r="41" spans="2:9" ht="30" customHeight="1">
      <c r="B41" s="110"/>
      <c r="C41" s="111"/>
      <c r="D41" s="422" t="s">
        <v>257</v>
      </c>
      <c r="E41" s="423"/>
      <c r="F41" s="382" t="s">
        <v>258</v>
      </c>
      <c r="G41" s="383"/>
      <c r="H41" s="431"/>
      <c r="I41" s="431"/>
    </row>
    <row r="42" spans="2:9" ht="35.25" customHeight="1">
      <c r="B42" s="110"/>
      <c r="C42" s="111"/>
      <c r="D42" s="381" t="s">
        <v>259</v>
      </c>
      <c r="E42" s="381"/>
      <c r="F42" s="382" t="s">
        <v>260</v>
      </c>
      <c r="G42" s="383"/>
      <c r="H42" s="431"/>
      <c r="I42" s="431"/>
    </row>
    <row r="43" spans="2:9" ht="31.5" customHeight="1">
      <c r="B43" s="110"/>
      <c r="C43" s="111"/>
      <c r="D43" s="381" t="s">
        <v>252</v>
      </c>
      <c r="E43" s="381"/>
      <c r="F43" s="379" t="s">
        <v>253</v>
      </c>
      <c r="G43" s="380"/>
      <c r="H43" s="431"/>
      <c r="I43" s="431"/>
    </row>
    <row r="44" spans="2:9" ht="35.25" customHeight="1">
      <c r="B44" s="110"/>
      <c r="C44" s="111"/>
      <c r="D44" s="381" t="s">
        <v>261</v>
      </c>
      <c r="E44" s="381"/>
      <c r="F44" s="379" t="s">
        <v>253</v>
      </c>
      <c r="G44" s="380"/>
      <c r="H44" s="431"/>
      <c r="I44" s="431"/>
    </row>
    <row r="45" spans="2:9" ht="57" customHeight="1">
      <c r="B45" s="110"/>
      <c r="C45" s="111"/>
      <c r="D45" s="381" t="s">
        <v>256</v>
      </c>
      <c r="E45" s="381"/>
      <c r="F45" s="379" t="s">
        <v>253</v>
      </c>
      <c r="G45" s="380"/>
      <c r="H45" s="431"/>
      <c r="I45" s="431"/>
    </row>
    <row r="46" spans="2:9" ht="32.25" customHeight="1">
      <c r="B46" s="110"/>
      <c r="C46" s="111"/>
      <c r="D46" s="381" t="s">
        <v>254</v>
      </c>
      <c r="E46" s="381"/>
      <c r="F46" s="379" t="s">
        <v>253</v>
      </c>
      <c r="G46" s="380"/>
      <c r="H46" s="431"/>
      <c r="I46" s="431"/>
    </row>
    <row r="47" spans="2:9" ht="32.25" customHeight="1">
      <c r="B47" s="110"/>
      <c r="C47" s="111"/>
      <c r="D47" s="422" t="s">
        <v>262</v>
      </c>
      <c r="E47" s="423"/>
      <c r="F47" s="424" t="s">
        <v>263</v>
      </c>
      <c r="G47" s="425"/>
      <c r="H47" s="431"/>
      <c r="I47" s="431"/>
    </row>
    <row r="48" spans="2:9" ht="32.25" customHeight="1">
      <c r="B48" s="110"/>
      <c r="C48" s="111"/>
      <c r="D48" s="381" t="s">
        <v>264</v>
      </c>
      <c r="E48" s="381"/>
      <c r="F48" s="382" t="s">
        <v>265</v>
      </c>
      <c r="G48" s="383"/>
      <c r="H48" s="431"/>
      <c r="I48" s="431"/>
    </row>
    <row r="49" spans="2:9" ht="32.25" customHeight="1">
      <c r="B49" s="110"/>
      <c r="C49" s="111"/>
      <c r="D49" s="381" t="s">
        <v>266</v>
      </c>
      <c r="E49" s="381"/>
      <c r="F49" s="382" t="s">
        <v>267</v>
      </c>
      <c r="G49" s="383"/>
      <c r="H49" s="431"/>
      <c r="I49" s="431"/>
    </row>
    <row r="50" spans="2:9" ht="32.25" customHeight="1">
      <c r="B50" s="110"/>
      <c r="C50" s="111"/>
      <c r="D50" s="381" t="s">
        <v>268</v>
      </c>
      <c r="E50" s="381"/>
      <c r="F50" s="382" t="s">
        <v>269</v>
      </c>
      <c r="G50" s="383"/>
      <c r="H50" s="431"/>
      <c r="I50" s="431"/>
    </row>
    <row r="51" spans="2:9" ht="32.25" customHeight="1">
      <c r="B51" s="110"/>
      <c r="C51" s="111"/>
      <c r="D51" s="115"/>
      <c r="E51" s="115"/>
      <c r="F51" s="117"/>
      <c r="G51" s="117"/>
      <c r="H51" s="431"/>
      <c r="I51" s="431"/>
    </row>
    <row r="52" spans="2:9" ht="32.25" customHeight="1">
      <c r="B52" s="110"/>
      <c r="C52" s="111"/>
      <c r="D52" s="115"/>
      <c r="E52" s="115"/>
      <c r="F52" s="117"/>
      <c r="G52" s="117"/>
    </row>
    <row r="53" spans="2:9" ht="32.25" customHeight="1">
      <c r="B53" s="110"/>
      <c r="C53" s="111"/>
      <c r="D53" s="115"/>
      <c r="E53" s="115"/>
      <c r="F53" s="117"/>
      <c r="G53" s="117"/>
    </row>
    <row r="54" spans="2:9" ht="21.75" customHeight="1">
      <c r="B54" s="419" t="s">
        <v>270</v>
      </c>
      <c r="C54" s="420"/>
      <c r="D54" s="420"/>
      <c r="E54" s="420"/>
      <c r="F54" s="420"/>
      <c r="G54" s="421"/>
    </row>
    <row r="55" spans="2:9" ht="21.75" customHeight="1">
      <c r="B55" s="419" t="s">
        <v>271</v>
      </c>
      <c r="C55" s="420"/>
      <c r="D55" s="420"/>
      <c r="E55" s="420"/>
      <c r="F55" s="420"/>
      <c r="G55" s="421"/>
    </row>
    <row r="56" spans="2:9" ht="20.25" customHeight="1">
      <c r="B56" s="419" t="s">
        <v>272</v>
      </c>
      <c r="C56" s="420"/>
      <c r="D56" s="420"/>
      <c r="E56" s="420"/>
      <c r="F56" s="420"/>
      <c r="G56" s="421"/>
    </row>
    <row r="57" spans="2:9" ht="20.25" customHeight="1">
      <c r="B57" s="419" t="s">
        <v>273</v>
      </c>
      <c r="C57" s="420"/>
      <c r="D57" s="420"/>
      <c r="E57" s="420"/>
      <c r="F57" s="420"/>
      <c r="G57" s="421"/>
    </row>
    <row r="58" spans="2:9" ht="18" customHeight="1" thickBot="1">
      <c r="B58" s="416" t="s">
        <v>274</v>
      </c>
      <c r="C58" s="417"/>
      <c r="D58" s="417"/>
      <c r="E58" s="417"/>
      <c r="F58" s="417"/>
      <c r="G58" s="418"/>
    </row>
    <row r="59" spans="2:9">
      <c r="B59" s="178"/>
      <c r="C59" s="179"/>
      <c r="D59" s="178"/>
      <c r="E59" s="178"/>
      <c r="F59" s="178"/>
      <c r="G59" s="178"/>
    </row>
  </sheetData>
  <mergeCells count="125">
    <mergeCell ref="H48:I48"/>
    <mergeCell ref="H49:I49"/>
    <mergeCell ref="H50:I50"/>
    <mergeCell ref="H51:I51"/>
    <mergeCell ref="H43:I43"/>
    <mergeCell ref="H44:I44"/>
    <mergeCell ref="H45:I45"/>
    <mergeCell ref="H46:I46"/>
    <mergeCell ref="H47:I47"/>
    <mergeCell ref="H38:I38"/>
    <mergeCell ref="H39:I39"/>
    <mergeCell ref="H40:I40"/>
    <mergeCell ref="H41:I41"/>
    <mergeCell ref="H42:I42"/>
    <mergeCell ref="H33:I33"/>
    <mergeCell ref="H34:I34"/>
    <mergeCell ref="H35:I35"/>
    <mergeCell ref="H36:I36"/>
    <mergeCell ref="H37:I37"/>
    <mergeCell ref="F38:G38"/>
    <mergeCell ref="H15:I15"/>
    <mergeCell ref="H16:I16"/>
    <mergeCell ref="H17:I17"/>
    <mergeCell ref="H18:I18"/>
    <mergeCell ref="H19:I19"/>
    <mergeCell ref="H10:I10"/>
    <mergeCell ref="H11:I11"/>
    <mergeCell ref="H12:I12"/>
    <mergeCell ref="H13:I13"/>
    <mergeCell ref="H14:I14"/>
    <mergeCell ref="H25:I25"/>
    <mergeCell ref="C26:G26"/>
    <mergeCell ref="H30:I30"/>
    <mergeCell ref="H31:I31"/>
    <mergeCell ref="H32:I32"/>
    <mergeCell ref="H20:I20"/>
    <mergeCell ref="H21:I21"/>
    <mergeCell ref="H22:I22"/>
    <mergeCell ref="H23:I23"/>
    <mergeCell ref="H24:I24"/>
    <mergeCell ref="F22:G22"/>
    <mergeCell ref="D23:E23"/>
    <mergeCell ref="F23:G23"/>
    <mergeCell ref="D30:E30"/>
    <mergeCell ref="F30:G30"/>
    <mergeCell ref="D31:E31"/>
    <mergeCell ref="F31:G31"/>
    <mergeCell ref="D32:E32"/>
    <mergeCell ref="F32:G32"/>
    <mergeCell ref="D33:E33"/>
    <mergeCell ref="F33:G33"/>
    <mergeCell ref="D34:E34"/>
    <mergeCell ref="F34:G34"/>
    <mergeCell ref="B58:G58"/>
    <mergeCell ref="D35:E35"/>
    <mergeCell ref="F35:G35"/>
    <mergeCell ref="B54:G54"/>
    <mergeCell ref="B56:G56"/>
    <mergeCell ref="B55:G55"/>
    <mergeCell ref="D36:E36"/>
    <mergeCell ref="F36:G36"/>
    <mergeCell ref="D37:E37"/>
    <mergeCell ref="F37:G37"/>
    <mergeCell ref="D39:E39"/>
    <mergeCell ref="F39:G39"/>
    <mergeCell ref="D38:E38"/>
    <mergeCell ref="F41:G41"/>
    <mergeCell ref="D50:E50"/>
    <mergeCell ref="F50:G50"/>
    <mergeCell ref="D41:E41"/>
    <mergeCell ref="D47:E47"/>
    <mergeCell ref="D48:E48"/>
    <mergeCell ref="F48:G48"/>
    <mergeCell ref="F49:G49"/>
    <mergeCell ref="D49:E49"/>
    <mergeCell ref="F47:G47"/>
    <mergeCell ref="B57:G57"/>
    <mergeCell ref="D9:E9"/>
    <mergeCell ref="F9:G9"/>
    <mergeCell ref="B2:G2"/>
    <mergeCell ref="B3:G3"/>
    <mergeCell ref="B4:G4"/>
    <mergeCell ref="B6:G7"/>
    <mergeCell ref="D21:E21"/>
    <mergeCell ref="D10:E10"/>
    <mergeCell ref="F10:G10"/>
    <mergeCell ref="D11:E11"/>
    <mergeCell ref="F11:G11"/>
    <mergeCell ref="D12:E12"/>
    <mergeCell ref="F12:G12"/>
    <mergeCell ref="D13:E13"/>
    <mergeCell ref="F13:G13"/>
    <mergeCell ref="D15:E15"/>
    <mergeCell ref="F15:G15"/>
    <mergeCell ref="D14:E14"/>
    <mergeCell ref="F16:G16"/>
    <mergeCell ref="D18:E18"/>
    <mergeCell ref="F18:G18"/>
    <mergeCell ref="F19:G19"/>
    <mergeCell ref="F14:G14"/>
    <mergeCell ref="D17:E17"/>
    <mergeCell ref="F17:G17"/>
    <mergeCell ref="D16:E16"/>
    <mergeCell ref="F46:G46"/>
    <mergeCell ref="D45:E45"/>
    <mergeCell ref="F45:G45"/>
    <mergeCell ref="D42:E42"/>
    <mergeCell ref="F42:G42"/>
    <mergeCell ref="D43:E43"/>
    <mergeCell ref="F43:G43"/>
    <mergeCell ref="D44:E44"/>
    <mergeCell ref="F44:G44"/>
    <mergeCell ref="F20:G20"/>
    <mergeCell ref="D24:E24"/>
    <mergeCell ref="F24:G24"/>
    <mergeCell ref="F25:G25"/>
    <mergeCell ref="D25:E25"/>
    <mergeCell ref="D29:E29"/>
    <mergeCell ref="F29:G29"/>
    <mergeCell ref="B27:G27"/>
    <mergeCell ref="D40:E40"/>
    <mergeCell ref="F40:G40"/>
    <mergeCell ref="D46:E46"/>
    <mergeCell ref="F21:G21"/>
    <mergeCell ref="D22:E2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4" tint="-0.249977111117893"/>
  </sheetPr>
  <dimension ref="A1:JG59"/>
  <sheetViews>
    <sheetView zoomScale="80" zoomScaleNormal="80" workbookViewId="0">
      <selection activeCell="J44" sqref="J44"/>
    </sheetView>
  </sheetViews>
  <sheetFormatPr baseColWidth="10" defaultColWidth="11.42578125" defaultRowHeight="12.75"/>
  <cols>
    <col min="1" max="1" width="5" style="15" bestFit="1" customWidth="1"/>
    <col min="2" max="2" width="36.7109375" style="15" customWidth="1"/>
    <col min="3" max="3" width="42.140625" style="15" customWidth="1"/>
    <col min="4" max="4" width="52.5703125" style="148" customWidth="1"/>
    <col min="5" max="5" width="27.42578125" style="15" customWidth="1"/>
    <col min="6" max="6" width="22" style="15" customWidth="1"/>
    <col min="7" max="7" width="17.28515625" style="15" bestFit="1" customWidth="1"/>
    <col min="8" max="8" width="26.28515625" style="15" customWidth="1"/>
    <col min="9" max="9" width="37.28515625" style="15" customWidth="1"/>
    <col min="10" max="10" width="33.28515625" style="15" customWidth="1"/>
    <col min="11" max="11" width="25.5703125" style="15" customWidth="1"/>
    <col min="12" max="12" width="3.28515625" style="15" customWidth="1"/>
    <col min="13" max="13" width="25.5703125" style="15" customWidth="1"/>
    <col min="14" max="14" width="26.28515625" style="15" customWidth="1"/>
    <col min="15" max="15" width="0.7109375" style="15" customWidth="1"/>
    <col min="16" max="267" width="11.42578125" style="125"/>
    <col min="268" max="16384" width="11.42578125" style="126"/>
  </cols>
  <sheetData>
    <row r="1" spans="1:267">
      <c r="A1" s="490"/>
      <c r="B1" s="491"/>
      <c r="C1" s="491"/>
      <c r="D1" s="122"/>
      <c r="E1" s="123"/>
      <c r="F1" s="123"/>
      <c r="G1" s="123"/>
      <c r="H1" s="123"/>
      <c r="I1" s="123"/>
      <c r="J1" s="123"/>
      <c r="K1" s="123"/>
      <c r="L1" s="123"/>
      <c r="M1" s="123"/>
      <c r="N1" s="124"/>
      <c r="O1" s="123"/>
    </row>
    <row r="2" spans="1:267">
      <c r="A2" s="492"/>
      <c r="B2" s="493"/>
      <c r="C2" s="493"/>
      <c r="D2" s="128"/>
      <c r="E2" s="129"/>
      <c r="F2" s="129"/>
      <c r="G2" s="129"/>
      <c r="H2" s="129"/>
      <c r="I2" s="129"/>
      <c r="J2" s="129"/>
      <c r="K2" s="129"/>
      <c r="L2" s="129"/>
      <c r="M2" s="129"/>
      <c r="N2" s="130"/>
      <c r="O2" s="129"/>
    </row>
    <row r="3" spans="1:267" ht="61.5" customHeight="1">
      <c r="A3" s="131"/>
      <c r="B3" s="132"/>
      <c r="C3" s="132"/>
      <c r="D3" s="128"/>
      <c r="E3" s="129"/>
      <c r="F3" s="129"/>
      <c r="G3" s="129"/>
      <c r="H3" s="129"/>
      <c r="I3" s="129"/>
      <c r="J3" s="129"/>
      <c r="K3" s="129"/>
      <c r="L3" s="129"/>
      <c r="M3" s="129"/>
      <c r="N3" s="130"/>
      <c r="O3" s="129"/>
    </row>
    <row r="4" spans="1:267" ht="18">
      <c r="A4" s="494" t="s">
        <v>275</v>
      </c>
      <c r="B4" s="494"/>
      <c r="C4" s="494"/>
      <c r="D4" s="498" t="s">
        <v>276</v>
      </c>
      <c r="E4" s="498"/>
      <c r="F4" s="498"/>
      <c r="G4" s="498"/>
      <c r="H4" s="498"/>
      <c r="I4" s="498"/>
      <c r="J4" s="498"/>
      <c r="K4" s="498"/>
      <c r="L4" s="498"/>
      <c r="M4" s="498"/>
      <c r="N4" s="498"/>
      <c r="O4" s="498"/>
    </row>
    <row r="5" spans="1:267" ht="87" customHeight="1">
      <c r="A5" s="494" t="s">
        <v>277</v>
      </c>
      <c r="B5" s="494"/>
      <c r="C5" s="494"/>
      <c r="D5" s="507" t="s">
        <v>278</v>
      </c>
      <c r="E5" s="508"/>
      <c r="F5" s="508"/>
      <c r="G5" s="508"/>
      <c r="H5" s="508"/>
      <c r="I5" s="508"/>
      <c r="J5" s="508"/>
      <c r="K5" s="508"/>
      <c r="L5" s="508"/>
      <c r="M5" s="508"/>
      <c r="N5" s="508"/>
      <c r="O5" s="270"/>
      <c r="P5" s="270"/>
      <c r="Q5" s="270"/>
      <c r="R5" s="271"/>
    </row>
    <row r="6" spans="1:267" ht="13.5" thickBot="1">
      <c r="A6" s="480" t="s">
        <v>279</v>
      </c>
      <c r="B6" s="480"/>
      <c r="C6" s="480"/>
      <c r="D6" s="133" t="s">
        <v>280</v>
      </c>
      <c r="E6" s="134"/>
      <c r="F6" s="134"/>
      <c r="G6" s="134"/>
      <c r="H6" s="134"/>
      <c r="I6" s="134"/>
      <c r="J6" s="134"/>
      <c r="K6" s="134"/>
      <c r="L6" s="134"/>
      <c r="M6" s="134"/>
      <c r="N6" s="134"/>
      <c r="O6" s="135"/>
    </row>
    <row r="7" spans="1:267" ht="15.6" customHeight="1" thickTop="1" thickBot="1">
      <c r="A7" s="136" t="s">
        <v>281</v>
      </c>
      <c r="B7" s="137"/>
      <c r="C7" s="137"/>
      <c r="D7" s="487" t="s">
        <v>282</v>
      </c>
      <c r="E7" s="484" t="s">
        <v>283</v>
      </c>
      <c r="F7" s="485"/>
      <c r="G7" s="485"/>
      <c r="H7" s="486"/>
      <c r="I7" s="504" t="s">
        <v>284</v>
      </c>
      <c r="J7" s="505"/>
      <c r="K7" s="505"/>
      <c r="L7" s="505"/>
      <c r="M7" s="506"/>
      <c r="N7" s="502" t="s">
        <v>285</v>
      </c>
      <c r="O7" s="503"/>
    </row>
    <row r="8" spans="1:267" ht="17.25" customHeight="1" thickTop="1">
      <c r="A8" s="495" t="s">
        <v>286</v>
      </c>
      <c r="B8" s="497" t="s">
        <v>287</v>
      </c>
      <c r="C8" s="138" t="s">
        <v>288</v>
      </c>
      <c r="D8" s="488"/>
      <c r="E8" s="483" t="s">
        <v>223</v>
      </c>
      <c r="F8" s="483" t="s">
        <v>289</v>
      </c>
      <c r="G8" s="483" t="s">
        <v>290</v>
      </c>
      <c r="H8" s="483" t="s">
        <v>229</v>
      </c>
      <c r="I8" s="481" t="s">
        <v>291</v>
      </c>
      <c r="J8" s="139" t="s">
        <v>292</v>
      </c>
      <c r="K8" s="481" t="s">
        <v>284</v>
      </c>
      <c r="L8" s="481" t="s">
        <v>293</v>
      </c>
      <c r="M8" s="481" t="s">
        <v>294</v>
      </c>
      <c r="N8" s="499" t="s">
        <v>295</v>
      </c>
      <c r="O8" s="499" t="s">
        <v>296</v>
      </c>
    </row>
    <row r="9" spans="1:267" s="142" customFormat="1" ht="51" customHeight="1" thickBot="1">
      <c r="A9" s="496"/>
      <c r="B9" s="488"/>
      <c r="C9" s="140" t="s">
        <v>297</v>
      </c>
      <c r="D9" s="488"/>
      <c r="E9" s="482"/>
      <c r="F9" s="482"/>
      <c r="G9" s="482"/>
      <c r="H9" s="482"/>
      <c r="I9" s="482"/>
      <c r="J9" s="141" t="s">
        <v>298</v>
      </c>
      <c r="K9" s="482" t="s">
        <v>299</v>
      </c>
      <c r="L9" s="482"/>
      <c r="M9" s="482" t="s">
        <v>299</v>
      </c>
      <c r="N9" s="501"/>
      <c r="O9" s="500"/>
      <c r="P9" s="125"/>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row>
    <row r="10" spans="1:267" s="146" customFormat="1" ht="48" customHeight="1">
      <c r="A10" s="466">
        <v>1</v>
      </c>
      <c r="B10" s="436" t="s">
        <v>300</v>
      </c>
      <c r="C10" s="436" t="s">
        <v>301</v>
      </c>
      <c r="D10" s="161" t="s">
        <v>302</v>
      </c>
      <c r="E10" s="468">
        <v>365</v>
      </c>
      <c r="F10" s="468">
        <v>0</v>
      </c>
      <c r="G10" s="471">
        <f>+F10/E10</f>
        <v>0</v>
      </c>
      <c r="H10" s="436" t="str">
        <f>CONCATENATE(IF(G10&lt;='8- Politicas de admiistracion '!$D$6,'8- Politicas de admiistracion '!$B$6,IF(G10&lt;='8- Politicas de admiistracion '!$D$7,'8- Politicas de admiistracion '!$B$7,IF(G10&lt;='8- Politicas de admiistracion '!$D$8,'8- Politicas de admiistracion '!$B$8,IF(G10&lt;='8- Politicas de admiistracion '!$D$9,'8- Politicas de admiistracion '!$B$9,IF(G10&lt;='8- Politicas de admiistracion '!$D$10,'8- Politicas de admiistracion '!$B$10,"Probabilidad no valida")))))," - ",VLOOKUP(IF(G10&lt;='8- Politicas de admiistracion '!$D$6,'8- Politicas de admiistracion '!$B$6,IF(G10&lt;='8- Politicas de admiistracion '!$D$7,'8- Politicas de admiistracion '!$B$7,IF(G10&lt;='8- Politicas de admiistracion '!$D$8,'8- Politicas de admiistracion '!$B$8,IF(G10&lt;='8- Politicas de admiistracion '!$D$9,'8- Politicas de admiistracion '!$B$9,IF(G10&lt;='8- Politicas de admiistracion '!$D$10,'8- Politicas de admiistracion '!$B$10,"Probabilidad no valida"))))),'8- Politicas de admiistracion '!$B$6:$F$10,5,FALSE))</f>
        <v>Muy Baja - 1</v>
      </c>
      <c r="I10" s="143" t="s">
        <v>303</v>
      </c>
      <c r="J10" s="144" t="s">
        <v>304</v>
      </c>
      <c r="K10" s="143" t="str">
        <f>IFERROR(CONCATENATE(INDEX('8- Politicas de admiistracion '!$B$16:$F$53,MATCH('5-. Identificación de Riesgos'!J10,'8- Politicas de admiistracion '!$C$16:$C$54,0),1)," - ",L10),"")</f>
        <v>Moderado - 3</v>
      </c>
      <c r="L10" s="144">
        <f>IFERROR(VLOOKUP(INDEX('8- Politicas de admiistracion '!$B$16:$F$64,MATCH('5-. Identificación de Riesgos'!J10,'8- Politicas de admiistracion '!$C$16:$C$64,0),1),'8- Politicas de admiistracion '!$B$16:$F$64,5,FALSE),"")</f>
        <v>3</v>
      </c>
      <c r="M10" s="436" t="str">
        <f>IFERROR(CONCATENATE(INDEX('8- Politicas de admiistracion '!$B$16:$F$53,MATCH(ROUND(AVERAGE(L10:L19),0),'8- Politicas de admiistracion '!$F$16:$F$53,0),1)," - ",ROUND(AVERAGE(L10:L19),0)),"")</f>
        <v>Menor - 2</v>
      </c>
      <c r="N10" s="451" t="str">
        <f>IFERROR(CONCATENATE(VLOOKUP((LEFT(H10,LEN(H10)-4)&amp;LEFT(M10,LEN(M10)-4)),'9- Matriz de Calor '!$D$18:$E$42,2,0)," - ",RIGHT(H10,1)*RIGHT(M10,1)),"")</f>
        <v>Bajo - 2</v>
      </c>
      <c r="O10" s="448">
        <f>RIGHT(H10,1)*RIGHT(M10,1)</f>
        <v>2</v>
      </c>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c r="DC10" s="145"/>
      <c r="DD10" s="145"/>
      <c r="DE10" s="145"/>
      <c r="DF10" s="145"/>
      <c r="DG10" s="145"/>
      <c r="DH10" s="145"/>
      <c r="DI10" s="145"/>
      <c r="DJ10" s="145"/>
      <c r="DK10" s="145"/>
      <c r="DL10" s="145"/>
      <c r="DM10" s="145"/>
      <c r="DN10" s="145"/>
      <c r="DO10" s="145"/>
      <c r="DP10" s="145"/>
      <c r="DQ10" s="145"/>
      <c r="DR10" s="145"/>
      <c r="DS10" s="145"/>
      <c r="DT10" s="145"/>
      <c r="DU10" s="145"/>
      <c r="DV10" s="145"/>
      <c r="DW10" s="145"/>
      <c r="DX10" s="145"/>
      <c r="DY10" s="145"/>
      <c r="DZ10" s="145"/>
      <c r="EA10" s="145"/>
      <c r="EB10" s="145"/>
      <c r="EC10" s="145"/>
      <c r="ED10" s="145"/>
      <c r="EE10" s="145"/>
      <c r="EF10" s="145"/>
      <c r="EG10" s="145"/>
      <c r="EH10" s="145"/>
      <c r="EI10" s="145"/>
      <c r="EJ10" s="145"/>
      <c r="EK10" s="145"/>
      <c r="EL10" s="145"/>
      <c r="EM10" s="145"/>
      <c r="EN10" s="145"/>
      <c r="EO10" s="145"/>
      <c r="EP10" s="145"/>
      <c r="EQ10" s="145"/>
      <c r="ER10" s="145"/>
      <c r="ES10" s="145"/>
      <c r="ET10" s="145"/>
      <c r="EU10" s="145"/>
      <c r="EV10" s="145"/>
      <c r="EW10" s="145"/>
      <c r="EX10" s="145"/>
      <c r="EY10" s="145"/>
      <c r="EZ10" s="145"/>
      <c r="FA10" s="145"/>
      <c r="FB10" s="145"/>
      <c r="FC10" s="145"/>
      <c r="FD10" s="145"/>
      <c r="FE10" s="145"/>
      <c r="FF10" s="145"/>
      <c r="FG10" s="145"/>
      <c r="FH10" s="145"/>
      <c r="FI10" s="145"/>
      <c r="FJ10" s="145"/>
      <c r="FK10" s="145"/>
      <c r="FL10" s="145"/>
      <c r="FM10" s="145"/>
      <c r="FN10" s="145"/>
      <c r="FO10" s="145"/>
      <c r="FP10" s="145"/>
      <c r="FQ10" s="145"/>
      <c r="FR10" s="145"/>
      <c r="FS10" s="145"/>
      <c r="FT10" s="145"/>
      <c r="FU10" s="145"/>
      <c r="FV10" s="145"/>
      <c r="FW10" s="145"/>
      <c r="FX10" s="145"/>
      <c r="FY10" s="145"/>
      <c r="FZ10" s="145"/>
      <c r="GA10" s="145"/>
      <c r="GB10" s="145"/>
      <c r="GC10" s="145"/>
      <c r="GD10" s="145"/>
      <c r="GE10" s="145"/>
      <c r="GF10" s="145"/>
      <c r="GG10" s="145"/>
      <c r="GH10" s="145"/>
      <c r="GI10" s="145"/>
      <c r="GJ10" s="145"/>
      <c r="GK10" s="145"/>
      <c r="GL10" s="145"/>
      <c r="GM10" s="145"/>
      <c r="GN10" s="145"/>
      <c r="GO10" s="145"/>
      <c r="GP10" s="145"/>
      <c r="GQ10" s="145"/>
      <c r="GR10" s="145"/>
      <c r="GS10" s="145"/>
      <c r="GT10" s="145"/>
      <c r="GU10" s="145"/>
      <c r="GV10" s="145"/>
      <c r="GW10" s="145"/>
      <c r="GX10" s="145"/>
      <c r="GY10" s="145"/>
      <c r="GZ10" s="145"/>
      <c r="HA10" s="145"/>
      <c r="HB10" s="145"/>
      <c r="HC10" s="145"/>
      <c r="HD10" s="145"/>
      <c r="HE10" s="145"/>
      <c r="HF10" s="145"/>
      <c r="HG10" s="145"/>
      <c r="HH10" s="145"/>
      <c r="HI10" s="145"/>
      <c r="HJ10" s="145"/>
      <c r="HK10" s="145"/>
      <c r="HL10" s="145"/>
      <c r="HM10" s="145"/>
      <c r="HN10" s="145"/>
      <c r="HO10" s="145"/>
      <c r="HP10" s="145"/>
      <c r="HQ10" s="145"/>
      <c r="HR10" s="145"/>
      <c r="HS10" s="145"/>
      <c r="HT10" s="145"/>
      <c r="HU10" s="145"/>
      <c r="HV10" s="145"/>
      <c r="HW10" s="145"/>
      <c r="HX10" s="145"/>
      <c r="HY10" s="145"/>
      <c r="HZ10" s="145"/>
      <c r="IA10" s="145"/>
      <c r="IB10" s="145"/>
      <c r="IC10" s="145"/>
      <c r="ID10" s="145"/>
      <c r="IE10" s="145"/>
      <c r="IF10" s="145"/>
      <c r="IG10" s="145"/>
      <c r="IH10" s="145"/>
      <c r="II10" s="145"/>
      <c r="IJ10" s="145"/>
      <c r="IK10" s="145"/>
      <c r="IL10" s="145"/>
      <c r="IM10" s="145"/>
      <c r="IN10" s="145"/>
      <c r="IO10" s="145"/>
      <c r="IP10" s="145"/>
      <c r="IQ10" s="145"/>
      <c r="IR10" s="145"/>
      <c r="IS10" s="145"/>
      <c r="IT10" s="145"/>
      <c r="IU10" s="145"/>
      <c r="IV10" s="145"/>
      <c r="IW10" s="145"/>
      <c r="IX10" s="145"/>
      <c r="IY10" s="145"/>
      <c r="IZ10" s="145"/>
      <c r="JA10" s="145"/>
      <c r="JB10" s="145"/>
      <c r="JC10" s="145"/>
      <c r="JD10" s="145"/>
      <c r="JE10" s="145"/>
      <c r="JF10" s="145"/>
      <c r="JG10" s="145"/>
    </row>
    <row r="11" spans="1:267" ht="40.15" customHeight="1">
      <c r="A11" s="467"/>
      <c r="B11" s="437"/>
      <c r="C11" s="437"/>
      <c r="D11" s="119" t="s">
        <v>305</v>
      </c>
      <c r="E11" s="470"/>
      <c r="F11" s="470"/>
      <c r="G11" s="473"/>
      <c r="H11" s="437"/>
      <c r="I11" s="119" t="s">
        <v>306</v>
      </c>
      <c r="J11" s="147" t="s">
        <v>307</v>
      </c>
      <c r="K11" s="119" t="str">
        <f>IFERROR(CONCATENATE(INDEX('8- Politicas de admiistracion '!$B$16:$F$53,MATCH('5-. Identificación de Riesgos'!J11,'8- Politicas de admiistracion '!$C$16:$C$54,0),1)," - ",L11),"")</f>
        <v>Leve - 1</v>
      </c>
      <c r="L11" s="147">
        <f>IFERROR(VLOOKUP(INDEX('8- Politicas de admiistracion '!$B$16:$F$64,MATCH('5-. Identificación de Riesgos'!J11,'8- Politicas de admiistracion '!$C$16:$C$64,0),1),'8- Politicas de admiistracion '!$B$16:$F$64,5,FALSE),"")</f>
        <v>1</v>
      </c>
      <c r="M11" s="437"/>
      <c r="N11" s="452"/>
      <c r="O11" s="449"/>
    </row>
    <row r="12" spans="1:267" ht="23.25" customHeight="1">
      <c r="A12" s="467"/>
      <c r="B12" s="437"/>
      <c r="C12" s="437"/>
      <c r="D12" s="148" t="s">
        <v>308</v>
      </c>
      <c r="E12" s="470"/>
      <c r="F12" s="470"/>
      <c r="G12" s="473"/>
      <c r="H12" s="437"/>
      <c r="I12" s="119"/>
      <c r="J12" s="147"/>
      <c r="K12" s="119" t="str">
        <f>IFERROR(CONCATENATE(INDEX('8- Politicas de admiistracion '!$B$16:$F$53,MATCH('5-. Identificación de Riesgos'!J12,'8- Politicas de admiistracion '!$C$16:$C$54,0),1)," - ",L12),"")</f>
        <v/>
      </c>
      <c r="L12" s="147" t="str">
        <f>IFERROR(VLOOKUP(INDEX('8- Politicas de admiistracion '!$B$16:$F$64,MATCH('5-. Identificación de Riesgos'!J12,'8- Politicas de admiistracion '!$C$16:$C$64,0),1),'8- Politicas de admiistracion '!$B$16:$F$64,5,FALSE),"")</f>
        <v/>
      </c>
      <c r="M12" s="437"/>
      <c r="N12" s="452"/>
      <c r="O12" s="449"/>
    </row>
    <row r="13" spans="1:267" ht="37.15" customHeight="1">
      <c r="A13" s="467"/>
      <c r="B13" s="437"/>
      <c r="C13" s="437"/>
      <c r="D13" s="165" t="s">
        <v>309</v>
      </c>
      <c r="E13" s="470"/>
      <c r="F13" s="470"/>
      <c r="G13" s="473"/>
      <c r="H13" s="437"/>
      <c r="I13" s="119"/>
      <c r="J13" s="147"/>
      <c r="K13" s="119" t="str">
        <f>IFERROR(CONCATENATE(INDEX('8- Politicas de admiistracion '!$B$16:$F$53,MATCH('5-. Identificación de Riesgos'!J13,'8- Politicas de admiistracion '!$C$16:$C$54,0),1)," - ",L13),"")</f>
        <v/>
      </c>
      <c r="L13" s="147" t="str">
        <f>IFERROR(VLOOKUP(INDEX('8- Politicas de admiistracion '!$B$16:$F$64,MATCH('5-. Identificación de Riesgos'!J13,'8- Politicas de admiistracion '!$C$16:$C$64,0),1),'8- Politicas de admiistracion '!$B$16:$F$64,5,FALSE),"")</f>
        <v/>
      </c>
      <c r="M13" s="437"/>
      <c r="N13" s="452"/>
      <c r="O13" s="449"/>
    </row>
    <row r="14" spans="1:267" ht="39" customHeight="1">
      <c r="A14" s="467"/>
      <c r="B14" s="437"/>
      <c r="C14" s="437"/>
      <c r="D14" s="120" t="s">
        <v>310</v>
      </c>
      <c r="E14" s="470"/>
      <c r="F14" s="470"/>
      <c r="G14" s="473"/>
      <c r="H14" s="437"/>
      <c r="I14" s="119"/>
      <c r="J14" s="147"/>
      <c r="K14" s="119" t="str">
        <f>IFERROR(CONCATENATE(INDEX('8- Politicas de admiistracion '!$B$16:$F$53,MATCH('5-. Identificación de Riesgos'!J14,'8- Politicas de admiistracion '!$C$16:$C$54,0),1)," - ",L14),"")</f>
        <v/>
      </c>
      <c r="L14" s="147" t="str">
        <f>IFERROR(VLOOKUP(INDEX('8- Politicas de admiistracion '!$B$16:$F$64,MATCH('5-. Identificación de Riesgos'!J14,'8- Politicas de admiistracion '!$C$16:$C$64,0),1),'8- Politicas de admiistracion '!$B$16:$F$64,5,FALSE),"")</f>
        <v/>
      </c>
      <c r="M14" s="437"/>
      <c r="N14" s="452"/>
      <c r="O14" s="449"/>
    </row>
    <row r="15" spans="1:267" ht="15" customHeight="1">
      <c r="A15" s="467"/>
      <c r="B15" s="437"/>
      <c r="C15" s="437"/>
      <c r="D15" s="149" t="s">
        <v>311</v>
      </c>
      <c r="E15" s="470"/>
      <c r="F15" s="470"/>
      <c r="G15" s="473"/>
      <c r="H15" s="437"/>
      <c r="I15" s="119"/>
      <c r="J15" s="147"/>
      <c r="K15" s="119" t="str">
        <f>IFERROR(CONCATENATE(INDEX('8- Politicas de admiistracion '!$B$16:$F$53,MATCH('5-. Identificación de Riesgos'!J15,'8- Politicas de admiistracion '!$C$16:$C$54,0),1)," - ",L15),"")</f>
        <v/>
      </c>
      <c r="L15" s="147" t="str">
        <f>IFERROR(VLOOKUP(INDEX('8- Politicas de admiistracion '!$B$16:$F$64,MATCH('5-. Identificación de Riesgos'!J15,'8- Politicas de admiistracion '!$C$16:$C$64,0),1),'8- Politicas de admiistracion '!$B$16:$F$64,5,FALSE),"")</f>
        <v/>
      </c>
      <c r="M15" s="437"/>
      <c r="N15" s="452"/>
      <c r="O15" s="449"/>
    </row>
    <row r="16" spans="1:267" ht="26.25" customHeight="1">
      <c r="A16" s="467"/>
      <c r="B16" s="437"/>
      <c r="C16" s="437"/>
      <c r="D16" s="149" t="s">
        <v>312</v>
      </c>
      <c r="E16" s="470"/>
      <c r="F16" s="470"/>
      <c r="G16" s="473"/>
      <c r="H16" s="437"/>
      <c r="I16" s="121"/>
      <c r="J16" s="150"/>
      <c r="K16" s="119" t="str">
        <f>IFERROR(CONCATENATE(INDEX('8- Politicas de admiistracion '!$B$16:$F$53,MATCH('5-. Identificación de Riesgos'!J16,'8- Politicas de admiistracion '!$C$16:$C$54,0),1)," - ",L16),"")</f>
        <v/>
      </c>
      <c r="L16" s="150" t="str">
        <f>IFERROR(VLOOKUP(INDEX('8- Politicas de admiistracion '!$B$16:$F$64,MATCH('5-. Identificación de Riesgos'!J16,'8- Politicas de admiistracion '!$C$16:$C$64,0),1),'8- Politicas de admiistracion '!$B$16:$F$64,5,FALSE),"")</f>
        <v/>
      </c>
      <c r="M16" s="437"/>
      <c r="N16" s="452"/>
      <c r="O16" s="449"/>
    </row>
    <row r="17" spans="1:267" ht="15" customHeight="1">
      <c r="A17" s="467"/>
      <c r="B17" s="437"/>
      <c r="C17" s="437"/>
      <c r="E17" s="470"/>
      <c r="F17" s="470"/>
      <c r="G17" s="473"/>
      <c r="H17" s="437"/>
      <c r="I17" s="121"/>
      <c r="J17" s="150"/>
      <c r="K17" s="119" t="str">
        <f>IFERROR(CONCATENATE(INDEX('8- Politicas de admiistracion '!$B$16:$F$53,MATCH('5-. Identificación de Riesgos'!J17,'8- Politicas de admiistracion '!$C$16:$C$54,0),1)," - ",L17),"")</f>
        <v/>
      </c>
      <c r="L17" s="150" t="str">
        <f>IFERROR(VLOOKUP(INDEX('8- Politicas de admiistracion '!$B$16:$F$64,MATCH('5-. Identificación de Riesgos'!J17,'8- Politicas de admiistracion '!$C$16:$C$64,0),1),'8- Politicas de admiistracion '!$B$16:$F$64,5,FALSE),"")</f>
        <v/>
      </c>
      <c r="M17" s="437"/>
      <c r="N17" s="452"/>
      <c r="O17" s="449"/>
    </row>
    <row r="18" spans="1:267" ht="15" customHeight="1">
      <c r="A18" s="467"/>
      <c r="B18" s="437"/>
      <c r="C18" s="437"/>
      <c r="D18" s="23"/>
      <c r="E18" s="470"/>
      <c r="F18" s="470"/>
      <c r="G18" s="473"/>
      <c r="H18" s="437"/>
      <c r="I18" s="121"/>
      <c r="J18" s="150"/>
      <c r="K18" s="119" t="str">
        <f>IFERROR(CONCATENATE(INDEX('8- Politicas de admiistracion '!$B$16:$F$53,MATCH('5-. Identificación de Riesgos'!J18,'8- Politicas de admiistracion '!$C$16:$C$54,0),1)," - ",L18),"")</f>
        <v/>
      </c>
      <c r="L18" s="150" t="str">
        <f>IFERROR(VLOOKUP(INDEX('8- Politicas de admiistracion '!$B$16:$F$64,MATCH('5-. Identificación de Riesgos'!J18,'8- Politicas de admiistracion '!$C$16:$C$64,0),1),'8- Politicas de admiistracion '!$B$16:$F$64,5,FALSE),"")</f>
        <v/>
      </c>
      <c r="M18" s="437"/>
      <c r="N18" s="452"/>
      <c r="O18" s="449"/>
    </row>
    <row r="19" spans="1:267" s="154" customFormat="1" ht="15" customHeight="1" thickBot="1">
      <c r="A19" s="479"/>
      <c r="B19" s="438"/>
      <c r="C19" s="438"/>
      <c r="D19" s="151"/>
      <c r="E19" s="489"/>
      <c r="F19" s="489"/>
      <c r="G19" s="478"/>
      <c r="H19" s="438"/>
      <c r="I19" s="121"/>
      <c r="J19" s="150"/>
      <c r="K19" s="119" t="str">
        <f>IFERROR(CONCATENATE(INDEX('8- Politicas de admiistracion '!$B$16:$F$53,MATCH('5-. Identificación de Riesgos'!J19,'8- Politicas de admiistracion '!$C$16:$C$54,0),1)," - ",L19),"")</f>
        <v/>
      </c>
      <c r="L19" s="150" t="str">
        <f>IFERROR(VLOOKUP(INDEX('8- Politicas de admiistracion '!$B$16:$F$64,MATCH('5-. Identificación de Riesgos'!J19,'8- Politicas de admiistracion '!$C$16:$C$64,0),1),'8- Politicas de admiistracion '!$B$16:$F$64,5,FALSE),"")</f>
        <v/>
      </c>
      <c r="M19" s="438"/>
      <c r="N19" s="453"/>
      <c r="O19" s="450"/>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153"/>
      <c r="DC19" s="153"/>
      <c r="DD19" s="153"/>
      <c r="DE19" s="153"/>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153"/>
      <c r="EP19" s="153"/>
      <c r="EQ19" s="153"/>
      <c r="ER19" s="153"/>
      <c r="ES19" s="153"/>
      <c r="ET19" s="153"/>
      <c r="EU19" s="153"/>
      <c r="EV19" s="153"/>
      <c r="EW19" s="153"/>
      <c r="EX19" s="153"/>
      <c r="EY19" s="153"/>
      <c r="EZ19" s="153"/>
      <c r="FA19" s="153"/>
      <c r="FB19" s="153"/>
      <c r="FC19" s="153"/>
      <c r="FD19" s="153"/>
      <c r="FE19" s="153"/>
      <c r="FF19" s="153"/>
      <c r="FG19" s="153"/>
      <c r="FH19" s="153"/>
      <c r="FI19" s="153"/>
      <c r="FJ19" s="153"/>
      <c r="FK19" s="153"/>
      <c r="FL19" s="153"/>
      <c r="FM19" s="153"/>
      <c r="FN19" s="153"/>
      <c r="FO19" s="153"/>
      <c r="FP19" s="153"/>
      <c r="FQ19" s="153"/>
      <c r="FR19" s="153"/>
      <c r="FS19" s="153"/>
      <c r="FT19" s="153"/>
      <c r="FU19" s="153"/>
      <c r="FV19" s="153"/>
      <c r="FW19" s="153"/>
      <c r="FX19" s="153"/>
      <c r="FY19" s="153"/>
      <c r="FZ19" s="153"/>
      <c r="GA19" s="153"/>
      <c r="GB19" s="153"/>
      <c r="GC19" s="153"/>
      <c r="GD19" s="153"/>
      <c r="GE19" s="153"/>
      <c r="GF19" s="153"/>
      <c r="GG19" s="153"/>
      <c r="GH19" s="153"/>
      <c r="GI19" s="153"/>
      <c r="GJ19" s="153"/>
      <c r="GK19" s="153"/>
      <c r="GL19" s="153"/>
      <c r="GM19" s="153"/>
      <c r="GN19" s="153"/>
      <c r="GO19" s="153"/>
      <c r="GP19" s="153"/>
      <c r="GQ19" s="153"/>
      <c r="GR19" s="153"/>
      <c r="GS19" s="153"/>
      <c r="GT19" s="153"/>
      <c r="GU19" s="153"/>
      <c r="GV19" s="153"/>
      <c r="GW19" s="153"/>
      <c r="GX19" s="153"/>
      <c r="GY19" s="153"/>
      <c r="GZ19" s="153"/>
      <c r="HA19" s="153"/>
      <c r="HB19" s="153"/>
      <c r="HC19" s="153"/>
      <c r="HD19" s="153"/>
      <c r="HE19" s="153"/>
      <c r="HF19" s="153"/>
      <c r="HG19" s="153"/>
      <c r="HH19" s="153"/>
      <c r="HI19" s="153"/>
      <c r="HJ19" s="153"/>
      <c r="HK19" s="153"/>
      <c r="HL19" s="153"/>
      <c r="HM19" s="153"/>
      <c r="HN19" s="153"/>
      <c r="HO19" s="153"/>
      <c r="HP19" s="153"/>
      <c r="HQ19" s="153"/>
      <c r="HR19" s="153"/>
      <c r="HS19" s="153"/>
      <c r="HT19" s="153"/>
      <c r="HU19" s="153"/>
      <c r="HV19" s="153"/>
      <c r="HW19" s="153"/>
      <c r="HX19" s="153"/>
      <c r="HY19" s="153"/>
      <c r="HZ19" s="153"/>
      <c r="IA19" s="153"/>
      <c r="IB19" s="153"/>
      <c r="IC19" s="153"/>
      <c r="ID19" s="153"/>
      <c r="IE19" s="153"/>
      <c r="IF19" s="153"/>
      <c r="IG19" s="153"/>
      <c r="IH19" s="153"/>
      <c r="II19" s="153"/>
      <c r="IJ19" s="153"/>
      <c r="IK19" s="153"/>
      <c r="IL19" s="153"/>
      <c r="IM19" s="153"/>
      <c r="IN19" s="153"/>
      <c r="IO19" s="153"/>
      <c r="IP19" s="153"/>
      <c r="IQ19" s="153"/>
      <c r="IR19" s="153"/>
      <c r="IS19" s="153"/>
      <c r="IT19" s="153"/>
      <c r="IU19" s="153"/>
      <c r="IV19" s="153"/>
      <c r="IW19" s="153"/>
      <c r="IX19" s="153"/>
      <c r="IY19" s="153"/>
      <c r="IZ19" s="153"/>
      <c r="JA19" s="153"/>
      <c r="JB19" s="153"/>
      <c r="JC19" s="153"/>
      <c r="JD19" s="153"/>
      <c r="JE19" s="153"/>
      <c r="JF19" s="153"/>
      <c r="JG19" s="153"/>
    </row>
    <row r="20" spans="1:267" s="146" customFormat="1" ht="48" customHeight="1">
      <c r="A20" s="466">
        <v>2</v>
      </c>
      <c r="B20" s="436" t="s">
        <v>313</v>
      </c>
      <c r="C20" s="436" t="s">
        <v>314</v>
      </c>
      <c r="D20" s="119" t="s">
        <v>315</v>
      </c>
      <c r="E20" s="468">
        <v>1</v>
      </c>
      <c r="F20" s="468">
        <v>0</v>
      </c>
      <c r="G20" s="471">
        <f>+F20/E20</f>
        <v>0</v>
      </c>
      <c r="H20" s="436" t="str">
        <f>CONCATENATE(IF(G20&lt;='8- Politicas de admiistracion '!$D$6,'8- Politicas de admiistracion '!$B$6,IF(G20&lt;='8- Politicas de admiistracion '!$D$7,'8- Politicas de admiistracion '!$B$7,IF(G20&lt;='8- Politicas de admiistracion '!$D$8,'8- Politicas de admiistracion '!$B$8,IF(G20&lt;='8- Politicas de admiistracion '!$D$9,'8- Politicas de admiistracion '!$B$9,IF(G20&lt;='8- Politicas de admiistracion '!$D$10,'8- Politicas de admiistracion '!$B$10,"Probabilidad no valida")))))," - ",VLOOKUP(IF(G20&lt;='8- Politicas de admiistracion '!$D$6,'8- Politicas de admiistracion '!$B$6,IF(G20&lt;='8- Politicas de admiistracion '!$D$7,'8- Politicas de admiistracion '!$B$7,IF(G20&lt;='8- Politicas de admiistracion '!$D$8,'8- Politicas de admiistracion '!$B$8,IF(G20&lt;='8- Politicas de admiistracion '!$D$9,'8- Politicas de admiistracion '!$B$9,IF(G20&lt;='8- Politicas de admiistracion '!$D$10,'8- Politicas de admiistracion '!$B$10,"Probabilidad no valida"))))),'8- Politicas de admiistracion '!$B$6:$F$10,5,FALSE))</f>
        <v>Muy Baja - 1</v>
      </c>
      <c r="I20" s="143" t="s">
        <v>303</v>
      </c>
      <c r="J20" s="144" t="s">
        <v>304</v>
      </c>
      <c r="K20" s="143" t="str">
        <f>IFERROR(CONCATENATE(INDEX('8- Politicas de admiistracion '!$B$16:$F$53,MATCH('5-. Identificación de Riesgos'!J20,'8- Politicas de admiistracion '!$C$16:$C$54,0),1)," - ",L20),"")</f>
        <v>Moderado - 3</v>
      </c>
      <c r="L20" s="144">
        <f>IFERROR(VLOOKUP(INDEX('8- Politicas de admiistracion '!$B$16:$F$64,MATCH('5-. Identificación de Riesgos'!J20,'8- Politicas de admiistracion '!$C$16:$C$64,0),1),'8- Politicas de admiistracion '!$B$16:$F$64,5,FALSE),"")</f>
        <v>3</v>
      </c>
      <c r="M20" s="436" t="str">
        <f>IFERROR(CONCATENATE(INDEX('8- Politicas de admiistracion '!$B$16:$F$53,MATCH(ROUND(AVERAGE(L20:L29),0),'8- Politicas de admiistracion '!$F$16:$F$53,0),1)," - ",ROUND(AVERAGE(L20:L29),0)),"")</f>
        <v>Menor - 2</v>
      </c>
      <c r="N20" s="451" t="str">
        <f>IFERROR(CONCATENATE(VLOOKUP((LEFT(H20,LEN(H20)-4)&amp;LEFT(M20,LEN(M20)-4)),'9- Matriz de Calor '!$D$18:$E$42,2,0)," - ",RIGHT(H20,1)*RIGHT(M20,1)),"")</f>
        <v>Bajo - 2</v>
      </c>
      <c r="O20" s="448">
        <f>RIGHT(H20,1)*RIGHT(M20,1)</f>
        <v>2</v>
      </c>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c r="BV20" s="145"/>
      <c r="BW20" s="145"/>
      <c r="BX20" s="145"/>
      <c r="BY20" s="145"/>
      <c r="BZ20" s="145"/>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c r="DB20" s="145"/>
      <c r="DC20" s="145"/>
      <c r="DD20" s="145"/>
      <c r="DE20" s="145"/>
      <c r="DF20" s="145"/>
      <c r="DG20" s="145"/>
      <c r="DH20" s="145"/>
      <c r="DI20" s="145"/>
      <c r="DJ20" s="145"/>
      <c r="DK20" s="145"/>
      <c r="DL20" s="145"/>
      <c r="DM20" s="145"/>
      <c r="DN20" s="145"/>
      <c r="DO20" s="145"/>
      <c r="DP20" s="145"/>
      <c r="DQ20" s="145"/>
      <c r="DR20" s="145"/>
      <c r="DS20" s="145"/>
      <c r="DT20" s="145"/>
      <c r="DU20" s="145"/>
      <c r="DV20" s="145"/>
      <c r="DW20" s="145"/>
      <c r="DX20" s="145"/>
      <c r="DY20" s="145"/>
      <c r="DZ20" s="145"/>
      <c r="EA20" s="145"/>
      <c r="EB20" s="145"/>
      <c r="EC20" s="145"/>
      <c r="ED20" s="145"/>
      <c r="EE20" s="145"/>
      <c r="EF20" s="145"/>
      <c r="EG20" s="145"/>
      <c r="EH20" s="145"/>
      <c r="EI20" s="145"/>
      <c r="EJ20" s="145"/>
      <c r="EK20" s="145"/>
      <c r="EL20" s="145"/>
      <c r="EM20" s="145"/>
      <c r="EN20" s="145"/>
      <c r="EO20" s="145"/>
      <c r="EP20" s="145"/>
      <c r="EQ20" s="145"/>
      <c r="ER20" s="145"/>
      <c r="ES20" s="145"/>
      <c r="ET20" s="145"/>
      <c r="EU20" s="145"/>
      <c r="EV20" s="145"/>
      <c r="EW20" s="145"/>
      <c r="EX20" s="145"/>
      <c r="EY20" s="145"/>
      <c r="EZ20" s="145"/>
      <c r="FA20" s="145"/>
      <c r="FB20" s="145"/>
      <c r="FC20" s="145"/>
      <c r="FD20" s="145"/>
      <c r="FE20" s="145"/>
      <c r="FF20" s="145"/>
      <c r="FG20" s="145"/>
      <c r="FH20" s="145"/>
      <c r="FI20" s="145"/>
      <c r="FJ20" s="145"/>
      <c r="FK20" s="145"/>
      <c r="FL20" s="145"/>
      <c r="FM20" s="145"/>
      <c r="FN20" s="145"/>
      <c r="FO20" s="145"/>
      <c r="FP20" s="145"/>
      <c r="FQ20" s="145"/>
      <c r="FR20" s="145"/>
      <c r="FS20" s="145"/>
      <c r="FT20" s="145"/>
      <c r="FU20" s="145"/>
      <c r="FV20" s="145"/>
      <c r="FW20" s="145"/>
      <c r="FX20" s="145"/>
      <c r="FY20" s="145"/>
      <c r="FZ20" s="145"/>
      <c r="GA20" s="145"/>
      <c r="GB20" s="145"/>
      <c r="GC20" s="145"/>
      <c r="GD20" s="145"/>
      <c r="GE20" s="145"/>
      <c r="GF20" s="145"/>
      <c r="GG20" s="145"/>
      <c r="GH20" s="145"/>
      <c r="GI20" s="145"/>
      <c r="GJ20" s="145"/>
      <c r="GK20" s="145"/>
      <c r="GL20" s="145"/>
      <c r="GM20" s="145"/>
      <c r="GN20" s="145"/>
      <c r="GO20" s="145"/>
      <c r="GP20" s="145"/>
      <c r="GQ20" s="145"/>
      <c r="GR20" s="145"/>
      <c r="GS20" s="145"/>
      <c r="GT20" s="145"/>
      <c r="GU20" s="145"/>
      <c r="GV20" s="145"/>
      <c r="GW20" s="145"/>
      <c r="GX20" s="145"/>
      <c r="GY20" s="145"/>
      <c r="GZ20" s="145"/>
      <c r="HA20" s="145"/>
      <c r="HB20" s="145"/>
      <c r="HC20" s="145"/>
      <c r="HD20" s="145"/>
      <c r="HE20" s="145"/>
      <c r="HF20" s="145"/>
      <c r="HG20" s="145"/>
      <c r="HH20" s="145"/>
      <c r="HI20" s="145"/>
      <c r="HJ20" s="145"/>
      <c r="HK20" s="145"/>
      <c r="HL20" s="145"/>
      <c r="HM20" s="145"/>
      <c r="HN20" s="145"/>
      <c r="HO20" s="145"/>
      <c r="HP20" s="145"/>
      <c r="HQ20" s="145"/>
      <c r="HR20" s="145"/>
      <c r="HS20" s="145"/>
      <c r="HT20" s="145"/>
      <c r="HU20" s="145"/>
      <c r="HV20" s="145"/>
      <c r="HW20" s="145"/>
      <c r="HX20" s="145"/>
      <c r="HY20" s="145"/>
      <c r="HZ20" s="145"/>
      <c r="IA20" s="145"/>
      <c r="IB20" s="145"/>
      <c r="IC20" s="145"/>
      <c r="ID20" s="145"/>
      <c r="IE20" s="145"/>
      <c r="IF20" s="145"/>
      <c r="IG20" s="145"/>
      <c r="IH20" s="145"/>
      <c r="II20" s="145"/>
      <c r="IJ20" s="145"/>
      <c r="IK20" s="145"/>
      <c r="IL20" s="145"/>
      <c r="IM20" s="145"/>
      <c r="IN20" s="145"/>
      <c r="IO20" s="145"/>
      <c r="IP20" s="145"/>
      <c r="IQ20" s="145"/>
      <c r="IR20" s="145"/>
      <c r="IS20" s="145"/>
      <c r="IT20" s="145"/>
      <c r="IU20" s="145"/>
      <c r="IV20" s="145"/>
      <c r="IW20" s="145"/>
      <c r="IX20" s="145"/>
      <c r="IY20" s="145"/>
      <c r="IZ20" s="145"/>
      <c r="JA20" s="145"/>
      <c r="JB20" s="145"/>
      <c r="JC20" s="145"/>
      <c r="JD20" s="145"/>
      <c r="JE20" s="145"/>
      <c r="JF20" s="145"/>
      <c r="JG20" s="145"/>
    </row>
    <row r="21" spans="1:267" ht="48" customHeight="1">
      <c r="A21" s="467"/>
      <c r="B21" s="456"/>
      <c r="C21" s="437"/>
      <c r="D21" s="119" t="s">
        <v>316</v>
      </c>
      <c r="E21" s="469"/>
      <c r="F21" s="469"/>
      <c r="G21" s="472"/>
      <c r="H21" s="456"/>
      <c r="I21" s="163"/>
      <c r="J21" s="164"/>
      <c r="K21" s="119" t="str">
        <f>IFERROR(CONCATENATE(INDEX('8- Politicas de admiistracion '!$B$16:$F$53,MATCH('5-. Identificación de Riesgos'!J21,'8- Politicas de admiistracion '!$C$16:$C$54,0),1)," - ",L21),"")</f>
        <v/>
      </c>
      <c r="L21" s="147" t="str">
        <f>IFERROR(VLOOKUP(INDEX('8- Politicas de admiistracion '!$B$16:$F$64,MATCH('5-. Identificación de Riesgos'!J21,'8- Politicas de admiistracion '!$C$16:$C$64,0),1),'8- Politicas de admiistracion '!$B$16:$F$64,5,FALSE),"")</f>
        <v/>
      </c>
      <c r="M21" s="456"/>
      <c r="N21" s="457"/>
      <c r="O21" s="455"/>
    </row>
    <row r="22" spans="1:267" ht="40.15" customHeight="1">
      <c r="A22" s="467"/>
      <c r="B22" s="437"/>
      <c r="C22" s="437"/>
      <c r="D22" s="120" t="s">
        <v>317</v>
      </c>
      <c r="E22" s="470"/>
      <c r="F22" s="470"/>
      <c r="G22" s="473"/>
      <c r="H22" s="437"/>
      <c r="I22" s="119" t="s">
        <v>306</v>
      </c>
      <c r="J22" s="147" t="s">
        <v>307</v>
      </c>
      <c r="K22" s="119" t="str">
        <f>IFERROR(CONCATENATE(INDEX('8- Politicas de admiistracion '!$B$16:$F$53,MATCH('5-. Identificación de Riesgos'!J22,'8- Politicas de admiistracion '!$C$16:$C$54,0),1)," - ",L22),"")</f>
        <v>Leve - 1</v>
      </c>
      <c r="L22" s="147">
        <f>IFERROR(VLOOKUP(INDEX('8- Politicas de admiistracion '!$B$16:$F$64,MATCH('5-. Identificación de Riesgos'!J22,'8- Politicas de admiistracion '!$C$16:$C$64,0),1),'8- Politicas de admiistracion '!$B$16:$F$64,5,FALSE),"")</f>
        <v>1</v>
      </c>
      <c r="M22" s="437"/>
      <c r="N22" s="452"/>
      <c r="O22" s="449"/>
    </row>
    <row r="23" spans="1:267" ht="39" customHeight="1">
      <c r="A23" s="467"/>
      <c r="B23" s="437"/>
      <c r="C23" s="437"/>
      <c r="D23" s="119" t="s">
        <v>318</v>
      </c>
      <c r="E23" s="470"/>
      <c r="F23" s="470"/>
      <c r="G23" s="473"/>
      <c r="H23" s="437"/>
      <c r="I23" s="119"/>
      <c r="J23" s="147"/>
      <c r="K23" s="119" t="str">
        <f>IFERROR(CONCATENATE(INDEX('8- Politicas de admiistracion '!$B$16:$F$53,MATCH('5-. Identificación de Riesgos'!J23,'8- Politicas de admiistracion '!$C$16:$C$54,0),1)," - ",L23),"")</f>
        <v/>
      </c>
      <c r="L23" s="147" t="str">
        <f>IFERROR(VLOOKUP(INDEX('8- Politicas de admiistracion '!$B$16:$F$64,MATCH('5-. Identificación de Riesgos'!J23,'8- Politicas de admiistracion '!$C$16:$C$64,0),1),'8- Politicas de admiistracion '!$B$16:$F$64,5,FALSE),"")</f>
        <v/>
      </c>
      <c r="M23" s="437"/>
      <c r="N23" s="452"/>
      <c r="O23" s="449"/>
    </row>
    <row r="24" spans="1:267" ht="37.15" customHeight="1">
      <c r="A24" s="467"/>
      <c r="B24" s="437"/>
      <c r="C24" s="437"/>
      <c r="D24" s="148" t="s">
        <v>319</v>
      </c>
      <c r="E24" s="470"/>
      <c r="F24" s="470"/>
      <c r="G24" s="473"/>
      <c r="H24" s="437"/>
      <c r="I24" s="119"/>
      <c r="J24" s="147"/>
      <c r="K24" s="119" t="str">
        <f>IFERROR(CONCATENATE(INDEX('8- Politicas de admiistracion '!$B$16:$F$53,MATCH('5-. Identificación de Riesgos'!J24,'8- Politicas de admiistracion '!$C$16:$C$54,0),1)," - ",L24),"")</f>
        <v/>
      </c>
      <c r="L24" s="147" t="str">
        <f>IFERROR(VLOOKUP(INDEX('8- Politicas de admiistracion '!$B$16:$F$64,MATCH('5-. Identificación de Riesgos'!J24,'8- Politicas de admiistracion '!$C$16:$C$64,0),1),'8- Politicas de admiistracion '!$B$16:$F$64,5,FALSE),"")</f>
        <v/>
      </c>
      <c r="M24" s="437"/>
      <c r="N24" s="452"/>
      <c r="O24" s="449"/>
    </row>
    <row r="25" spans="1:267" ht="39" customHeight="1">
      <c r="A25" s="467"/>
      <c r="B25" s="437"/>
      <c r="C25" s="437"/>
      <c r="D25" s="120"/>
      <c r="E25" s="470"/>
      <c r="F25" s="470"/>
      <c r="G25" s="473"/>
      <c r="H25" s="437"/>
      <c r="I25" s="119"/>
      <c r="J25" s="147"/>
      <c r="K25" s="119" t="str">
        <f>IFERROR(CONCATENATE(INDEX('8- Politicas de admiistracion '!$B$16:$F$53,MATCH('5-. Identificación de Riesgos'!J25,'8- Politicas de admiistracion '!$C$16:$C$54,0),1)," - ",L25),"")</f>
        <v/>
      </c>
      <c r="L25" s="147" t="str">
        <f>IFERROR(VLOOKUP(INDEX('8- Politicas de admiistracion '!$B$16:$F$64,MATCH('5-. Identificación de Riesgos'!J25,'8- Politicas de admiistracion '!$C$16:$C$64,0),1),'8- Politicas de admiistracion '!$B$16:$F$64,5,FALSE),"")</f>
        <v/>
      </c>
      <c r="M25" s="437"/>
      <c r="N25" s="452"/>
      <c r="O25" s="449"/>
    </row>
    <row r="26" spans="1:267" ht="15" customHeight="1">
      <c r="A26" s="467"/>
      <c r="B26" s="437"/>
      <c r="C26" s="437"/>
      <c r="D26" s="161"/>
      <c r="E26" s="470"/>
      <c r="F26" s="470"/>
      <c r="G26" s="473"/>
      <c r="H26" s="437"/>
      <c r="I26" s="119"/>
      <c r="J26" s="147"/>
      <c r="K26" s="119" t="str">
        <f>IFERROR(CONCATENATE(INDEX('8- Politicas de admiistracion '!$B$16:$F$53,MATCH('5-. Identificación de Riesgos'!J26,'8- Politicas de admiistracion '!$C$16:$C$54,0),1)," - ",L26),"")</f>
        <v/>
      </c>
      <c r="L26" s="150" t="str">
        <f>IFERROR(VLOOKUP(INDEX('8- Politicas de admiistracion '!$B$16:$F$64,MATCH('5-. Identificación de Riesgos'!J26,'8- Politicas de admiistracion '!$C$16:$C$64,0),1),'8- Politicas de admiistracion '!$B$16:$F$64,5,FALSE),"")</f>
        <v/>
      </c>
      <c r="M26" s="437"/>
      <c r="N26" s="452"/>
      <c r="O26" s="449"/>
    </row>
    <row r="27" spans="1:267" ht="15" customHeight="1">
      <c r="A27" s="467"/>
      <c r="B27" s="437"/>
      <c r="C27" s="437"/>
      <c r="D27" s="149"/>
      <c r="E27" s="470"/>
      <c r="F27" s="470"/>
      <c r="G27" s="473"/>
      <c r="H27" s="437"/>
      <c r="I27" s="121"/>
      <c r="J27" s="150"/>
      <c r="K27" s="119" t="str">
        <f>IFERROR(CONCATENATE(INDEX('8- Politicas de admiistracion '!$B$16:$F$53,MATCH('5-. Identificación de Riesgos'!J27,'8- Politicas de admiistracion '!$C$16:$C$54,0),1)," - ",L27),"")</f>
        <v/>
      </c>
      <c r="L27" s="150" t="str">
        <f>IFERROR(VLOOKUP(INDEX('8- Politicas de admiistracion '!$B$16:$F$64,MATCH('5-. Identificación de Riesgos'!J27,'8- Politicas de admiistracion '!$C$16:$C$64,0),1),'8- Politicas de admiistracion '!$B$16:$F$64,5,FALSE),"")</f>
        <v/>
      </c>
      <c r="M27" s="437"/>
      <c r="N27" s="452"/>
      <c r="O27" s="449"/>
    </row>
    <row r="28" spans="1:267" ht="26.45" customHeight="1">
      <c r="A28" s="467"/>
      <c r="B28" s="437"/>
      <c r="C28" s="437"/>
      <c r="D28" s="126"/>
      <c r="E28" s="470"/>
      <c r="F28" s="470"/>
      <c r="G28" s="473"/>
      <c r="H28" s="437"/>
      <c r="I28" s="121"/>
      <c r="J28" s="150"/>
      <c r="K28" s="119" t="str">
        <f>IFERROR(CONCATENATE(INDEX('8- Politicas de admiistracion '!$B$16:$F$53,MATCH('5-. Identificación de Riesgos'!J28,'8- Politicas de admiistracion '!$C$16:$C$54,0),1)," - ",L28),"")</f>
        <v/>
      </c>
      <c r="L28" s="150" t="str">
        <f>IFERROR(VLOOKUP(INDEX('8- Politicas de admiistracion '!$B$16:$F$64,MATCH('5-. Identificación de Riesgos'!J28,'8- Politicas de admiistracion '!$C$16:$C$64,0),1),'8- Politicas de admiistracion '!$B$16:$F$64,5,FALSE),"")</f>
        <v/>
      </c>
      <c r="M28" s="437"/>
      <c r="N28" s="452"/>
      <c r="O28" s="449"/>
    </row>
    <row r="29" spans="1:267" ht="15" customHeight="1" thickBot="1">
      <c r="A29" s="467"/>
      <c r="B29" s="437"/>
      <c r="C29" s="438"/>
      <c r="D29" s="23"/>
      <c r="E29" s="470"/>
      <c r="F29" s="470"/>
      <c r="G29" s="473"/>
      <c r="H29" s="437"/>
      <c r="I29" s="121"/>
      <c r="J29" s="150"/>
      <c r="K29" s="119" t="str">
        <f>IFERROR(CONCATENATE(INDEX('8- Politicas de admiistracion '!$B$16:$F$53,MATCH('5-. Identificación de Riesgos'!J29,'8- Politicas de admiistracion '!$C$16:$C$54,0),1)," - ",L29),"")</f>
        <v/>
      </c>
      <c r="L29" s="150" t="str">
        <f>IFERROR(VLOOKUP(INDEX('8- Politicas de admiistracion '!$B$16:$F$64,MATCH('5-. Identificación de Riesgos'!J29,'8- Politicas de admiistracion '!$C$16:$C$64,0),1),'8- Politicas de admiistracion '!$B$16:$F$64,5,FALSE),"")</f>
        <v/>
      </c>
      <c r="M29" s="437"/>
      <c r="N29" s="452"/>
      <c r="O29" s="449"/>
    </row>
    <row r="30" spans="1:267" ht="57" customHeight="1" thickBot="1">
      <c r="A30" s="439">
        <v>3</v>
      </c>
      <c r="B30" s="474" t="s">
        <v>320</v>
      </c>
      <c r="C30" s="477" t="s">
        <v>321</v>
      </c>
      <c r="D30" s="155" t="s">
        <v>322</v>
      </c>
      <c r="E30" s="436">
        <v>365</v>
      </c>
      <c r="F30" s="436">
        <v>0</v>
      </c>
      <c r="G30" s="471">
        <f t="shared" ref="G30" si="0">+F30/E30</f>
        <v>0</v>
      </c>
      <c r="H30" s="436" t="str">
        <f>CONCATENATE(IF(G30&lt;='8- Politicas de admiistracion '!$D$6,'8- Politicas de admiistracion '!$B$6,IF(G30&lt;='8- Politicas de admiistracion '!$D$7,'8- Politicas de admiistracion '!$B$7,IF(G30&lt;='8- Politicas de admiistracion '!$D$8,'8- Politicas de admiistracion '!$B$8,IF(G30&lt;='8- Politicas de admiistracion '!$D$9,'8- Politicas de admiistracion '!$B$9,IF(G30&lt;='8- Politicas de admiistracion '!$D$10,'8- Politicas de admiistracion '!$B$10,"Probabilidad no valida")))))," - ",VLOOKUP(IF(G30&lt;='8- Politicas de admiistracion '!$D$6,'8- Politicas de admiistracion '!$B$6,IF(G30&lt;='8- Politicas de admiistracion '!$D$7,'8- Politicas de admiistracion '!$B$7,IF(G30&lt;='8- Politicas de admiistracion '!$D$8,'8- Politicas de admiistracion '!$B$8,IF(G30&lt;='8- Politicas de admiistracion '!$D$9,'8- Politicas de admiistracion '!$B$9,IF(G30&lt;='8- Politicas de admiistracion '!$D$10,'8- Politicas de admiistracion '!$B$10,"Probabilidad no valida"))))),'8- Politicas de admiistracion '!$B$6:$F$10,5,FALSE))</f>
        <v>Muy Baja - 1</v>
      </c>
      <c r="I30" s="143" t="s">
        <v>303</v>
      </c>
      <c r="J30" s="144" t="s">
        <v>304</v>
      </c>
      <c r="K30" s="143" t="str">
        <f>IFERROR(CONCATENATE(INDEX('8- Politicas de admiistracion '!$B$16:$F$53,MATCH('5-. Identificación de Riesgos'!J30,'8- Politicas de admiistracion '!$C$16:$C$54,0),1)," - ",L30),"")</f>
        <v>Moderado - 3</v>
      </c>
      <c r="L30" s="144">
        <f>IFERROR(VLOOKUP(INDEX('8- Politicas de admiistracion '!$B$16:$F$64,MATCH('5-. Identificación de Riesgos'!J30,'8- Politicas de admiistracion '!$C$16:$C$64,0),1),'8- Politicas de admiistracion '!$B$16:$F$64,5,FALSE),"")</f>
        <v>3</v>
      </c>
      <c r="M30" s="436" t="str">
        <f>IFERROR(CONCATENATE(INDEX('8- Politicas de admiistracion '!$B$16:$F$53,MATCH(ROUND(AVERAGE(L30:L39),0),'8- Politicas de admiistracion '!$F$16:$F$53,0),1)," - ",ROUND(AVERAGE(L30:L39),0)),"")</f>
        <v>Menor - 2</v>
      </c>
      <c r="N30" s="451" t="str">
        <f>IFERROR(CONCATENATE(VLOOKUP((LEFT(H30,LEN(H30)-4)&amp;LEFT(M30,LEN(M30)-4)),'9- Matriz de Calor '!$D$18:$E$42,2,0)," - ",RIGHT(H30,1)*RIGHT(M30,1)),"")</f>
        <v>Bajo - 2</v>
      </c>
      <c r="O30" s="449">
        <f>RIGHT(H30,1)*RIGHT(M30,1)</f>
        <v>2</v>
      </c>
    </row>
    <row r="31" spans="1:267" ht="30" customHeight="1" thickBot="1">
      <c r="A31" s="440"/>
      <c r="B31" s="475"/>
      <c r="C31" s="440"/>
      <c r="D31" s="162" t="s">
        <v>323</v>
      </c>
      <c r="E31" s="437"/>
      <c r="F31" s="437"/>
      <c r="G31" s="473"/>
      <c r="H31" s="437"/>
      <c r="I31" s="119" t="s">
        <v>306</v>
      </c>
      <c r="J31" s="147" t="s">
        <v>307</v>
      </c>
      <c r="K31" s="143" t="str">
        <f>IFERROR(CONCATENATE(INDEX('8- Politicas de admiistracion '!$B$16:$F$53,MATCH('5-. Identificación de Riesgos'!J31,'8- Politicas de admiistracion '!$C$16:$C$54,0),1)," - ",L31),"")</f>
        <v>Leve - 1</v>
      </c>
      <c r="L31" s="147">
        <f>IFERROR(VLOOKUP(INDEX('8- Politicas de admiistracion '!$B$16:$F$64,MATCH('5-. Identificación de Riesgos'!J31,'8- Politicas de admiistracion '!$C$16:$C$64,0),1),'8- Politicas de admiistracion '!$B$16:$F$64,5,FALSE),"")</f>
        <v>1</v>
      </c>
      <c r="M31" s="437"/>
      <c r="N31" s="452"/>
      <c r="O31" s="449"/>
    </row>
    <row r="32" spans="1:267" ht="30.6" customHeight="1" thickBot="1">
      <c r="A32" s="440"/>
      <c r="B32" s="475"/>
      <c r="C32" s="440"/>
      <c r="D32" s="156" t="s">
        <v>324</v>
      </c>
      <c r="E32" s="437"/>
      <c r="F32" s="437"/>
      <c r="G32" s="473"/>
      <c r="H32" s="437"/>
      <c r="I32" s="119"/>
      <c r="J32" s="147"/>
      <c r="K32" s="143" t="str">
        <f>IFERROR(CONCATENATE(INDEX('8- Politicas de admiistracion '!$B$16:$F$53,MATCH('5-. Identificación de Riesgos'!J32,'8- Politicas de admiistracion '!$C$16:$C$54,0),1)," - ",L32),"")</f>
        <v/>
      </c>
      <c r="L32" s="147" t="str">
        <f>IFERROR(VLOOKUP(INDEX('8- Politicas de admiistracion '!$B$16:$F$64,MATCH('5-. Identificación de Riesgos'!J32,'8- Politicas de admiistracion '!$C$16:$C$64,0),1),'8- Politicas de admiistracion '!$B$16:$F$64,5,FALSE),"")</f>
        <v/>
      </c>
      <c r="M32" s="437"/>
      <c r="N32" s="452"/>
      <c r="O32" s="449"/>
    </row>
    <row r="33" spans="1:22" ht="33" customHeight="1">
      <c r="A33" s="440"/>
      <c r="B33" s="475"/>
      <c r="C33" s="440"/>
      <c r="D33" s="156"/>
      <c r="E33" s="437"/>
      <c r="F33" s="437"/>
      <c r="G33" s="473"/>
      <c r="H33" s="437"/>
      <c r="I33" s="119"/>
      <c r="J33" s="147"/>
      <c r="K33" s="143" t="str">
        <f>IFERROR(CONCATENATE(INDEX('8- Politicas de admiistracion '!$B$16:$F$53,MATCH('5-. Identificación de Riesgos'!J33,'8- Politicas de admiistracion '!$C$16:$C$54,0),1)," - ",L33),"")</f>
        <v/>
      </c>
      <c r="L33" s="147" t="str">
        <f>IFERROR(VLOOKUP(INDEX('8- Politicas de admiistracion '!$B$16:$F$64,MATCH('5-. Identificación de Riesgos'!J33,'8- Politicas de admiistracion '!$C$16:$C$64,0),1),'8- Politicas de admiistracion '!$B$16:$F$64,5,FALSE),"")</f>
        <v/>
      </c>
      <c r="M33" s="437"/>
      <c r="N33" s="452"/>
      <c r="O33" s="449"/>
    </row>
    <row r="34" spans="1:22" ht="15" customHeight="1">
      <c r="A34" s="440"/>
      <c r="B34" s="475"/>
      <c r="C34" s="440"/>
      <c r="D34" s="157"/>
      <c r="E34" s="437"/>
      <c r="F34" s="437"/>
      <c r="G34" s="473"/>
      <c r="H34" s="437"/>
      <c r="I34" s="119"/>
      <c r="J34" s="147"/>
      <c r="K34" s="119" t="str">
        <f>IFERROR(CONCATENATE(INDEX('8- Politicas de admiistracion '!$B$16:$F$53,MATCH('5-. Identificación de Riesgos'!J34,'8- Politicas de admiistracion '!$C$16:$C$54,0),1)," - ",L34),"")</f>
        <v/>
      </c>
      <c r="L34" s="147" t="str">
        <f>IFERROR(VLOOKUP(INDEX('8- Politicas de admiistracion '!$B$16:$F$64,MATCH('5-. Identificación de Riesgos'!J34,'8- Politicas de admiistracion '!$C$16:$C$64,0),1),'8- Politicas de admiistracion '!$B$16:$F$64,5,FALSE),"")</f>
        <v/>
      </c>
      <c r="M34" s="437"/>
      <c r="N34" s="452"/>
      <c r="O34" s="449"/>
    </row>
    <row r="35" spans="1:22" ht="15" customHeight="1">
      <c r="A35" s="440"/>
      <c r="B35" s="475"/>
      <c r="C35" s="440"/>
      <c r="D35" s="158"/>
      <c r="E35" s="437"/>
      <c r="F35" s="437"/>
      <c r="G35" s="473"/>
      <c r="H35" s="437"/>
      <c r="I35" s="119"/>
      <c r="J35" s="147"/>
      <c r="K35" s="119"/>
      <c r="L35" s="147" t="str">
        <f>IFERROR(VLOOKUP(INDEX('8- Politicas de admiistracion '!$B$16:$F$64,MATCH('5-. Identificación de Riesgos'!J35,'8- Politicas de admiistracion '!$C$16:$C$64,0),1),'8- Politicas de admiistracion '!$B$16:$F$64,5,FALSE),"")</f>
        <v/>
      </c>
      <c r="M35" s="437"/>
      <c r="N35" s="452"/>
      <c r="O35" s="449"/>
    </row>
    <row r="36" spans="1:22" ht="15" customHeight="1">
      <c r="A36" s="440"/>
      <c r="B36" s="475"/>
      <c r="C36" s="440"/>
      <c r="D36" s="156"/>
      <c r="E36" s="437"/>
      <c r="F36" s="437"/>
      <c r="G36" s="473"/>
      <c r="H36" s="437"/>
      <c r="I36" s="119"/>
      <c r="J36" s="147"/>
      <c r="K36" s="119" t="str">
        <f>IFERROR(CONCATENATE(INDEX('8- Politicas de admiistracion '!$B$16:$F$53,MATCH('5-. Identificación de Riesgos'!J36,'8- Politicas de admiistracion '!$C$16:$C$54,0),1)," - ",L36),"")</f>
        <v/>
      </c>
      <c r="L36" s="150" t="str">
        <f>IFERROR(VLOOKUP(INDEX('8- Politicas de admiistracion '!$B$16:$F$64,MATCH('5-. Identificación de Riesgos'!J36,'8- Politicas de admiistracion '!$C$16:$C$64,0),1),'8- Politicas de admiistracion '!$B$16:$F$64,5,FALSE),"")</f>
        <v/>
      </c>
      <c r="M36" s="437"/>
      <c r="N36" s="452"/>
      <c r="O36" s="449"/>
    </row>
    <row r="37" spans="1:22" ht="15" customHeight="1">
      <c r="A37" s="440"/>
      <c r="B37" s="475"/>
      <c r="C37" s="440"/>
      <c r="D37" s="156"/>
      <c r="E37" s="437"/>
      <c r="F37" s="437"/>
      <c r="G37" s="473"/>
      <c r="H37" s="437"/>
      <c r="I37" s="119"/>
      <c r="J37" s="147"/>
      <c r="K37" s="119" t="str">
        <f>IFERROR(CONCATENATE(INDEX('8- Politicas de admiistracion '!$B$16:$F$53,MATCH('5-. Identificación de Riesgos'!J37,'8- Politicas de admiistracion '!$C$16:$C$54,0),1)," - ",L37),"")</f>
        <v/>
      </c>
      <c r="L37" s="150" t="str">
        <f>IFERROR(VLOOKUP(INDEX('8- Politicas de admiistracion '!$B$16:$F$64,MATCH('5-. Identificación de Riesgos'!J37,'8- Politicas de admiistracion '!$C$16:$C$64,0),1),'8- Politicas de admiistracion '!$B$16:$F$64,5,FALSE),"")</f>
        <v/>
      </c>
      <c r="M37" s="437"/>
      <c r="N37" s="452"/>
      <c r="O37" s="449"/>
    </row>
    <row r="38" spans="1:22" ht="32.25" customHeight="1">
      <c r="A38" s="440"/>
      <c r="B38" s="475"/>
      <c r="C38" s="440"/>
      <c r="D38" s="156"/>
      <c r="E38" s="437"/>
      <c r="F38" s="437"/>
      <c r="G38" s="473"/>
      <c r="H38" s="437"/>
      <c r="I38" s="119"/>
      <c r="J38" s="147"/>
      <c r="K38" s="119" t="str">
        <f>IFERROR(CONCATENATE(INDEX('8- Politicas de admiistracion '!$B$16:$F$53,MATCH('5-. Identificación de Riesgos'!J38,'8- Politicas de admiistracion '!$C$16:$C$54,0),1)," - ",L38),"")</f>
        <v/>
      </c>
      <c r="L38" s="150" t="str">
        <f>IFERROR(VLOOKUP(INDEX('8- Politicas de admiistracion '!$B$16:$F$64,MATCH('5-. Identificación de Riesgos'!J38,'8- Politicas de admiistracion '!$C$16:$C$64,0),1),'8- Politicas de admiistracion '!$B$16:$F$64,5,FALSE),"")</f>
        <v/>
      </c>
      <c r="M38" s="437"/>
      <c r="N38" s="452"/>
      <c r="O38" s="449"/>
    </row>
    <row r="39" spans="1:22" ht="15" customHeight="1">
      <c r="A39" s="441"/>
      <c r="B39" s="476"/>
      <c r="C39" s="441"/>
      <c r="D39" s="159"/>
      <c r="E39" s="438"/>
      <c r="F39" s="438"/>
      <c r="G39" s="478"/>
      <c r="H39" s="438"/>
      <c r="I39" s="152"/>
      <c r="J39" s="160"/>
      <c r="K39" s="119" t="str">
        <f>IFERROR(CONCATENATE(INDEX('8- Politicas de admiistracion '!$B$16:$F$53,MATCH('5-. Identificación de Riesgos'!J39,'8- Politicas de admiistracion '!$C$16:$C$54,0),1)," - ",L39),"")</f>
        <v/>
      </c>
      <c r="L39" s="150" t="str">
        <f>IFERROR(VLOOKUP(INDEX('8- Politicas de admiistracion '!$B$16:$F$64,MATCH('5-. Identificación de Riesgos'!J39,'8- Politicas de admiistracion '!$C$16:$C$64,0),1),'8- Politicas de admiistracion '!$B$16:$F$64,5,FALSE),"")</f>
        <v/>
      </c>
      <c r="M39" s="438"/>
      <c r="N39" s="453"/>
      <c r="O39" s="449"/>
    </row>
    <row r="40" spans="1:22" ht="60">
      <c r="A40" s="439">
        <v>4</v>
      </c>
      <c r="B40" s="442" t="s">
        <v>325</v>
      </c>
      <c r="C40" s="443" t="s">
        <v>326</v>
      </c>
      <c r="D40" s="280" t="s">
        <v>327</v>
      </c>
      <c r="E40" s="444">
        <v>365</v>
      </c>
      <c r="F40" s="446">
        <v>0</v>
      </c>
      <c r="G40" s="433">
        <f t="shared" ref="G40" si="1">+F40/E40</f>
        <v>0</v>
      </c>
      <c r="H40" s="436" t="str">
        <f>CONCATENATE(IF(G40&lt;='8- Politicas de admiistracion '!$D$6,'8- Politicas de admiistracion '!$B$6,IF(G40&lt;='8- Politicas de admiistracion '!$D$7,'8- Politicas de admiistracion '!$B$7,IF(G40&lt;='8- Politicas de admiistracion '!$D$8,'8- Politicas de admiistracion '!$B$8,IF(G40&lt;='8- Politicas de admiistracion '!$D$9,'8- Politicas de admiistracion '!$B$9,IF(G40&lt;='8- Politicas de admiistracion '!$D$10,'8- Politicas de admiistracion '!$B$10,"Probabilidad no valida")))))," - ",VLOOKUP(IF(G40&lt;='8- Politicas de admiistracion '!$D$6,'8- Politicas de admiistracion '!$B$6,IF(G40&lt;='8- Politicas de admiistracion '!$D$7,'8- Politicas de admiistracion '!$B$7,IF(G40&lt;='8- Politicas de admiistracion '!$D$8,'8- Politicas de admiistracion '!$B$8,IF(G40&lt;='8- Politicas de admiistracion '!$D$9,'8- Politicas de admiistracion '!$B$9,IF(G40&lt;='8- Politicas de admiistracion '!$D$10,'8- Politicas de admiistracion '!$B$10,"Probabilidad no valida"))))),'8- Politicas de admiistracion '!$B$6:$F$10,5,FALSE))</f>
        <v>Muy Baja - 1</v>
      </c>
      <c r="I40" s="268" t="s">
        <v>303</v>
      </c>
      <c r="J40" s="281" t="s">
        <v>328</v>
      </c>
      <c r="K40" s="119" t="str">
        <f>IFERROR(CONCATENATE(INDEX('8- Politicas de admiistracion '!$B$16:$F$53,MATCH('5-. Identificación de Riesgos'!J40,'8- Politicas de admiistracion '!$C$16:$C$54,0),1)," - ",L40),"")</f>
        <v>Mayor - 4</v>
      </c>
      <c r="L40" s="150">
        <f>IFERROR(VLOOKUP(INDEX('8- Politicas de admiistracion '!$B$16:$F$64,MATCH('5-. Identificación de Riesgos'!J40,'8- Politicas de admiistracion '!$C$16:$C$64,0),1),'8- Politicas de admiistracion '!$B$16:$F$64,5,FALSE),"")</f>
        <v>4</v>
      </c>
      <c r="M40" s="436" t="str">
        <f>IFERROR(CONCATENATE(INDEX('8- Politicas de admiistracion '!$B$16:$F$53,MATCH(ROUND(AVERAGE(L40:L49),0),'8- Politicas de admiistracion '!$F$16:$F$53,0),1)," - ",ROUND(AVERAGE(L40:L49),0)),"")</f>
        <v>Mayor - 4</v>
      </c>
      <c r="N40" s="451" t="str">
        <f>IFERROR(CONCATENATE(VLOOKUP((LEFT(H40,LEN(H40)-4)&amp;LEFT(M40,LEN(M40)-4)),'9- Matriz de Calor '!$D$18:$E$42,2,0)," - ",RIGHT(H40,1)*RIGHT(M40,1)),"")</f>
        <v>Alto  - 4</v>
      </c>
      <c r="O40" s="449">
        <f>RIGHT(H40,1)*RIGHT(M40,1)</f>
        <v>4</v>
      </c>
      <c r="Q40" s="432" t="s">
        <v>329</v>
      </c>
      <c r="R40" s="432"/>
      <c r="S40" s="432"/>
      <c r="T40" s="432"/>
      <c r="U40" s="432"/>
      <c r="V40" s="432"/>
    </row>
    <row r="41" spans="1:22" ht="34.5" customHeight="1">
      <c r="A41" s="440"/>
      <c r="B41" s="442"/>
      <c r="C41" s="443"/>
      <c r="D41" s="280" t="s">
        <v>330</v>
      </c>
      <c r="E41" s="444"/>
      <c r="F41" s="446"/>
      <c r="G41" s="434"/>
      <c r="H41" s="437"/>
      <c r="I41" s="152"/>
      <c r="J41" s="160"/>
      <c r="K41" s="119" t="str">
        <f>IFERROR(CONCATENATE(INDEX('8- Politicas de admiistracion '!$B$16:$F$53,MATCH('5-. Identificación de Riesgos'!J41,'8- Politicas de admiistracion '!$C$16:$C$54,0),1)," - ",L41),"")</f>
        <v/>
      </c>
      <c r="L41" s="150" t="str">
        <f>IFERROR(VLOOKUP(INDEX('8- Politicas de admiistracion '!$B$16:$F$64,MATCH('5-. Identificación de Riesgos'!J41,'8- Politicas de admiistracion '!$C$16:$C$64,0),1),'8- Politicas de admiistracion '!$B$16:$F$64,5,FALSE),"")</f>
        <v/>
      </c>
      <c r="M41" s="437"/>
      <c r="N41" s="452"/>
      <c r="O41" s="449"/>
      <c r="Q41" s="432"/>
      <c r="R41" s="432"/>
      <c r="S41" s="432"/>
      <c r="T41" s="432"/>
      <c r="U41" s="432"/>
      <c r="V41" s="432"/>
    </row>
    <row r="42" spans="1:22" ht="38.25" customHeight="1">
      <c r="A42" s="440"/>
      <c r="B42" s="442"/>
      <c r="C42" s="443"/>
      <c r="D42" s="280" t="s">
        <v>331</v>
      </c>
      <c r="E42" s="444"/>
      <c r="F42" s="446"/>
      <c r="G42" s="434"/>
      <c r="H42" s="437"/>
      <c r="I42" s="152"/>
      <c r="J42" s="160"/>
      <c r="K42" s="119" t="str">
        <f>IFERROR(CONCATENATE(INDEX('8- Politicas de admiistracion '!$B$16:$F$53,MATCH('5-. Identificación de Riesgos'!J42,'8- Politicas de admiistracion '!$C$16:$C$54,0),1)," - ",L42),"")</f>
        <v/>
      </c>
      <c r="L42" s="150" t="str">
        <f>IFERROR(VLOOKUP(INDEX('8- Politicas de admiistracion '!$B$16:$F$64,MATCH('5-. Identificación de Riesgos'!J42,'8- Politicas de admiistracion '!$C$16:$C$64,0),1),'8- Politicas de admiistracion '!$B$16:$F$64,5,FALSE),"")</f>
        <v/>
      </c>
      <c r="M42" s="437"/>
      <c r="N42" s="452"/>
      <c r="O42" s="449"/>
      <c r="Q42" s="432"/>
      <c r="R42" s="432"/>
      <c r="S42" s="432"/>
      <c r="T42" s="432"/>
      <c r="U42" s="432"/>
      <c r="V42" s="432"/>
    </row>
    <row r="43" spans="1:22" ht="36.75" customHeight="1">
      <c r="A43" s="440"/>
      <c r="B43" s="442"/>
      <c r="C43" s="443"/>
      <c r="D43" s="280" t="s">
        <v>332</v>
      </c>
      <c r="E43" s="444"/>
      <c r="F43" s="446"/>
      <c r="G43" s="434"/>
      <c r="H43" s="437"/>
      <c r="I43" s="152"/>
      <c r="J43" s="160"/>
      <c r="K43" s="119" t="str">
        <f>IFERROR(CONCATENATE(INDEX('8- Politicas de admiistracion '!$B$16:$F$53,MATCH('5-. Identificación de Riesgos'!J43,'8- Politicas de admiistracion '!$C$16:$C$54,0),1)," - ",L43),"")</f>
        <v/>
      </c>
      <c r="L43" s="150" t="str">
        <f>IFERROR(VLOOKUP(INDEX('8- Politicas de admiistracion '!$B$16:$F$64,MATCH('5-. Identificación de Riesgos'!J43,'8- Politicas de admiistracion '!$C$16:$C$64,0),1),'8- Politicas de admiistracion '!$B$16:$F$64,5,FALSE),"")</f>
        <v/>
      </c>
      <c r="M43" s="437"/>
      <c r="N43" s="452"/>
      <c r="O43" s="449"/>
      <c r="Q43" s="432"/>
      <c r="R43" s="432"/>
      <c r="S43" s="432"/>
      <c r="T43" s="432"/>
      <c r="U43" s="432"/>
      <c r="V43" s="432"/>
    </row>
    <row r="44" spans="1:22" ht="36" customHeight="1">
      <c r="A44" s="440"/>
      <c r="B44" s="442"/>
      <c r="C44" s="443"/>
      <c r="D44" s="280" t="s">
        <v>333</v>
      </c>
      <c r="E44" s="444"/>
      <c r="F44" s="446"/>
      <c r="G44" s="434"/>
      <c r="H44" s="437"/>
      <c r="I44" s="152"/>
      <c r="J44" s="160"/>
      <c r="K44" s="119" t="str">
        <f>IFERROR(CONCATENATE(INDEX('8- Politicas de admiistracion '!$B$16:$F$53,MATCH('5-. Identificación de Riesgos'!J44,'8- Politicas de admiistracion '!$C$16:$C$54,0),1)," - ",L44),"")</f>
        <v/>
      </c>
      <c r="L44" s="150" t="str">
        <f>IFERROR(VLOOKUP(INDEX('8- Politicas de admiistracion '!$B$16:$F$64,MATCH('5-. Identificación de Riesgos'!J44,'8- Politicas de admiistracion '!$C$16:$C$64,0),1),'8- Politicas de admiistracion '!$B$16:$F$64,5,FALSE),"")</f>
        <v/>
      </c>
      <c r="M44" s="437"/>
      <c r="N44" s="452"/>
      <c r="O44" s="449"/>
      <c r="Q44" s="432"/>
      <c r="R44" s="432"/>
      <c r="S44" s="432"/>
      <c r="T44" s="432"/>
      <c r="U44" s="432"/>
      <c r="V44" s="432"/>
    </row>
    <row r="45" spans="1:22" ht="15" customHeight="1">
      <c r="A45" s="440"/>
      <c r="B45" s="442"/>
      <c r="C45" s="443"/>
      <c r="D45" s="280"/>
      <c r="E45" s="444"/>
      <c r="F45" s="446"/>
      <c r="G45" s="434"/>
      <c r="H45" s="437"/>
      <c r="I45" s="152"/>
      <c r="J45" s="160"/>
      <c r="K45" s="119" t="str">
        <f>IFERROR(CONCATENATE(INDEX('8- Politicas de admiistracion '!$B$16:$F$53,MATCH('5-. Identificación de Riesgos'!J45,'8- Politicas de admiistracion '!$C$16:$C$54,0),1)," - ",L45),"")</f>
        <v/>
      </c>
      <c r="L45" s="150" t="str">
        <f>IFERROR(VLOOKUP(INDEX('8- Politicas de admiistracion '!$B$16:$F$64,MATCH('5-. Identificación de Riesgos'!J45,'8- Politicas de admiistracion '!$C$16:$C$64,0),1),'8- Politicas de admiistracion '!$B$16:$F$64,5,FALSE),"")</f>
        <v/>
      </c>
      <c r="M45" s="437"/>
      <c r="N45" s="452"/>
      <c r="O45" s="449"/>
      <c r="Q45" s="432"/>
      <c r="R45" s="432"/>
      <c r="S45" s="432"/>
      <c r="T45" s="432"/>
      <c r="U45" s="432"/>
      <c r="V45" s="432"/>
    </row>
    <row r="46" spans="1:22" ht="15" customHeight="1">
      <c r="A46" s="440"/>
      <c r="B46" s="442"/>
      <c r="C46" s="443"/>
      <c r="D46" s="280"/>
      <c r="E46" s="444"/>
      <c r="F46" s="446"/>
      <c r="G46" s="434"/>
      <c r="H46" s="437"/>
      <c r="I46" s="152"/>
      <c r="J46" s="160"/>
      <c r="K46" s="119" t="str">
        <f>IFERROR(CONCATENATE(INDEX('8- Politicas de admiistracion '!$B$16:$F$53,MATCH('5-. Identificación de Riesgos'!J46,'8- Politicas de admiistracion '!$C$16:$C$54,0),1)," - ",L46),"")</f>
        <v/>
      </c>
      <c r="L46" s="150" t="str">
        <f>IFERROR(VLOOKUP(INDEX('8- Politicas de admiistracion '!$B$16:$F$64,MATCH('5-. Identificación de Riesgos'!J46,'8- Politicas de admiistracion '!$C$16:$C$64,0),1),'8- Politicas de admiistracion '!$B$16:$F$64,5,FALSE),"")</f>
        <v/>
      </c>
      <c r="M46" s="437"/>
      <c r="N46" s="452"/>
      <c r="O46" s="449"/>
      <c r="Q46" s="432"/>
      <c r="R46" s="432"/>
      <c r="S46" s="432"/>
      <c r="T46" s="432"/>
      <c r="U46" s="432"/>
      <c r="V46" s="432"/>
    </row>
    <row r="47" spans="1:22" ht="15" customHeight="1">
      <c r="A47" s="440"/>
      <c r="B47" s="442"/>
      <c r="C47" s="443"/>
      <c r="D47" s="280"/>
      <c r="E47" s="444"/>
      <c r="F47" s="446"/>
      <c r="G47" s="434"/>
      <c r="H47" s="437"/>
      <c r="I47" s="152"/>
      <c r="J47" s="160"/>
      <c r="K47" s="119" t="str">
        <f>IFERROR(CONCATENATE(INDEX('8- Politicas de admiistracion '!$B$16:$F$53,MATCH('5-. Identificación de Riesgos'!J47,'8- Politicas de admiistracion '!$C$16:$C$54,0),1)," - ",L47),"")</f>
        <v/>
      </c>
      <c r="L47" s="150" t="str">
        <f>IFERROR(VLOOKUP(INDEX('8- Politicas de admiistracion '!$B$16:$F$64,MATCH('5-. Identificación de Riesgos'!J47,'8- Politicas de admiistracion '!$C$16:$C$64,0),1),'8- Politicas de admiistracion '!$B$16:$F$64,5,FALSE),"")</f>
        <v/>
      </c>
      <c r="M47" s="437"/>
      <c r="N47" s="452"/>
      <c r="O47" s="449"/>
      <c r="Q47" s="432"/>
      <c r="R47" s="432"/>
      <c r="S47" s="432"/>
      <c r="T47" s="432"/>
      <c r="U47" s="432"/>
      <c r="V47" s="432"/>
    </row>
    <row r="48" spans="1:22" ht="15" customHeight="1">
      <c r="A48" s="440"/>
      <c r="B48" s="442"/>
      <c r="C48" s="443"/>
      <c r="D48" s="280"/>
      <c r="E48" s="444"/>
      <c r="F48" s="446"/>
      <c r="G48" s="434"/>
      <c r="H48" s="437"/>
      <c r="I48" s="152"/>
      <c r="J48" s="160"/>
      <c r="K48" s="119" t="str">
        <f>IFERROR(CONCATENATE(INDEX('8- Politicas de admiistracion '!$B$16:$F$53,MATCH('5-. Identificación de Riesgos'!J48,'8- Politicas de admiistracion '!$C$16:$C$54,0),1)," - ",L48),"")</f>
        <v/>
      </c>
      <c r="L48" s="150" t="str">
        <f>IFERROR(VLOOKUP(INDEX('8- Politicas de admiistracion '!$B$16:$F$64,MATCH('5-. Identificación de Riesgos'!J48,'8- Politicas de admiistracion '!$C$16:$C$64,0),1),'8- Politicas de admiistracion '!$B$16:$F$64,5,FALSE),"")</f>
        <v/>
      </c>
      <c r="M48" s="437"/>
      <c r="N48" s="452"/>
      <c r="O48" s="449"/>
      <c r="Q48" s="432"/>
      <c r="R48" s="432"/>
      <c r="S48" s="432"/>
      <c r="T48" s="432"/>
      <c r="U48" s="432"/>
      <c r="V48" s="432"/>
    </row>
    <row r="49" spans="1:267" ht="15" customHeight="1">
      <c r="A49" s="441"/>
      <c r="B49" s="442"/>
      <c r="C49" s="443"/>
      <c r="D49" s="280"/>
      <c r="E49" s="445"/>
      <c r="F49" s="447"/>
      <c r="G49" s="435"/>
      <c r="H49" s="438"/>
      <c r="I49" s="152"/>
      <c r="J49" s="160"/>
      <c r="K49" s="119" t="str">
        <f>IFERROR(CONCATENATE(INDEX('8- Politicas de admiistracion '!$B$16:$F$53,MATCH('5-. Identificación de Riesgos'!J49,'8- Politicas de admiistracion '!$C$16:$C$54,0),1)," - ",L49),"")</f>
        <v/>
      </c>
      <c r="L49" s="150" t="str">
        <f>IFERROR(VLOOKUP(INDEX('8- Politicas de admiistracion '!$B$16:$F$64,MATCH('5-. Identificación de Riesgos'!J49,'8- Politicas de admiistracion '!$C$16:$C$64,0),1),'8- Politicas de admiistracion '!$B$16:$F$64,5,FALSE),"")</f>
        <v/>
      </c>
      <c r="M49" s="438"/>
      <c r="N49" s="453"/>
      <c r="O49" s="449"/>
      <c r="Q49" s="432"/>
      <c r="R49" s="432"/>
      <c r="S49" s="432"/>
      <c r="T49" s="432"/>
      <c r="U49" s="432"/>
      <c r="V49" s="432"/>
    </row>
    <row r="50" spans="1:267" s="22" customFormat="1" ht="60.75" customHeight="1">
      <c r="A50" s="458">
        <v>5</v>
      </c>
      <c r="B50" s="454" t="s">
        <v>334</v>
      </c>
      <c r="C50" s="454" t="s">
        <v>335</v>
      </c>
      <c r="D50" s="218" t="s">
        <v>336</v>
      </c>
      <c r="E50" s="461">
        <v>1</v>
      </c>
      <c r="F50" s="460">
        <v>0</v>
      </c>
      <c r="G50" s="463">
        <f>F50/E50</f>
        <v>0</v>
      </c>
      <c r="H50" s="436" t="str">
        <f>CONCATENATE(IF(G50&lt;='8- Politicas de admiistracion '!$D$6,'8- Politicas de admiistracion '!$B$6,IF(G50&lt;='8- Politicas de admiistracion '!$D$7,'8- Politicas de admiistracion '!$B$7,IF(G50&lt;='8- Politicas de admiistracion '!$D$8,'8- Politicas de admiistracion '!$B$8,IF(G50&lt;='8- Politicas de admiistracion '!$D$9,'8- Politicas de admiistracion '!$B$9,IF(G50&lt;='8- Politicas de admiistracion '!$D$10,'8- Politicas de admiistracion '!$B$10,"Probabilidad no valida")))))," - ",VLOOKUP(IF(G50&lt;='8- Politicas de admiistracion '!$D$6,'8- Politicas de admiistracion '!$B$6,IF(G50&lt;='8- Politicas de admiistracion '!$D$7,'8- Politicas de admiistracion '!$B$7,IF(G50&lt;='8- Politicas de admiistracion '!$D$8,'8- Politicas de admiistracion '!$B$8,IF(G50&lt;='8- Politicas de admiistracion '!$D$9,'8- Politicas de admiistracion '!$B$9,IF(G50&lt;='8- Politicas de admiistracion '!$D$10,'8- Politicas de admiistracion '!$B$10,"Probabilidad no valida"))))),'8- Politicas de admiistracion '!$B$6:$F$10,5,FALSE))</f>
        <v>Muy Baja - 1</v>
      </c>
      <c r="I50" s="143" t="s">
        <v>303</v>
      </c>
      <c r="J50" s="144" t="s">
        <v>304</v>
      </c>
      <c r="K50" s="119" t="str">
        <f>IFERROR(CONCATENATE(INDEX('8- Politicas de admiistracion '!$B$16:$F$53,MATCH('5-. Identificación de Riesgos'!J50,'8- Politicas de admiistracion '!$C$16:$C$54,0),1)," - ",L50),"")</f>
        <v>Moderado - 3</v>
      </c>
      <c r="L50" s="144">
        <f>IFERROR(VLOOKUP(INDEX('8- Politicas de admiistracion '!$B$16:$F$64,MATCH('5-. Identificación de Riesgos'!J50,'8- Politicas de admiistracion '!$C$16:$C$64,0),1),'8- Politicas de admiistracion '!$B$16:$F$64,5,FALSE),"")</f>
        <v>3</v>
      </c>
      <c r="M50" s="436" t="str">
        <f>IFERROR(CONCATENATE(INDEX('8- Politicas de admiistracion '!$B$16:$F$53,MATCH(ROUND(AVERAGE(L50:L59),0),'8- Politicas de admiistracion '!$F$16:$F$53,0),1)," - ",ROUND(AVERAGE(L50:L59),0)),"")</f>
        <v>Menor - 2</v>
      </c>
      <c r="N50" s="451" t="str">
        <f>IFERROR(CONCATENATE(VLOOKUP((LEFT(H50,LEN(H50)-4)&amp;LEFT(M50,LEN(M50)-4)),'9- Matriz de Calor '!$D$18:$E$42,2,0)," - ",RIGHT(H50,1)*RIGHT(M50,1)),"")</f>
        <v>Bajo - 2</v>
      </c>
      <c r="O50" s="454">
        <f>RIGHT(H50,1)*RIGHT(M50,1)</f>
        <v>2</v>
      </c>
      <c r="P50" s="18"/>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row>
    <row r="51" spans="1:267" s="22" customFormat="1" ht="30">
      <c r="A51" s="459"/>
      <c r="B51" s="454"/>
      <c r="C51" s="454"/>
      <c r="D51" s="218" t="s">
        <v>337</v>
      </c>
      <c r="E51" s="462"/>
      <c r="F51" s="460"/>
      <c r="G51" s="464"/>
      <c r="H51" s="437"/>
      <c r="I51" s="119" t="s">
        <v>306</v>
      </c>
      <c r="J51" s="147" t="s">
        <v>307</v>
      </c>
      <c r="K51" s="119" t="str">
        <f>IFERROR(CONCATENATE(INDEX('8- Politicas de admiistracion '!$B$16:$F$53,MATCH('5-. Identificación de Riesgos'!J51,'8- Politicas de admiistracion '!$C$16:$C$54,0),1)," - ",L51),"")</f>
        <v>Leve - 1</v>
      </c>
      <c r="L51" s="147">
        <f>IFERROR(VLOOKUP(INDEX('8- Politicas de admiistracion '!$B$16:$F$64,MATCH('5-. Identificación de Riesgos'!J51,'8- Politicas de admiistracion '!$C$16:$C$64,0),1),'8- Politicas de admiistracion '!$B$16:$F$64,5,FALSE),"")</f>
        <v>1</v>
      </c>
      <c r="M51" s="437"/>
      <c r="N51" s="452"/>
      <c r="O51" s="454"/>
      <c r="P51" s="18"/>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c r="IX51" s="17"/>
      <c r="IY51" s="17"/>
      <c r="IZ51" s="17"/>
      <c r="JA51" s="17"/>
      <c r="JB51" s="17"/>
      <c r="JC51" s="17"/>
      <c r="JD51" s="17"/>
      <c r="JE51" s="17"/>
      <c r="JF51" s="17"/>
      <c r="JG51" s="17"/>
    </row>
    <row r="52" spans="1:267" s="22" customFormat="1" ht="30" customHeight="1">
      <c r="A52" s="459"/>
      <c r="B52" s="454"/>
      <c r="C52" s="454"/>
      <c r="D52" s="219" t="s">
        <v>338</v>
      </c>
      <c r="E52" s="462"/>
      <c r="F52" s="460"/>
      <c r="G52" s="464"/>
      <c r="H52" s="437"/>
      <c r="I52" s="119"/>
      <c r="J52" s="147"/>
      <c r="K52" s="119" t="str">
        <f>IFERROR(CONCATENATE(INDEX('8- Politicas de admiistracion '!$B$16:$F$53,MATCH('5-. Identificación de Riesgos'!J52,'8- Politicas de admiistracion '!$C$16:$C$54,0),1)," - ",L52),"")</f>
        <v/>
      </c>
      <c r="L52" s="147" t="str">
        <f>IFERROR(VLOOKUP(INDEX('8- Politicas de admiistracion '!$B$16:$F$64,MATCH('5-. Identificación de Riesgos'!J52,'8- Politicas de admiistracion '!$C$16:$C$64,0),1),'8- Politicas de admiistracion '!$B$16:$F$64,5,FALSE),"")</f>
        <v/>
      </c>
      <c r="M52" s="437"/>
      <c r="N52" s="452"/>
      <c r="O52" s="454"/>
      <c r="P52" s="18"/>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row>
    <row r="53" spans="1:267" s="22" customFormat="1" ht="45">
      <c r="A53" s="459"/>
      <c r="B53" s="454"/>
      <c r="C53" s="454"/>
      <c r="D53" s="219" t="s">
        <v>339</v>
      </c>
      <c r="E53" s="462"/>
      <c r="F53" s="460"/>
      <c r="G53" s="464"/>
      <c r="H53" s="437"/>
      <c r="I53" s="119"/>
      <c r="J53" s="147"/>
      <c r="K53" s="119" t="str">
        <f>IFERROR(CONCATENATE(INDEX('8- Politicas de admiistracion '!$B$16:$F$53,MATCH('5-. Identificación de Riesgos'!J53,'8- Politicas de admiistracion '!$C$16:$C$54,0),1)," - ",L53),"")</f>
        <v/>
      </c>
      <c r="L53" s="147" t="str">
        <f>IFERROR(VLOOKUP(INDEX('8- Politicas de admiistracion '!$B$16:$F$64,MATCH('5-. Identificación de Riesgos'!J53,'8- Politicas de admiistracion '!$C$16:$C$64,0),1),'8- Politicas de admiistracion '!$B$16:$F$64,5,FALSE),"")</f>
        <v/>
      </c>
      <c r="M53" s="437"/>
      <c r="N53" s="452"/>
      <c r="O53" s="454"/>
      <c r="P53" s="18"/>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c r="JA53" s="17"/>
      <c r="JB53" s="17"/>
      <c r="JC53" s="17"/>
      <c r="JD53" s="17"/>
      <c r="JE53" s="17"/>
      <c r="JF53" s="17"/>
      <c r="JG53" s="17"/>
    </row>
    <row r="54" spans="1:267" s="22" customFormat="1" ht="72" customHeight="1">
      <c r="A54" s="459"/>
      <c r="B54" s="454"/>
      <c r="C54" s="454"/>
      <c r="D54" s="219"/>
      <c r="E54" s="462"/>
      <c r="F54" s="460"/>
      <c r="G54" s="464"/>
      <c r="H54" s="437"/>
      <c r="I54" s="119"/>
      <c r="J54" s="147"/>
      <c r="K54" s="119" t="str">
        <f>IFERROR(CONCATENATE(INDEX('8- Politicas de admiistracion '!$B$16:$F$53,MATCH('5-. Identificación de Riesgos'!J54,'8- Politicas de admiistracion '!$C$16:$C$54,0),1)," - ",L54),"")</f>
        <v/>
      </c>
      <c r="L54" s="147" t="str">
        <f>IFERROR(VLOOKUP(INDEX('8- Politicas de admiistracion '!$B$16:$F$64,MATCH('5-. Identificación de Riesgos'!J54,'8- Politicas de admiistracion '!$C$16:$C$64,0),1),'8- Politicas de admiistracion '!$B$16:$F$64,5,FALSE),"")</f>
        <v/>
      </c>
      <c r="M54" s="437"/>
      <c r="N54" s="452"/>
      <c r="O54" s="454"/>
      <c r="P54" s="18"/>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row>
    <row r="55" spans="1:267" s="22" customFormat="1" ht="16.5">
      <c r="A55" s="459"/>
      <c r="B55" s="454"/>
      <c r="C55" s="454"/>
      <c r="D55" s="219"/>
      <c r="E55" s="462"/>
      <c r="F55" s="460"/>
      <c r="G55" s="464"/>
      <c r="H55" s="437"/>
      <c r="I55" s="119"/>
      <c r="J55" s="147"/>
      <c r="K55" s="119" t="str">
        <f>IFERROR(CONCATENATE(INDEX('8- Politicas de admiistracion '!$B$16:$F$53,MATCH('5-. Identificación de Riesgos'!J55,'8- Politicas de admiistracion '!$C$16:$C$54,0),1)," - ",L55),"")</f>
        <v/>
      </c>
      <c r="L55" s="147" t="str">
        <f>IFERROR(VLOOKUP(INDEX('8- Politicas de admiistracion '!$B$16:$F$64,MATCH('5-. Identificación de Riesgos'!J55,'8- Politicas de admiistracion '!$C$16:$C$64,0),1),'8- Politicas de admiistracion '!$B$16:$F$64,5,FALSE),"")</f>
        <v/>
      </c>
      <c r="M55" s="437"/>
      <c r="N55" s="452"/>
      <c r="O55" s="454"/>
      <c r="P55" s="18"/>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c r="IV55" s="17"/>
      <c r="IW55" s="17"/>
      <c r="IX55" s="17"/>
      <c r="IY55" s="17"/>
      <c r="IZ55" s="17"/>
      <c r="JA55" s="17"/>
      <c r="JB55" s="17"/>
      <c r="JC55" s="17"/>
      <c r="JD55" s="17"/>
      <c r="JE55" s="17"/>
      <c r="JF55" s="17"/>
      <c r="JG55" s="17"/>
    </row>
    <row r="56" spans="1:267" s="22" customFormat="1" ht="30" customHeight="1">
      <c r="A56" s="459"/>
      <c r="B56" s="454"/>
      <c r="C56" s="454"/>
      <c r="D56" s="219"/>
      <c r="E56" s="462"/>
      <c r="F56" s="460"/>
      <c r="G56" s="464"/>
      <c r="H56" s="437"/>
      <c r="I56" s="119"/>
      <c r="J56" s="147"/>
      <c r="K56" s="119" t="str">
        <f>IFERROR(CONCATENATE(INDEX('8- Politicas de admiistracion '!$B$16:$F$53,MATCH('5-. Identificación de Riesgos'!J56,'8- Politicas de admiistracion '!$C$16:$C$54,0),1)," - ",L56),"")</f>
        <v/>
      </c>
      <c r="L56" s="150" t="str">
        <f>IFERROR(VLOOKUP(INDEX('8- Politicas de admiistracion '!$B$16:$F$64,MATCH('5-. Identificación de Riesgos'!J56,'8- Politicas de admiistracion '!$C$16:$C$64,0),1),'8- Politicas de admiistracion '!$B$16:$F$64,5,FALSE),"")</f>
        <v/>
      </c>
      <c r="M56" s="437"/>
      <c r="N56" s="452"/>
      <c r="O56" s="454"/>
      <c r="P56" s="18"/>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c r="IW56" s="17"/>
      <c r="IX56" s="17"/>
      <c r="IY56" s="17"/>
      <c r="IZ56" s="17"/>
      <c r="JA56" s="17"/>
      <c r="JB56" s="17"/>
      <c r="JC56" s="17"/>
      <c r="JD56" s="17"/>
      <c r="JE56" s="17"/>
      <c r="JF56" s="17"/>
      <c r="JG56" s="17"/>
    </row>
    <row r="57" spans="1:267" s="22" customFormat="1" ht="16.5">
      <c r="A57" s="459"/>
      <c r="B57" s="454"/>
      <c r="C57" s="454"/>
      <c r="D57" s="219"/>
      <c r="E57" s="462"/>
      <c r="F57" s="460"/>
      <c r="G57" s="464"/>
      <c r="H57" s="437"/>
      <c r="I57" s="119"/>
      <c r="J57" s="147"/>
      <c r="K57" s="119" t="str">
        <f>IFERROR(CONCATENATE(INDEX('8- Politicas de admiistracion '!$B$16:$F$53,MATCH('5-. Identificación de Riesgos'!J57,'8- Politicas de admiistracion '!$C$16:$C$54,0),1)," - ",L57),"")</f>
        <v/>
      </c>
      <c r="L57" s="150" t="str">
        <f>IFERROR(VLOOKUP(INDEX('8- Politicas de admiistracion '!$B$16:$F$64,MATCH('5-. Identificación de Riesgos'!J57,'8- Politicas de admiistracion '!$C$16:$C$64,0),1),'8- Politicas de admiistracion '!$B$16:$F$64,5,FALSE),"")</f>
        <v/>
      </c>
      <c r="M57" s="437"/>
      <c r="N57" s="452"/>
      <c r="O57" s="454"/>
      <c r="P57" s="18"/>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c r="IX57" s="17"/>
      <c r="IY57" s="17"/>
      <c r="IZ57" s="17"/>
      <c r="JA57" s="17"/>
      <c r="JB57" s="17"/>
      <c r="JC57" s="17"/>
      <c r="JD57" s="17"/>
      <c r="JE57" s="17"/>
      <c r="JF57" s="17"/>
      <c r="JG57" s="17"/>
    </row>
    <row r="58" spans="1:267" s="22" customFormat="1" ht="48" customHeight="1">
      <c r="A58" s="459"/>
      <c r="B58" s="454"/>
      <c r="C58" s="454"/>
      <c r="D58" s="219"/>
      <c r="E58" s="462"/>
      <c r="F58" s="460"/>
      <c r="G58" s="464"/>
      <c r="H58" s="437"/>
      <c r="I58" s="119"/>
      <c r="J58" s="147"/>
      <c r="K58" s="119" t="str">
        <f>IFERROR(CONCATENATE(INDEX('8- Politicas de admiistracion '!$B$16:$F$53,MATCH('5-. Identificación de Riesgos'!J58,'8- Politicas de admiistracion '!$C$16:$C$54,0),1)," - ",L58),"")</f>
        <v/>
      </c>
      <c r="L58" s="150" t="str">
        <f>IFERROR(VLOOKUP(INDEX('8- Politicas de admiistracion '!$B$16:$F$64,MATCH('5-. Identificación de Riesgos'!J58,'8- Politicas de admiistracion '!$C$16:$C$64,0),1),'8- Politicas de admiistracion '!$B$16:$F$64,5,FALSE),"")</f>
        <v/>
      </c>
      <c r="M58" s="437"/>
      <c r="N58" s="452"/>
      <c r="O58" s="454"/>
      <c r="P58" s="18"/>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c r="IW58" s="17"/>
      <c r="IX58" s="17"/>
      <c r="IY58" s="17"/>
      <c r="IZ58" s="17"/>
      <c r="JA58" s="17"/>
      <c r="JB58" s="17"/>
      <c r="JC58" s="17"/>
      <c r="JD58" s="17"/>
      <c r="JE58" s="17"/>
      <c r="JF58" s="17"/>
      <c r="JG58" s="17"/>
    </row>
    <row r="59" spans="1:267" s="22" customFormat="1" ht="36.75" customHeight="1">
      <c r="A59" s="459"/>
      <c r="B59" s="454"/>
      <c r="C59" s="454"/>
      <c r="D59" s="219"/>
      <c r="E59" s="462"/>
      <c r="F59" s="461"/>
      <c r="G59" s="465"/>
      <c r="H59" s="438"/>
      <c r="I59" s="152"/>
      <c r="J59" s="160"/>
      <c r="K59" s="119" t="str">
        <f>IFERROR(CONCATENATE(INDEX('8- Politicas de admiistracion '!$B$16:$F$53,MATCH('5-. Identificación de Riesgos'!J59,'8- Politicas de admiistracion '!$C$16:$C$54,0),1)," - ",L59),"")</f>
        <v/>
      </c>
      <c r="L59" s="150" t="str">
        <f>IFERROR(VLOOKUP(INDEX('8- Politicas de admiistracion '!$B$16:$F$64,MATCH('5-. Identificación de Riesgos'!J59,'8- Politicas de admiistracion '!$C$16:$C$64,0),1),'8- Politicas de admiistracion '!$B$16:$F$64,5,FALSE),"")</f>
        <v/>
      </c>
      <c r="M59" s="438"/>
      <c r="N59" s="453"/>
      <c r="O59" s="454"/>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row>
  </sheetData>
  <mergeCells count="73">
    <mergeCell ref="A1:C2"/>
    <mergeCell ref="A4:C4"/>
    <mergeCell ref="A8:A9"/>
    <mergeCell ref="B8:B9"/>
    <mergeCell ref="E8:E9"/>
    <mergeCell ref="D4:O4"/>
    <mergeCell ref="O8:O9"/>
    <mergeCell ref="N8:N9"/>
    <mergeCell ref="N7:O7"/>
    <mergeCell ref="K8:K9"/>
    <mergeCell ref="M8:M9"/>
    <mergeCell ref="I7:M7"/>
    <mergeCell ref="F8:F9"/>
    <mergeCell ref="A5:C5"/>
    <mergeCell ref="L8:L9"/>
    <mergeCell ref="D5:N5"/>
    <mergeCell ref="A10:A19"/>
    <mergeCell ref="A6:C6"/>
    <mergeCell ref="I8:I9"/>
    <mergeCell ref="G8:G9"/>
    <mergeCell ref="H8:H9"/>
    <mergeCell ref="E7:H7"/>
    <mergeCell ref="D7:D9"/>
    <mergeCell ref="B10:B19"/>
    <mergeCell ref="C10:C19"/>
    <mergeCell ref="E10:E19"/>
    <mergeCell ref="F10:F19"/>
    <mergeCell ref="G10:G19"/>
    <mergeCell ref="H10:H19"/>
    <mergeCell ref="A20:A29"/>
    <mergeCell ref="C20:C29"/>
    <mergeCell ref="B20:B29"/>
    <mergeCell ref="F30:F39"/>
    <mergeCell ref="H20:H29"/>
    <mergeCell ref="E20:E29"/>
    <mergeCell ref="F20:F29"/>
    <mergeCell ref="G20:G29"/>
    <mergeCell ref="B30:B39"/>
    <mergeCell ref="C30:C39"/>
    <mergeCell ref="A30:A39"/>
    <mergeCell ref="E30:E39"/>
    <mergeCell ref="G30:G39"/>
    <mergeCell ref="H30:H39"/>
    <mergeCell ref="B50:B59"/>
    <mergeCell ref="A50:A59"/>
    <mergeCell ref="F50:F59"/>
    <mergeCell ref="H50:H59"/>
    <mergeCell ref="C50:C59"/>
    <mergeCell ref="E50:E59"/>
    <mergeCell ref="G50:G59"/>
    <mergeCell ref="O10:O19"/>
    <mergeCell ref="N50:N59"/>
    <mergeCell ref="O50:O59"/>
    <mergeCell ref="M50:M59"/>
    <mergeCell ref="O20:O29"/>
    <mergeCell ref="O30:O39"/>
    <mergeCell ref="N30:N39"/>
    <mergeCell ref="M20:M29"/>
    <mergeCell ref="M10:M19"/>
    <mergeCell ref="N10:N19"/>
    <mergeCell ref="N20:N29"/>
    <mergeCell ref="N40:N49"/>
    <mergeCell ref="O40:O49"/>
    <mergeCell ref="Q40:V49"/>
    <mergeCell ref="G40:G49"/>
    <mergeCell ref="M30:M39"/>
    <mergeCell ref="A40:A49"/>
    <mergeCell ref="B40:B49"/>
    <mergeCell ref="C40:C49"/>
    <mergeCell ref="E40:E49"/>
    <mergeCell ref="F40:F49"/>
    <mergeCell ref="H40:H49"/>
    <mergeCell ref="M40:M49"/>
  </mergeCells>
  <conditionalFormatting sqref="H10">
    <cfRule type="containsText" dxfId="421" priority="122" operator="containsText" text="Muy Baja">
      <formula>NOT(ISERROR(SEARCH("Muy Baja",H10)))</formula>
    </cfRule>
    <cfRule type="containsText" dxfId="420" priority="123" operator="containsText" text="Baja">
      <formula>NOT(ISERROR(SEARCH("Baja",H10)))</formula>
    </cfRule>
    <cfRule type="containsText" dxfId="419" priority="124" operator="containsText" text="Muy Alta">
      <formula>NOT(ISERROR(SEARCH("Muy Alta",H10)))</formula>
    </cfRule>
    <cfRule type="containsText" dxfId="418" priority="126" operator="containsText" text="Alta">
      <formula>NOT(ISERROR(SEARCH("Alta",H10)))</formula>
    </cfRule>
    <cfRule type="containsText" dxfId="417" priority="127" operator="containsText" text="Media">
      <formula>NOT(ISERROR(SEARCH("Media",H10)))</formula>
    </cfRule>
    <cfRule type="containsText" dxfId="416" priority="128" operator="containsText" text="Media">
      <formula>NOT(ISERROR(SEARCH("Media",H10)))</formula>
    </cfRule>
    <cfRule type="containsText" dxfId="415" priority="129" operator="containsText" text="Media">
      <formula>NOT(ISERROR(SEARCH("Media",H10)))</formula>
    </cfRule>
    <cfRule type="containsText" dxfId="414" priority="130" operator="containsText" text="Muy Baja">
      <formula>NOT(ISERROR(SEARCH("Muy Baja",H10)))</formula>
    </cfRule>
    <cfRule type="containsText" dxfId="413" priority="131" operator="containsText" text="Baja">
      <formula>NOT(ISERROR(SEARCH("Baja",H10)))</formula>
    </cfRule>
    <cfRule type="containsText" dxfId="412" priority="132" operator="containsText" text="Muy Baja">
      <formula>NOT(ISERROR(SEARCH("Muy Baja",H10)))</formula>
    </cfRule>
    <cfRule type="containsText" dxfId="411" priority="133" operator="containsText" text="Muy Baja">
      <formula>NOT(ISERROR(SEARCH("Muy Baja",H10)))</formula>
    </cfRule>
    <cfRule type="containsText" dxfId="410" priority="134" operator="containsText" text="Muy Baja">
      <formula>NOT(ISERROR(SEARCH("Muy Baja",H10)))</formula>
    </cfRule>
    <cfRule type="containsText" dxfId="409" priority="135" operator="containsText" text="Muy Baja'Tabla probabilidad'!">
      <formula>NOT(ISERROR(SEARCH("Muy Baja'Tabla probabilidad'!",H10)))</formula>
    </cfRule>
    <cfRule type="containsText" dxfId="408" priority="136" operator="containsText" text="Muy bajo">
      <formula>NOT(ISERROR(SEARCH("Muy bajo",H10)))</formula>
    </cfRule>
    <cfRule type="containsText" dxfId="407" priority="137" operator="containsText" text="Alta">
      <formula>NOT(ISERROR(SEARCH("Alta",H10)))</formula>
    </cfRule>
    <cfRule type="containsText" dxfId="406" priority="138" operator="containsText" text="Media">
      <formula>NOT(ISERROR(SEARCH("Media",H10)))</formula>
    </cfRule>
    <cfRule type="containsText" dxfId="405" priority="139" operator="containsText" text="Baja">
      <formula>NOT(ISERROR(SEARCH("Baja",H10)))</formula>
    </cfRule>
    <cfRule type="containsText" dxfId="404" priority="140" operator="containsText" text="Muy baja">
      <formula>NOT(ISERROR(SEARCH("Muy baja",H10)))</formula>
    </cfRule>
    <cfRule type="cellIs" dxfId="403" priority="143" operator="between">
      <formula>1</formula>
      <formula>2</formula>
    </cfRule>
    <cfRule type="cellIs" dxfId="402" priority="144" operator="between">
      <formula>0</formula>
      <formula>2</formula>
    </cfRule>
  </conditionalFormatting>
  <conditionalFormatting sqref="H20:H21 H30 H40">
    <cfRule type="containsText" dxfId="401" priority="772" operator="containsText" text="Muy Baja">
      <formula>NOT(ISERROR(SEARCH("Muy Baja",H20)))</formula>
    </cfRule>
    <cfRule type="containsText" dxfId="400" priority="773" operator="containsText" text="Baja">
      <formula>NOT(ISERROR(SEARCH("Baja",H20)))</formula>
    </cfRule>
    <cfRule type="containsText" dxfId="399" priority="774" operator="containsText" text="Muy Alta">
      <formula>NOT(ISERROR(SEARCH("Muy Alta",H20)))</formula>
    </cfRule>
    <cfRule type="containsText" dxfId="398" priority="776" operator="containsText" text="Alta">
      <formula>NOT(ISERROR(SEARCH("Alta",H20)))</formula>
    </cfRule>
    <cfRule type="containsText" dxfId="397" priority="777" operator="containsText" text="Media">
      <formula>NOT(ISERROR(SEARCH("Media",H20)))</formula>
    </cfRule>
    <cfRule type="containsText" dxfId="396" priority="778" operator="containsText" text="Media">
      <formula>NOT(ISERROR(SEARCH("Media",H20)))</formula>
    </cfRule>
    <cfRule type="containsText" dxfId="395" priority="779" operator="containsText" text="Media">
      <formula>NOT(ISERROR(SEARCH("Media",H20)))</formula>
    </cfRule>
    <cfRule type="containsText" dxfId="394" priority="780" operator="containsText" text="Muy Baja">
      <formula>NOT(ISERROR(SEARCH("Muy Baja",H20)))</formula>
    </cfRule>
    <cfRule type="containsText" dxfId="393" priority="781" operator="containsText" text="Baja">
      <formula>NOT(ISERROR(SEARCH("Baja",H20)))</formula>
    </cfRule>
    <cfRule type="containsText" dxfId="392" priority="782" operator="containsText" text="Muy Baja">
      <formula>NOT(ISERROR(SEARCH("Muy Baja",H20)))</formula>
    </cfRule>
    <cfRule type="containsText" dxfId="391" priority="783" operator="containsText" text="Muy Baja">
      <formula>NOT(ISERROR(SEARCH("Muy Baja",H20)))</formula>
    </cfRule>
    <cfRule type="containsText" dxfId="390" priority="784" operator="containsText" text="Muy Baja">
      <formula>NOT(ISERROR(SEARCH("Muy Baja",H20)))</formula>
    </cfRule>
    <cfRule type="containsText" dxfId="389" priority="785" operator="containsText" text="Muy Baja'Tabla probabilidad'!">
      <formula>NOT(ISERROR(SEARCH("Muy Baja'Tabla probabilidad'!",H20)))</formula>
    </cfRule>
    <cfRule type="containsText" dxfId="388" priority="786" operator="containsText" text="Muy bajo">
      <formula>NOT(ISERROR(SEARCH("Muy bajo",H20)))</formula>
    </cfRule>
    <cfRule type="containsText" dxfId="387" priority="787" operator="containsText" text="Alta">
      <formula>NOT(ISERROR(SEARCH("Alta",H20)))</formula>
    </cfRule>
    <cfRule type="containsText" dxfId="386" priority="788" operator="containsText" text="Media">
      <formula>NOT(ISERROR(SEARCH("Media",H20)))</formula>
    </cfRule>
    <cfRule type="containsText" dxfId="385" priority="789" operator="containsText" text="Baja">
      <formula>NOT(ISERROR(SEARCH("Baja",H20)))</formula>
    </cfRule>
    <cfRule type="containsText" dxfId="384" priority="790" operator="containsText" text="Muy baja">
      <formula>NOT(ISERROR(SEARCH("Muy baja",H20)))</formula>
    </cfRule>
    <cfRule type="cellIs" dxfId="383" priority="793" operator="between">
      <formula>1</formula>
      <formula>2</formula>
    </cfRule>
    <cfRule type="cellIs" dxfId="382" priority="794" operator="between">
      <formula>0</formula>
      <formula>2</formula>
    </cfRule>
  </conditionalFormatting>
  <conditionalFormatting sqref="H50">
    <cfRule type="containsText" dxfId="381" priority="67" operator="containsText" text="Muy Baja">
      <formula>NOT(ISERROR(SEARCH("Muy Baja",H50)))</formula>
    </cfRule>
    <cfRule type="containsText" dxfId="380" priority="68" operator="containsText" text="Baja">
      <formula>NOT(ISERROR(SEARCH("Baja",H50)))</formula>
    </cfRule>
    <cfRule type="containsText" dxfId="379" priority="69" operator="containsText" text="Muy Alta">
      <formula>NOT(ISERROR(SEARCH("Muy Alta",H50)))</formula>
    </cfRule>
    <cfRule type="containsText" dxfId="378" priority="70" operator="containsText" text="Alta">
      <formula>NOT(ISERROR(SEARCH("Alta",H50)))</formula>
    </cfRule>
    <cfRule type="containsText" dxfId="377" priority="71" operator="containsText" text="Media">
      <formula>NOT(ISERROR(SEARCH("Media",H50)))</formula>
    </cfRule>
    <cfRule type="containsText" dxfId="376" priority="72" operator="containsText" text="Media">
      <formula>NOT(ISERROR(SEARCH("Media",H50)))</formula>
    </cfRule>
    <cfRule type="containsText" dxfId="375" priority="73" operator="containsText" text="Media">
      <formula>NOT(ISERROR(SEARCH("Media",H50)))</formula>
    </cfRule>
    <cfRule type="containsText" dxfId="374" priority="74" operator="containsText" text="Muy Baja">
      <formula>NOT(ISERROR(SEARCH("Muy Baja",H50)))</formula>
    </cfRule>
    <cfRule type="containsText" dxfId="373" priority="75" operator="containsText" text="Baja">
      <formula>NOT(ISERROR(SEARCH("Baja",H50)))</formula>
    </cfRule>
    <cfRule type="containsText" dxfId="372" priority="76" operator="containsText" text="Muy Baja">
      <formula>NOT(ISERROR(SEARCH("Muy Baja",H50)))</formula>
    </cfRule>
    <cfRule type="containsText" dxfId="371" priority="77" operator="containsText" text="Muy Baja">
      <formula>NOT(ISERROR(SEARCH("Muy Baja",H50)))</formula>
    </cfRule>
    <cfRule type="containsText" dxfId="370" priority="78" operator="containsText" text="Muy Baja">
      <formula>NOT(ISERROR(SEARCH("Muy Baja",H50)))</formula>
    </cfRule>
    <cfRule type="containsText" dxfId="369" priority="79" operator="containsText" text="Muy Baja'Tabla probabilidad'!">
      <formula>NOT(ISERROR(SEARCH("Muy Baja'Tabla probabilidad'!",H50)))</formula>
    </cfRule>
    <cfRule type="containsText" dxfId="368" priority="80" operator="containsText" text="Muy bajo">
      <formula>NOT(ISERROR(SEARCH("Muy bajo",H50)))</formula>
    </cfRule>
    <cfRule type="containsText" dxfId="367" priority="81" operator="containsText" text="Alta">
      <formula>NOT(ISERROR(SEARCH("Alta",H50)))</formula>
    </cfRule>
    <cfRule type="containsText" dxfId="366" priority="82" operator="containsText" text="Media">
      <formula>NOT(ISERROR(SEARCH("Media",H50)))</formula>
    </cfRule>
    <cfRule type="containsText" dxfId="365" priority="83" operator="containsText" text="Baja">
      <formula>NOT(ISERROR(SEARCH("Baja",H50)))</formula>
    </cfRule>
    <cfRule type="containsText" dxfId="364" priority="84" operator="containsText" text="Muy baja">
      <formula>NOT(ISERROR(SEARCH("Muy baja",H50)))</formula>
    </cfRule>
    <cfRule type="cellIs" dxfId="363" priority="87" operator="between">
      <formula>1</formula>
      <formula>2</formula>
    </cfRule>
    <cfRule type="cellIs" dxfId="362" priority="88" operator="between">
      <formula>0</formula>
      <formula>2</formula>
    </cfRule>
  </conditionalFormatting>
  <conditionalFormatting sqref="K36:K59">
    <cfRule type="containsText" dxfId="361" priority="27" operator="containsText" text="Catastrófico">
      <formula>NOT(ISERROR(SEARCH("Catastrófico",K36)))</formula>
    </cfRule>
    <cfRule type="containsText" dxfId="360" priority="28" operator="containsText" text="Mayor">
      <formula>NOT(ISERROR(SEARCH("Mayor",K36)))</formula>
    </cfRule>
    <cfRule type="containsText" dxfId="359" priority="29" operator="containsText" text="Alta">
      <formula>NOT(ISERROR(SEARCH("Alta",K36)))</formula>
    </cfRule>
    <cfRule type="containsText" dxfId="358" priority="30" operator="containsText" text="Moderado">
      <formula>NOT(ISERROR(SEARCH("Moderado",K36)))</formula>
    </cfRule>
    <cfRule type="containsText" dxfId="357" priority="31" operator="containsText" text="Menor">
      <formula>NOT(ISERROR(SEARCH("Menor",K36)))</formula>
    </cfRule>
    <cfRule type="containsText" dxfId="356" priority="32" operator="containsText" text="Leve">
      <formula>NOT(ISERROR(SEARCH("Leve",K36)))</formula>
    </cfRule>
  </conditionalFormatting>
  <conditionalFormatting sqref="M10 K10:K34 M20:M21 M30 M40">
    <cfRule type="containsText" dxfId="355" priority="766" operator="containsText" text="Catastrófico">
      <formula>NOT(ISERROR(SEARCH("Catastrófico",K10)))</formula>
    </cfRule>
    <cfRule type="containsText" dxfId="354" priority="767" operator="containsText" text="Mayor">
      <formula>NOT(ISERROR(SEARCH("Mayor",K10)))</formula>
    </cfRule>
    <cfRule type="containsText" dxfId="353" priority="768" operator="containsText" text="Alta">
      <formula>NOT(ISERROR(SEARCH("Alta",K10)))</formula>
    </cfRule>
    <cfRule type="containsText" dxfId="352" priority="769" operator="containsText" text="Moderado">
      <formula>NOT(ISERROR(SEARCH("Moderado",K10)))</formula>
    </cfRule>
    <cfRule type="containsText" dxfId="351" priority="770" operator="containsText" text="Menor">
      <formula>NOT(ISERROR(SEARCH("Menor",K10)))</formula>
    </cfRule>
    <cfRule type="containsText" dxfId="350" priority="771" operator="containsText" text="Leve">
      <formula>NOT(ISERROR(SEARCH("Leve",K10)))</formula>
    </cfRule>
  </conditionalFormatting>
  <conditionalFormatting sqref="M50">
    <cfRule type="containsText" dxfId="349" priority="17" operator="containsText" text="Catastrófico">
      <formula>NOT(ISERROR(SEARCH("Catastrófico",M50)))</formula>
    </cfRule>
    <cfRule type="containsText" dxfId="348" priority="18" operator="containsText" text="Mayor">
      <formula>NOT(ISERROR(SEARCH("Mayor",M50)))</formula>
    </cfRule>
    <cfRule type="containsText" dxfId="347" priority="19" operator="containsText" text="Alta">
      <formula>NOT(ISERROR(SEARCH("Alta",M50)))</formula>
    </cfRule>
    <cfRule type="containsText" dxfId="346" priority="20" operator="containsText" text="Moderado">
      <formula>NOT(ISERROR(SEARCH("Moderado",M50)))</formula>
    </cfRule>
    <cfRule type="containsText" dxfId="345" priority="21" operator="containsText" text="Menor">
      <formula>NOT(ISERROR(SEARCH("Menor",M50)))</formula>
    </cfRule>
    <cfRule type="containsText" dxfId="344" priority="22" operator="containsText" text="Leve">
      <formula>NOT(ISERROR(SEARCH("Leve",M50)))</formula>
    </cfRule>
  </conditionalFormatting>
  <conditionalFormatting sqref="N8:O8">
    <cfRule type="containsText" dxfId="343" priority="748" operator="containsText" text="3- Moderado">
      <formula>NOT(ISERROR(SEARCH("3- Moderado",N8)))</formula>
    </cfRule>
    <cfRule type="containsText" dxfId="342" priority="749" operator="containsText" text="6- Moderado">
      <formula>NOT(ISERROR(SEARCH("6- Moderado",N8)))</formula>
    </cfRule>
    <cfRule type="containsText" dxfId="341" priority="750" operator="containsText" text="4- Moderado">
      <formula>NOT(ISERROR(SEARCH("4- Moderado",N8)))</formula>
    </cfRule>
    <cfRule type="containsText" dxfId="340" priority="751" operator="containsText" text="3- Bajo">
      <formula>NOT(ISERROR(SEARCH("3- Bajo",N8)))</formula>
    </cfRule>
    <cfRule type="containsText" dxfId="339" priority="752" operator="containsText" text="4- Bajo">
      <formula>NOT(ISERROR(SEARCH("4- Bajo",N8)))</formula>
    </cfRule>
    <cfRule type="containsText" dxfId="338" priority="753" operator="containsText" text="1- Bajo">
      <formula>NOT(ISERROR(SEARCH("1- Bajo",N8)))</formula>
    </cfRule>
  </conditionalFormatting>
  <conditionalFormatting sqref="N10:O10">
    <cfRule type="containsText" dxfId="337" priority="145" operator="containsText" text="Extremo">
      <formula>NOT(ISERROR(SEARCH("Extremo",N10)))</formula>
    </cfRule>
    <cfRule type="containsText" dxfId="336" priority="146" operator="containsText" text="Alto">
      <formula>NOT(ISERROR(SEARCH("Alto",N10)))</formula>
    </cfRule>
    <cfRule type="containsText" dxfId="335" priority="147" operator="containsText" text="Bajo">
      <formula>NOT(ISERROR(SEARCH("Bajo",N10)))</formula>
    </cfRule>
    <cfRule type="containsText" dxfId="334" priority="148" operator="containsText" text="Moderado">
      <formula>NOT(ISERROR(SEARCH("Moderado",N10)))</formula>
    </cfRule>
  </conditionalFormatting>
  <conditionalFormatting sqref="N20:O21 N30:O30 N40:O40">
    <cfRule type="containsText" dxfId="333" priority="1353" operator="containsText" text="Extremo">
      <formula>NOT(ISERROR(SEARCH("Extremo",N20)))</formula>
    </cfRule>
    <cfRule type="containsText" dxfId="332" priority="1354" operator="containsText" text="Alto">
      <formula>NOT(ISERROR(SEARCH("Alto",N20)))</formula>
    </cfRule>
    <cfRule type="containsText" dxfId="331" priority="1355" operator="containsText" text="Bajo">
      <formula>NOT(ISERROR(SEARCH("Bajo",N20)))</formula>
    </cfRule>
    <cfRule type="containsText" dxfId="330" priority="1356" operator="containsText" text="Moderado">
      <formula>NOT(ISERROR(SEARCH("Moderado",N20)))</formula>
    </cfRule>
  </conditionalFormatting>
  <conditionalFormatting sqref="N50:O50">
    <cfRule type="containsText" dxfId="329" priority="23" operator="containsText" text="Extremo">
      <formula>NOT(ISERROR(SEARCH("Extremo",N50)))</formula>
    </cfRule>
    <cfRule type="containsText" dxfId="328" priority="24" operator="containsText" text="Alto">
      <formula>NOT(ISERROR(SEARCH("Alto",N50)))</formula>
    </cfRule>
    <cfRule type="containsText" dxfId="327" priority="25" operator="containsText" text="Bajo">
      <formula>NOT(ISERROR(SEARCH("Bajo",N50)))</formula>
    </cfRule>
    <cfRule type="containsText" dxfId="326" priority="26" operator="containsText" text="Moderado">
      <formula>NOT(ISERROR(SEARCH("Moderado",N50)))</formula>
    </cfRule>
  </conditionalFormatting>
  <conditionalFormatting sqref="D40:D49">
    <cfRule type="containsText" dxfId="325" priority="1" operator="containsText" text="3- Moderado">
      <formula>NOT(ISERROR(SEARCH("3- Moderado",D40)))</formula>
    </cfRule>
    <cfRule type="containsText" dxfId="324" priority="2" operator="containsText" text="6- Moderado">
      <formula>NOT(ISERROR(SEARCH("6- Moderado",D40)))</formula>
    </cfRule>
    <cfRule type="containsText" dxfId="323" priority="3" operator="containsText" text="4- Moderado">
      <formula>NOT(ISERROR(SEARCH("4- Moderado",D40)))</formula>
    </cfRule>
    <cfRule type="containsText" dxfId="322" priority="4" operator="containsText" text="3- Bajo">
      <formula>NOT(ISERROR(SEARCH("3- Bajo",D40)))</formula>
    </cfRule>
    <cfRule type="containsText" dxfId="321" priority="5" operator="containsText" text="4- Bajo">
      <formula>NOT(ISERROR(SEARCH("4- Bajo",D40)))</formula>
    </cfRule>
    <cfRule type="containsText" dxfId="320" priority="6" operator="containsText" text="1- Bajo">
      <formula>NOT(ISERROR(SEARCH("1- Bajo",D40)))</formula>
    </cfRule>
  </conditionalFormatting>
  <pageMargins left="0.70866141732283472" right="0.70866141732283472" top="0.94488188976377963" bottom="0.94488188976377963" header="0.31496062992125984" footer="0.31496062992125984"/>
  <pageSetup paperSize="8" scale="8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41" operator="containsText" id="{FA3EBA7E-E248-4804-A507-9B0561E675B7}">
            <xm:f>NOT(ISERROR(SEARCH('8- Politicas de admiistracion '!$B$5,H10)))</xm:f>
            <xm:f>'8- Politicas de admiistracion '!$B$5</xm:f>
            <x14:dxf>
              <font>
                <color rgb="FF006100"/>
              </font>
              <fill>
                <patternFill>
                  <bgColor rgb="FFC6EFCE"/>
                </patternFill>
              </fill>
            </x14:dxf>
          </x14:cfRule>
          <x14:cfRule type="containsText" priority="142" operator="containsText" id="{49C37402-E481-4513-BEB3-3FA765064EA5}">
            <xm:f>NOT(ISERROR(SEARCH('8- Politicas de admiistracion '!$B$5,H10)))</xm:f>
            <xm:f>'8- Politicas de admiistracion '!$B$5</xm:f>
            <x14:dxf>
              <font>
                <color rgb="FF9C0006"/>
              </font>
              <fill>
                <patternFill>
                  <bgColor rgb="FFFFC7CE"/>
                </patternFill>
              </fill>
            </x14:dxf>
          </x14:cfRule>
          <xm:sqref>H10</xm:sqref>
        </x14:conditionalFormatting>
        <x14:conditionalFormatting xmlns:xm="http://schemas.microsoft.com/office/excel/2006/main">
          <x14:cfRule type="containsText" priority="791" operator="containsText" id="{D4158494-FAE5-4853-A580-52567E2FD023}">
            <xm:f>NOT(ISERROR(SEARCH('8- Politicas de admiistracion '!$B$5,H20)))</xm:f>
            <xm:f>'8- Politicas de admiistracion '!$B$5</xm:f>
            <x14:dxf>
              <font>
                <color rgb="FF006100"/>
              </font>
              <fill>
                <patternFill>
                  <bgColor rgb="FFC6EFCE"/>
                </patternFill>
              </fill>
            </x14:dxf>
          </x14:cfRule>
          <x14:cfRule type="containsText" priority="792" operator="containsText" id="{009A1948-254C-4020-A26D-7181B4E8E5DF}">
            <xm:f>NOT(ISERROR(SEARCH('8- Politicas de admiistracion '!$B$5,H20)))</xm:f>
            <xm:f>'8- Politicas de admiistracion '!$B$5</xm:f>
            <x14:dxf>
              <font>
                <color rgb="FF9C0006"/>
              </font>
              <fill>
                <patternFill>
                  <bgColor rgb="FFFFC7CE"/>
                </patternFill>
              </fill>
            </x14:dxf>
          </x14:cfRule>
          <xm:sqref>H20:H21 H30 H40</xm:sqref>
        </x14:conditionalFormatting>
        <x14:conditionalFormatting xmlns:xm="http://schemas.microsoft.com/office/excel/2006/main">
          <x14:cfRule type="containsText" priority="85" operator="containsText" id="{21E865DF-16FB-4AC3-A3DD-A00AFF65A188}">
            <xm:f>NOT(ISERROR(SEARCH('8- Politicas de admiistracion '!$B$5,H50)))</xm:f>
            <xm:f>'8- Politicas de admiistracion '!$B$5</xm:f>
            <x14:dxf>
              <font>
                <color rgb="FF006100"/>
              </font>
              <fill>
                <patternFill>
                  <bgColor rgb="FFC6EFCE"/>
                </patternFill>
              </fill>
            </x14:dxf>
          </x14:cfRule>
          <x14:cfRule type="containsText" priority="86" operator="containsText" id="{737D2820-B329-4885-8D88-455EFB465211}">
            <xm:f>NOT(ISERROR(SEARCH('8- Politicas de admiistracion '!$B$5,H50)))</xm:f>
            <xm:f>'8- Politicas de admiistracion '!$B$5</xm:f>
            <x14:dxf>
              <font>
                <color rgb="FF9C0006"/>
              </font>
              <fill>
                <patternFill>
                  <bgColor rgb="FFFFC7CE"/>
                </patternFill>
              </fill>
            </x14:dxf>
          </x14:cfRule>
          <xm:sqref>H50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Politicas de admiistracion '!$I$17:$I$22</xm:f>
          </x14:formula1>
          <xm:sqref>I10:I59</xm:sqref>
        </x14:dataValidation>
        <x14:dataValidation type="list" allowBlank="1" showInputMessage="1" showErrorMessage="1" xr:uid="{00000000-0002-0000-0500-000001000000}">
          <x14:formula1>
            <xm:f>IF(I10='8- Politicas de admiistracion '!$C$16,'8- Politicas de admiistracion '!$C$17:$C$21,IF(I10='8- Politicas de admiistracion '!$C$24,'8- Politicas de admiistracion '!$C$25:$C$29,IF(I10='8- Politicas de admiistracion '!$C$32,'8- Politicas de admiistracion '!$C$33:$C$37,IF(I10='8- Politicas de admiistracion '!$C$40,'8- Politicas de admiistracion '!$C$41:$C$45,IF(I10='8- Politicas de admiistracion '!$C$48,'8- Politicas de admiistracion '!$C$49:$C$53,IF(I10='8- Politicas de admiistracion '!$C$56,'8- Politicas de admiistracion '!$C$57:$C$61))))))</xm:f>
          </x14:formula1>
          <xm:sqref>J10:J59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4" tint="-0.249977111117893"/>
  </sheetPr>
  <dimension ref="A1:JR60"/>
  <sheetViews>
    <sheetView zoomScale="90" zoomScaleNormal="90" workbookViewId="0">
      <selection activeCell="M40" sqref="M40:Q40"/>
    </sheetView>
  </sheetViews>
  <sheetFormatPr baseColWidth="10" defaultColWidth="11.42578125" defaultRowHeight="12.75"/>
  <cols>
    <col min="1" max="1" width="7" style="15" customWidth="1"/>
    <col min="2" max="2" width="35.85546875" style="15" customWidth="1"/>
    <col min="3" max="3" width="37.28515625" style="237" customWidth="1"/>
    <col min="4" max="4" width="1.140625" style="15" customWidth="1"/>
    <col min="5" max="5" width="86.28515625" style="15" customWidth="1"/>
    <col min="6" max="6" width="11.42578125" style="15"/>
    <col min="7" max="7" width="12.28515625" style="15" bestFit="1" customWidth="1"/>
    <col min="8" max="8" width="14.7109375" style="15" bestFit="1" customWidth="1"/>
    <col min="9" max="9" width="13.5703125" style="15" customWidth="1"/>
    <col min="10" max="10" width="6.42578125" style="277" customWidth="1"/>
    <col min="11" max="11" width="11.7109375" style="15" customWidth="1"/>
    <col min="12" max="12" width="25" style="15" customWidth="1"/>
    <col min="13" max="13" width="42.7109375" style="15" customWidth="1"/>
    <col min="14" max="14" width="7.7109375" style="15" customWidth="1"/>
    <col min="15" max="15" width="15.7109375" style="15" customWidth="1"/>
    <col min="16" max="17" width="10" style="15" customWidth="1"/>
    <col min="18" max="18" width="7.7109375" style="15" customWidth="1"/>
    <col min="19" max="19" width="11.42578125" style="15" customWidth="1"/>
    <col min="20" max="20" width="26.28515625" style="238" customWidth="1"/>
    <col min="21" max="21" width="18.5703125" style="239" customWidth="1"/>
    <col min="22" max="22" width="22.5703125" style="240" customWidth="1"/>
    <col min="23" max="278" width="11.42578125" style="125"/>
    <col min="279" max="16384" width="11.42578125" style="126"/>
  </cols>
  <sheetData>
    <row r="1" spans="1:278" ht="15.75" customHeight="1">
      <c r="A1" s="546"/>
      <c r="B1" s="493"/>
      <c r="C1" s="493"/>
      <c r="D1" s="547"/>
      <c r="E1" s="524" t="s">
        <v>340</v>
      </c>
      <c r="F1" s="525"/>
      <c r="G1" s="525"/>
      <c r="H1" s="525"/>
      <c r="I1" s="525"/>
      <c r="J1" s="525"/>
      <c r="K1" s="525"/>
      <c r="L1" s="525"/>
      <c r="M1" s="525"/>
      <c r="N1" s="525"/>
      <c r="O1" s="525"/>
      <c r="P1" s="525"/>
      <c r="Q1" s="525"/>
      <c r="R1" s="525"/>
      <c r="S1" s="525"/>
      <c r="T1" s="525"/>
      <c r="U1" s="525"/>
      <c r="V1" s="525"/>
    </row>
    <row r="2" spans="1:278" ht="15" customHeight="1">
      <c r="A2" s="546"/>
      <c r="B2" s="493"/>
      <c r="C2" s="493"/>
      <c r="D2" s="547"/>
      <c r="E2" s="526"/>
      <c r="F2" s="488"/>
      <c r="G2" s="488"/>
      <c r="H2" s="488"/>
      <c r="I2" s="488"/>
      <c r="J2" s="488"/>
      <c r="K2" s="488"/>
      <c r="L2" s="488"/>
      <c r="M2" s="488"/>
      <c r="N2" s="488"/>
      <c r="O2" s="488"/>
      <c r="P2" s="488"/>
      <c r="Q2" s="488"/>
      <c r="R2" s="488"/>
      <c r="S2" s="488"/>
      <c r="T2" s="488"/>
      <c r="U2" s="488"/>
      <c r="V2" s="488"/>
    </row>
    <row r="3" spans="1:278" ht="33" customHeight="1">
      <c r="A3" s="546"/>
      <c r="B3" s="493"/>
      <c r="C3" s="493"/>
      <c r="D3" s="547"/>
      <c r="E3" s="526"/>
      <c r="F3" s="488"/>
      <c r="G3" s="488"/>
      <c r="H3" s="488"/>
      <c r="I3" s="488"/>
      <c r="J3" s="488"/>
      <c r="K3" s="488"/>
      <c r="L3" s="488"/>
      <c r="M3" s="488"/>
      <c r="N3" s="488"/>
      <c r="O3" s="488"/>
      <c r="P3" s="488"/>
      <c r="Q3" s="488"/>
      <c r="R3" s="488"/>
      <c r="S3" s="488"/>
      <c r="T3" s="488"/>
      <c r="U3" s="488"/>
      <c r="V3" s="488"/>
    </row>
    <row r="4" spans="1:278" ht="39.75" customHeight="1">
      <c r="A4" s="543" t="s">
        <v>275</v>
      </c>
      <c r="B4" s="544"/>
      <c r="C4" s="545" t="s">
        <v>276</v>
      </c>
      <c r="D4" s="545"/>
      <c r="E4" s="545"/>
      <c r="F4" s="545"/>
      <c r="G4" s="545"/>
      <c r="H4" s="545"/>
      <c r="I4" s="545"/>
      <c r="J4" s="545"/>
      <c r="K4" s="545"/>
      <c r="L4" s="545"/>
      <c r="M4" s="545"/>
      <c r="N4" s="545"/>
      <c r="O4" s="545"/>
      <c r="P4" s="545"/>
      <c r="Q4" s="545"/>
      <c r="R4" s="545"/>
      <c r="S4" s="545"/>
      <c r="T4" s="545"/>
      <c r="U4" s="545"/>
      <c r="V4" s="545"/>
    </row>
    <row r="5" spans="1:278" ht="48" customHeight="1">
      <c r="A5" s="541" t="s">
        <v>277</v>
      </c>
      <c r="B5" s="541"/>
      <c r="C5" s="549" t="s">
        <v>278</v>
      </c>
      <c r="D5" s="549"/>
      <c r="E5" s="549"/>
      <c r="F5" s="549"/>
      <c r="G5" s="549"/>
      <c r="H5" s="549"/>
      <c r="I5" s="549"/>
      <c r="J5" s="549"/>
      <c r="K5" s="549"/>
      <c r="L5" s="549"/>
      <c r="M5" s="549"/>
      <c r="N5" s="549"/>
      <c r="O5" s="549"/>
      <c r="P5" s="549"/>
      <c r="Q5" s="549"/>
      <c r="R5" s="549"/>
      <c r="S5" s="549"/>
      <c r="T5" s="549"/>
      <c r="U5" s="549"/>
      <c r="V5" s="549"/>
    </row>
    <row r="6" spans="1:278" ht="24" customHeight="1" thickBot="1">
      <c r="A6" s="542" t="s">
        <v>279</v>
      </c>
      <c r="B6" s="542"/>
      <c r="C6" s="550" t="s">
        <v>341</v>
      </c>
      <c r="D6" s="550"/>
      <c r="E6" s="550"/>
      <c r="F6" s="550"/>
      <c r="G6" s="550"/>
      <c r="H6" s="550"/>
      <c r="I6" s="550"/>
      <c r="J6" s="550"/>
      <c r="K6" s="550"/>
      <c r="L6" s="550"/>
      <c r="M6" s="550"/>
      <c r="N6" s="550"/>
      <c r="O6" s="550"/>
      <c r="P6" s="550"/>
      <c r="Q6" s="550"/>
      <c r="R6" s="550"/>
      <c r="S6" s="550"/>
      <c r="T6" s="550"/>
      <c r="U6" s="550"/>
      <c r="V6" s="550"/>
    </row>
    <row r="7" spans="1:278" ht="14.25" thickTop="1" thickBot="1">
      <c r="A7" s="527" t="s">
        <v>342</v>
      </c>
      <c r="B7" s="527"/>
      <c r="C7" s="527"/>
      <c r="D7" s="528" t="s">
        <v>343</v>
      </c>
      <c r="E7" s="529"/>
      <c r="F7" s="529"/>
      <c r="G7" s="529"/>
      <c r="H7" s="529"/>
      <c r="I7" s="529"/>
      <c r="J7" s="529"/>
      <c r="K7" s="529"/>
      <c r="L7" s="529"/>
      <c r="M7" s="529"/>
      <c r="N7" s="529"/>
      <c r="O7" s="529"/>
      <c r="P7" s="529"/>
      <c r="Q7" s="529"/>
      <c r="R7" s="530"/>
      <c r="S7" s="224"/>
      <c r="T7" s="527" t="s">
        <v>344</v>
      </c>
      <c r="U7" s="527"/>
      <c r="V7" s="527"/>
    </row>
    <row r="8" spans="1:278" ht="45.75" customHeight="1" thickTop="1" thickBot="1">
      <c r="A8" s="531" t="s">
        <v>286</v>
      </c>
      <c r="B8" s="527" t="s">
        <v>345</v>
      </c>
      <c r="C8" s="533" t="s">
        <v>282</v>
      </c>
      <c r="D8" s="535" t="s">
        <v>346</v>
      </c>
      <c r="E8" s="537" t="s">
        <v>250</v>
      </c>
      <c r="F8" s="538" t="s">
        <v>347</v>
      </c>
      <c r="G8" s="539"/>
      <c r="H8" s="539"/>
      <c r="I8" s="539"/>
      <c r="J8" s="539"/>
      <c r="K8" s="540"/>
      <c r="L8" s="538" t="s">
        <v>348</v>
      </c>
      <c r="M8" s="539"/>
      <c r="N8" s="539"/>
      <c r="O8" s="539"/>
      <c r="P8" s="539"/>
      <c r="Q8" s="539"/>
      <c r="R8" s="539"/>
      <c r="S8" s="540"/>
      <c r="T8" s="225"/>
      <c r="U8" s="226"/>
      <c r="V8" s="227" t="s">
        <v>349</v>
      </c>
    </row>
    <row r="9" spans="1:278" s="142" customFormat="1" ht="96" customHeight="1" thickTop="1" thickBot="1">
      <c r="A9" s="495"/>
      <c r="B9" s="532"/>
      <c r="C9" s="534"/>
      <c r="D9" s="536"/>
      <c r="E9" s="481"/>
      <c r="F9" s="228" t="s">
        <v>252</v>
      </c>
      <c r="G9" s="228" t="s">
        <v>254</v>
      </c>
      <c r="H9" s="228" t="s">
        <v>350</v>
      </c>
      <c r="I9" s="228" t="s">
        <v>256</v>
      </c>
      <c r="J9" s="272" t="s">
        <v>351</v>
      </c>
      <c r="K9" s="228" t="s">
        <v>262</v>
      </c>
      <c r="L9" s="228" t="s">
        <v>352</v>
      </c>
      <c r="M9" s="139" t="s">
        <v>259</v>
      </c>
      <c r="N9" s="228" t="s">
        <v>353</v>
      </c>
      <c r="O9" s="228" t="s">
        <v>354</v>
      </c>
      <c r="P9" s="228" t="s">
        <v>355</v>
      </c>
      <c r="Q9" s="228" t="s">
        <v>356</v>
      </c>
      <c r="R9" s="229" t="s">
        <v>351</v>
      </c>
      <c r="S9" s="228" t="s">
        <v>357</v>
      </c>
      <c r="T9" s="230" t="s">
        <v>264</v>
      </c>
      <c r="U9" s="230" t="s">
        <v>266</v>
      </c>
      <c r="V9" s="231" t="s">
        <v>358</v>
      </c>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row>
    <row r="10" spans="1:278" ht="71.25" customHeight="1">
      <c r="A10" s="518">
        <f>'5-. Identificación de Riesgos'!A10</f>
        <v>1</v>
      </c>
      <c r="B10" s="518" t="str">
        <f>'5-. Identificación de Riesgos'!B10</f>
        <v xml:space="preserve">El Sistema Integrado de Gestión (SIGCMA) no aporte  al mejoramiento institucional. </v>
      </c>
      <c r="C10" s="259" t="str">
        <f>'5-. Identificación de Riesgos'!D10</f>
        <v xml:space="preserve">Incumplimiento de los  planes de accion </v>
      </c>
      <c r="D10" s="220">
        <v>1</v>
      </c>
      <c r="E10" s="262" t="s">
        <v>359</v>
      </c>
      <c r="F10" s="259" t="s">
        <v>360</v>
      </c>
      <c r="G10" s="259" t="s">
        <v>360</v>
      </c>
      <c r="H10" s="259" t="s">
        <v>360</v>
      </c>
      <c r="I10" s="259" t="s">
        <v>360</v>
      </c>
      <c r="J10" s="273">
        <f t="shared" ref="J10:J16" si="0">COUNTIF(F10:I10,"SI")/4</f>
        <v>1</v>
      </c>
      <c r="K10" s="509">
        <f>AVERAGE(J10:J19)</f>
        <v>0.8928571428571429</v>
      </c>
      <c r="L10" s="143" t="str">
        <f>'5-. Identificación de Riesgos'!I10</f>
        <v>Afectación de reputacion,imagén,  credibilidad, satisfacción de usuarios y PI</v>
      </c>
      <c r="M10" s="267" t="s">
        <v>361</v>
      </c>
      <c r="N10" s="268" t="s">
        <v>362</v>
      </c>
      <c r="O10" s="268" t="s">
        <v>362</v>
      </c>
      <c r="P10" s="268" t="s">
        <v>360</v>
      </c>
      <c r="Q10" s="268" t="s">
        <v>360</v>
      </c>
      <c r="R10" s="232">
        <f t="shared" ref="R10:R11" si="1">SUM(COUNTIF(N10,"SI")*25%,COUNTIF(O10,"SI")*40%,COUNTIF(P10,"SI")*25%,COUNTIF(Q10,"SI")*10%)</f>
        <v>0.35</v>
      </c>
      <c r="S10" s="509">
        <f t="shared" ref="S10" si="2">AVERAGE(R10:R19)</f>
        <v>0.55000000000000004</v>
      </c>
      <c r="T10" s="512" t="str">
        <f>CONCATENATE(INDEX('8- Politicas de admiistracion '!$B$6:$F$10,MATCH(ROUND(IF((RIGHT('5-. Identificación de Riesgos'!H10,1)-'6. Valoración Controles'!K10)&lt;1,1,(RIGHT('5-. Identificación de Riesgos'!H10,1)-'6. Valoración Controles'!K10)),0),'8- Politicas de admiistracion '!$F$6:$F$10,0),1)," - ",ROUND(IF((RIGHT('5-. Identificación de Riesgos'!H10,1)-'6. Valoración Controles'!K10)&lt;1,1,(RIGHT('5-. Identificación de Riesgos'!H10,1)-'6. Valoración Controles'!K10)),0))</f>
        <v>Muy Baja - 1</v>
      </c>
      <c r="U10" s="512" t="str">
        <f>CONCATENATE(INDEX('8- Politicas de admiistracion '!$B$17:$F$21,MATCH(ROUND(IF((RIGHT('5-. Identificación de Riesgos'!M10,1)-'6. Valoración Controles'!S10)&lt;1,1,(RIGHT('5-. Identificación de Riesgos'!M10,1)-'6. Valoración Controles'!S10)),0),'8- Politicas de admiistracion '!$F$17:$F$21,0),1)," - ",ROUND(IF((RIGHT('5-. Identificación de Riesgos'!M10,1)-'6. Valoración Controles'!S10)&lt;1,1,(RIGHT('5-. Identificación de Riesgos'!M10,1)-'6. Valoración Controles'!S10)),0))</f>
        <v>Leve - 1</v>
      </c>
      <c r="V10" s="515" t="str">
        <f>CONCATENATE(VLOOKUP((LEFT(T10,LEN(T10)-4)&amp;LEFT(U10,LEN(U10)-4)),'9- Matriz de Calor '!$D$18:$E$42,2,0)," - ",RIGHT(T10,1)*RIGHT(U10,1))</f>
        <v>Bajo - 1</v>
      </c>
    </row>
    <row r="11" spans="1:278" ht="61.5" customHeight="1" thickBot="1">
      <c r="A11" s="519"/>
      <c r="B11" s="519"/>
      <c r="C11" s="260" t="str">
        <f>'5-. Identificación de Riesgos'!D11</f>
        <v>Metodologias no adecuadas</v>
      </c>
      <c r="D11" s="121">
        <v>2</v>
      </c>
      <c r="E11" s="263" t="s">
        <v>363</v>
      </c>
      <c r="F11" s="260" t="s">
        <v>360</v>
      </c>
      <c r="G11" s="260" t="s">
        <v>360</v>
      </c>
      <c r="H11" s="260" t="s">
        <v>360</v>
      </c>
      <c r="I11" s="260" t="s">
        <v>360</v>
      </c>
      <c r="J11" s="274">
        <f t="shared" si="0"/>
        <v>1</v>
      </c>
      <c r="K11" s="510"/>
      <c r="L11" s="163" t="str">
        <f>'5-. Identificación de Riesgos'!I11</f>
        <v>Incumplimiento de las metas establecidas</v>
      </c>
      <c r="M11" s="269" t="s">
        <v>364</v>
      </c>
      <c r="N11" s="258" t="s">
        <v>360</v>
      </c>
      <c r="O11" s="258" t="s">
        <v>360</v>
      </c>
      <c r="P11" s="258" t="s">
        <v>362</v>
      </c>
      <c r="Q11" s="258" t="s">
        <v>360</v>
      </c>
      <c r="R11" s="233">
        <f t="shared" si="1"/>
        <v>0.75</v>
      </c>
      <c r="S11" s="510"/>
      <c r="T11" s="513"/>
      <c r="U11" s="513"/>
      <c r="V11" s="516"/>
    </row>
    <row r="12" spans="1:278" ht="86.25" customHeight="1">
      <c r="A12" s="519"/>
      <c r="B12" s="519"/>
      <c r="C12" s="260" t="str">
        <f>'5-. Identificación de Riesgos'!D12</f>
        <v>Falta de seguimiento y control</v>
      </c>
      <c r="D12" s="121">
        <v>3</v>
      </c>
      <c r="E12" s="262" t="s">
        <v>359</v>
      </c>
      <c r="F12" s="260" t="s">
        <v>360</v>
      </c>
      <c r="G12" s="260" t="s">
        <v>360</v>
      </c>
      <c r="H12" s="260" t="s">
        <v>360</v>
      </c>
      <c r="I12" s="260" t="s">
        <v>360</v>
      </c>
      <c r="J12" s="274">
        <f t="shared" si="0"/>
        <v>1</v>
      </c>
      <c r="K12" s="510"/>
      <c r="L12" s="163">
        <f>'5-. Identificación de Riesgos'!I12</f>
        <v>0</v>
      </c>
      <c r="M12" s="233"/>
      <c r="N12" s="121"/>
      <c r="O12" s="121"/>
      <c r="P12" s="121"/>
      <c r="Q12" s="121"/>
      <c r="R12" s="233"/>
      <c r="S12" s="510"/>
      <c r="T12" s="513"/>
      <c r="U12" s="513"/>
      <c r="V12" s="516"/>
    </row>
    <row r="13" spans="1:278" ht="32.25" customHeight="1" thickBot="1">
      <c r="A13" s="519"/>
      <c r="B13" s="519"/>
      <c r="C13" s="260" t="str">
        <f>'5-. Identificación de Riesgos'!D13</f>
        <v>Insuficiencia de personal</v>
      </c>
      <c r="D13" s="121">
        <v>4</v>
      </c>
      <c r="E13" s="263" t="s">
        <v>365</v>
      </c>
      <c r="F13" s="263" t="s">
        <v>362</v>
      </c>
      <c r="G13" s="263" t="s">
        <v>362</v>
      </c>
      <c r="H13" s="263" t="s">
        <v>362</v>
      </c>
      <c r="I13" s="263" t="s">
        <v>360</v>
      </c>
      <c r="J13" s="274">
        <f t="shared" si="0"/>
        <v>0.25</v>
      </c>
      <c r="K13" s="510"/>
      <c r="L13" s="163">
        <f>'5-. Identificación de Riesgos'!I13</f>
        <v>0</v>
      </c>
      <c r="M13" s="233"/>
      <c r="N13" s="121"/>
      <c r="O13" s="121"/>
      <c r="P13" s="121"/>
      <c r="Q13" s="121"/>
      <c r="R13" s="233"/>
      <c r="S13" s="510"/>
      <c r="T13" s="513"/>
      <c r="U13" s="513"/>
      <c r="V13" s="516"/>
    </row>
    <row r="14" spans="1:278" ht="58.5" customHeight="1">
      <c r="A14" s="519"/>
      <c r="B14" s="519"/>
      <c r="C14" s="119" t="str">
        <f>'5-. Identificación de Riesgos'!D14</f>
        <v>Falta de planificación</v>
      </c>
      <c r="D14" s="121">
        <v>5</v>
      </c>
      <c r="E14" s="262" t="s">
        <v>359</v>
      </c>
      <c r="F14" s="119" t="s">
        <v>360</v>
      </c>
      <c r="G14" s="119" t="s">
        <v>360</v>
      </c>
      <c r="H14" s="119" t="s">
        <v>360</v>
      </c>
      <c r="I14" s="119" t="s">
        <v>360</v>
      </c>
      <c r="J14" s="275">
        <f t="shared" si="0"/>
        <v>1</v>
      </c>
      <c r="K14" s="510"/>
      <c r="L14" s="163">
        <f>'5-. Identificación de Riesgos'!I14</f>
        <v>0</v>
      </c>
      <c r="M14" s="233"/>
      <c r="N14" s="121"/>
      <c r="O14" s="121"/>
      <c r="P14" s="121"/>
      <c r="Q14" s="121"/>
      <c r="R14" s="233"/>
      <c r="S14" s="510"/>
      <c r="T14" s="513"/>
      <c r="U14" s="513"/>
      <c r="V14" s="516"/>
    </row>
    <row r="15" spans="1:278" ht="104.25" customHeight="1" thickBot="1">
      <c r="A15" s="519"/>
      <c r="B15" s="519"/>
      <c r="C15" s="260" t="str">
        <f>'5-. Identificación de Riesgos'!D15</f>
        <v>Debilidades en la  divulgación de los lineamientos del SIGCMA</v>
      </c>
      <c r="D15" s="121">
        <v>1</v>
      </c>
      <c r="E15" s="263" t="s">
        <v>366</v>
      </c>
      <c r="F15" s="260" t="s">
        <v>360</v>
      </c>
      <c r="G15" s="260" t="s">
        <v>360</v>
      </c>
      <c r="H15" s="260" t="s">
        <v>360</v>
      </c>
      <c r="I15" s="260" t="s">
        <v>360</v>
      </c>
      <c r="J15" s="274">
        <f t="shared" si="0"/>
        <v>1</v>
      </c>
      <c r="K15" s="510"/>
      <c r="L15" s="163">
        <f>'5-. Identificación de Riesgos'!I15</f>
        <v>0</v>
      </c>
      <c r="M15" s="233"/>
      <c r="N15" s="121"/>
      <c r="O15" s="121"/>
      <c r="P15" s="121"/>
      <c r="Q15" s="121"/>
      <c r="R15" s="233"/>
      <c r="S15" s="510"/>
      <c r="T15" s="513"/>
      <c r="U15" s="513"/>
      <c r="V15" s="516"/>
    </row>
    <row r="16" spans="1:278" ht="76.5">
      <c r="A16" s="519"/>
      <c r="B16" s="519"/>
      <c r="C16" s="260" t="str">
        <f>'5-. Identificación de Riesgos'!D16</f>
        <v xml:space="preserve">Fallas en la comunicación </v>
      </c>
      <c r="D16" s="121">
        <v>2</v>
      </c>
      <c r="E16" s="263" t="s">
        <v>367</v>
      </c>
      <c r="F16" s="260" t="s">
        <v>360</v>
      </c>
      <c r="G16" s="260" t="s">
        <v>360</v>
      </c>
      <c r="H16" s="260" t="s">
        <v>360</v>
      </c>
      <c r="I16" s="260" t="s">
        <v>360</v>
      </c>
      <c r="J16" s="274">
        <f t="shared" si="0"/>
        <v>1</v>
      </c>
      <c r="K16" s="510"/>
      <c r="L16" s="143">
        <f>'5-. Identificación de Riesgos'!I16</f>
        <v>0</v>
      </c>
      <c r="M16" s="233"/>
      <c r="N16" s="121"/>
      <c r="O16" s="121"/>
      <c r="P16" s="121"/>
      <c r="Q16" s="121"/>
      <c r="R16" s="233"/>
      <c r="S16" s="510"/>
      <c r="T16" s="513"/>
      <c r="U16" s="513"/>
      <c r="V16" s="516"/>
    </row>
    <row r="17" spans="1:22" ht="25.15" customHeight="1">
      <c r="A17" s="519"/>
      <c r="B17" s="519"/>
      <c r="C17" s="260">
        <f>'5-. Identificación de Riesgos'!D17</f>
        <v>0</v>
      </c>
      <c r="D17" s="121">
        <v>3</v>
      </c>
      <c r="E17" s="260"/>
      <c r="F17" s="260"/>
      <c r="G17" s="260"/>
      <c r="H17" s="260"/>
      <c r="I17" s="260"/>
      <c r="J17" s="274"/>
      <c r="K17" s="510"/>
      <c r="L17" s="163">
        <f>'5-. Identificación de Riesgos'!I17</f>
        <v>0</v>
      </c>
      <c r="M17" s="233"/>
      <c r="N17" s="121"/>
      <c r="O17" s="121"/>
      <c r="P17" s="121"/>
      <c r="Q17" s="121"/>
      <c r="R17" s="233"/>
      <c r="S17" s="510"/>
      <c r="T17" s="513"/>
      <c r="U17" s="513"/>
      <c r="V17" s="516"/>
    </row>
    <row r="18" spans="1:22" ht="25.15" customHeight="1">
      <c r="A18" s="519"/>
      <c r="B18" s="519"/>
      <c r="C18" s="260">
        <f>'5-. Identificación de Riesgos'!D18</f>
        <v>0</v>
      </c>
      <c r="D18" s="121">
        <v>4</v>
      </c>
      <c r="E18" s="222"/>
      <c r="F18" s="260"/>
      <c r="G18" s="260"/>
      <c r="H18" s="260"/>
      <c r="I18" s="260"/>
      <c r="J18" s="274"/>
      <c r="K18" s="510"/>
      <c r="L18" s="163">
        <f>'5-. Identificación de Riesgos'!I18</f>
        <v>0</v>
      </c>
      <c r="M18" s="233"/>
      <c r="N18" s="121"/>
      <c r="O18" s="121"/>
      <c r="P18" s="121"/>
      <c r="Q18" s="121"/>
      <c r="R18" s="233"/>
      <c r="S18" s="510"/>
      <c r="T18" s="513"/>
      <c r="U18" s="513"/>
      <c r="V18" s="516"/>
    </row>
    <row r="19" spans="1:22" ht="25.15" customHeight="1" thickBot="1">
      <c r="A19" s="520"/>
      <c r="B19" s="520"/>
      <c r="C19" s="261">
        <f>'5-. Identificación de Riesgos'!D19</f>
        <v>0</v>
      </c>
      <c r="D19" s="221">
        <v>5</v>
      </c>
      <c r="E19" s="234"/>
      <c r="F19" s="261"/>
      <c r="G19" s="261"/>
      <c r="H19" s="261"/>
      <c r="I19" s="261"/>
      <c r="J19" s="276"/>
      <c r="K19" s="511"/>
      <c r="L19" s="236">
        <f>'5-. Identificación de Riesgos'!I19</f>
        <v>0</v>
      </c>
      <c r="M19" s="235"/>
      <c r="N19" s="221"/>
      <c r="O19" s="221"/>
      <c r="P19" s="221"/>
      <c r="Q19" s="221"/>
      <c r="R19" s="235"/>
      <c r="S19" s="511"/>
      <c r="T19" s="514"/>
      <c r="U19" s="514"/>
      <c r="V19" s="517"/>
    </row>
    <row r="20" spans="1:22" ht="66.75" customHeight="1">
      <c r="A20" s="474">
        <f>'5-. Identificación de Riesgos'!A20</f>
        <v>2</v>
      </c>
      <c r="B20" s="474" t="str">
        <f>'5-. Identificación de Riesgos'!B20</f>
        <v>Las auditorias internas del SIGCMA  no contribuyan al mejoramiento del sistema integrado.</v>
      </c>
      <c r="C20" s="262" t="str">
        <f>'5-. Identificación de Riesgos'!D20</f>
        <v>Planificacion no adecuada</v>
      </c>
      <c r="D20" s="220">
        <v>1</v>
      </c>
      <c r="E20" s="263" t="s">
        <v>363</v>
      </c>
      <c r="F20" s="262" t="s">
        <v>360</v>
      </c>
      <c r="G20" s="262" t="s">
        <v>360</v>
      </c>
      <c r="H20" s="262" t="s">
        <v>360</v>
      </c>
      <c r="I20" s="262" t="s">
        <v>360</v>
      </c>
      <c r="J20" s="273">
        <f>COUNTIF(F20:I20,"SI")/4</f>
        <v>1</v>
      </c>
      <c r="K20" s="509">
        <f>AVERAGE(J20:J29)</f>
        <v>0.85</v>
      </c>
      <c r="L20" s="143" t="str">
        <f>'5-. Identificación de Riesgos'!I20</f>
        <v>Afectación de reputacion,imagén,  credibilidad, satisfacción de usuarios y PI</v>
      </c>
      <c r="M20" s="267" t="s">
        <v>361</v>
      </c>
      <c r="N20" s="268" t="s">
        <v>362</v>
      </c>
      <c r="O20" s="268" t="s">
        <v>362</v>
      </c>
      <c r="P20" s="268" t="s">
        <v>360</v>
      </c>
      <c r="Q20" s="268" t="s">
        <v>360</v>
      </c>
      <c r="R20" s="232">
        <f>SUM(COUNTIF(N20,"SI")*25%,COUNTIF(O20,"SI")*40%,COUNTIF(P20,"SI")*25%,COUNTIF(Q20,"SI")*10%)</f>
        <v>0.35</v>
      </c>
      <c r="S20" s="509">
        <f>AVERAGE(R20:R29)</f>
        <v>0.55000000000000004</v>
      </c>
      <c r="T20" s="436" t="str">
        <f>CONCATENATE(INDEX('8- Politicas de admiistracion '!$B$6:$F$10,MATCH(ROUND(IF((RIGHT('5-. Identificación de Riesgos'!H20,1)-'6. Valoración Controles'!K20)&lt;1,1,(RIGHT('5-. Identificación de Riesgos'!H20,1)-'6. Valoración Controles'!K20)),0),'8- Politicas de admiistracion '!$F$6:$F$10,0),1)," - ",ROUND(IF((RIGHT('5-. Identificación de Riesgos'!H20,1)-'6. Valoración Controles'!K20)&lt;1,1,(RIGHT('5-. Identificación de Riesgos'!H20,1)-'6. Valoración Controles'!K20)),0))</f>
        <v>Muy Baja - 1</v>
      </c>
      <c r="U20" s="436" t="str">
        <f>CONCATENATE(INDEX('8- Politicas de admiistracion '!$B$17:$F$21,MATCH(ROUND(IF((RIGHT('5-. Identificación de Riesgos'!M20,1)-'6. Valoración Controles'!S20)&lt;1,1,(RIGHT('5-. Identificación de Riesgos'!M20,1)-'6. Valoración Controles'!S20)),0),'8- Politicas de admiistracion '!$F$17:$F$21,0),1)," - ",ROUND(IF((RIGHT('5-. Identificación de Riesgos'!M20,1)-'6. Valoración Controles'!S20)&lt;1,1,(RIGHT('5-. Identificación de Riesgos'!M20,1)-'6. Valoración Controles'!S20)),0))</f>
        <v>Leve - 1</v>
      </c>
      <c r="V20" s="451" t="str">
        <f>CONCATENATE(VLOOKUP((LEFT(T20,LEN(T20)-4)&amp;LEFT(U20,LEN(U20)-4)),'9- Matriz de Calor '!$D$18:$E$42,2,0)," - ",RIGHT(T20,1)*RIGHT(U20,1))</f>
        <v>Bajo - 1</v>
      </c>
    </row>
    <row r="21" spans="1:22" ht="89.25" customHeight="1">
      <c r="A21" s="475"/>
      <c r="B21" s="475"/>
      <c r="C21" s="263" t="str">
        <f>'5-. Identificación de Riesgos'!D21</f>
        <v>Falta de experiencia y capacitación de los auditores</v>
      </c>
      <c r="D21" s="121">
        <v>2</v>
      </c>
      <c r="E21" s="263" t="s">
        <v>368</v>
      </c>
      <c r="F21" s="263" t="s">
        <v>360</v>
      </c>
      <c r="G21" s="263" t="s">
        <v>360</v>
      </c>
      <c r="H21" s="263" t="s">
        <v>360</v>
      </c>
      <c r="I21" s="263" t="s">
        <v>360</v>
      </c>
      <c r="J21" s="274">
        <f t="shared" ref="J21:J32" si="3">COUNTIF(F21:I21,"SI")/4</f>
        <v>1</v>
      </c>
      <c r="K21" s="510"/>
      <c r="L21" s="163">
        <f>'5-. Identificación de Riesgos'!I21</f>
        <v>0</v>
      </c>
      <c r="M21" s="269"/>
      <c r="N21" s="258"/>
      <c r="O21" s="258"/>
      <c r="P21" s="258"/>
      <c r="Q21" s="258"/>
      <c r="R21" s="233"/>
      <c r="S21" s="510"/>
      <c r="T21" s="437"/>
      <c r="U21" s="437"/>
      <c r="V21" s="452"/>
    </row>
    <row r="22" spans="1:22" ht="25.5">
      <c r="A22" s="475"/>
      <c r="B22" s="475"/>
      <c r="C22" s="263" t="str">
        <f>'5-. Identificación de Riesgos'!D22</f>
        <v>Personal insuficiente</v>
      </c>
      <c r="D22" s="121"/>
      <c r="E22" s="263" t="s">
        <v>365</v>
      </c>
      <c r="F22" s="263" t="s">
        <v>362</v>
      </c>
      <c r="G22" s="263" t="s">
        <v>362</v>
      </c>
      <c r="H22" s="263" t="s">
        <v>362</v>
      </c>
      <c r="I22" s="263" t="s">
        <v>360</v>
      </c>
      <c r="J22" s="274">
        <f t="shared" si="3"/>
        <v>0.25</v>
      </c>
      <c r="K22" s="510"/>
      <c r="L22" s="163" t="str">
        <f>'5-. Identificación de Riesgos'!I22</f>
        <v>Incumplimiento de las metas establecidas</v>
      </c>
      <c r="M22" s="269" t="s">
        <v>364</v>
      </c>
      <c r="N22" s="258" t="s">
        <v>360</v>
      </c>
      <c r="O22" s="258" t="s">
        <v>360</v>
      </c>
      <c r="P22" s="258" t="s">
        <v>362</v>
      </c>
      <c r="Q22" s="258" t="s">
        <v>360</v>
      </c>
      <c r="R22" s="233">
        <f t="shared" ref="R22:R31" si="4">SUM(COUNTIF(N22,"SI")*25%,COUNTIF(O22,"SI")*40%,COUNTIF(P22,"SI")*25%,COUNTIF(Q22,"SI")*10%)</f>
        <v>0.75</v>
      </c>
      <c r="S22" s="510"/>
      <c r="T22" s="437"/>
      <c r="U22" s="437"/>
      <c r="V22" s="452"/>
    </row>
    <row r="23" spans="1:22">
      <c r="A23" s="475"/>
      <c r="B23" s="475"/>
      <c r="C23" s="263" t="str">
        <f>'5-. Identificación de Riesgos'!D23</f>
        <v xml:space="preserve">No participación activa de los auditados </v>
      </c>
      <c r="D23" s="121"/>
      <c r="E23" s="263" t="s">
        <v>369</v>
      </c>
      <c r="F23" s="263" t="s">
        <v>360</v>
      </c>
      <c r="G23" s="263" t="s">
        <v>360</v>
      </c>
      <c r="H23" s="263" t="s">
        <v>360</v>
      </c>
      <c r="I23" s="263" t="s">
        <v>360</v>
      </c>
      <c r="J23" s="274">
        <f t="shared" si="3"/>
        <v>1</v>
      </c>
      <c r="K23" s="510"/>
      <c r="L23" s="163">
        <f>'5-. Identificación de Riesgos'!I23</f>
        <v>0</v>
      </c>
      <c r="M23" s="223"/>
      <c r="N23" s="121"/>
      <c r="O23" s="121"/>
      <c r="P23" s="121"/>
      <c r="Q23" s="121"/>
      <c r="R23" s="233"/>
      <c r="S23" s="510"/>
      <c r="T23" s="437"/>
      <c r="U23" s="437"/>
      <c r="V23" s="452"/>
    </row>
    <row r="24" spans="1:22" ht="63.75">
      <c r="A24" s="475"/>
      <c r="B24" s="475"/>
      <c r="C24" s="121" t="str">
        <f>'5-. Identificación de Riesgos'!D24</f>
        <v>Debilidad en el seguimiento de los hallazgos</v>
      </c>
      <c r="D24" s="121">
        <v>3</v>
      </c>
      <c r="E24" s="121" t="s">
        <v>370</v>
      </c>
      <c r="F24" s="121" t="s">
        <v>360</v>
      </c>
      <c r="G24" s="121" t="s">
        <v>360</v>
      </c>
      <c r="H24" s="121" t="s">
        <v>360</v>
      </c>
      <c r="I24" s="121" t="s">
        <v>360</v>
      </c>
      <c r="J24" s="275">
        <f t="shared" si="3"/>
        <v>1</v>
      </c>
      <c r="K24" s="510"/>
      <c r="L24" s="163">
        <f>'5-. Identificación de Riesgos'!I24</f>
        <v>0</v>
      </c>
      <c r="M24" s="223"/>
      <c r="N24" s="121"/>
      <c r="O24" s="121"/>
      <c r="P24" s="121"/>
      <c r="Q24" s="121"/>
      <c r="R24" s="233"/>
      <c r="S24" s="510"/>
      <c r="T24" s="437"/>
      <c r="U24" s="437"/>
      <c r="V24" s="452"/>
    </row>
    <row r="25" spans="1:22" ht="25.15" customHeight="1">
      <c r="A25" s="475"/>
      <c r="B25" s="475"/>
      <c r="C25" s="263">
        <f>'5-. Identificación de Riesgos'!D25</f>
        <v>0</v>
      </c>
      <c r="D25" s="121"/>
      <c r="E25" s="263"/>
      <c r="F25" s="263"/>
      <c r="G25" s="263"/>
      <c r="H25" s="263"/>
      <c r="I25" s="263"/>
      <c r="J25" s="274"/>
      <c r="K25" s="510"/>
      <c r="L25" s="163">
        <f>'5-. Identificación de Riesgos'!I25</f>
        <v>0</v>
      </c>
      <c r="M25" s="233"/>
      <c r="N25" s="121"/>
      <c r="O25" s="121"/>
      <c r="P25" s="121"/>
      <c r="Q25" s="121"/>
      <c r="R25" s="233"/>
      <c r="S25" s="510"/>
      <c r="T25" s="437"/>
      <c r="U25" s="437"/>
      <c r="V25" s="452"/>
    </row>
    <row r="26" spans="1:22" ht="25.15" customHeight="1">
      <c r="A26" s="475"/>
      <c r="B26" s="475"/>
      <c r="C26" s="263">
        <f>'5-. Identificación de Riesgos'!D26</f>
        <v>0</v>
      </c>
      <c r="D26" s="121"/>
      <c r="E26" s="263"/>
      <c r="F26" s="263"/>
      <c r="G26" s="263"/>
      <c r="H26" s="263"/>
      <c r="I26" s="263"/>
      <c r="J26" s="274"/>
      <c r="K26" s="510"/>
      <c r="L26" s="163">
        <f>'5-. Identificación de Riesgos'!I26</f>
        <v>0</v>
      </c>
      <c r="M26" s="233"/>
      <c r="N26" s="121"/>
      <c r="O26" s="121"/>
      <c r="P26" s="121"/>
      <c r="Q26" s="121"/>
      <c r="R26" s="233"/>
      <c r="S26" s="510"/>
      <c r="T26" s="437"/>
      <c r="U26" s="437"/>
      <c r="V26" s="452"/>
    </row>
    <row r="27" spans="1:22" ht="25.15" customHeight="1">
      <c r="A27" s="475"/>
      <c r="B27" s="475"/>
      <c r="C27" s="263">
        <f>'5-. Identificación de Riesgos'!D27</f>
        <v>0</v>
      </c>
      <c r="D27" s="121"/>
      <c r="E27" s="263"/>
      <c r="F27" s="263"/>
      <c r="G27" s="263"/>
      <c r="H27" s="263"/>
      <c r="I27" s="263"/>
      <c r="J27" s="274"/>
      <c r="K27" s="510"/>
      <c r="L27" s="163">
        <f>'5-. Identificación de Riesgos'!I27</f>
        <v>0</v>
      </c>
      <c r="M27" s="233"/>
      <c r="N27" s="121"/>
      <c r="O27" s="121"/>
      <c r="P27" s="121"/>
      <c r="Q27" s="121"/>
      <c r="R27" s="233"/>
      <c r="S27" s="510"/>
      <c r="T27" s="437"/>
      <c r="U27" s="437"/>
      <c r="V27" s="452"/>
    </row>
    <row r="28" spans="1:22" ht="36.6" customHeight="1">
      <c r="A28" s="475"/>
      <c r="B28" s="475"/>
      <c r="C28" s="263">
        <f>'5-. Identificación de Riesgos'!D28</f>
        <v>0</v>
      </c>
      <c r="D28" s="121"/>
      <c r="E28" s="263"/>
      <c r="F28" s="263"/>
      <c r="G28" s="263"/>
      <c r="H28" s="263"/>
      <c r="I28" s="263"/>
      <c r="J28" s="274"/>
      <c r="K28" s="510"/>
      <c r="L28" s="163">
        <f>'5-. Identificación de Riesgos'!I28</f>
        <v>0</v>
      </c>
      <c r="M28" s="233"/>
      <c r="N28" s="121"/>
      <c r="O28" s="121"/>
      <c r="P28" s="121"/>
      <c r="Q28" s="121"/>
      <c r="R28" s="233"/>
      <c r="S28" s="510"/>
      <c r="T28" s="437"/>
      <c r="U28" s="437"/>
      <c r="V28" s="452"/>
    </row>
    <row r="29" spans="1:22" ht="46.15" customHeight="1" thickBot="1">
      <c r="A29" s="548"/>
      <c r="B29" s="548"/>
      <c r="C29" s="264">
        <f>'5-. Identificación de Riesgos'!D29</f>
        <v>0</v>
      </c>
      <c r="D29" s="221">
        <v>5</v>
      </c>
      <c r="E29" s="264"/>
      <c r="F29" s="264"/>
      <c r="G29" s="264"/>
      <c r="H29" s="264"/>
      <c r="I29" s="264"/>
      <c r="J29" s="276"/>
      <c r="K29" s="511"/>
      <c r="L29" s="236">
        <f>'5-. Identificación de Riesgos'!I29</f>
        <v>0</v>
      </c>
      <c r="M29" s="235"/>
      <c r="N29" s="221"/>
      <c r="O29" s="221"/>
      <c r="P29" s="221"/>
      <c r="Q29" s="221"/>
      <c r="R29" s="235"/>
      <c r="S29" s="511"/>
      <c r="T29" s="438"/>
      <c r="U29" s="438"/>
      <c r="V29" s="453"/>
    </row>
    <row r="30" spans="1:22" ht="76.5">
      <c r="A30" s="518">
        <f>'5-. Identificación de Riesgos'!A30</f>
        <v>3</v>
      </c>
      <c r="B30" s="518" t="str">
        <f>'5-. Identificación de Riesgos'!B30</f>
        <v xml:space="preserve">Desactualización de los documentos del sistema </v>
      </c>
      <c r="C30" s="262" t="str">
        <f>'5-. Identificación de Riesgos'!D30</f>
        <v>Falta de control</v>
      </c>
      <c r="D30" s="220">
        <v>1</v>
      </c>
      <c r="E30" s="262" t="s">
        <v>371</v>
      </c>
      <c r="F30" s="262" t="s">
        <v>360</v>
      </c>
      <c r="G30" s="262" t="s">
        <v>360</v>
      </c>
      <c r="H30" s="262" t="s">
        <v>360</v>
      </c>
      <c r="I30" s="262" t="s">
        <v>360</v>
      </c>
      <c r="J30" s="273">
        <f t="shared" si="3"/>
        <v>1</v>
      </c>
      <c r="K30" s="509">
        <f>AVERAGE(J30:J39)</f>
        <v>0.75</v>
      </c>
      <c r="L30" s="143" t="str">
        <f>'5-. Identificación de Riesgos'!I30</f>
        <v>Afectación de reputacion,imagén,  credibilidad, satisfacción de usuarios y PI</v>
      </c>
      <c r="M30" s="267" t="s">
        <v>361</v>
      </c>
      <c r="N30" s="268" t="s">
        <v>362</v>
      </c>
      <c r="O30" s="268" t="s">
        <v>362</v>
      </c>
      <c r="P30" s="268" t="s">
        <v>360</v>
      </c>
      <c r="Q30" s="268" t="s">
        <v>360</v>
      </c>
      <c r="R30" s="232">
        <f t="shared" si="4"/>
        <v>0.35</v>
      </c>
      <c r="S30" s="509">
        <f t="shared" ref="S30" si="5">AVERAGE(R30:R39)</f>
        <v>0.55000000000000004</v>
      </c>
      <c r="T30" s="512" t="str">
        <f>CONCATENATE(INDEX('8- Politicas de admiistracion '!$B$6:$F$10,MATCH(ROUND(IF((RIGHT('5-. Identificación de Riesgos'!H30,1)-'6. Valoración Controles'!K30)&lt;1,1,(RIGHT('5-. Identificación de Riesgos'!H30,1)-'6. Valoración Controles'!K30)),0),'8- Politicas de admiistracion '!$F$6:$F$10,0),1)," - ",ROUND(IF((RIGHT('5-. Identificación de Riesgos'!H30,1)-'6. Valoración Controles'!K30)&lt;1,1,(RIGHT('5-. Identificación de Riesgos'!H30,1)-'6. Valoración Controles'!K30)),0))</f>
        <v>Muy Baja - 1</v>
      </c>
      <c r="U30" s="512" t="str">
        <f>CONCATENATE(INDEX('8- Politicas de admiistracion '!$B$17:$F$21,MATCH(ROUND(IF((RIGHT('5-. Identificación de Riesgos'!M30,1)-'6. Valoración Controles'!S30)&lt;1,1,(RIGHT('5-. Identificación de Riesgos'!M30,1)-'6. Valoración Controles'!S30)),0),'8- Politicas de admiistracion '!$F$17:$F$21,0),1)," - ",ROUND(IF((RIGHT('5-. Identificación de Riesgos'!M30,1)-'6. Valoración Controles'!S30)&lt;1,1,(RIGHT('5-. Identificación de Riesgos'!M30,1)-'6. Valoración Controles'!S30)),0))</f>
        <v>Leve - 1</v>
      </c>
      <c r="V30" s="515" t="str">
        <f>CONCATENATE(VLOOKUP((LEFT(T30,LEN(T30)-4)&amp;LEFT(U30,LEN(U30)-4)),'9- Matriz de Calor '!$D$18:$E$42,2,0)," - ",RIGHT(T30,1)*RIGHT(U30,1))</f>
        <v>Bajo - 1</v>
      </c>
    </row>
    <row r="31" spans="1:22" ht="51" customHeight="1">
      <c r="A31" s="519"/>
      <c r="B31" s="519"/>
      <c r="C31" s="263" t="str">
        <f>'5-. Identificación de Riesgos'!D31</f>
        <v>Falta de personal</v>
      </c>
      <c r="D31" s="121">
        <v>2</v>
      </c>
      <c r="E31" s="263" t="s">
        <v>365</v>
      </c>
      <c r="F31" s="263" t="s">
        <v>362</v>
      </c>
      <c r="G31" s="263" t="s">
        <v>362</v>
      </c>
      <c r="H31" s="263" t="s">
        <v>362</v>
      </c>
      <c r="I31" s="263" t="s">
        <v>360</v>
      </c>
      <c r="J31" s="274">
        <f t="shared" si="3"/>
        <v>0.25</v>
      </c>
      <c r="K31" s="510"/>
      <c r="L31" s="163" t="str">
        <f>'5-. Identificación de Riesgos'!I31</f>
        <v>Incumplimiento de las metas establecidas</v>
      </c>
      <c r="M31" s="269" t="s">
        <v>364</v>
      </c>
      <c r="N31" s="258" t="s">
        <v>360</v>
      </c>
      <c r="O31" s="258" t="s">
        <v>360</v>
      </c>
      <c r="P31" s="258" t="s">
        <v>362</v>
      </c>
      <c r="Q31" s="258" t="s">
        <v>360</v>
      </c>
      <c r="R31" s="233">
        <f t="shared" si="4"/>
        <v>0.75</v>
      </c>
      <c r="S31" s="510"/>
      <c r="T31" s="513"/>
      <c r="U31" s="513"/>
      <c r="V31" s="516"/>
    </row>
    <row r="32" spans="1:22" ht="80.25" customHeight="1">
      <c r="A32" s="519"/>
      <c r="B32" s="519"/>
      <c r="C32" s="263" t="str">
        <f>'5-. Identificación de Riesgos'!D32</f>
        <v>Debilidades en la  metodologia</v>
      </c>
      <c r="D32" s="121">
        <v>3</v>
      </c>
      <c r="E32" s="263" t="s">
        <v>372</v>
      </c>
      <c r="F32" s="263" t="s">
        <v>360</v>
      </c>
      <c r="G32" s="263" t="s">
        <v>360</v>
      </c>
      <c r="H32" s="263" t="s">
        <v>360</v>
      </c>
      <c r="I32" s="263" t="s">
        <v>360</v>
      </c>
      <c r="J32" s="274">
        <f t="shared" si="3"/>
        <v>1</v>
      </c>
      <c r="K32" s="510"/>
      <c r="L32" s="163">
        <f>'5-. Identificación de Riesgos'!I32</f>
        <v>0</v>
      </c>
      <c r="M32" s="233"/>
      <c r="N32" s="121"/>
      <c r="O32" s="121"/>
      <c r="P32" s="121"/>
      <c r="Q32" s="121"/>
      <c r="R32" s="233"/>
      <c r="S32" s="510"/>
      <c r="T32" s="513"/>
      <c r="U32" s="513"/>
      <c r="V32" s="516"/>
    </row>
    <row r="33" spans="1:22" ht="25.15" customHeight="1">
      <c r="A33" s="519"/>
      <c r="B33" s="519"/>
      <c r="C33" s="263">
        <f>'5-. Identificación de Riesgos'!D33</f>
        <v>0</v>
      </c>
      <c r="D33" s="121"/>
      <c r="E33" s="263"/>
      <c r="F33" s="263"/>
      <c r="G33" s="263"/>
      <c r="H33" s="263"/>
      <c r="I33" s="263"/>
      <c r="J33" s="274"/>
      <c r="K33" s="510"/>
      <c r="L33" s="163">
        <f>'5-. Identificación de Riesgos'!I33</f>
        <v>0</v>
      </c>
      <c r="M33" s="233"/>
      <c r="N33" s="121"/>
      <c r="O33" s="121"/>
      <c r="P33" s="121"/>
      <c r="Q33" s="121"/>
      <c r="R33" s="233"/>
      <c r="S33" s="510"/>
      <c r="T33" s="513"/>
      <c r="U33" s="513"/>
      <c r="V33" s="516"/>
    </row>
    <row r="34" spans="1:22" ht="25.15" customHeight="1">
      <c r="A34" s="519"/>
      <c r="B34" s="519"/>
      <c r="C34" s="121">
        <f>'5-. Identificación de Riesgos'!D34</f>
        <v>0</v>
      </c>
      <c r="D34" s="121"/>
      <c r="E34" s="121"/>
      <c r="F34" s="121"/>
      <c r="G34" s="121"/>
      <c r="H34" s="121"/>
      <c r="I34" s="121"/>
      <c r="J34" s="275"/>
      <c r="K34" s="510"/>
      <c r="L34" s="163">
        <f>'5-. Identificación de Riesgos'!I34</f>
        <v>0</v>
      </c>
      <c r="M34" s="233"/>
      <c r="N34" s="121"/>
      <c r="O34" s="121"/>
      <c r="P34" s="121"/>
      <c r="Q34" s="121"/>
      <c r="R34" s="233"/>
      <c r="S34" s="510"/>
      <c r="T34" s="513"/>
      <c r="U34" s="513"/>
      <c r="V34" s="516"/>
    </row>
    <row r="35" spans="1:22" ht="25.15" customHeight="1">
      <c r="A35" s="519"/>
      <c r="B35" s="519"/>
      <c r="C35" s="263">
        <f>'5-. Identificación de Riesgos'!D35</f>
        <v>0</v>
      </c>
      <c r="D35" s="121"/>
      <c r="E35" s="263"/>
      <c r="F35" s="263"/>
      <c r="G35" s="263"/>
      <c r="H35" s="263"/>
      <c r="I35" s="263"/>
      <c r="J35" s="274"/>
      <c r="K35" s="510"/>
      <c r="L35" s="163">
        <f>'5-. Identificación de Riesgos'!I35</f>
        <v>0</v>
      </c>
      <c r="M35" s="233"/>
      <c r="N35" s="121"/>
      <c r="O35" s="121"/>
      <c r="P35" s="121"/>
      <c r="Q35" s="121"/>
      <c r="R35" s="233"/>
      <c r="S35" s="510"/>
      <c r="T35" s="513"/>
      <c r="U35" s="513"/>
      <c r="V35" s="516"/>
    </row>
    <row r="36" spans="1:22" ht="25.15" customHeight="1">
      <c r="A36" s="519"/>
      <c r="B36" s="519"/>
      <c r="C36" s="263">
        <f>'5-. Identificación de Riesgos'!D36</f>
        <v>0</v>
      </c>
      <c r="D36" s="121"/>
      <c r="E36" s="263"/>
      <c r="F36" s="263"/>
      <c r="G36" s="263"/>
      <c r="H36" s="263"/>
      <c r="I36" s="263"/>
      <c r="J36" s="274"/>
      <c r="K36" s="510"/>
      <c r="L36" s="163">
        <f>'5-. Identificación de Riesgos'!I36</f>
        <v>0</v>
      </c>
      <c r="M36" s="233"/>
      <c r="N36" s="121"/>
      <c r="O36" s="121"/>
      <c r="P36" s="121"/>
      <c r="Q36" s="121"/>
      <c r="R36" s="233"/>
      <c r="S36" s="510"/>
      <c r="T36" s="513"/>
      <c r="U36" s="513"/>
      <c r="V36" s="516"/>
    </row>
    <row r="37" spans="1:22" ht="25.15" customHeight="1">
      <c r="A37" s="519"/>
      <c r="B37" s="519"/>
      <c r="C37" s="263">
        <f>'5-. Identificación de Riesgos'!D37</f>
        <v>0</v>
      </c>
      <c r="D37" s="121"/>
      <c r="E37" s="263"/>
      <c r="F37" s="263"/>
      <c r="G37" s="263"/>
      <c r="H37" s="263"/>
      <c r="I37" s="263"/>
      <c r="J37" s="274"/>
      <c r="K37" s="510"/>
      <c r="L37" s="163">
        <f>'5-. Identificación de Riesgos'!I37</f>
        <v>0</v>
      </c>
      <c r="M37" s="233"/>
      <c r="N37" s="121"/>
      <c r="O37" s="121"/>
      <c r="P37" s="121"/>
      <c r="Q37" s="121"/>
      <c r="R37" s="233"/>
      <c r="S37" s="510"/>
      <c r="T37" s="513"/>
      <c r="U37" s="513"/>
      <c r="V37" s="516"/>
    </row>
    <row r="38" spans="1:22" ht="25.15" customHeight="1">
      <c r="A38" s="519"/>
      <c r="B38" s="519"/>
      <c r="C38" s="263">
        <f>'5-. Identificación de Riesgos'!D38</f>
        <v>0</v>
      </c>
      <c r="D38" s="121"/>
      <c r="E38" s="263"/>
      <c r="F38" s="263"/>
      <c r="G38" s="263"/>
      <c r="H38" s="263"/>
      <c r="I38" s="263"/>
      <c r="J38" s="274"/>
      <c r="K38" s="510"/>
      <c r="L38" s="163">
        <f>'5-. Identificación de Riesgos'!I38</f>
        <v>0</v>
      </c>
      <c r="M38" s="233"/>
      <c r="N38" s="121"/>
      <c r="O38" s="121"/>
      <c r="P38" s="121"/>
      <c r="Q38" s="121"/>
      <c r="R38" s="233"/>
      <c r="S38" s="510"/>
      <c r="T38" s="513"/>
      <c r="U38" s="513"/>
      <c r="V38" s="516"/>
    </row>
    <row r="39" spans="1:22" ht="25.15" customHeight="1">
      <c r="A39" s="520"/>
      <c r="B39" s="520"/>
      <c r="C39" s="264">
        <f>'5-. Identificación de Riesgos'!D39</f>
        <v>0</v>
      </c>
      <c r="D39" s="221"/>
      <c r="E39" s="264"/>
      <c r="F39" s="264"/>
      <c r="G39" s="264"/>
      <c r="H39" s="264"/>
      <c r="I39" s="264"/>
      <c r="J39" s="276"/>
      <c r="K39" s="511"/>
      <c r="L39" s="236">
        <f>'5-. Identificación de Riesgos'!I39</f>
        <v>0</v>
      </c>
      <c r="M39" s="235"/>
      <c r="N39" s="221"/>
      <c r="O39" s="221"/>
      <c r="P39" s="221"/>
      <c r="Q39" s="221"/>
      <c r="R39" s="235"/>
      <c r="S39" s="511"/>
      <c r="T39" s="514"/>
      <c r="U39" s="514"/>
      <c r="V39" s="517"/>
    </row>
    <row r="40" spans="1:22" ht="85.5" customHeight="1">
      <c r="A40" s="518">
        <f>'5-. Identificación de Riesgos'!A40</f>
        <v>4</v>
      </c>
      <c r="B40" s="518" t="str">
        <f>'5-. Identificación de Riesgos'!B40</f>
        <v>Corrupción</v>
      </c>
      <c r="C40" s="262" t="str">
        <f>'5-. Identificación de Riesgos'!D40</f>
        <v>1.Insuficientes programas de capacitación para la toma de conciencia debido al desconocimiento de la ley anti soborno (ISO 37001:2016), Plan Anticorrupción y  de los  valores y principios propios de la entidad.</v>
      </c>
      <c r="D40" s="278"/>
      <c r="E40" s="282" t="s">
        <v>373</v>
      </c>
      <c r="F40" s="279" t="s">
        <v>360</v>
      </c>
      <c r="G40" s="279" t="s">
        <v>360</v>
      </c>
      <c r="H40" s="279" t="s">
        <v>360</v>
      </c>
      <c r="I40" s="279" t="s">
        <v>360</v>
      </c>
      <c r="J40" s="283">
        <f t="shared" ref="J40:J44" si="6">COUNTIF(F40:I40,"SI")/4</f>
        <v>1</v>
      </c>
      <c r="K40" s="509">
        <f>AVERAGE(J40:J49)</f>
        <v>1</v>
      </c>
      <c r="L40" s="236" t="str">
        <f>'5-. Identificación de Riesgos'!I40</f>
        <v>Afectación de reputacion,imagén,  credibilidad, satisfacción de usuarios y PI</v>
      </c>
      <c r="M40" s="287" t="s">
        <v>361</v>
      </c>
      <c r="N40" s="279" t="s">
        <v>362</v>
      </c>
      <c r="O40" s="279" t="s">
        <v>362</v>
      </c>
      <c r="P40" s="279" t="s">
        <v>360</v>
      </c>
      <c r="Q40" s="279" t="s">
        <v>360</v>
      </c>
      <c r="R40" s="283">
        <f t="shared" ref="R40" si="7">SUM(COUNTIF(N40,"SI")*25%,COUNTIF(O40,"SI")*40%,COUNTIF(P40,"SI")*25%,COUNTIF(Q40,"SI")*10%)</f>
        <v>0.35</v>
      </c>
      <c r="S40" s="509">
        <f t="shared" ref="S40" si="8">AVERAGE(R40:R49)</f>
        <v>0.35</v>
      </c>
      <c r="T40" s="512" t="str">
        <f>CONCATENATE(INDEX('8- Politicas de admiistracion '!$B$6:$F$10,MATCH(ROUND(IF((RIGHT('5-. Identificación de Riesgos'!H40,1)-'6. Valoración Controles'!K40)&lt;1,1,(RIGHT('5-. Identificación de Riesgos'!H40,1)-'6. Valoración Controles'!K40)),0),'8- Politicas de admiistracion '!$F$6:$F$10,0),1)," - ",ROUND(IF((RIGHT('5-. Identificación de Riesgos'!H40,1)-'6. Valoración Controles'!K40)&lt;1,1,(RIGHT('5-. Identificación de Riesgos'!H40,1)-'6. Valoración Controles'!K40)),0))</f>
        <v>Muy Baja - 1</v>
      </c>
      <c r="U40" s="512" t="str">
        <f>CONCATENATE(INDEX('8- Politicas de admiistracion '!$B$17:$F$21,MATCH(ROUND(IF((RIGHT('5-. Identificación de Riesgos'!M40,1)-'6. Valoración Controles'!S40)&lt;1,1,(RIGHT('5-. Identificación de Riesgos'!M40,1)-'6. Valoración Controles'!S40)),0),'8- Politicas de admiistracion '!$F$17:$F$21,0),1)," - ",ROUND(IF((RIGHT('5-. Identificación de Riesgos'!M40,1)-'6. Valoración Controles'!S40)&lt;1,1,(RIGHT('5-. Identificación de Riesgos'!M40,1)-'6. Valoración Controles'!S40)),0))</f>
        <v>Mayor - 4</v>
      </c>
      <c r="V40" s="515" t="str">
        <f>CONCATENATE(VLOOKUP((LEFT(T40,LEN(T40)-4)&amp;LEFT(U40,LEN(U40)-4)),'9- Matriz de Calor '!$D$18:$E$42,2,0)," - ",RIGHT(T40,1)*RIGHT(U40,1))</f>
        <v>Alto  - 4</v>
      </c>
    </row>
    <row r="41" spans="1:22" ht="25.15" customHeight="1">
      <c r="A41" s="519"/>
      <c r="B41" s="519"/>
      <c r="C41" s="263" t="str">
        <f>'5-. Identificación de Riesgos'!D41</f>
        <v xml:space="preserve">2. Desconocimiento del Código de Ética y Buen Gobierno.    </v>
      </c>
      <c r="D41" s="278"/>
      <c r="E41" s="282" t="s">
        <v>374</v>
      </c>
      <c r="F41" s="279" t="s">
        <v>360</v>
      </c>
      <c r="G41" s="279" t="s">
        <v>360</v>
      </c>
      <c r="H41" s="279" t="s">
        <v>360</v>
      </c>
      <c r="I41" s="279" t="s">
        <v>360</v>
      </c>
      <c r="J41" s="284">
        <f t="shared" si="6"/>
        <v>1</v>
      </c>
      <c r="K41" s="510"/>
      <c r="L41" s="236"/>
      <c r="M41" s="235"/>
      <c r="N41" s="221"/>
      <c r="O41" s="221"/>
      <c r="P41" s="221"/>
      <c r="Q41" s="221"/>
      <c r="R41" s="235"/>
      <c r="S41" s="510"/>
      <c r="T41" s="513"/>
      <c r="U41" s="513"/>
      <c r="V41" s="516"/>
    </row>
    <row r="42" spans="1:22" ht="54" customHeight="1">
      <c r="A42" s="519"/>
      <c r="B42" s="519"/>
      <c r="C42" s="263" t="str">
        <f>'5-. Identificación de Riesgos'!D42</f>
        <v>3.Carencia de compromiso  y transparencia de los servidores judiciales con la Entidad.</v>
      </c>
      <c r="D42" s="278"/>
      <c r="E42" s="285" t="s">
        <v>375</v>
      </c>
      <c r="F42" s="279" t="s">
        <v>360</v>
      </c>
      <c r="G42" s="279" t="s">
        <v>360</v>
      </c>
      <c r="H42" s="279" t="s">
        <v>360</v>
      </c>
      <c r="I42" s="279" t="s">
        <v>360</v>
      </c>
      <c r="J42" s="284">
        <f t="shared" si="6"/>
        <v>1</v>
      </c>
      <c r="K42" s="510"/>
      <c r="L42" s="236"/>
      <c r="M42" s="235"/>
      <c r="N42" s="221"/>
      <c r="O42" s="221"/>
      <c r="P42" s="221"/>
      <c r="Q42" s="221"/>
      <c r="R42" s="235"/>
      <c r="S42" s="510"/>
      <c r="T42" s="513"/>
      <c r="U42" s="513"/>
      <c r="V42" s="516"/>
    </row>
    <row r="43" spans="1:22" ht="46.5" customHeight="1">
      <c r="A43" s="519"/>
      <c r="B43" s="519"/>
      <c r="C43" s="263" t="str">
        <f>'5-. Identificación de Riesgos'!D43</f>
        <v>4.Deficiencia del control y seguimiento de la gestión ejercida por los servidores judiciales.</v>
      </c>
      <c r="D43" s="278"/>
      <c r="E43" s="286" t="s">
        <v>376</v>
      </c>
      <c r="F43" s="279" t="s">
        <v>360</v>
      </c>
      <c r="G43" s="279" t="s">
        <v>360</v>
      </c>
      <c r="H43" s="279" t="s">
        <v>360</v>
      </c>
      <c r="I43" s="279" t="s">
        <v>360</v>
      </c>
      <c r="J43" s="284">
        <f t="shared" si="6"/>
        <v>1</v>
      </c>
      <c r="K43" s="510"/>
      <c r="L43" s="236"/>
      <c r="M43" s="235"/>
      <c r="N43" s="221"/>
      <c r="O43" s="221"/>
      <c r="P43" s="221"/>
      <c r="Q43" s="221"/>
      <c r="R43" s="235"/>
      <c r="S43" s="510"/>
      <c r="T43" s="513"/>
      <c r="U43" s="513"/>
      <c r="V43" s="516"/>
    </row>
    <row r="44" spans="1:22" ht="46.5" customHeight="1">
      <c r="A44" s="519"/>
      <c r="B44" s="519"/>
      <c r="C44" s="121" t="str">
        <f>'5-. Identificación de Riesgos'!D44</f>
        <v xml:space="preserve">5.Obtención de beneficios propios </v>
      </c>
      <c r="D44" s="278"/>
      <c r="E44" s="286" t="s">
        <v>376</v>
      </c>
      <c r="F44" s="279" t="s">
        <v>360</v>
      </c>
      <c r="G44" s="279" t="s">
        <v>360</v>
      </c>
      <c r="H44" s="279" t="s">
        <v>360</v>
      </c>
      <c r="I44" s="279" t="s">
        <v>360</v>
      </c>
      <c r="J44" s="284">
        <f t="shared" si="6"/>
        <v>1</v>
      </c>
      <c r="K44" s="510"/>
      <c r="L44" s="236"/>
      <c r="M44" s="235"/>
      <c r="N44" s="221"/>
      <c r="O44" s="221"/>
      <c r="P44" s="221"/>
      <c r="Q44" s="221"/>
      <c r="R44" s="235"/>
      <c r="S44" s="510"/>
      <c r="T44" s="513"/>
      <c r="U44" s="513"/>
      <c r="V44" s="516"/>
    </row>
    <row r="45" spans="1:22" ht="25.15" customHeight="1">
      <c r="A45" s="519"/>
      <c r="B45" s="519"/>
      <c r="C45" s="263"/>
      <c r="D45" s="278"/>
      <c r="E45" s="262"/>
      <c r="F45" s="262"/>
      <c r="G45" s="262"/>
      <c r="H45" s="262"/>
      <c r="I45" s="262"/>
      <c r="J45" s="273"/>
      <c r="K45" s="510"/>
      <c r="L45" s="236"/>
      <c r="M45" s="235"/>
      <c r="N45" s="221"/>
      <c r="O45" s="221"/>
      <c r="P45" s="221"/>
      <c r="Q45" s="221"/>
      <c r="R45" s="235"/>
      <c r="S45" s="510"/>
      <c r="T45" s="513"/>
      <c r="U45" s="513"/>
      <c r="V45" s="516"/>
    </row>
    <row r="46" spans="1:22" ht="25.15" customHeight="1">
      <c r="A46" s="519"/>
      <c r="B46" s="519"/>
      <c r="C46" s="263"/>
      <c r="D46" s="278"/>
      <c r="E46" s="262"/>
      <c r="F46" s="262"/>
      <c r="G46" s="262"/>
      <c r="H46" s="262"/>
      <c r="I46" s="262"/>
      <c r="J46" s="273"/>
      <c r="K46" s="510"/>
      <c r="L46" s="236"/>
      <c r="M46" s="235"/>
      <c r="N46" s="221"/>
      <c r="O46" s="221"/>
      <c r="P46" s="221"/>
      <c r="Q46" s="221"/>
      <c r="R46" s="235"/>
      <c r="S46" s="510"/>
      <c r="T46" s="513"/>
      <c r="U46" s="513"/>
      <c r="V46" s="516"/>
    </row>
    <row r="47" spans="1:22" ht="25.15" customHeight="1">
      <c r="A47" s="519"/>
      <c r="B47" s="519"/>
      <c r="C47" s="263"/>
      <c r="D47" s="278"/>
      <c r="E47" s="262"/>
      <c r="F47" s="262"/>
      <c r="G47" s="262"/>
      <c r="H47" s="262"/>
      <c r="I47" s="262"/>
      <c r="J47" s="273"/>
      <c r="K47" s="510"/>
      <c r="L47" s="236"/>
      <c r="M47" s="235"/>
      <c r="N47" s="221"/>
      <c r="O47" s="221"/>
      <c r="P47" s="221"/>
      <c r="Q47" s="221"/>
      <c r="R47" s="235"/>
      <c r="S47" s="510"/>
      <c r="T47" s="513"/>
      <c r="U47" s="513"/>
      <c r="V47" s="516"/>
    </row>
    <row r="48" spans="1:22" ht="25.15" customHeight="1">
      <c r="A48" s="519"/>
      <c r="B48" s="519"/>
      <c r="C48" s="263"/>
      <c r="D48" s="278"/>
      <c r="E48" s="262"/>
      <c r="F48" s="262"/>
      <c r="G48" s="262"/>
      <c r="H48" s="262"/>
      <c r="I48" s="262"/>
      <c r="J48" s="273"/>
      <c r="K48" s="510"/>
      <c r="L48" s="236"/>
      <c r="M48" s="235"/>
      <c r="N48" s="221"/>
      <c r="O48" s="221"/>
      <c r="P48" s="221"/>
      <c r="Q48" s="221"/>
      <c r="R48" s="235"/>
      <c r="S48" s="510"/>
      <c r="T48" s="513"/>
      <c r="U48" s="513"/>
      <c r="V48" s="516"/>
    </row>
    <row r="49" spans="1:22" ht="25.15" customHeight="1">
      <c r="A49" s="520"/>
      <c r="B49" s="520"/>
      <c r="C49" s="264"/>
      <c r="D49" s="278"/>
      <c r="E49" s="262"/>
      <c r="F49" s="262"/>
      <c r="G49" s="262"/>
      <c r="H49" s="262"/>
      <c r="I49" s="262"/>
      <c r="J49" s="273"/>
      <c r="K49" s="511"/>
      <c r="L49" s="236"/>
      <c r="M49" s="235"/>
      <c r="N49" s="221"/>
      <c r="O49" s="221"/>
      <c r="P49" s="221"/>
      <c r="Q49" s="221"/>
      <c r="R49" s="235"/>
      <c r="S49" s="511"/>
      <c r="T49" s="514"/>
      <c r="U49" s="514"/>
      <c r="V49" s="517"/>
    </row>
    <row r="50" spans="1:22" ht="51">
      <c r="A50" s="521">
        <f>'5-. Identificación de Riesgos'!A50</f>
        <v>5</v>
      </c>
      <c r="B50" s="518" t="str">
        <f>'5-. Identificación de Riesgos'!B50</f>
        <v xml:space="preserve">Ofrecer, prometer, entregar, aceptar o solicitar una ventaja indebida para preparar o presentar Informes con datos inexactos, inoportunos y no confiables en el ejercicio de la Auditoría Interna  que permita favorecer intereses personales o de terceros.
</v>
      </c>
      <c r="C50" s="262" t="str">
        <f>'5-. Identificación de Riesgos'!D50</f>
        <v>1. Falta de ética de los servidores públicos (Debilidades en principios y valores)</v>
      </c>
      <c r="D50" s="220">
        <v>1</v>
      </c>
      <c r="E50" s="262" t="s">
        <v>377</v>
      </c>
      <c r="F50" s="262" t="s">
        <v>360</v>
      </c>
      <c r="G50" s="262" t="s">
        <v>360</v>
      </c>
      <c r="H50" s="262" t="s">
        <v>360</v>
      </c>
      <c r="I50" s="262" t="s">
        <v>360</v>
      </c>
      <c r="J50" s="273">
        <f>COUNTIF(F50:I50,"SI")/4</f>
        <v>1</v>
      </c>
      <c r="K50" s="509">
        <f>AVERAGE(J50:J59)</f>
        <v>1</v>
      </c>
      <c r="L50" s="143" t="str">
        <f>'5-. Identificación de Riesgos'!I50</f>
        <v>Afectación de reputacion,imagén,  credibilidad, satisfacción de usuarios y PI</v>
      </c>
      <c r="M50" s="267" t="s">
        <v>361</v>
      </c>
      <c r="N50" s="268" t="s">
        <v>362</v>
      </c>
      <c r="O50" s="268" t="s">
        <v>362</v>
      </c>
      <c r="P50" s="268" t="s">
        <v>360</v>
      </c>
      <c r="Q50" s="268" t="s">
        <v>360</v>
      </c>
      <c r="R50" s="233">
        <f>SUM(COUNTIF(N50,"SI")*25%,COUNTIF(O50,"SI")*40%,COUNTIF(P50,"SI")*25%,COUNTIF(Q50,"SI")*10%)</f>
        <v>0.35</v>
      </c>
      <c r="S50" s="509">
        <f>AVERAGE(R50:R59)</f>
        <v>0.55000000000000004</v>
      </c>
      <c r="T50" s="512" t="str">
        <f>CONCATENATE(INDEX('8- Politicas de admiistracion '!$B$6:$F$10,MATCH(ROUND(IF((RIGHT('5-. Identificación de Riesgos'!H50,1)-'6. Valoración Controles'!K50)&lt;1,1,(RIGHT('5-. Identificación de Riesgos'!H50,1)-'6. Valoración Controles'!K50)),0),'8- Politicas de admiistracion '!$F$6:$F$10,0),1)," - ",ROUND(IF((RIGHT('5-. Identificación de Riesgos'!H50,1)-'6. Valoración Controles'!K50)&lt;1,1,(RIGHT('5-. Identificación de Riesgos'!H50,1)-'6. Valoración Controles'!K50)),0))</f>
        <v>Muy Baja - 1</v>
      </c>
      <c r="U50" s="512" t="str">
        <f>CONCATENATE(INDEX('8- Politicas de admiistracion '!$B$17:$F$21,MATCH(ROUND(IF((RIGHT('5-. Identificación de Riesgos'!M50,1)-'6. Valoración Controles'!S50)&lt;1,1,(RIGHT('5-. Identificación de Riesgos'!M50,1)-'6. Valoración Controles'!S50)),0),'8- Politicas de admiistracion '!$F$17:$F$21,0),1)," - ",ROUND(IF((RIGHT('5-. Identificación de Riesgos'!M50,1)-'6. Valoración Controles'!S50)&lt;1,1,(RIGHT('5-. Identificación de Riesgos'!M50,1)-'6. Valoración Controles'!S50)),0))</f>
        <v>Leve - 1</v>
      </c>
      <c r="V50" s="515" t="str">
        <f>CONCATENATE(VLOOKUP((LEFT(T50,LEN(T50)-4)&amp;LEFT(U50,LEN(U50)-4)),'9- Matriz de Calor '!$D$18:$E$42,2,0)," - ",RIGHT(T50,1)*RIGHT(U50,1))</f>
        <v>Bajo - 1</v>
      </c>
    </row>
    <row r="51" spans="1:22" ht="25.5">
      <c r="A51" s="522"/>
      <c r="B51" s="519"/>
      <c r="C51" s="263" t="str">
        <f>'5-. Identificación de Riesgos'!D51</f>
        <v>2. Falta de ética de terceros interesados  (Debilidades principios y valores)</v>
      </c>
      <c r="D51" s="121">
        <v>2</v>
      </c>
      <c r="E51" s="263" t="s">
        <v>378</v>
      </c>
      <c r="F51" s="263" t="s">
        <v>360</v>
      </c>
      <c r="G51" s="263" t="s">
        <v>360</v>
      </c>
      <c r="H51" s="263" t="s">
        <v>360</v>
      </c>
      <c r="I51" s="263" t="s">
        <v>360</v>
      </c>
      <c r="J51" s="274">
        <f t="shared" ref="J51:J53" si="9">COUNTIF(F51:I51,"SI")/4</f>
        <v>1</v>
      </c>
      <c r="K51" s="510"/>
      <c r="L51" s="163" t="str">
        <f>'5-. Identificación de Riesgos'!I51</f>
        <v>Incumplimiento de las metas establecidas</v>
      </c>
      <c r="M51" s="269" t="s">
        <v>364</v>
      </c>
      <c r="N51" s="258" t="s">
        <v>360</v>
      </c>
      <c r="O51" s="258" t="s">
        <v>360</v>
      </c>
      <c r="P51" s="258" t="s">
        <v>362</v>
      </c>
      <c r="Q51" s="258" t="s">
        <v>360</v>
      </c>
      <c r="R51" s="233">
        <f>SUM(COUNTIF(N51,"SI")*25%,COUNTIF(O51,"SI")*40%,COUNTIF(P51,"SI")*25%,COUNTIF(Q51,"SI")*10%)</f>
        <v>0.75</v>
      </c>
      <c r="S51" s="510"/>
      <c r="T51" s="513"/>
      <c r="U51" s="513"/>
      <c r="V51" s="516"/>
    </row>
    <row r="52" spans="1:22" ht="38.25">
      <c r="A52" s="522"/>
      <c r="B52" s="519"/>
      <c r="C52" s="263" t="str">
        <f>'5-. Identificación de Riesgos'!D52</f>
        <v>3. Debilidades en la aplicación de controles de calidad en los informes de Auditoría.</v>
      </c>
      <c r="D52" s="121">
        <v>3</v>
      </c>
      <c r="E52" s="263" t="s">
        <v>379</v>
      </c>
      <c r="F52" s="263" t="s">
        <v>360</v>
      </c>
      <c r="G52" s="263" t="s">
        <v>360</v>
      </c>
      <c r="H52" s="263" t="s">
        <v>360</v>
      </c>
      <c r="I52" s="263" t="s">
        <v>360</v>
      </c>
      <c r="J52" s="274">
        <f t="shared" si="9"/>
        <v>1</v>
      </c>
      <c r="K52" s="510"/>
      <c r="L52" s="163">
        <f>'5-. Identificación de Riesgos'!I52</f>
        <v>0</v>
      </c>
      <c r="M52" s="233"/>
      <c r="N52" s="121"/>
      <c r="O52" s="121"/>
      <c r="P52" s="121"/>
      <c r="Q52" s="121"/>
      <c r="R52" s="233"/>
      <c r="S52" s="510"/>
      <c r="T52" s="513"/>
      <c r="U52" s="513"/>
      <c r="V52" s="516"/>
    </row>
    <row r="53" spans="1:22" ht="52.5" customHeight="1">
      <c r="A53" s="522"/>
      <c r="B53" s="519"/>
      <c r="C53" s="263" t="str">
        <f>'5-. Identificación de Riesgos'!D53</f>
        <v xml:space="preserve">4. Inaplicación o incumplimiento por parte de los auditores, de los principios y reglas de conducta establecidos en el Código de Ética </v>
      </c>
      <c r="D53" s="121">
        <v>4</v>
      </c>
      <c r="E53" s="263" t="s">
        <v>380</v>
      </c>
      <c r="F53" s="263" t="s">
        <v>360</v>
      </c>
      <c r="G53" s="263" t="s">
        <v>360</v>
      </c>
      <c r="H53" s="263" t="s">
        <v>360</v>
      </c>
      <c r="I53" s="263" t="s">
        <v>360</v>
      </c>
      <c r="J53" s="274">
        <f t="shared" si="9"/>
        <v>1</v>
      </c>
      <c r="K53" s="510"/>
      <c r="L53" s="163">
        <f>'5-. Identificación de Riesgos'!I53</f>
        <v>0</v>
      </c>
      <c r="M53" s="233"/>
      <c r="N53" s="121"/>
      <c r="O53" s="121"/>
      <c r="P53" s="121"/>
      <c r="Q53" s="121"/>
      <c r="R53" s="233"/>
      <c r="S53" s="510"/>
      <c r="T53" s="513"/>
      <c r="U53" s="513"/>
      <c r="V53" s="516"/>
    </row>
    <row r="54" spans="1:22" ht="21" customHeight="1">
      <c r="A54" s="522"/>
      <c r="B54" s="519"/>
      <c r="C54" s="121">
        <f>'5-. Identificación de Riesgos'!D54</f>
        <v>0</v>
      </c>
      <c r="D54" s="121"/>
      <c r="E54" s="121"/>
      <c r="F54" s="121"/>
      <c r="G54" s="121"/>
      <c r="H54" s="121"/>
      <c r="I54" s="121"/>
      <c r="J54" s="275"/>
      <c r="K54" s="510"/>
      <c r="L54" s="163">
        <f>'5-. Identificación de Riesgos'!I54</f>
        <v>0</v>
      </c>
      <c r="M54" s="233"/>
      <c r="N54" s="121"/>
      <c r="O54" s="121"/>
      <c r="P54" s="121"/>
      <c r="Q54" s="121"/>
      <c r="R54" s="233"/>
      <c r="S54" s="510"/>
      <c r="T54" s="513"/>
      <c r="U54" s="513"/>
      <c r="V54" s="516"/>
    </row>
    <row r="55" spans="1:22" ht="25.15" customHeight="1">
      <c r="A55" s="522"/>
      <c r="B55" s="519"/>
      <c r="C55" s="263">
        <f>'5-. Identificación de Riesgos'!D55</f>
        <v>0</v>
      </c>
      <c r="D55" s="121"/>
      <c r="E55" s="263"/>
      <c r="F55" s="263"/>
      <c r="G55" s="263"/>
      <c r="H55" s="263"/>
      <c r="I55" s="263"/>
      <c r="J55" s="274"/>
      <c r="K55" s="510"/>
      <c r="L55" s="163">
        <f>'5-. Identificación de Riesgos'!I55</f>
        <v>0</v>
      </c>
      <c r="M55" s="233"/>
      <c r="N55" s="121"/>
      <c r="O55" s="121"/>
      <c r="P55" s="121"/>
      <c r="Q55" s="121"/>
      <c r="R55" s="233"/>
      <c r="S55" s="510"/>
      <c r="T55" s="513"/>
      <c r="U55" s="513"/>
      <c r="V55" s="516"/>
    </row>
    <row r="56" spans="1:22" ht="25.15" customHeight="1">
      <c r="A56" s="522"/>
      <c r="B56" s="519"/>
      <c r="C56" s="263">
        <f>'5-. Identificación de Riesgos'!D56</f>
        <v>0</v>
      </c>
      <c r="D56" s="121"/>
      <c r="E56" s="263"/>
      <c r="F56" s="263"/>
      <c r="G56" s="263"/>
      <c r="H56" s="263"/>
      <c r="I56" s="263"/>
      <c r="J56" s="274"/>
      <c r="K56" s="510"/>
      <c r="L56" s="163">
        <f>'5-. Identificación de Riesgos'!I56</f>
        <v>0</v>
      </c>
      <c r="M56" s="233"/>
      <c r="N56" s="121"/>
      <c r="O56" s="121"/>
      <c r="P56" s="121"/>
      <c r="Q56" s="121"/>
      <c r="R56" s="233"/>
      <c r="S56" s="510"/>
      <c r="T56" s="513"/>
      <c r="U56" s="513"/>
      <c r="V56" s="516"/>
    </row>
    <row r="57" spans="1:22" ht="25.15" customHeight="1">
      <c r="A57" s="522"/>
      <c r="B57" s="519"/>
      <c r="C57" s="263">
        <f>'5-. Identificación de Riesgos'!D57</f>
        <v>0</v>
      </c>
      <c r="D57" s="121"/>
      <c r="E57" s="263"/>
      <c r="F57" s="263"/>
      <c r="G57" s="263"/>
      <c r="H57" s="263"/>
      <c r="I57" s="263"/>
      <c r="J57" s="274"/>
      <c r="K57" s="510"/>
      <c r="L57" s="163">
        <f>'5-. Identificación de Riesgos'!I57</f>
        <v>0</v>
      </c>
      <c r="M57" s="233"/>
      <c r="N57" s="121"/>
      <c r="O57" s="121"/>
      <c r="P57" s="121"/>
      <c r="Q57" s="121"/>
      <c r="R57" s="233"/>
      <c r="S57" s="510"/>
      <c r="T57" s="513"/>
      <c r="U57" s="513"/>
      <c r="V57" s="516"/>
    </row>
    <row r="58" spans="1:22" ht="25.15" customHeight="1">
      <c r="A58" s="522"/>
      <c r="B58" s="519"/>
      <c r="C58" s="263">
        <f>'5-. Identificación de Riesgos'!D58</f>
        <v>0</v>
      </c>
      <c r="D58" s="121"/>
      <c r="E58" s="263"/>
      <c r="F58" s="263"/>
      <c r="G58" s="263"/>
      <c r="H58" s="263"/>
      <c r="I58" s="263"/>
      <c r="J58" s="274"/>
      <c r="K58" s="510"/>
      <c r="L58" s="163">
        <f>'5-. Identificación de Riesgos'!I58</f>
        <v>0</v>
      </c>
      <c r="M58" s="233"/>
      <c r="N58" s="121"/>
      <c r="O58" s="121"/>
      <c r="P58" s="121"/>
      <c r="Q58" s="121"/>
      <c r="R58" s="233"/>
      <c r="S58" s="510"/>
      <c r="T58" s="513"/>
      <c r="U58" s="513"/>
      <c r="V58" s="516"/>
    </row>
    <row r="59" spans="1:22" ht="25.15" customHeight="1">
      <c r="A59" s="523"/>
      <c r="B59" s="520"/>
      <c r="C59" s="264">
        <f>'5-. Identificación de Riesgos'!D59</f>
        <v>0</v>
      </c>
      <c r="D59" s="221">
        <v>5</v>
      </c>
      <c r="E59" s="264"/>
      <c r="F59" s="264"/>
      <c r="G59" s="264"/>
      <c r="H59" s="264"/>
      <c r="I59" s="264"/>
      <c r="J59" s="276"/>
      <c r="K59" s="511"/>
      <c r="L59" s="236">
        <f>'5-. Identificación de Riesgos'!I59</f>
        <v>0</v>
      </c>
      <c r="M59" s="235"/>
      <c r="N59" s="221"/>
      <c r="O59" s="221"/>
      <c r="P59" s="221"/>
      <c r="Q59" s="221"/>
      <c r="R59" s="233"/>
      <c r="S59" s="511"/>
      <c r="T59" s="514"/>
      <c r="U59" s="514"/>
      <c r="V59" s="517"/>
    </row>
    <row r="60" spans="1:22">
      <c r="C60" s="265"/>
      <c r="D60" s="266"/>
      <c r="E60" s="266"/>
      <c r="F60" s="266"/>
      <c r="G60" s="266"/>
      <c r="H60" s="266"/>
      <c r="I60" s="266"/>
    </row>
  </sheetData>
  <mergeCells count="53">
    <mergeCell ref="A20:A29"/>
    <mergeCell ref="B20:B29"/>
    <mergeCell ref="C5:V5"/>
    <mergeCell ref="C6:V6"/>
    <mergeCell ref="S20:S29"/>
    <mergeCell ref="T20:T29"/>
    <mergeCell ref="U20:U29"/>
    <mergeCell ref="V20:V29"/>
    <mergeCell ref="K20:K29"/>
    <mergeCell ref="A10:A19"/>
    <mergeCell ref="B10:B19"/>
    <mergeCell ref="K10:K19"/>
    <mergeCell ref="S10:S19"/>
    <mergeCell ref="T10:T19"/>
    <mergeCell ref="U10:U19"/>
    <mergeCell ref="V10:V19"/>
    <mergeCell ref="E1:V3"/>
    <mergeCell ref="T7:V7"/>
    <mergeCell ref="D7:R7"/>
    <mergeCell ref="A8:A9"/>
    <mergeCell ref="B8:B9"/>
    <mergeCell ref="C8:C9"/>
    <mergeCell ref="D8:D9"/>
    <mergeCell ref="E8:E9"/>
    <mergeCell ref="F8:K8"/>
    <mergeCell ref="L8:S8"/>
    <mergeCell ref="A5:B5"/>
    <mergeCell ref="A6:B6"/>
    <mergeCell ref="A7:C7"/>
    <mergeCell ref="A4:B4"/>
    <mergeCell ref="C4:V4"/>
    <mergeCell ref="A1:D3"/>
    <mergeCell ref="A30:A39"/>
    <mergeCell ref="T50:T59"/>
    <mergeCell ref="U50:U59"/>
    <mergeCell ref="V50:V59"/>
    <mergeCell ref="A50:A59"/>
    <mergeCell ref="B50:B59"/>
    <mergeCell ref="K50:K59"/>
    <mergeCell ref="S50:S59"/>
    <mergeCell ref="B30:B39"/>
    <mergeCell ref="K30:K39"/>
    <mergeCell ref="V30:V39"/>
    <mergeCell ref="T30:T39"/>
    <mergeCell ref="U30:U39"/>
    <mergeCell ref="S30:S39"/>
    <mergeCell ref="A40:A49"/>
    <mergeCell ref="B40:B49"/>
    <mergeCell ref="K40:K49"/>
    <mergeCell ref="S40:S49"/>
    <mergeCell ref="T40:T49"/>
    <mergeCell ref="U40:U49"/>
    <mergeCell ref="V40:V49"/>
  </mergeCells>
  <conditionalFormatting sqref="T10">
    <cfRule type="containsText" dxfId="313" priority="164" operator="containsText" text="Muy Baja">
      <formula>NOT(ISERROR(SEARCH("Muy Baja",T10)))</formula>
    </cfRule>
    <cfRule type="containsText" dxfId="312" priority="165" operator="containsText" text="Baja">
      <formula>NOT(ISERROR(SEARCH("Baja",T10)))</formula>
    </cfRule>
    <cfRule type="containsText" dxfId="311" priority="166" operator="containsText" text="Muy Alta">
      <formula>NOT(ISERROR(SEARCH("Muy Alta",T10)))</formula>
    </cfRule>
    <cfRule type="containsText" dxfId="310" priority="168" operator="containsText" text="Alta">
      <formula>NOT(ISERROR(SEARCH("Alta",T10)))</formula>
    </cfRule>
    <cfRule type="containsText" dxfId="309" priority="169" operator="containsText" text="Media">
      <formula>NOT(ISERROR(SEARCH("Media",T10)))</formula>
    </cfRule>
    <cfRule type="containsText" dxfId="308" priority="170" operator="containsText" text="Media">
      <formula>NOT(ISERROR(SEARCH("Media",T10)))</formula>
    </cfRule>
    <cfRule type="containsText" dxfId="307" priority="171" operator="containsText" text="Media">
      <formula>NOT(ISERROR(SEARCH("Media",T10)))</formula>
    </cfRule>
    <cfRule type="containsText" dxfId="306" priority="172" operator="containsText" text="Muy Baja">
      <formula>NOT(ISERROR(SEARCH("Muy Baja",T10)))</formula>
    </cfRule>
    <cfRule type="containsText" dxfId="305" priority="173" operator="containsText" text="Baja">
      <formula>NOT(ISERROR(SEARCH("Baja",T10)))</formula>
    </cfRule>
    <cfRule type="containsText" dxfId="304" priority="174" operator="containsText" text="Muy Baja">
      <formula>NOT(ISERROR(SEARCH("Muy Baja",T10)))</formula>
    </cfRule>
    <cfRule type="containsText" dxfId="303" priority="175" operator="containsText" text="Muy Baja">
      <formula>NOT(ISERROR(SEARCH("Muy Baja",T10)))</formula>
    </cfRule>
    <cfRule type="containsText" dxfId="302" priority="176" operator="containsText" text="Muy Baja">
      <formula>NOT(ISERROR(SEARCH("Muy Baja",T10)))</formula>
    </cfRule>
    <cfRule type="containsText" dxfId="301" priority="177" operator="containsText" text="Muy Baja'Tabla probabilidad'!">
      <formula>NOT(ISERROR(SEARCH("Muy Baja'Tabla probabilidad'!",T10)))</formula>
    </cfRule>
    <cfRule type="containsText" dxfId="300" priority="178" operator="containsText" text="Muy bajo">
      <formula>NOT(ISERROR(SEARCH("Muy bajo",T10)))</formula>
    </cfRule>
    <cfRule type="containsText" dxfId="299" priority="179" operator="containsText" text="Alta">
      <formula>NOT(ISERROR(SEARCH("Alta",T10)))</formula>
    </cfRule>
    <cfRule type="containsText" dxfId="298" priority="180" operator="containsText" text="Media">
      <formula>NOT(ISERROR(SEARCH("Media",T10)))</formula>
    </cfRule>
    <cfRule type="containsText" dxfId="297" priority="181" operator="containsText" text="Baja">
      <formula>NOT(ISERROR(SEARCH("Baja",T10)))</formula>
    </cfRule>
    <cfRule type="containsText" dxfId="296" priority="182" operator="containsText" text="Muy baja">
      <formula>NOT(ISERROR(SEARCH("Muy baja",T10)))</formula>
    </cfRule>
    <cfRule type="cellIs" dxfId="295" priority="185" operator="between">
      <formula>1</formula>
      <formula>2</formula>
    </cfRule>
    <cfRule type="cellIs" dxfId="294" priority="186" operator="between">
      <formula>0</formula>
      <formula>2</formula>
    </cfRule>
  </conditionalFormatting>
  <conditionalFormatting sqref="T20 T30 T40">
    <cfRule type="containsText" dxfId="293" priority="526" operator="containsText" text="Muy Baja">
      <formula>NOT(ISERROR(SEARCH("Muy Baja",T20)))</formula>
    </cfRule>
    <cfRule type="containsText" dxfId="292" priority="527" operator="containsText" text="Baja">
      <formula>NOT(ISERROR(SEARCH("Baja",T20)))</formula>
    </cfRule>
    <cfRule type="containsText" dxfId="291" priority="528" operator="containsText" text="Muy Alta">
      <formula>NOT(ISERROR(SEARCH("Muy Alta",T20)))</formula>
    </cfRule>
    <cfRule type="containsText" dxfId="290" priority="530" operator="containsText" text="Alta">
      <formula>NOT(ISERROR(SEARCH("Alta",T20)))</formula>
    </cfRule>
    <cfRule type="containsText" dxfId="289" priority="531" operator="containsText" text="Media">
      <formula>NOT(ISERROR(SEARCH("Media",T20)))</formula>
    </cfRule>
    <cfRule type="containsText" dxfId="288" priority="532" operator="containsText" text="Media">
      <formula>NOT(ISERROR(SEARCH("Media",T20)))</formula>
    </cfRule>
    <cfRule type="containsText" dxfId="287" priority="533" operator="containsText" text="Media">
      <formula>NOT(ISERROR(SEARCH("Media",T20)))</formula>
    </cfRule>
    <cfRule type="containsText" dxfId="286" priority="534" operator="containsText" text="Muy Baja">
      <formula>NOT(ISERROR(SEARCH("Muy Baja",T20)))</formula>
    </cfRule>
    <cfRule type="containsText" dxfId="285" priority="535" operator="containsText" text="Baja">
      <formula>NOT(ISERROR(SEARCH("Baja",T20)))</formula>
    </cfRule>
    <cfRule type="containsText" dxfId="284" priority="536" operator="containsText" text="Muy Baja">
      <formula>NOT(ISERROR(SEARCH("Muy Baja",T20)))</formula>
    </cfRule>
    <cfRule type="containsText" dxfId="283" priority="537" operator="containsText" text="Muy Baja">
      <formula>NOT(ISERROR(SEARCH("Muy Baja",T20)))</formula>
    </cfRule>
    <cfRule type="containsText" dxfId="282" priority="538" operator="containsText" text="Muy Baja">
      <formula>NOT(ISERROR(SEARCH("Muy Baja",T20)))</formula>
    </cfRule>
    <cfRule type="containsText" dxfId="281" priority="539" operator="containsText" text="Muy Baja'Tabla probabilidad'!">
      <formula>NOT(ISERROR(SEARCH("Muy Baja'Tabla probabilidad'!",T20)))</formula>
    </cfRule>
    <cfRule type="containsText" dxfId="280" priority="540" operator="containsText" text="Muy bajo">
      <formula>NOT(ISERROR(SEARCH("Muy bajo",T20)))</formula>
    </cfRule>
    <cfRule type="containsText" dxfId="279" priority="541" operator="containsText" text="Alta">
      <formula>NOT(ISERROR(SEARCH("Alta",T20)))</formula>
    </cfRule>
    <cfRule type="containsText" dxfId="278" priority="542" operator="containsText" text="Media">
      <formula>NOT(ISERROR(SEARCH("Media",T20)))</formula>
    </cfRule>
    <cfRule type="containsText" dxfId="277" priority="543" operator="containsText" text="Baja">
      <formula>NOT(ISERROR(SEARCH("Baja",T20)))</formula>
    </cfRule>
    <cfRule type="containsText" dxfId="276" priority="544" operator="containsText" text="Muy baja">
      <formula>NOT(ISERROR(SEARCH("Muy baja",T20)))</formula>
    </cfRule>
    <cfRule type="cellIs" dxfId="275" priority="547" operator="between">
      <formula>1</formula>
      <formula>2</formula>
    </cfRule>
    <cfRule type="cellIs" dxfId="274" priority="548" operator="between">
      <formula>0</formula>
      <formula>2</formula>
    </cfRule>
  </conditionalFormatting>
  <conditionalFormatting sqref="T50">
    <cfRule type="containsText" dxfId="273" priority="43" operator="containsText" text="Muy Baja">
      <formula>NOT(ISERROR(SEARCH("Muy Baja",T50)))</formula>
    </cfRule>
    <cfRule type="containsText" dxfId="272" priority="44" operator="containsText" text="Baja">
      <formula>NOT(ISERROR(SEARCH("Baja",T50)))</formula>
    </cfRule>
    <cfRule type="containsText" dxfId="271" priority="45" operator="containsText" text="Muy Alta">
      <formula>NOT(ISERROR(SEARCH("Muy Alta",T50)))</formula>
    </cfRule>
    <cfRule type="containsText" dxfId="270" priority="46" operator="containsText" text="Alta">
      <formula>NOT(ISERROR(SEARCH("Alta",T50)))</formula>
    </cfRule>
    <cfRule type="containsText" dxfId="269" priority="47" operator="containsText" text="Media">
      <formula>NOT(ISERROR(SEARCH("Media",T50)))</formula>
    </cfRule>
    <cfRule type="containsText" dxfId="268" priority="48" operator="containsText" text="Media">
      <formula>NOT(ISERROR(SEARCH("Media",T50)))</formula>
    </cfRule>
    <cfRule type="containsText" dxfId="267" priority="49" operator="containsText" text="Media">
      <formula>NOT(ISERROR(SEARCH("Media",T50)))</formula>
    </cfRule>
    <cfRule type="containsText" dxfId="266" priority="50" operator="containsText" text="Muy Baja">
      <formula>NOT(ISERROR(SEARCH("Muy Baja",T50)))</formula>
    </cfRule>
    <cfRule type="containsText" dxfId="265" priority="51" operator="containsText" text="Baja">
      <formula>NOT(ISERROR(SEARCH("Baja",T50)))</formula>
    </cfRule>
    <cfRule type="containsText" dxfId="264" priority="52" operator="containsText" text="Muy Baja">
      <formula>NOT(ISERROR(SEARCH("Muy Baja",T50)))</formula>
    </cfRule>
    <cfRule type="containsText" dxfId="263" priority="53" operator="containsText" text="Muy Baja">
      <formula>NOT(ISERROR(SEARCH("Muy Baja",T50)))</formula>
    </cfRule>
    <cfRule type="containsText" dxfId="262" priority="54" operator="containsText" text="Muy Baja">
      <formula>NOT(ISERROR(SEARCH("Muy Baja",T50)))</formula>
    </cfRule>
    <cfRule type="containsText" dxfId="261" priority="55" operator="containsText" text="Muy Baja'Tabla probabilidad'!">
      <formula>NOT(ISERROR(SEARCH("Muy Baja'Tabla probabilidad'!",T50)))</formula>
    </cfRule>
    <cfRule type="containsText" dxfId="260" priority="56" operator="containsText" text="Muy bajo">
      <formula>NOT(ISERROR(SEARCH("Muy bajo",T50)))</formula>
    </cfRule>
    <cfRule type="containsText" dxfId="259" priority="57" operator="containsText" text="Alta">
      <formula>NOT(ISERROR(SEARCH("Alta",T50)))</formula>
    </cfRule>
    <cfRule type="containsText" dxfId="258" priority="58" operator="containsText" text="Media">
      <formula>NOT(ISERROR(SEARCH("Media",T50)))</formula>
    </cfRule>
    <cfRule type="containsText" dxfId="257" priority="59" operator="containsText" text="Baja">
      <formula>NOT(ISERROR(SEARCH("Baja",T50)))</formula>
    </cfRule>
    <cfRule type="containsText" dxfId="256" priority="60" operator="containsText" text="Muy baja">
      <formula>NOT(ISERROR(SEARCH("Muy baja",T50)))</formula>
    </cfRule>
    <cfRule type="cellIs" dxfId="255" priority="63" operator="between">
      <formula>1</formula>
      <formula>2</formula>
    </cfRule>
    <cfRule type="cellIs" dxfId="254" priority="64" operator="between">
      <formula>0</formula>
      <formula>2</formula>
    </cfRule>
  </conditionalFormatting>
  <conditionalFormatting sqref="U10">
    <cfRule type="containsText" dxfId="253" priority="158" operator="containsText" text="Catastrófico">
      <formula>NOT(ISERROR(SEARCH("Catastrófico",U10)))</formula>
    </cfRule>
    <cfRule type="containsText" dxfId="252" priority="159" operator="containsText" text="Mayor">
      <formula>NOT(ISERROR(SEARCH("Mayor",U10)))</formula>
    </cfRule>
    <cfRule type="containsText" dxfId="251" priority="160" operator="containsText" text="Alta">
      <formula>NOT(ISERROR(SEARCH("Alta",U10)))</formula>
    </cfRule>
    <cfRule type="containsText" dxfId="250" priority="161" operator="containsText" text="Moderado">
      <formula>NOT(ISERROR(SEARCH("Moderado",U10)))</formula>
    </cfRule>
    <cfRule type="containsText" dxfId="249" priority="162" operator="containsText" text="Menor">
      <formula>NOT(ISERROR(SEARCH("Menor",U10)))</formula>
    </cfRule>
    <cfRule type="containsText" dxfId="248" priority="163" operator="containsText" text="Leve">
      <formula>NOT(ISERROR(SEARCH("Leve",U10)))</formula>
    </cfRule>
  </conditionalFormatting>
  <conditionalFormatting sqref="U20 U30 U40">
    <cfRule type="containsText" dxfId="247" priority="520" operator="containsText" text="Catastrófico">
      <formula>NOT(ISERROR(SEARCH("Catastrófico",U20)))</formula>
    </cfRule>
    <cfRule type="containsText" dxfId="246" priority="521" operator="containsText" text="Mayor">
      <formula>NOT(ISERROR(SEARCH("Mayor",U20)))</formula>
    </cfRule>
    <cfRule type="containsText" dxfId="245" priority="522" operator="containsText" text="Alta">
      <formula>NOT(ISERROR(SEARCH("Alta",U20)))</formula>
    </cfRule>
    <cfRule type="containsText" dxfId="244" priority="523" operator="containsText" text="Moderado">
      <formula>NOT(ISERROR(SEARCH("Moderado",U20)))</formula>
    </cfRule>
    <cfRule type="containsText" dxfId="243" priority="524" operator="containsText" text="Menor">
      <formula>NOT(ISERROR(SEARCH("Menor",U20)))</formula>
    </cfRule>
    <cfRule type="containsText" dxfId="242" priority="525" operator="containsText" text="Leve">
      <formula>NOT(ISERROR(SEARCH("Leve",U20)))</formula>
    </cfRule>
  </conditionalFormatting>
  <conditionalFormatting sqref="U50">
    <cfRule type="containsText" dxfId="241" priority="37" operator="containsText" text="Catastrófico">
      <formula>NOT(ISERROR(SEARCH("Catastrófico",U50)))</formula>
    </cfRule>
    <cfRule type="containsText" dxfId="240" priority="38" operator="containsText" text="Mayor">
      <formula>NOT(ISERROR(SEARCH("Mayor",U50)))</formula>
    </cfRule>
    <cfRule type="containsText" dxfId="239" priority="39" operator="containsText" text="Alta">
      <formula>NOT(ISERROR(SEARCH("Alta",U50)))</formula>
    </cfRule>
    <cfRule type="containsText" dxfId="238" priority="40" operator="containsText" text="Moderado">
      <formula>NOT(ISERROR(SEARCH("Moderado",U50)))</formula>
    </cfRule>
    <cfRule type="containsText" dxfId="237" priority="41" operator="containsText" text="Menor">
      <formula>NOT(ISERROR(SEARCH("Menor",U50)))</formula>
    </cfRule>
    <cfRule type="containsText" dxfId="236" priority="42" operator="containsText" text="Leve">
      <formula>NOT(ISERROR(SEARCH("Leve",U50)))</formula>
    </cfRule>
  </conditionalFormatting>
  <conditionalFormatting sqref="V10">
    <cfRule type="containsText" dxfId="235" priority="154" operator="containsText" text="Extremo">
      <formula>NOT(ISERROR(SEARCH("Extremo",V10)))</formula>
    </cfRule>
    <cfRule type="containsText" dxfId="234" priority="155" operator="containsText" text="Alto">
      <formula>NOT(ISERROR(SEARCH("Alto",V10)))</formula>
    </cfRule>
    <cfRule type="containsText" dxfId="233" priority="156" operator="containsText" text="Bajo">
      <formula>NOT(ISERROR(SEARCH("Bajo",V10)))</formula>
    </cfRule>
    <cfRule type="containsText" dxfId="232" priority="157" operator="containsText" text="Moderado">
      <formula>NOT(ISERROR(SEARCH("Moderado",V10)))</formula>
    </cfRule>
  </conditionalFormatting>
  <conditionalFormatting sqref="V20 V30 V40">
    <cfRule type="containsText" dxfId="231" priority="484" operator="containsText" text="Extremo">
      <formula>NOT(ISERROR(SEARCH("Extremo",V20)))</formula>
    </cfRule>
    <cfRule type="containsText" dxfId="230" priority="485" operator="containsText" text="Alto">
      <formula>NOT(ISERROR(SEARCH("Alto",V20)))</formula>
    </cfRule>
    <cfRule type="containsText" dxfId="229" priority="486" operator="containsText" text="Bajo">
      <formula>NOT(ISERROR(SEARCH("Bajo",V20)))</formula>
    </cfRule>
    <cfRule type="containsText" dxfId="228" priority="487" operator="containsText" text="Moderado">
      <formula>NOT(ISERROR(SEARCH("Moderado",V20)))</formula>
    </cfRule>
  </conditionalFormatting>
  <conditionalFormatting sqref="V50">
    <cfRule type="containsText" dxfId="227" priority="33" operator="containsText" text="Extremo">
      <formula>NOT(ISERROR(SEARCH("Extremo",V50)))</formula>
    </cfRule>
    <cfRule type="containsText" dxfId="226" priority="34" operator="containsText" text="Alto">
      <formula>NOT(ISERROR(SEARCH("Alto",V50)))</formula>
    </cfRule>
    <cfRule type="containsText" dxfId="225" priority="35" operator="containsText" text="Bajo">
      <formula>NOT(ISERROR(SEARCH("Bajo",V50)))</formula>
    </cfRule>
    <cfRule type="containsText" dxfId="224" priority="36" operator="containsText" text="Moderado">
      <formula>NOT(ISERROR(SEARCH("Moderado",V50)))</formula>
    </cfRule>
  </conditionalFormatting>
  <dataValidations xWindow="833" yWindow="408" count="2">
    <dataValidation allowBlank="1" showInputMessage="1" showErrorMessage="1" prompt="Enunciar cuál es el control" sqref="E35:E38 M10:M11 M50:M54 E20:E33 M30:M31 E53:E59 M20:M24 E10:E18 E45:E51 M40" xr:uid="{00000000-0002-0000-0600-000000000000}"/>
    <dataValidation type="list" allowBlank="1" showInputMessage="1" showErrorMessage="1" sqref="F10:I59 N10:Q59" xr:uid="{00000000-0002-0000-0600-000001000000}">
      <formula1>"SI,NO"</formula1>
    </dataValidation>
  </dataValidations>
  <pageMargins left="0.31496062992125984" right="0.31496062992125984" top="1.1417322834645669" bottom="1.1417322834645669" header="0.31496062992125984" footer="0.31496062992125984"/>
  <pageSetup paperSize="8" scale="79"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83" operator="containsText" id="{74DF5541-C60C-46BF-9308-8E45A13DA566}">
            <xm:f>NOT(ISERROR(SEARCH('8- Politicas de admiistracion '!$B$5,T10)))</xm:f>
            <xm:f>'8- Politicas de admiistracion '!$B$5</xm:f>
            <x14:dxf>
              <font>
                <color rgb="FF006100"/>
              </font>
              <fill>
                <patternFill>
                  <bgColor rgb="FFC6EFCE"/>
                </patternFill>
              </fill>
            </x14:dxf>
          </x14:cfRule>
          <x14:cfRule type="containsText" priority="184" operator="containsText" id="{7FA5BA60-8CF1-4682-8533-D363EE9C49B8}">
            <xm:f>NOT(ISERROR(SEARCH('8- Politicas de admiistracion '!$B$5,T10)))</xm:f>
            <xm:f>'8- Politicas de admiistracion '!$B$5</xm:f>
            <x14:dxf>
              <font>
                <color rgb="FF9C0006"/>
              </font>
              <fill>
                <patternFill>
                  <bgColor rgb="FFFFC7CE"/>
                </patternFill>
              </fill>
            </x14:dxf>
          </x14:cfRule>
          <xm:sqref>T10</xm:sqref>
        </x14:conditionalFormatting>
        <x14:conditionalFormatting xmlns:xm="http://schemas.microsoft.com/office/excel/2006/main">
          <x14:cfRule type="containsText" priority="545" operator="containsText" id="{877E8953-578D-45F2-A4D3-A91A39387986}">
            <xm:f>NOT(ISERROR(SEARCH('8- Politicas de admiistracion '!$B$5,T20)))</xm:f>
            <xm:f>'8- Politicas de admiistracion '!$B$5</xm:f>
            <x14:dxf>
              <font>
                <color rgb="FF006100"/>
              </font>
              <fill>
                <patternFill>
                  <bgColor rgb="FFC6EFCE"/>
                </patternFill>
              </fill>
            </x14:dxf>
          </x14:cfRule>
          <x14:cfRule type="containsText" priority="546" operator="containsText" id="{5790250D-E3CC-4EBD-835F-F5F4C0703B76}">
            <xm:f>NOT(ISERROR(SEARCH('8- Politicas de admiistracion '!$B$5,T20)))</xm:f>
            <xm:f>'8- Politicas de admiistracion '!$B$5</xm:f>
            <x14:dxf>
              <font>
                <color rgb="FF9C0006"/>
              </font>
              <fill>
                <patternFill>
                  <bgColor rgb="FFFFC7CE"/>
                </patternFill>
              </fill>
            </x14:dxf>
          </x14:cfRule>
          <xm:sqref>T20 T30 T40</xm:sqref>
        </x14:conditionalFormatting>
        <x14:conditionalFormatting xmlns:xm="http://schemas.microsoft.com/office/excel/2006/main">
          <x14:cfRule type="containsText" priority="61" operator="containsText" id="{5A10DCB1-9F80-4057-91CB-0EC1130B8912}">
            <xm:f>NOT(ISERROR(SEARCH('8- Politicas de admiistracion '!$B$5,T50)))</xm:f>
            <xm:f>'8- Politicas de admiistracion '!$B$5</xm:f>
            <x14:dxf>
              <font>
                <color rgb="FF006100"/>
              </font>
              <fill>
                <patternFill>
                  <bgColor rgb="FFC6EFCE"/>
                </patternFill>
              </fill>
            </x14:dxf>
          </x14:cfRule>
          <x14:cfRule type="containsText" priority="62" operator="containsText" id="{D1585869-E0EE-46CE-8174-8A3835475D35}">
            <xm:f>NOT(ISERROR(SEARCH('8- Politicas de admiistracion '!$B$5,T50)))</xm:f>
            <xm:f>'8- Politicas de admiistracion '!$B$5</xm:f>
            <x14:dxf>
              <font>
                <color rgb="FF9C0006"/>
              </font>
              <fill>
                <patternFill>
                  <bgColor rgb="FFFFC7CE"/>
                </patternFill>
              </fill>
            </x14:dxf>
          </x14:cfRule>
          <xm:sqref>T50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4" tint="-0.249977111117893"/>
    <pageSetUpPr fitToPage="1"/>
  </sheetPr>
  <dimension ref="A1:JI59"/>
  <sheetViews>
    <sheetView zoomScale="90" zoomScaleNormal="90" workbookViewId="0">
      <selection activeCell="O40" sqref="O40:Q42"/>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3" customWidth="1"/>
    <col min="10" max="10" width="18.28515625" customWidth="1"/>
    <col min="11" max="11" width="16.7109375" customWidth="1"/>
    <col min="12" max="12" width="16.42578125" style="35" hidden="1" customWidth="1"/>
    <col min="13" max="13" width="16.7109375" customWidth="1"/>
    <col min="14" max="14" width="17.42578125" customWidth="1"/>
    <col min="15" max="15" width="55.28515625" style="17" customWidth="1"/>
    <col min="16" max="16" width="32.140625" style="17" customWidth="1"/>
    <col min="17" max="17" width="18.7109375" style="17" customWidth="1"/>
    <col min="18" max="269" width="11.42578125" style="17"/>
    <col min="270" max="16384" width="11.42578125" style="22"/>
  </cols>
  <sheetData>
    <row r="1" spans="1:269" s="19" customFormat="1" ht="27.75" customHeight="1">
      <c r="A1" s="571"/>
      <c r="B1" s="571"/>
      <c r="C1" s="571"/>
      <c r="D1" s="571"/>
      <c r="E1" s="571"/>
      <c r="F1" s="567" t="s">
        <v>381</v>
      </c>
      <c r="G1" s="567"/>
      <c r="H1" s="567"/>
      <c r="I1" s="567"/>
      <c r="J1" s="567"/>
      <c r="K1" s="567"/>
      <c r="L1" s="567"/>
      <c r="M1" s="567"/>
      <c r="N1" s="567"/>
      <c r="O1" s="567"/>
      <c r="P1" s="567"/>
      <c r="Q1" s="567"/>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row>
    <row r="2" spans="1:269" s="19" customFormat="1" ht="27" customHeight="1">
      <c r="A2" s="571"/>
      <c r="B2" s="571"/>
      <c r="C2" s="571"/>
      <c r="D2" s="571"/>
      <c r="E2" s="571"/>
      <c r="F2" s="567"/>
      <c r="G2" s="567"/>
      <c r="H2" s="567"/>
      <c r="I2" s="567"/>
      <c r="J2" s="567"/>
      <c r="K2" s="567"/>
      <c r="L2" s="567"/>
      <c r="M2" s="567"/>
      <c r="N2" s="567"/>
      <c r="O2" s="567"/>
      <c r="P2" s="567"/>
      <c r="Q2" s="567"/>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row>
    <row r="3" spans="1:269" s="19" customFormat="1" ht="27" customHeight="1">
      <c r="A3" s="571"/>
      <c r="B3" s="571"/>
      <c r="C3" s="571"/>
      <c r="D3" s="571"/>
      <c r="E3" s="571"/>
      <c r="F3" s="567"/>
      <c r="G3" s="567"/>
      <c r="H3" s="567"/>
      <c r="I3" s="567"/>
      <c r="J3" s="567"/>
      <c r="K3" s="567"/>
      <c r="L3" s="567"/>
      <c r="M3" s="567"/>
      <c r="N3" s="567"/>
      <c r="O3" s="567"/>
      <c r="P3" s="567"/>
      <c r="Q3" s="567"/>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row>
    <row r="4" spans="1:269" s="19" customFormat="1" ht="23.25" customHeight="1">
      <c r="A4" s="557" t="s">
        <v>275</v>
      </c>
      <c r="B4" s="558"/>
      <c r="C4" s="573" t="s">
        <v>276</v>
      </c>
      <c r="D4" s="574"/>
      <c r="E4" s="574"/>
      <c r="F4" s="574"/>
      <c r="G4" s="574"/>
      <c r="H4" s="574"/>
      <c r="I4" s="574"/>
      <c r="J4" s="574"/>
      <c r="K4" s="574"/>
      <c r="L4" s="574"/>
      <c r="M4" s="574"/>
      <c r="N4" s="574"/>
      <c r="O4" s="574"/>
      <c r="P4" s="574"/>
      <c r="Q4" s="575"/>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row>
    <row r="5" spans="1:269" s="19" customFormat="1" ht="56.25" customHeight="1">
      <c r="A5" s="557" t="s">
        <v>277</v>
      </c>
      <c r="B5" s="558"/>
      <c r="C5" s="573" t="s">
        <v>382</v>
      </c>
      <c r="D5" s="574"/>
      <c r="E5" s="574"/>
      <c r="F5" s="574"/>
      <c r="G5" s="574"/>
      <c r="H5" s="574"/>
      <c r="I5" s="574"/>
      <c r="J5" s="574"/>
      <c r="K5" s="574"/>
      <c r="L5" s="574"/>
      <c r="M5" s="574"/>
      <c r="N5" s="574"/>
      <c r="O5" s="574"/>
      <c r="P5" s="574"/>
      <c r="Q5" s="575"/>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row>
    <row r="6" spans="1:269" s="19" customFormat="1" ht="28.5" customHeight="1">
      <c r="A6" s="557" t="s">
        <v>279</v>
      </c>
      <c r="B6" s="558"/>
      <c r="C6" s="576"/>
      <c r="D6" s="577"/>
      <c r="E6" s="577"/>
      <c r="F6" s="577"/>
      <c r="G6" s="577"/>
      <c r="H6" s="577"/>
      <c r="I6" s="577"/>
      <c r="J6" s="577"/>
      <c r="K6" s="577"/>
      <c r="L6" s="577"/>
      <c r="M6" s="577"/>
      <c r="N6" s="577"/>
      <c r="O6" s="577"/>
      <c r="P6" s="577"/>
      <c r="Q6" s="57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row>
    <row r="7" spans="1:269" s="19" customFormat="1" ht="16.5">
      <c r="A7" s="564" t="s">
        <v>383</v>
      </c>
      <c r="B7" s="564"/>
      <c r="C7" s="564"/>
      <c r="D7" s="564"/>
      <c r="E7" s="564"/>
      <c r="F7" s="564" t="s">
        <v>296</v>
      </c>
      <c r="G7" s="564"/>
      <c r="H7" s="564"/>
      <c r="I7" s="74"/>
      <c r="J7" s="570" t="s">
        <v>384</v>
      </c>
      <c r="K7" s="570"/>
      <c r="L7" s="570"/>
      <c r="M7" s="570"/>
      <c r="N7" s="562"/>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row>
    <row r="8" spans="1:269" s="19" customFormat="1" ht="45.75" customHeight="1">
      <c r="A8" s="572" t="s">
        <v>286</v>
      </c>
      <c r="B8" s="563" t="s">
        <v>345</v>
      </c>
      <c r="C8" s="579" t="s">
        <v>288</v>
      </c>
      <c r="D8" s="561" t="s">
        <v>298</v>
      </c>
      <c r="E8" s="581" t="s">
        <v>282</v>
      </c>
      <c r="F8" s="568" t="s">
        <v>385</v>
      </c>
      <c r="G8" s="568" t="s">
        <v>386</v>
      </c>
      <c r="H8" s="568" t="s">
        <v>387</v>
      </c>
      <c r="I8" s="75"/>
      <c r="J8" s="568" t="s">
        <v>388</v>
      </c>
      <c r="K8" s="568" t="s">
        <v>389</v>
      </c>
      <c r="L8" s="568" t="s">
        <v>390</v>
      </c>
      <c r="M8" s="568" t="s">
        <v>391</v>
      </c>
      <c r="N8" s="568" t="s">
        <v>392</v>
      </c>
      <c r="O8" s="568" t="s">
        <v>393</v>
      </c>
      <c r="P8" s="568" t="s">
        <v>394</v>
      </c>
      <c r="Q8" s="568" t="s">
        <v>395</v>
      </c>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row>
    <row r="9" spans="1:269" s="21" customFormat="1" ht="58.5" customHeight="1">
      <c r="A9" s="572"/>
      <c r="B9" s="564"/>
      <c r="C9" s="580"/>
      <c r="D9" s="562"/>
      <c r="E9" s="581"/>
      <c r="F9" s="569"/>
      <c r="G9" s="569"/>
      <c r="H9" s="569"/>
      <c r="I9" s="76"/>
      <c r="J9" s="569"/>
      <c r="K9" s="569"/>
      <c r="L9" s="569"/>
      <c r="M9" s="569"/>
      <c r="N9" s="569"/>
      <c r="O9" s="569"/>
      <c r="P9" s="569"/>
      <c r="Q9" s="569"/>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row>
    <row r="10" spans="1:269" ht="13.5" customHeight="1">
      <c r="A10" s="551">
        <f>'5-. Identificación de Riesgos'!A10</f>
        <v>1</v>
      </c>
      <c r="B10" s="560" t="str">
        <f>'5-. Identificación de Riesgos'!B10</f>
        <v xml:space="preserve">El Sistema Integrado de Gestión (SIGCMA) no aporte  al mejoramiento institucional. </v>
      </c>
      <c r="C10" s="551" t="str">
        <f>'5-. Identificación de Riesgos'!C10</f>
        <v>Que  la implementación de los sistemas  de gestión no cumpla con sus objetivos al no  contribuir con el mejoramiento institucional y no logre  la eficacia, la eficiencia, la efectividad y  transparencia  de los procesos.</v>
      </c>
      <c r="D10" s="551" t="s">
        <v>306</v>
      </c>
      <c r="E10" s="36" t="e">
        <f>'5-. Identificación de Riesgos'!#REF!</f>
        <v>#REF!</v>
      </c>
      <c r="F10" s="565" t="str">
        <f>'5-. Identificación de Riesgos'!H10</f>
        <v>Muy Baja - 1</v>
      </c>
      <c r="G10" s="551" t="str">
        <f>'5-. Identificación de Riesgos'!M10</f>
        <v>Menor - 2</v>
      </c>
      <c r="H10" s="551" t="str">
        <f>'5-. Identificación de Riesgos'!N10</f>
        <v>Bajo - 2</v>
      </c>
      <c r="I10" s="77"/>
      <c r="J10" s="553" t="str">
        <f>'6. Valoración Controles'!T10</f>
        <v>Muy Baja - 1</v>
      </c>
      <c r="K10" s="553" t="str">
        <f>'6. Valoración Controles'!U10</f>
        <v>Leve - 1</v>
      </c>
      <c r="L10" s="555"/>
      <c r="M10" s="446" t="str">
        <f>'6. Valoración Controles'!V10</f>
        <v>Bajo - 1</v>
      </c>
      <c r="N10" s="446" t="s">
        <v>396</v>
      </c>
      <c r="O10" s="42"/>
      <c r="P10" s="42"/>
      <c r="Q10" s="42"/>
    </row>
    <row r="11" spans="1:269" ht="13.5" customHeight="1">
      <c r="A11" s="454"/>
      <c r="B11" s="446"/>
      <c r="C11" s="454"/>
      <c r="D11" s="454"/>
      <c r="E11" s="36" t="e">
        <f>'5-. Identificación de Riesgos'!#REF!</f>
        <v>#REF!</v>
      </c>
      <c r="F11" s="566"/>
      <c r="G11" s="552"/>
      <c r="H11" s="454"/>
      <c r="I11" s="77"/>
      <c r="J11" s="553"/>
      <c r="K11" s="553"/>
      <c r="L11" s="555"/>
      <c r="M11" s="446"/>
      <c r="N11" s="446"/>
      <c r="O11" s="42"/>
      <c r="P11" s="42">
        <v>5</v>
      </c>
      <c r="Q11" s="42"/>
    </row>
    <row r="12" spans="1:269" ht="13.5" customHeight="1">
      <c r="A12" s="454"/>
      <c r="B12" s="446"/>
      <c r="C12" s="454"/>
      <c r="D12" s="454"/>
      <c r="E12" s="36" t="str">
        <f>'5-. Identificación de Riesgos'!D11</f>
        <v>Metodologias no adecuadas</v>
      </c>
      <c r="F12" s="566"/>
      <c r="G12" s="552"/>
      <c r="H12" s="454"/>
      <c r="I12" s="77"/>
      <c r="J12" s="553"/>
      <c r="K12" s="553"/>
      <c r="L12" s="555"/>
      <c r="M12" s="446"/>
      <c r="N12" s="446"/>
      <c r="O12" s="42"/>
      <c r="P12" s="42"/>
      <c r="Q12" s="42"/>
    </row>
    <row r="13" spans="1:269" ht="13.5" customHeight="1">
      <c r="A13" s="454"/>
      <c r="B13" s="446"/>
      <c r="C13" s="454"/>
      <c r="D13" s="454"/>
      <c r="E13" s="36" t="e">
        <f>'5-. Identificación de Riesgos'!#REF!</f>
        <v>#REF!</v>
      </c>
      <c r="F13" s="566"/>
      <c r="G13" s="552"/>
      <c r="H13" s="454"/>
      <c r="I13" s="77"/>
      <c r="J13" s="553"/>
      <c r="K13" s="553"/>
      <c r="L13" s="555"/>
      <c r="M13" s="446"/>
      <c r="N13" s="446"/>
      <c r="O13" s="42"/>
      <c r="P13" s="42"/>
      <c r="Q13" s="42"/>
    </row>
    <row r="14" spans="1:269" ht="13.5" customHeight="1">
      <c r="A14" s="454"/>
      <c r="B14" s="446"/>
      <c r="C14" s="454"/>
      <c r="D14" s="454"/>
      <c r="E14" s="36" t="e">
        <f>'5-. Identificación de Riesgos'!#REF!</f>
        <v>#REF!</v>
      </c>
      <c r="F14" s="566"/>
      <c r="G14" s="552"/>
      <c r="H14" s="454"/>
      <c r="I14" s="77"/>
      <c r="J14" s="553"/>
      <c r="K14" s="553"/>
      <c r="L14" s="555"/>
      <c r="M14" s="446"/>
      <c r="N14" s="446"/>
      <c r="O14" s="42"/>
      <c r="P14" s="42"/>
      <c r="Q14" s="42"/>
    </row>
    <row r="15" spans="1:269" ht="13.5" customHeight="1">
      <c r="A15" s="454"/>
      <c r="B15" s="446"/>
      <c r="C15" s="454"/>
      <c r="D15" s="454"/>
      <c r="E15" s="36" t="str">
        <f>'5-. Identificación de Riesgos'!D16</f>
        <v xml:space="preserve">Fallas en la comunicación </v>
      </c>
      <c r="F15" s="566"/>
      <c r="G15" s="552"/>
      <c r="H15" s="454"/>
      <c r="I15" s="77"/>
      <c r="J15" s="553"/>
      <c r="K15" s="553"/>
      <c r="L15" s="555"/>
      <c r="M15" s="446"/>
      <c r="N15" s="446"/>
      <c r="O15" s="42"/>
      <c r="P15" s="42"/>
      <c r="Q15" s="42"/>
    </row>
    <row r="16" spans="1:269" ht="13.5" customHeight="1">
      <c r="A16" s="454"/>
      <c r="B16" s="446"/>
      <c r="C16" s="454"/>
      <c r="D16" s="454"/>
      <c r="E16" s="36">
        <f>'5-. Identificación de Riesgos'!D19</f>
        <v>0</v>
      </c>
      <c r="F16" s="566"/>
      <c r="G16" s="552"/>
      <c r="H16" s="454"/>
      <c r="I16" s="77"/>
      <c r="J16" s="553"/>
      <c r="K16" s="553"/>
      <c r="L16" s="555"/>
      <c r="M16" s="446"/>
      <c r="N16" s="446"/>
      <c r="O16" s="42"/>
      <c r="P16" s="42"/>
      <c r="Q16" s="42"/>
    </row>
    <row r="17" spans="1:17" ht="13.5" customHeight="1">
      <c r="A17" s="454"/>
      <c r="B17" s="446"/>
      <c r="C17" s="454"/>
      <c r="D17" s="454"/>
      <c r="E17" s="36" t="e">
        <f>'5-. Identificación de Riesgos'!#REF!</f>
        <v>#REF!</v>
      </c>
      <c r="F17" s="566"/>
      <c r="G17" s="552"/>
      <c r="H17" s="454"/>
      <c r="I17" s="77"/>
      <c r="J17" s="553"/>
      <c r="K17" s="553"/>
      <c r="L17" s="555"/>
      <c r="M17" s="446"/>
      <c r="N17" s="446"/>
      <c r="O17" s="42"/>
      <c r="P17" s="42"/>
      <c r="Q17" s="42"/>
    </row>
    <row r="18" spans="1:17" ht="13.5" customHeight="1">
      <c r="A18" s="454"/>
      <c r="B18" s="446"/>
      <c r="C18" s="454"/>
      <c r="D18" s="454"/>
      <c r="E18" s="36" t="e">
        <f>'5-. Identificación de Riesgos'!#REF!</f>
        <v>#REF!</v>
      </c>
      <c r="F18" s="566"/>
      <c r="G18" s="552"/>
      <c r="H18" s="454"/>
      <c r="I18" s="77"/>
      <c r="J18" s="553"/>
      <c r="K18" s="553"/>
      <c r="L18" s="555"/>
      <c r="M18" s="446"/>
      <c r="N18" s="446"/>
      <c r="O18" s="42"/>
      <c r="P18" s="42"/>
      <c r="Q18" s="42"/>
    </row>
    <row r="19" spans="1:17" ht="13.5" customHeight="1">
      <c r="A19" s="454"/>
      <c r="B19" s="551"/>
      <c r="C19" s="454"/>
      <c r="D19" s="454"/>
      <c r="E19" s="36" t="e">
        <f>'5-. Identificación de Riesgos'!#REF!</f>
        <v>#REF!</v>
      </c>
      <c r="F19" s="566"/>
      <c r="G19" s="552"/>
      <c r="H19" s="454"/>
      <c r="I19" s="78"/>
      <c r="J19" s="554"/>
      <c r="K19" s="554"/>
      <c r="L19" s="556"/>
      <c r="M19" s="551"/>
      <c r="N19" s="551"/>
      <c r="O19" s="42"/>
      <c r="P19" s="42"/>
      <c r="Q19" s="42"/>
    </row>
    <row r="20" spans="1:17" ht="13.5" customHeight="1">
      <c r="A20" s="551">
        <f>'5-. Identificación de Riesgos'!A20</f>
        <v>2</v>
      </c>
      <c r="B20" s="559" t="str">
        <f>'5-. Identificación de Riesgos'!B20</f>
        <v>Las auditorias internas del SIGCMA  no contribuyan al mejoramiento del sistema integrado.</v>
      </c>
      <c r="C20" s="551" t="str">
        <f>'5-. Identificación de Riesgos'!C20</f>
        <v>Cuando  en la preparación y presentación de resultados de la auditoria interna del SIGCMA se  emiten informes y/o  conceptos inexactos con los requisitos de las normas aplicables, inoportunos, no confiables,  sin utilidad,  sin objetividad..</v>
      </c>
      <c r="D20" s="551" t="s">
        <v>306</v>
      </c>
      <c r="E20" s="36" t="e">
        <f>'5-. Identificación de Riesgos'!#REF!</f>
        <v>#REF!</v>
      </c>
      <c r="F20" s="565" t="str">
        <f>'5-. Identificación de Riesgos'!H20</f>
        <v>Muy Baja - 1</v>
      </c>
      <c r="G20" s="551" t="str">
        <f>'5-. Identificación de Riesgos'!M20</f>
        <v>Menor - 2</v>
      </c>
      <c r="H20" s="551" t="str">
        <f>'5-. Identificación de Riesgos'!N20</f>
        <v>Bajo - 2</v>
      </c>
      <c r="I20" s="77"/>
      <c r="J20" s="553" t="str">
        <f>'6. Valoración Controles'!T20</f>
        <v>Muy Baja - 1</v>
      </c>
      <c r="K20" s="553" t="str">
        <f>'6. Valoración Controles'!U20</f>
        <v>Leve - 1</v>
      </c>
      <c r="L20" s="555"/>
      <c r="M20" s="446" t="str">
        <f>'6. Valoración Controles'!V20</f>
        <v>Bajo - 1</v>
      </c>
      <c r="N20" s="446" t="s">
        <v>396</v>
      </c>
      <c r="O20" s="42"/>
      <c r="P20" s="42"/>
      <c r="Q20" s="42"/>
    </row>
    <row r="21" spans="1:17" ht="13.5" customHeight="1">
      <c r="A21" s="454"/>
      <c r="B21" s="446"/>
      <c r="C21" s="454"/>
      <c r="D21" s="454"/>
      <c r="E21" s="36" t="e">
        <f>'5-. Identificación de Riesgos'!#REF!</f>
        <v>#REF!</v>
      </c>
      <c r="F21" s="566"/>
      <c r="G21" s="552"/>
      <c r="H21" s="454"/>
      <c r="I21" s="77"/>
      <c r="J21" s="553"/>
      <c r="K21" s="553"/>
      <c r="L21" s="555"/>
      <c r="M21" s="446"/>
      <c r="N21" s="446"/>
      <c r="O21" s="42"/>
      <c r="P21" s="42">
        <v>5</v>
      </c>
      <c r="Q21" s="42"/>
    </row>
    <row r="22" spans="1:17" ht="13.5" customHeight="1">
      <c r="A22" s="454"/>
      <c r="B22" s="446"/>
      <c r="C22" s="454"/>
      <c r="D22" s="454"/>
      <c r="E22" s="36" t="str">
        <f>'5-. Identificación de Riesgos'!D22</f>
        <v>Personal insuficiente</v>
      </c>
      <c r="F22" s="566"/>
      <c r="G22" s="552"/>
      <c r="H22" s="454"/>
      <c r="I22" s="77"/>
      <c r="J22" s="553"/>
      <c r="K22" s="553"/>
      <c r="L22" s="555"/>
      <c r="M22" s="446"/>
      <c r="N22" s="446"/>
      <c r="O22" s="42"/>
      <c r="P22" s="42"/>
      <c r="Q22" s="42"/>
    </row>
    <row r="23" spans="1:17" ht="13.5" customHeight="1">
      <c r="A23" s="454"/>
      <c r="B23" s="446"/>
      <c r="C23" s="454"/>
      <c r="D23" s="454"/>
      <c r="E23" s="36" t="e">
        <f>'5-. Identificación de Riesgos'!#REF!</f>
        <v>#REF!</v>
      </c>
      <c r="F23" s="566"/>
      <c r="G23" s="552"/>
      <c r="H23" s="454"/>
      <c r="I23" s="77"/>
      <c r="J23" s="553"/>
      <c r="K23" s="553"/>
      <c r="L23" s="555"/>
      <c r="M23" s="446"/>
      <c r="N23" s="446"/>
      <c r="O23" s="42"/>
      <c r="P23" s="42"/>
      <c r="Q23" s="42"/>
    </row>
    <row r="24" spans="1:17" ht="13.5" customHeight="1">
      <c r="A24" s="454"/>
      <c r="B24" s="446"/>
      <c r="C24" s="454"/>
      <c r="D24" s="454"/>
      <c r="E24" s="36" t="e">
        <f>'5-. Identificación de Riesgos'!#REF!</f>
        <v>#REF!</v>
      </c>
      <c r="F24" s="566"/>
      <c r="G24" s="552"/>
      <c r="H24" s="454"/>
      <c r="I24" s="77"/>
      <c r="J24" s="553"/>
      <c r="K24" s="553"/>
      <c r="L24" s="555"/>
      <c r="M24" s="446"/>
      <c r="N24" s="446"/>
      <c r="O24" s="42"/>
      <c r="P24" s="42"/>
      <c r="Q24" s="42"/>
    </row>
    <row r="25" spans="1:17" ht="13.5" customHeight="1">
      <c r="A25" s="454"/>
      <c r="B25" s="446"/>
      <c r="C25" s="454"/>
      <c r="D25" s="454"/>
      <c r="E25" s="36">
        <f>'5-. Identificación de Riesgos'!D27</f>
        <v>0</v>
      </c>
      <c r="F25" s="566"/>
      <c r="G25" s="552"/>
      <c r="H25" s="454"/>
      <c r="I25" s="77"/>
      <c r="J25" s="553"/>
      <c r="K25" s="553"/>
      <c r="L25" s="555"/>
      <c r="M25" s="446"/>
      <c r="N25" s="446"/>
      <c r="O25" s="42"/>
      <c r="P25" s="42"/>
      <c r="Q25" s="42"/>
    </row>
    <row r="26" spans="1:17" ht="13.5" customHeight="1">
      <c r="A26" s="454"/>
      <c r="B26" s="446"/>
      <c r="C26" s="454"/>
      <c r="D26" s="454"/>
      <c r="E26" s="36">
        <f>'5-. Identificación de Riesgos'!D29</f>
        <v>0</v>
      </c>
      <c r="F26" s="566"/>
      <c r="G26" s="552"/>
      <c r="H26" s="454"/>
      <c r="I26" s="77"/>
      <c r="J26" s="553"/>
      <c r="K26" s="553"/>
      <c r="L26" s="555"/>
      <c r="M26" s="446"/>
      <c r="N26" s="446"/>
      <c r="O26" s="42"/>
      <c r="P26" s="42"/>
      <c r="Q26" s="42"/>
    </row>
    <row r="27" spans="1:17" ht="13.5" customHeight="1">
      <c r="A27" s="454"/>
      <c r="B27" s="446"/>
      <c r="C27" s="454"/>
      <c r="D27" s="454"/>
      <c r="E27" s="36" t="e">
        <f>'5-. Identificación de Riesgos'!#REF!</f>
        <v>#REF!</v>
      </c>
      <c r="F27" s="566"/>
      <c r="G27" s="552"/>
      <c r="H27" s="454"/>
      <c r="I27" s="77"/>
      <c r="J27" s="553"/>
      <c r="K27" s="553"/>
      <c r="L27" s="555"/>
      <c r="M27" s="446"/>
      <c r="N27" s="446"/>
      <c r="O27" s="42"/>
      <c r="P27" s="42"/>
      <c r="Q27" s="42"/>
    </row>
    <row r="28" spans="1:17" ht="13.5" customHeight="1">
      <c r="A28" s="454"/>
      <c r="B28" s="446"/>
      <c r="C28" s="454"/>
      <c r="D28" s="454"/>
      <c r="E28" s="36" t="e">
        <f>'5-. Identificación de Riesgos'!#REF!</f>
        <v>#REF!</v>
      </c>
      <c r="F28" s="566"/>
      <c r="G28" s="552"/>
      <c r="H28" s="454"/>
      <c r="I28" s="77"/>
      <c r="J28" s="553"/>
      <c r="K28" s="553"/>
      <c r="L28" s="555"/>
      <c r="M28" s="446"/>
      <c r="N28" s="446"/>
      <c r="O28" s="42"/>
      <c r="P28" s="42"/>
      <c r="Q28" s="42"/>
    </row>
    <row r="29" spans="1:17" ht="13.5" customHeight="1">
      <c r="A29" s="454"/>
      <c r="B29" s="551"/>
      <c r="C29" s="454"/>
      <c r="D29" s="454"/>
      <c r="E29" s="36" t="e">
        <f>'5-. Identificación de Riesgos'!#REF!</f>
        <v>#REF!</v>
      </c>
      <c r="F29" s="566"/>
      <c r="G29" s="552"/>
      <c r="H29" s="454"/>
      <c r="I29" s="78"/>
      <c r="J29" s="554"/>
      <c r="K29" s="554"/>
      <c r="L29" s="556"/>
      <c r="M29" s="551"/>
      <c r="N29" s="551"/>
      <c r="O29" s="42"/>
      <c r="P29" s="42"/>
      <c r="Q29" s="42"/>
    </row>
    <row r="30" spans="1:17" ht="13.5" customHeight="1">
      <c r="A30" s="551">
        <f>'5-. Identificación de Riesgos'!A30</f>
        <v>3</v>
      </c>
      <c r="B30" s="559" t="str">
        <f>'5-. Identificación de Riesgos'!B30</f>
        <v xml:space="preserve">Desactualización de los documentos del sistema </v>
      </c>
      <c r="C30" s="551" t="str">
        <f>'5-. Identificación de Riesgos'!C30</f>
        <v xml:space="preserve">Se usen o se mantengan publicados  documentos desactualizados, no vigentes o no controlados </v>
      </c>
      <c r="D30" s="551" t="s">
        <v>306</v>
      </c>
      <c r="E30" s="36" t="str">
        <f>'5-. Identificación de Riesgos'!D30</f>
        <v>Falta de control</v>
      </c>
      <c r="F30" s="565" t="str">
        <f>'5-. Identificación de Riesgos'!H30</f>
        <v>Muy Baja - 1</v>
      </c>
      <c r="G30" s="551" t="str">
        <f>'5-. Identificación de Riesgos'!M30</f>
        <v>Menor - 2</v>
      </c>
      <c r="H30" s="551" t="str">
        <f>'5-. Identificación de Riesgos'!N30</f>
        <v>Bajo - 2</v>
      </c>
      <c r="I30" s="77"/>
      <c r="J30" s="553" t="str">
        <f>'6. Valoración Controles'!T30</f>
        <v>Muy Baja - 1</v>
      </c>
      <c r="K30" s="553" t="str">
        <f>'6. Valoración Controles'!U30</f>
        <v>Leve - 1</v>
      </c>
      <c r="L30" s="555"/>
      <c r="M30" s="446" t="str">
        <f>'6. Valoración Controles'!V30</f>
        <v>Bajo - 1</v>
      </c>
      <c r="N30" s="446" t="s">
        <v>396</v>
      </c>
      <c r="O30" s="42"/>
      <c r="P30" s="42"/>
      <c r="Q30" s="42"/>
    </row>
    <row r="31" spans="1:17" ht="13.5" customHeight="1">
      <c r="A31" s="454"/>
      <c r="B31" s="446"/>
      <c r="C31" s="454"/>
      <c r="D31" s="454"/>
      <c r="E31" s="36" t="str">
        <f>'5-. Identificación de Riesgos'!D31</f>
        <v>Falta de personal</v>
      </c>
      <c r="F31" s="566"/>
      <c r="G31" s="552"/>
      <c r="H31" s="454"/>
      <c r="I31" s="77"/>
      <c r="J31" s="553"/>
      <c r="K31" s="553"/>
      <c r="L31" s="555"/>
      <c r="M31" s="446"/>
      <c r="N31" s="446"/>
      <c r="O31" s="42"/>
      <c r="P31" s="42"/>
      <c r="Q31" s="42"/>
    </row>
    <row r="32" spans="1:17" ht="13.5" customHeight="1">
      <c r="A32" s="454"/>
      <c r="B32" s="446"/>
      <c r="C32" s="454"/>
      <c r="D32" s="454"/>
      <c r="E32" s="36" t="str">
        <f>'5-. Identificación de Riesgos'!D32</f>
        <v>Debilidades en la  metodologia</v>
      </c>
      <c r="F32" s="566"/>
      <c r="G32" s="552"/>
      <c r="H32" s="454"/>
      <c r="I32" s="77"/>
      <c r="J32" s="553"/>
      <c r="K32" s="553"/>
      <c r="L32" s="555"/>
      <c r="M32" s="446"/>
      <c r="N32" s="446"/>
      <c r="O32" s="42"/>
      <c r="P32" s="42"/>
      <c r="Q32" s="42"/>
    </row>
    <row r="33" spans="1:17" ht="13.5" customHeight="1">
      <c r="A33" s="454"/>
      <c r="B33" s="446"/>
      <c r="C33" s="454"/>
      <c r="D33" s="454"/>
      <c r="E33" s="36" t="e">
        <f>'5-. Identificación de Riesgos'!#REF!</f>
        <v>#REF!</v>
      </c>
      <c r="F33" s="566"/>
      <c r="G33" s="552"/>
      <c r="H33" s="454"/>
      <c r="I33" s="77"/>
      <c r="J33" s="553"/>
      <c r="K33" s="553"/>
      <c r="L33" s="555"/>
      <c r="M33" s="446"/>
      <c r="N33" s="446"/>
      <c r="O33" s="42"/>
      <c r="P33" s="42"/>
      <c r="Q33" s="42"/>
    </row>
    <row r="34" spans="1:17" ht="13.5" customHeight="1">
      <c r="A34" s="454"/>
      <c r="B34" s="446"/>
      <c r="C34" s="454"/>
      <c r="D34" s="454"/>
      <c r="E34" s="36">
        <f>'5-. Identificación de Riesgos'!D33</f>
        <v>0</v>
      </c>
      <c r="F34" s="566"/>
      <c r="G34" s="552"/>
      <c r="H34" s="454"/>
      <c r="I34" s="77"/>
      <c r="J34" s="553"/>
      <c r="K34" s="553"/>
      <c r="L34" s="555"/>
      <c r="M34" s="446"/>
      <c r="N34" s="446"/>
      <c r="O34" s="42"/>
      <c r="P34" s="42"/>
      <c r="Q34" s="42"/>
    </row>
    <row r="35" spans="1:17" ht="13.5" customHeight="1">
      <c r="A35" s="454"/>
      <c r="B35" s="446"/>
      <c r="C35" s="454"/>
      <c r="D35" s="454"/>
      <c r="E35" s="36" t="e">
        <f>'5-. Identificación de Riesgos'!#REF!</f>
        <v>#REF!</v>
      </c>
      <c r="F35" s="566"/>
      <c r="G35" s="552"/>
      <c r="H35" s="454"/>
      <c r="I35" s="77"/>
      <c r="J35" s="553"/>
      <c r="K35" s="553"/>
      <c r="L35" s="555"/>
      <c r="M35" s="446"/>
      <c r="N35" s="446"/>
      <c r="O35" s="42"/>
      <c r="P35" s="42"/>
      <c r="Q35" s="42"/>
    </row>
    <row r="36" spans="1:17" ht="13.5" customHeight="1">
      <c r="A36" s="454"/>
      <c r="B36" s="446"/>
      <c r="C36" s="454"/>
      <c r="D36" s="454"/>
      <c r="E36" s="36">
        <f>'5-. Identificación de Riesgos'!D36</f>
        <v>0</v>
      </c>
      <c r="F36" s="566"/>
      <c r="G36" s="552"/>
      <c r="H36" s="454"/>
      <c r="I36" s="77"/>
      <c r="J36" s="553"/>
      <c r="K36" s="553"/>
      <c r="L36" s="555"/>
      <c r="M36" s="446"/>
      <c r="N36" s="446"/>
      <c r="O36" s="42"/>
      <c r="P36" s="42"/>
      <c r="Q36" s="42"/>
    </row>
    <row r="37" spans="1:17" ht="13.5" customHeight="1">
      <c r="A37" s="454"/>
      <c r="B37" s="446"/>
      <c r="C37" s="454"/>
      <c r="D37" s="454"/>
      <c r="E37" s="36">
        <f>'5-. Identificación de Riesgos'!D37</f>
        <v>0</v>
      </c>
      <c r="F37" s="566"/>
      <c r="G37" s="552"/>
      <c r="H37" s="454"/>
      <c r="I37" s="77"/>
      <c r="J37" s="553"/>
      <c r="K37" s="553"/>
      <c r="L37" s="555"/>
      <c r="M37" s="446"/>
      <c r="N37" s="446"/>
      <c r="O37" s="42"/>
      <c r="P37" s="42"/>
      <c r="Q37" s="42"/>
    </row>
    <row r="38" spans="1:17" ht="13.5" customHeight="1">
      <c r="A38" s="454"/>
      <c r="B38" s="446"/>
      <c r="C38" s="454"/>
      <c r="D38" s="454"/>
      <c r="E38" s="36">
        <f>'5-. Identificación de Riesgos'!D38</f>
        <v>0</v>
      </c>
      <c r="F38" s="566"/>
      <c r="G38" s="552"/>
      <c r="H38" s="454"/>
      <c r="I38" s="77"/>
      <c r="J38" s="553"/>
      <c r="K38" s="553"/>
      <c r="L38" s="555"/>
      <c r="M38" s="446"/>
      <c r="N38" s="446"/>
      <c r="O38" s="42"/>
      <c r="P38" s="42"/>
      <c r="Q38" s="42"/>
    </row>
    <row r="39" spans="1:17" ht="13.5" customHeight="1">
      <c r="A39" s="454"/>
      <c r="B39" s="551"/>
      <c r="C39" s="454"/>
      <c r="D39" s="454"/>
      <c r="E39" s="36">
        <f>'5-. Identificación de Riesgos'!D39</f>
        <v>0</v>
      </c>
      <c r="F39" s="566"/>
      <c r="G39" s="552"/>
      <c r="H39" s="454"/>
      <c r="I39" s="78"/>
      <c r="J39" s="554"/>
      <c r="K39" s="554"/>
      <c r="L39" s="556"/>
      <c r="M39" s="551"/>
      <c r="N39" s="551"/>
      <c r="O39" s="42"/>
      <c r="P39" s="42"/>
      <c r="Q39" s="42"/>
    </row>
    <row r="40" spans="1:17" ht="33.75" customHeight="1">
      <c r="A40" s="551">
        <f>'5-. Identificación de Riesgos'!A40</f>
        <v>4</v>
      </c>
      <c r="B40" s="559" t="str">
        <f>'5-. Identificación de Riesgos'!B40</f>
        <v>Corrupción</v>
      </c>
      <c r="C40" s="551" t="str">
        <f>'5-. Identificación de Riesgos'!C40</f>
        <v>Posibilidad de actos indebidos de  los servidores judiciales debido a  la carencia en transparencia, ética y valores</v>
      </c>
      <c r="D40" s="551" t="s">
        <v>306</v>
      </c>
      <c r="E40" s="36" t="str">
        <f>'5-. Identificación de Riesgos'!D40</f>
        <v>1.Insuficientes programas de capacitación para la toma de conciencia debido al desconocimiento de la ley anti soborno (ISO 37001:2016), Plan Anticorrupción y  de los  valores y principios propios de la entidad.</v>
      </c>
      <c r="F40" s="565" t="str">
        <f>'5-. Identificación de Riesgos'!H40</f>
        <v>Muy Baja - 1</v>
      </c>
      <c r="G40" s="551" t="str">
        <f>'5-. Identificación de Riesgos'!M40</f>
        <v>Mayor - 4</v>
      </c>
      <c r="H40" s="551" t="str">
        <f>'5-. Identificación de Riesgos'!N40</f>
        <v>Alto  - 4</v>
      </c>
      <c r="I40" s="77"/>
      <c r="J40" s="553" t="str">
        <f>'6. Valoración Controles'!T40</f>
        <v>Muy Baja - 1</v>
      </c>
      <c r="K40" s="553" t="str">
        <f>'6. Valoración Controles'!U40</f>
        <v>Mayor - 4</v>
      </c>
      <c r="L40" s="555"/>
      <c r="M40" s="446" t="str">
        <f>'6. Valoración Controles'!V40</f>
        <v>Alto  - 4</v>
      </c>
      <c r="N40" s="446" t="s">
        <v>397</v>
      </c>
      <c r="O40" s="313" t="s">
        <v>398</v>
      </c>
      <c r="P40" s="281" t="s">
        <v>399</v>
      </c>
      <c r="Q40" s="314" t="s">
        <v>400</v>
      </c>
    </row>
    <row r="41" spans="1:17" ht="44.25" customHeight="1">
      <c r="A41" s="454"/>
      <c r="B41" s="446"/>
      <c r="C41" s="454"/>
      <c r="D41" s="454"/>
      <c r="E41" s="36" t="str">
        <f>'5-. Identificación de Riesgos'!D41</f>
        <v xml:space="preserve">2. Desconocimiento del Código de Ética y Buen Gobierno.    </v>
      </c>
      <c r="F41" s="566"/>
      <c r="G41" s="552"/>
      <c r="H41" s="454"/>
      <c r="I41" s="77"/>
      <c r="J41" s="553"/>
      <c r="K41" s="553"/>
      <c r="L41" s="555"/>
      <c r="M41" s="446"/>
      <c r="N41" s="446"/>
      <c r="O41" s="315" t="s">
        <v>401</v>
      </c>
      <c r="P41" s="316" t="s">
        <v>402</v>
      </c>
      <c r="Q41" s="317" t="s">
        <v>403</v>
      </c>
    </row>
    <row r="42" spans="1:17" ht="50.25" customHeight="1">
      <c r="A42" s="454"/>
      <c r="B42" s="446"/>
      <c r="C42" s="454"/>
      <c r="D42" s="454"/>
      <c r="E42" s="36" t="str">
        <f>'5-. Identificación de Riesgos'!D42</f>
        <v>3.Carencia de compromiso  y transparencia de los servidores judiciales con la Entidad.</v>
      </c>
      <c r="F42" s="566"/>
      <c r="G42" s="552"/>
      <c r="H42" s="454"/>
      <c r="I42" s="77"/>
      <c r="J42" s="553"/>
      <c r="K42" s="553"/>
      <c r="L42" s="555"/>
      <c r="M42" s="446"/>
      <c r="N42" s="446"/>
      <c r="O42" s="315" t="s">
        <v>404</v>
      </c>
      <c r="P42" s="316" t="s">
        <v>405</v>
      </c>
      <c r="Q42" s="317" t="s">
        <v>406</v>
      </c>
    </row>
    <row r="43" spans="1:17" ht="13.5" customHeight="1">
      <c r="A43" s="454"/>
      <c r="B43" s="446"/>
      <c r="C43" s="454"/>
      <c r="D43" s="454"/>
      <c r="E43" s="36" t="e">
        <f>'5-. Identificación de Riesgos'!#REF!</f>
        <v>#REF!</v>
      </c>
      <c r="F43" s="566"/>
      <c r="G43" s="552"/>
      <c r="H43" s="454"/>
      <c r="I43" s="77"/>
      <c r="J43" s="553"/>
      <c r="K43" s="553"/>
      <c r="L43" s="555"/>
      <c r="M43" s="446"/>
      <c r="N43" s="446"/>
      <c r="O43" s="42"/>
      <c r="P43" s="42"/>
      <c r="Q43" s="42"/>
    </row>
    <row r="44" spans="1:17" ht="13.5" customHeight="1">
      <c r="A44" s="454"/>
      <c r="B44" s="446"/>
      <c r="C44" s="454"/>
      <c r="D44" s="454"/>
      <c r="E44" s="36" t="str">
        <f>'5-. Identificación de Riesgos'!D43</f>
        <v>4.Deficiencia del control y seguimiento de la gestión ejercida por los servidores judiciales.</v>
      </c>
      <c r="F44" s="566"/>
      <c r="G44" s="552"/>
      <c r="H44" s="454"/>
      <c r="I44" s="77"/>
      <c r="J44" s="553"/>
      <c r="K44" s="553"/>
      <c r="L44" s="555"/>
      <c r="M44" s="446"/>
      <c r="N44" s="446"/>
      <c r="O44" s="42"/>
      <c r="P44" s="42"/>
      <c r="Q44" s="42"/>
    </row>
    <row r="45" spans="1:17" ht="13.5" customHeight="1">
      <c r="A45" s="454"/>
      <c r="B45" s="446"/>
      <c r="C45" s="454"/>
      <c r="D45" s="454"/>
      <c r="E45" s="36" t="e">
        <f>'5-. Identificación de Riesgos'!#REF!</f>
        <v>#REF!</v>
      </c>
      <c r="F45" s="566"/>
      <c r="G45" s="552"/>
      <c r="H45" s="454"/>
      <c r="I45" s="77"/>
      <c r="J45" s="553"/>
      <c r="K45" s="553"/>
      <c r="L45" s="555"/>
      <c r="M45" s="446"/>
      <c r="N45" s="446"/>
      <c r="O45" s="42"/>
      <c r="P45" s="42"/>
      <c r="Q45" s="42"/>
    </row>
    <row r="46" spans="1:17" ht="13.5" customHeight="1">
      <c r="A46" s="454"/>
      <c r="B46" s="446"/>
      <c r="C46" s="454"/>
      <c r="D46" s="454"/>
      <c r="E46" s="36">
        <f>'5-. Identificación de Riesgos'!D46</f>
        <v>0</v>
      </c>
      <c r="F46" s="566"/>
      <c r="G46" s="552"/>
      <c r="H46" s="454"/>
      <c r="I46" s="77"/>
      <c r="J46" s="553"/>
      <c r="K46" s="553"/>
      <c r="L46" s="555"/>
      <c r="M46" s="446"/>
      <c r="N46" s="446"/>
      <c r="O46" s="42"/>
      <c r="P46" s="42"/>
      <c r="Q46" s="42"/>
    </row>
    <row r="47" spans="1:17" ht="13.5" customHeight="1">
      <c r="A47" s="454"/>
      <c r="B47" s="446"/>
      <c r="C47" s="454"/>
      <c r="D47" s="454"/>
      <c r="E47" s="36">
        <f>'5-. Identificación de Riesgos'!D47</f>
        <v>0</v>
      </c>
      <c r="F47" s="566"/>
      <c r="G47" s="552"/>
      <c r="H47" s="454"/>
      <c r="I47" s="77"/>
      <c r="J47" s="553"/>
      <c r="K47" s="553"/>
      <c r="L47" s="555"/>
      <c r="M47" s="446"/>
      <c r="N47" s="446"/>
      <c r="O47" s="42"/>
      <c r="P47" s="42"/>
      <c r="Q47" s="42"/>
    </row>
    <row r="48" spans="1:17" ht="13.5" customHeight="1">
      <c r="A48" s="454"/>
      <c r="B48" s="446"/>
      <c r="C48" s="454"/>
      <c r="D48" s="454"/>
      <c r="E48" s="36">
        <f>'5-. Identificación de Riesgos'!D48</f>
        <v>0</v>
      </c>
      <c r="F48" s="566"/>
      <c r="G48" s="552"/>
      <c r="H48" s="454"/>
      <c r="I48" s="77"/>
      <c r="J48" s="553"/>
      <c r="K48" s="553"/>
      <c r="L48" s="555"/>
      <c r="M48" s="446"/>
      <c r="N48" s="446"/>
      <c r="O48" s="42"/>
      <c r="P48" s="42"/>
      <c r="Q48" s="42"/>
    </row>
    <row r="49" spans="1:17" ht="13.5" customHeight="1">
      <c r="A49" s="454"/>
      <c r="B49" s="551"/>
      <c r="C49" s="454"/>
      <c r="D49" s="454"/>
      <c r="E49" s="36">
        <f>'5-. Identificación de Riesgos'!D49</f>
        <v>0</v>
      </c>
      <c r="F49" s="566"/>
      <c r="G49" s="552"/>
      <c r="H49" s="454"/>
      <c r="I49" s="77"/>
      <c r="J49" s="554"/>
      <c r="K49" s="554"/>
      <c r="L49" s="556"/>
      <c r="M49" s="551"/>
      <c r="N49" s="551"/>
      <c r="O49" s="42"/>
      <c r="P49" s="42"/>
      <c r="Q49" s="42"/>
    </row>
    <row r="50" spans="1:17" ht="15" customHeight="1">
      <c r="A50" s="458">
        <f>'5-. Identificación de Riesgos'!A50</f>
        <v>5</v>
      </c>
      <c r="B50" s="559" t="str">
        <f>'5-. Identificación de Riesgos'!B50</f>
        <v xml:space="preserve">Ofrecer, prometer, entregar, aceptar o solicitar una ventaja indebida para preparar o presentar Informes con datos inexactos, inoportunos y no confiables en el ejercicio de la Auditoría Interna  que permita favorecer intereses personales o de terceros.
</v>
      </c>
      <c r="C50" s="551" t="str">
        <f>'5-. Identificación de Riesgos'!C50</f>
        <v>Posibilidad que en la preparación y presentación de resultados de monitoreo y evaluación, intencionalmente se emitan informes con resultados inexactos, inoportunos, no confiables,  sin utilidad,  sin objetividad en el ejercicio de la Auditoría Interna que obedezcan a intereses particulares y no institucionales.</v>
      </c>
      <c r="D50" s="551" t="s">
        <v>306</v>
      </c>
      <c r="E50" s="36" t="str">
        <f>'5-. Identificación de Riesgos'!D50</f>
        <v>1. Falta de ética de los servidores públicos (Debilidades en principios y valores)</v>
      </c>
      <c r="F50" s="565" t="str">
        <f>'5-. Identificación de Riesgos'!H50</f>
        <v>Muy Baja - 1</v>
      </c>
      <c r="G50" s="551" t="str">
        <f>'5-. Identificación de Riesgos'!M50</f>
        <v>Menor - 2</v>
      </c>
      <c r="H50" s="551" t="str">
        <f>'5-. Identificación de Riesgos'!N50</f>
        <v>Bajo - 2</v>
      </c>
      <c r="I50" s="77"/>
      <c r="J50" s="553" t="str">
        <f>'6. Valoración Controles'!T50</f>
        <v>Muy Baja - 1</v>
      </c>
      <c r="K50" s="553" t="str">
        <f>'6. Valoración Controles'!U50</f>
        <v>Leve - 1</v>
      </c>
      <c r="L50" s="555"/>
      <c r="M50" s="446" t="str">
        <f>'6. Valoración Controles'!V50</f>
        <v>Bajo - 1</v>
      </c>
      <c r="N50" s="559" t="s">
        <v>396</v>
      </c>
      <c r="O50" s="42"/>
      <c r="P50" s="42"/>
      <c r="Q50" s="42"/>
    </row>
    <row r="51" spans="1:17" ht="30" customHeight="1">
      <c r="A51" s="459"/>
      <c r="B51" s="446"/>
      <c r="C51" s="454"/>
      <c r="D51" s="454"/>
      <c r="E51" s="36" t="str">
        <f>'5-. Identificación de Riesgos'!D51</f>
        <v>2. Falta de ética de terceros interesados  (Debilidades principios y valores)</v>
      </c>
      <c r="F51" s="566"/>
      <c r="G51" s="552"/>
      <c r="H51" s="454"/>
      <c r="I51" s="77"/>
      <c r="J51" s="553"/>
      <c r="K51" s="553"/>
      <c r="L51" s="555"/>
      <c r="M51" s="446"/>
      <c r="N51" s="446"/>
      <c r="O51" s="42"/>
      <c r="P51" s="42"/>
      <c r="Q51" s="42"/>
    </row>
    <row r="52" spans="1:17" ht="30" customHeight="1">
      <c r="A52" s="459"/>
      <c r="B52" s="446"/>
      <c r="C52" s="454"/>
      <c r="D52" s="454"/>
      <c r="E52" s="36" t="str">
        <f>'5-. Identificación de Riesgos'!D52</f>
        <v>3. Debilidades en la aplicación de controles de calidad en los informes de Auditoría.</v>
      </c>
      <c r="F52" s="566"/>
      <c r="G52" s="552"/>
      <c r="H52" s="454"/>
      <c r="I52" s="77"/>
      <c r="J52" s="553"/>
      <c r="K52" s="553"/>
      <c r="L52" s="555"/>
      <c r="M52" s="446"/>
      <c r="N52" s="446"/>
      <c r="O52" s="42"/>
      <c r="P52" s="42"/>
      <c r="Q52" s="42"/>
    </row>
    <row r="53" spans="1:17">
      <c r="A53" s="459"/>
      <c r="B53" s="446"/>
      <c r="C53" s="454"/>
      <c r="D53" s="454"/>
      <c r="E53" s="36" t="e">
        <f>'5-. Identificación de Riesgos'!#REF!</f>
        <v>#REF!</v>
      </c>
      <c r="F53" s="566"/>
      <c r="G53" s="552"/>
      <c r="H53" s="454"/>
      <c r="I53" s="77"/>
      <c r="J53" s="553"/>
      <c r="K53" s="553"/>
      <c r="L53" s="555"/>
      <c r="M53" s="446"/>
      <c r="N53" s="446"/>
      <c r="O53" s="42"/>
      <c r="P53" s="42"/>
      <c r="Q53" s="42"/>
    </row>
    <row r="54" spans="1:17" ht="45" customHeight="1">
      <c r="A54" s="459"/>
      <c r="B54" s="446"/>
      <c r="C54" s="454"/>
      <c r="D54" s="454"/>
      <c r="E54" s="36" t="str">
        <f>'5-. Identificación de Riesgos'!D53</f>
        <v xml:space="preserve">4. Inaplicación o incumplimiento por parte de los auditores, de los principios y reglas de conducta establecidos en el Código de Ética </v>
      </c>
      <c r="F54" s="566"/>
      <c r="G54" s="552"/>
      <c r="H54" s="454"/>
      <c r="I54" s="77"/>
      <c r="J54" s="553"/>
      <c r="K54" s="553"/>
      <c r="L54" s="555"/>
      <c r="M54" s="446"/>
      <c r="N54" s="446"/>
      <c r="O54" s="42"/>
      <c r="P54" s="42"/>
      <c r="Q54" s="42"/>
    </row>
    <row r="55" spans="1:17">
      <c r="A55" s="459"/>
      <c r="B55" s="446"/>
      <c r="C55" s="454"/>
      <c r="D55" s="454"/>
      <c r="E55" s="36" t="e">
        <f>'5-. Identificación de Riesgos'!#REF!</f>
        <v>#REF!</v>
      </c>
      <c r="F55" s="566"/>
      <c r="G55" s="552"/>
      <c r="H55" s="454"/>
      <c r="I55" s="77"/>
      <c r="J55" s="553"/>
      <c r="K55" s="553"/>
      <c r="L55" s="555"/>
      <c r="M55" s="446"/>
      <c r="N55" s="446"/>
      <c r="O55" s="42"/>
      <c r="P55" s="42"/>
      <c r="Q55" s="42"/>
    </row>
    <row r="56" spans="1:17">
      <c r="A56" s="459"/>
      <c r="B56" s="446"/>
      <c r="C56" s="454"/>
      <c r="D56" s="454"/>
      <c r="E56" s="36">
        <f>'5-. Identificación de Riesgos'!D56</f>
        <v>0</v>
      </c>
      <c r="F56" s="566"/>
      <c r="G56" s="552"/>
      <c r="H56" s="454"/>
      <c r="I56" s="77"/>
      <c r="J56" s="553"/>
      <c r="K56" s="553"/>
      <c r="L56" s="555"/>
      <c r="M56" s="446"/>
      <c r="N56" s="446"/>
      <c r="O56" s="42"/>
      <c r="P56" s="42"/>
      <c r="Q56" s="42"/>
    </row>
    <row r="57" spans="1:17">
      <c r="A57" s="459"/>
      <c r="B57" s="446"/>
      <c r="C57" s="454"/>
      <c r="D57" s="454"/>
      <c r="E57" s="36">
        <f>'5-. Identificación de Riesgos'!D57</f>
        <v>0</v>
      </c>
      <c r="F57" s="566"/>
      <c r="G57" s="552"/>
      <c r="H57" s="454"/>
      <c r="I57" s="77"/>
      <c r="J57" s="553"/>
      <c r="K57" s="553"/>
      <c r="L57" s="555"/>
      <c r="M57" s="446"/>
      <c r="N57" s="446"/>
      <c r="O57" s="42"/>
      <c r="P57" s="42"/>
      <c r="Q57" s="42"/>
    </row>
    <row r="58" spans="1:17">
      <c r="A58" s="459"/>
      <c r="B58" s="446"/>
      <c r="C58" s="454"/>
      <c r="D58" s="454"/>
      <c r="E58" s="36">
        <f>'5-. Identificación de Riesgos'!D58</f>
        <v>0</v>
      </c>
      <c r="F58" s="566"/>
      <c r="G58" s="552"/>
      <c r="H58" s="454"/>
      <c r="I58" s="77"/>
      <c r="J58" s="553"/>
      <c r="K58" s="553"/>
      <c r="L58" s="555"/>
      <c r="M58" s="446"/>
      <c r="N58" s="446"/>
      <c r="O58" s="42"/>
      <c r="P58" s="42"/>
      <c r="Q58" s="42"/>
    </row>
    <row r="59" spans="1:17">
      <c r="A59" s="459"/>
      <c r="B59" s="551"/>
      <c r="C59" s="454"/>
      <c r="D59" s="454"/>
      <c r="E59" s="36">
        <f>'5-. Identificación de Riesgos'!D59</f>
        <v>0</v>
      </c>
      <c r="F59" s="566"/>
      <c r="G59" s="552"/>
      <c r="H59" s="454"/>
      <c r="I59" s="78"/>
      <c r="J59" s="554"/>
      <c r="K59" s="554"/>
      <c r="L59" s="556"/>
      <c r="M59" s="551"/>
      <c r="N59" s="551"/>
      <c r="O59" s="42"/>
      <c r="P59" s="42"/>
      <c r="Q59" s="42"/>
    </row>
  </sheetData>
  <mergeCells count="87">
    <mergeCell ref="C5:Q5"/>
    <mergeCell ref="C6:Q6"/>
    <mergeCell ref="L8:L9"/>
    <mergeCell ref="J8:J9"/>
    <mergeCell ref="H8:H9"/>
    <mergeCell ref="C8:C9"/>
    <mergeCell ref="K8:K9"/>
    <mergeCell ref="E8:E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F50:F59"/>
    <mergeCell ref="D30:D39"/>
    <mergeCell ref="A30:A39"/>
    <mergeCell ref="B30:B39"/>
    <mergeCell ref="A20:A29"/>
    <mergeCell ref="B20:B29"/>
    <mergeCell ref="F20:F29"/>
    <mergeCell ref="B50:B59"/>
    <mergeCell ref="A50:A59"/>
    <mergeCell ref="C50:C59"/>
    <mergeCell ref="D50:D59"/>
    <mergeCell ref="D20:D29"/>
    <mergeCell ref="F40:F49"/>
    <mergeCell ref="F30:F39"/>
    <mergeCell ref="G20:G29"/>
    <mergeCell ref="M10:M19"/>
    <mergeCell ref="N10:N19"/>
    <mergeCell ref="F10:F19"/>
    <mergeCell ref="G10:G19"/>
    <mergeCell ref="H10:H19"/>
    <mergeCell ref="J10:J19"/>
    <mergeCell ref="K10:K19"/>
    <mergeCell ref="L10:L19"/>
    <mergeCell ref="L20:L29"/>
    <mergeCell ref="H20:H29"/>
    <mergeCell ref="J20:J29"/>
    <mergeCell ref="K20:K29"/>
    <mergeCell ref="M20:M29"/>
    <mergeCell ref="N20:N29"/>
    <mergeCell ref="H50:H59"/>
    <mergeCell ref="G50:G59"/>
    <mergeCell ref="N50:N59"/>
    <mergeCell ref="M50:M59"/>
    <mergeCell ref="L50:L59"/>
    <mergeCell ref="K50:K59"/>
    <mergeCell ref="J50:J59"/>
    <mergeCell ref="A6:B6"/>
    <mergeCell ref="A40:A49"/>
    <mergeCell ref="B40:B49"/>
    <mergeCell ref="C40:C49"/>
    <mergeCell ref="D40:D49"/>
    <mergeCell ref="C30:C39"/>
    <mergeCell ref="A10:A19"/>
    <mergeCell ref="B10:B19"/>
    <mergeCell ref="D8:D9"/>
    <mergeCell ref="B8:B9"/>
    <mergeCell ref="C20:C29"/>
    <mergeCell ref="C10:C19"/>
    <mergeCell ref="D10:D19"/>
    <mergeCell ref="N30:N39"/>
    <mergeCell ref="M30:M39"/>
    <mergeCell ref="G40:G49"/>
    <mergeCell ref="H40:H49"/>
    <mergeCell ref="J40:J49"/>
    <mergeCell ref="K40:K49"/>
    <mergeCell ref="L40:L49"/>
    <mergeCell ref="M40:M49"/>
    <mergeCell ref="N40:N49"/>
    <mergeCell ref="K30:K39"/>
    <mergeCell ref="G30:G39"/>
    <mergeCell ref="H30:H39"/>
    <mergeCell ref="J30:J39"/>
    <mergeCell ref="L30:L39"/>
  </mergeCells>
  <conditionalFormatting sqref="F10">
    <cfRule type="containsText" dxfId="217" priority="127" operator="containsText" text="Muy Baja">
      <formula>NOT(ISERROR(SEARCH("Muy Baja",F10)))</formula>
    </cfRule>
    <cfRule type="containsText" dxfId="216" priority="128" operator="containsText" text="Baja">
      <formula>NOT(ISERROR(SEARCH("Baja",F10)))</formula>
    </cfRule>
    <cfRule type="containsText" dxfId="215" priority="129" operator="containsText" text="Muy Alta">
      <formula>NOT(ISERROR(SEARCH("Muy Alta",F10)))</formula>
    </cfRule>
    <cfRule type="containsText" dxfId="214" priority="130" operator="containsText" text="Alta">
      <formula>NOT(ISERROR(SEARCH("Alta",F10)))</formula>
    </cfRule>
    <cfRule type="containsText" dxfId="213" priority="131" operator="containsText" text="Media">
      <formula>NOT(ISERROR(SEARCH("Media",F10)))</formula>
    </cfRule>
    <cfRule type="containsText" dxfId="212" priority="132" operator="containsText" text="Media">
      <formula>NOT(ISERROR(SEARCH("Media",F10)))</formula>
    </cfRule>
    <cfRule type="containsText" dxfId="211" priority="133" operator="containsText" text="Media">
      <formula>NOT(ISERROR(SEARCH("Media",F10)))</formula>
    </cfRule>
    <cfRule type="containsText" dxfId="210" priority="134" operator="containsText" text="Muy Baja">
      <formula>NOT(ISERROR(SEARCH("Muy Baja",F10)))</formula>
    </cfRule>
    <cfRule type="containsText" dxfId="209" priority="135" operator="containsText" text="Baja">
      <formula>NOT(ISERROR(SEARCH("Baja",F10)))</formula>
    </cfRule>
    <cfRule type="containsText" dxfId="208" priority="136" operator="containsText" text="Muy Baja">
      <formula>NOT(ISERROR(SEARCH("Muy Baja",F10)))</formula>
    </cfRule>
    <cfRule type="containsText" dxfId="207" priority="137" operator="containsText" text="Muy Baja">
      <formula>NOT(ISERROR(SEARCH("Muy Baja",F10)))</formula>
    </cfRule>
    <cfRule type="containsText" dxfId="206" priority="138" operator="containsText" text="Muy Baja">
      <formula>NOT(ISERROR(SEARCH("Muy Baja",F10)))</formula>
    </cfRule>
    <cfRule type="containsText" dxfId="205" priority="139" operator="containsText" text="Muy Baja'Tabla probabilidad'!">
      <formula>NOT(ISERROR(SEARCH("Muy Baja'Tabla probabilidad'!",F10)))</formula>
    </cfRule>
    <cfRule type="containsText" dxfId="204" priority="140" operator="containsText" text="Muy bajo">
      <formula>NOT(ISERROR(SEARCH("Muy bajo",F10)))</formula>
    </cfRule>
    <cfRule type="containsText" dxfId="203" priority="141" operator="containsText" text="Alta">
      <formula>NOT(ISERROR(SEARCH("Alta",F10)))</formula>
    </cfRule>
    <cfRule type="containsText" dxfId="202" priority="142" operator="containsText" text="Media">
      <formula>NOT(ISERROR(SEARCH("Media",F10)))</formula>
    </cfRule>
    <cfRule type="containsText" dxfId="201" priority="143" operator="containsText" text="Baja">
      <formula>NOT(ISERROR(SEARCH("Baja",F10)))</formula>
    </cfRule>
    <cfRule type="containsText" dxfId="200" priority="144" operator="containsText" text="Muy baja">
      <formula>NOT(ISERROR(SEARCH("Muy baja",F10)))</formula>
    </cfRule>
    <cfRule type="cellIs" dxfId="199" priority="147" operator="between">
      <formula>1</formula>
      <formula>2</formula>
    </cfRule>
    <cfRule type="cellIs" dxfId="198" priority="148" operator="between">
      <formula>0</formula>
      <formula>2</formula>
    </cfRule>
  </conditionalFormatting>
  <conditionalFormatting sqref="F20 F30 F40">
    <cfRule type="containsText" dxfId="197" priority="463" operator="containsText" text="Muy Baja">
      <formula>NOT(ISERROR(SEARCH("Muy Baja",F20)))</formula>
    </cfRule>
    <cfRule type="containsText" dxfId="196" priority="464" operator="containsText" text="Baja">
      <formula>NOT(ISERROR(SEARCH("Baja",F20)))</formula>
    </cfRule>
    <cfRule type="containsText" dxfId="195" priority="465" operator="containsText" text="Muy Alta">
      <formula>NOT(ISERROR(SEARCH("Muy Alta",F20)))</formula>
    </cfRule>
    <cfRule type="containsText" dxfId="194" priority="467" operator="containsText" text="Alta">
      <formula>NOT(ISERROR(SEARCH("Alta",F20)))</formula>
    </cfRule>
    <cfRule type="containsText" dxfId="193" priority="468" operator="containsText" text="Media">
      <formula>NOT(ISERROR(SEARCH("Media",F20)))</formula>
    </cfRule>
    <cfRule type="containsText" dxfId="192" priority="469" operator="containsText" text="Media">
      <formula>NOT(ISERROR(SEARCH("Media",F20)))</formula>
    </cfRule>
    <cfRule type="containsText" dxfId="191" priority="470" operator="containsText" text="Media">
      <formula>NOT(ISERROR(SEARCH("Media",F20)))</formula>
    </cfRule>
    <cfRule type="containsText" dxfId="190" priority="471" operator="containsText" text="Muy Baja">
      <formula>NOT(ISERROR(SEARCH("Muy Baja",F20)))</formula>
    </cfRule>
    <cfRule type="containsText" dxfId="189" priority="472" operator="containsText" text="Baja">
      <formula>NOT(ISERROR(SEARCH("Baja",F20)))</formula>
    </cfRule>
    <cfRule type="containsText" dxfId="188" priority="473" operator="containsText" text="Muy Baja">
      <formula>NOT(ISERROR(SEARCH("Muy Baja",F20)))</formula>
    </cfRule>
    <cfRule type="containsText" dxfId="187" priority="474" operator="containsText" text="Muy Baja">
      <formula>NOT(ISERROR(SEARCH("Muy Baja",F20)))</formula>
    </cfRule>
    <cfRule type="containsText" dxfId="186" priority="475" operator="containsText" text="Muy Baja">
      <formula>NOT(ISERROR(SEARCH("Muy Baja",F20)))</formula>
    </cfRule>
    <cfRule type="containsText" dxfId="185" priority="476" operator="containsText" text="Muy Baja'Tabla probabilidad'!">
      <formula>NOT(ISERROR(SEARCH("Muy Baja'Tabla probabilidad'!",F20)))</formula>
    </cfRule>
    <cfRule type="containsText" dxfId="184" priority="477" operator="containsText" text="Muy bajo">
      <formula>NOT(ISERROR(SEARCH("Muy bajo",F20)))</formula>
    </cfRule>
    <cfRule type="containsText" dxfId="183" priority="478" operator="containsText" text="Alta">
      <formula>NOT(ISERROR(SEARCH("Alta",F20)))</formula>
    </cfRule>
    <cfRule type="containsText" dxfId="182" priority="479" operator="containsText" text="Media">
      <formula>NOT(ISERROR(SEARCH("Media",F20)))</formula>
    </cfRule>
    <cfRule type="containsText" dxfId="181" priority="480" operator="containsText" text="Baja">
      <formula>NOT(ISERROR(SEARCH("Baja",F20)))</formula>
    </cfRule>
    <cfRule type="containsText" dxfId="180" priority="481" operator="containsText" text="Muy baja">
      <formula>NOT(ISERROR(SEARCH("Muy baja",F20)))</formula>
    </cfRule>
    <cfRule type="cellIs" dxfId="179" priority="484" operator="between">
      <formula>1</formula>
      <formula>2</formula>
    </cfRule>
    <cfRule type="cellIs" dxfId="178" priority="485" operator="between">
      <formula>0</formula>
      <formula>2</formula>
    </cfRule>
  </conditionalFormatting>
  <conditionalFormatting sqref="F50">
    <cfRule type="containsText" dxfId="177" priority="85" operator="containsText" text="Muy Baja">
      <formula>NOT(ISERROR(SEARCH("Muy Baja",F50)))</formula>
    </cfRule>
    <cfRule type="containsText" dxfId="176" priority="86" operator="containsText" text="Baja">
      <formula>NOT(ISERROR(SEARCH("Baja",F50)))</formula>
    </cfRule>
    <cfRule type="containsText" dxfId="175" priority="87" operator="containsText" text="Muy Alta">
      <formula>NOT(ISERROR(SEARCH("Muy Alta",F50)))</formula>
    </cfRule>
    <cfRule type="containsText" dxfId="174" priority="88" operator="containsText" text="Alta">
      <formula>NOT(ISERROR(SEARCH("Alta",F50)))</formula>
    </cfRule>
    <cfRule type="containsText" dxfId="173" priority="89" operator="containsText" text="Media">
      <formula>NOT(ISERROR(SEARCH("Media",F50)))</formula>
    </cfRule>
    <cfRule type="containsText" dxfId="172" priority="90" operator="containsText" text="Media">
      <formula>NOT(ISERROR(SEARCH("Media",F50)))</formula>
    </cfRule>
    <cfRule type="containsText" dxfId="171" priority="91" operator="containsText" text="Media">
      <formula>NOT(ISERROR(SEARCH("Media",F50)))</formula>
    </cfRule>
    <cfRule type="containsText" dxfId="170" priority="92" operator="containsText" text="Muy Baja">
      <formula>NOT(ISERROR(SEARCH("Muy Baja",F50)))</formula>
    </cfRule>
    <cfRule type="containsText" dxfId="169" priority="93" operator="containsText" text="Baja">
      <formula>NOT(ISERROR(SEARCH("Baja",F50)))</formula>
    </cfRule>
    <cfRule type="containsText" dxfId="168" priority="94" operator="containsText" text="Muy Baja">
      <formula>NOT(ISERROR(SEARCH("Muy Baja",F50)))</formula>
    </cfRule>
    <cfRule type="containsText" dxfId="167" priority="95" operator="containsText" text="Muy Baja">
      <formula>NOT(ISERROR(SEARCH("Muy Baja",F50)))</formula>
    </cfRule>
    <cfRule type="containsText" dxfId="166" priority="96" operator="containsText" text="Muy Baja">
      <formula>NOT(ISERROR(SEARCH("Muy Baja",F50)))</formula>
    </cfRule>
    <cfRule type="containsText" dxfId="165" priority="97" operator="containsText" text="Muy Baja'Tabla probabilidad'!">
      <formula>NOT(ISERROR(SEARCH("Muy Baja'Tabla probabilidad'!",F50)))</formula>
    </cfRule>
    <cfRule type="containsText" dxfId="164" priority="98" operator="containsText" text="Muy bajo">
      <formula>NOT(ISERROR(SEARCH("Muy bajo",F50)))</formula>
    </cfRule>
    <cfRule type="containsText" dxfId="163" priority="99" operator="containsText" text="Alta">
      <formula>NOT(ISERROR(SEARCH("Alta",F50)))</formula>
    </cfRule>
    <cfRule type="containsText" dxfId="162" priority="100" operator="containsText" text="Media">
      <formula>NOT(ISERROR(SEARCH("Media",F50)))</formula>
    </cfRule>
    <cfRule type="containsText" dxfId="161" priority="101" operator="containsText" text="Baja">
      <formula>NOT(ISERROR(SEARCH("Baja",F50)))</formula>
    </cfRule>
    <cfRule type="containsText" dxfId="160" priority="102" operator="containsText" text="Muy baja">
      <formula>NOT(ISERROR(SEARCH("Muy baja",F50)))</formula>
    </cfRule>
    <cfRule type="cellIs" dxfId="159" priority="105" operator="between">
      <formula>1</formula>
      <formula>2</formula>
    </cfRule>
    <cfRule type="cellIs" dxfId="158" priority="106" operator="between">
      <formula>0</formula>
      <formula>2</formula>
    </cfRule>
  </conditionalFormatting>
  <conditionalFormatting sqref="G10">
    <cfRule type="containsText" dxfId="157" priority="121" operator="containsText" text="Catastrófico">
      <formula>NOT(ISERROR(SEARCH("Catastrófico",G10)))</formula>
    </cfRule>
    <cfRule type="containsText" dxfId="156" priority="122" operator="containsText" text="Mayor">
      <formula>NOT(ISERROR(SEARCH("Mayor",G10)))</formula>
    </cfRule>
    <cfRule type="containsText" dxfId="155" priority="123" operator="containsText" text="Alta">
      <formula>NOT(ISERROR(SEARCH("Alta",G10)))</formula>
    </cfRule>
    <cfRule type="containsText" dxfId="154" priority="124" operator="containsText" text="Moderado">
      <formula>NOT(ISERROR(SEARCH("Moderado",G10)))</formula>
    </cfRule>
    <cfRule type="containsText" dxfId="153" priority="125" operator="containsText" text="Menor">
      <formula>NOT(ISERROR(SEARCH("Menor",G10)))</formula>
    </cfRule>
    <cfRule type="containsText" dxfId="152" priority="126" operator="containsText" text="Leve">
      <formula>NOT(ISERROR(SEARCH("Leve",G10)))</formula>
    </cfRule>
  </conditionalFormatting>
  <conditionalFormatting sqref="G20 G30 G40">
    <cfRule type="containsText" dxfId="151" priority="457" operator="containsText" text="Catastrófico">
      <formula>NOT(ISERROR(SEARCH("Catastrófico",G20)))</formula>
    </cfRule>
    <cfRule type="containsText" dxfId="150" priority="458" operator="containsText" text="Mayor">
      <formula>NOT(ISERROR(SEARCH("Mayor",G20)))</formula>
    </cfRule>
    <cfRule type="containsText" dxfId="149" priority="459" operator="containsText" text="Alta">
      <formula>NOT(ISERROR(SEARCH("Alta",G20)))</formula>
    </cfRule>
    <cfRule type="containsText" dxfId="148" priority="460" operator="containsText" text="Moderado">
      <formula>NOT(ISERROR(SEARCH("Moderado",G20)))</formula>
    </cfRule>
    <cfRule type="containsText" dxfId="147" priority="461" operator="containsText" text="Menor">
      <formula>NOT(ISERROR(SEARCH("Menor",G20)))</formula>
    </cfRule>
    <cfRule type="containsText" dxfId="146" priority="462" operator="containsText" text="Leve">
      <formula>NOT(ISERROR(SEARCH("Leve",G20)))</formula>
    </cfRule>
  </conditionalFormatting>
  <conditionalFormatting sqref="G50">
    <cfRule type="containsText" dxfId="145" priority="79" operator="containsText" text="Catastrófico">
      <formula>NOT(ISERROR(SEARCH("Catastrófico",G50)))</formula>
    </cfRule>
    <cfRule type="containsText" dxfId="144" priority="80" operator="containsText" text="Mayor">
      <formula>NOT(ISERROR(SEARCH("Mayor",G50)))</formula>
    </cfRule>
    <cfRule type="containsText" dxfId="143" priority="81" operator="containsText" text="Alta">
      <formula>NOT(ISERROR(SEARCH("Alta",G50)))</formula>
    </cfRule>
    <cfRule type="containsText" dxfId="142" priority="82" operator="containsText" text="Moderado">
      <formula>NOT(ISERROR(SEARCH("Moderado",G50)))</formula>
    </cfRule>
    <cfRule type="containsText" dxfId="141" priority="83" operator="containsText" text="Menor">
      <formula>NOT(ISERROR(SEARCH("Menor",G50)))</formula>
    </cfRule>
    <cfRule type="containsText" dxfId="140" priority="84" operator="containsText" text="Leve">
      <formula>NOT(ISERROR(SEARCH("Leve",G50)))</formula>
    </cfRule>
  </conditionalFormatting>
  <conditionalFormatting sqref="H10:I10">
    <cfRule type="containsText" dxfId="139" priority="116" operator="containsText" text="Extremo">
      <formula>NOT(ISERROR(SEARCH("Extremo",H10)))</formula>
    </cfRule>
    <cfRule type="containsText" dxfId="138" priority="117" operator="containsText" text="Alto">
      <formula>NOT(ISERROR(SEARCH("Alto",H10)))</formula>
    </cfRule>
    <cfRule type="containsText" dxfId="137" priority="118" operator="containsText" text="Bajo">
      <formula>NOT(ISERROR(SEARCH("Bajo",H10)))</formula>
    </cfRule>
    <cfRule type="containsText" dxfId="136" priority="119" operator="containsText" text="Moderado">
      <formula>NOT(ISERROR(SEARCH("Moderado",H10)))</formula>
    </cfRule>
    <cfRule type="containsText" dxfId="135" priority="120" operator="containsText" text="Extremo">
      <formula>NOT(ISERROR(SEARCH("Extremo",H10)))</formula>
    </cfRule>
  </conditionalFormatting>
  <conditionalFormatting sqref="H20:I20 H30:I30 H40">
    <cfRule type="containsText" dxfId="134" priority="452" operator="containsText" text="Extremo">
      <formula>NOT(ISERROR(SEARCH("Extremo",H20)))</formula>
    </cfRule>
    <cfRule type="containsText" dxfId="133" priority="453" operator="containsText" text="Alto">
      <formula>NOT(ISERROR(SEARCH("Alto",H20)))</formula>
    </cfRule>
    <cfRule type="containsText" dxfId="132" priority="454" operator="containsText" text="Bajo">
      <formula>NOT(ISERROR(SEARCH("Bajo",H20)))</formula>
    </cfRule>
    <cfRule type="containsText" dxfId="131" priority="455" operator="containsText" text="Moderado">
      <formula>NOT(ISERROR(SEARCH("Moderado",H20)))</formula>
    </cfRule>
    <cfRule type="containsText" dxfId="130" priority="456" operator="containsText" text="Extremo">
      <formula>NOT(ISERROR(SEARCH("Extremo",H20)))</formula>
    </cfRule>
  </conditionalFormatting>
  <conditionalFormatting sqref="H50:I50">
    <cfRule type="containsText" dxfId="129" priority="74" operator="containsText" text="Extremo">
      <formula>NOT(ISERROR(SEARCH("Extremo",H50)))</formula>
    </cfRule>
    <cfRule type="containsText" dxfId="128" priority="75" operator="containsText" text="Alto">
      <formula>NOT(ISERROR(SEARCH("Alto",H50)))</formula>
    </cfRule>
    <cfRule type="containsText" dxfId="127" priority="76" operator="containsText" text="Bajo">
      <formula>NOT(ISERROR(SEARCH("Bajo",H50)))</formula>
    </cfRule>
    <cfRule type="containsText" dxfId="126" priority="77" operator="containsText" text="Moderado">
      <formula>NOT(ISERROR(SEARCH("Moderado",H50)))</formula>
    </cfRule>
    <cfRule type="containsText" dxfId="125" priority="78" operator="containsText" text="Extremo">
      <formula>NOT(ISERROR(SEARCH("Extremo",H50)))</formula>
    </cfRule>
  </conditionalFormatting>
  <conditionalFormatting sqref="J10:J49">
    <cfRule type="containsText" dxfId="124" priority="421" operator="containsText" text="Muy Alta">
      <formula>NOT(ISERROR(SEARCH("Muy Alta",J10)))</formula>
    </cfRule>
    <cfRule type="containsText" dxfId="123" priority="422" operator="containsText" text="Alta">
      <formula>NOT(ISERROR(SEARCH("Alta",J10)))</formula>
    </cfRule>
    <cfRule type="containsText" dxfId="122" priority="423" operator="containsText" text="Media">
      <formula>NOT(ISERROR(SEARCH("Media",J10)))</formula>
    </cfRule>
    <cfRule type="containsText" dxfId="121" priority="424" operator="containsText" text="Baja">
      <formula>NOT(ISERROR(SEARCH("Baja",J10)))</formula>
    </cfRule>
    <cfRule type="containsText" dxfId="120" priority="425" operator="containsText" text="Muy Baja">
      <formula>NOT(ISERROR(SEARCH("Muy Baja",J10)))</formula>
    </cfRule>
  </conditionalFormatting>
  <conditionalFormatting sqref="J10:J59">
    <cfRule type="containsText" dxfId="119" priority="64" operator="containsText" text="Muy Baja">
      <formula>NOT(ISERROR(SEARCH("Muy Baja",J10)))</formula>
    </cfRule>
  </conditionalFormatting>
  <conditionalFormatting sqref="J50:J59">
    <cfRule type="containsText" dxfId="118" priority="60" operator="containsText" text="Muy Alta">
      <formula>NOT(ISERROR(SEARCH("Muy Alta",J50)))</formula>
    </cfRule>
    <cfRule type="containsText" dxfId="117" priority="61" operator="containsText" text="Alta">
      <formula>NOT(ISERROR(SEARCH("Alta",J50)))</formula>
    </cfRule>
    <cfRule type="containsText" dxfId="116" priority="62" operator="containsText" text="Media">
      <formula>NOT(ISERROR(SEARCH("Media",J50)))</formula>
    </cfRule>
    <cfRule type="containsText" dxfId="115" priority="63" operator="containsText" text="Baja">
      <formula>NOT(ISERROR(SEARCH("Baja",J50)))</formula>
    </cfRule>
  </conditionalFormatting>
  <conditionalFormatting sqref="J50:J59">
    <cfRule type="containsText" dxfId="114" priority="11" operator="containsText" text="Muy Baja">
      <formula>NOT(ISERROR(SEARCH("Muy Baja",J50)))</formula>
    </cfRule>
  </conditionalFormatting>
  <conditionalFormatting sqref="K10:K59">
    <cfRule type="containsText" dxfId="113" priority="2" operator="containsText" text="Catastrófico">
      <formula>NOT(ISERROR(SEARCH("Catastrófico",K10)))</formula>
    </cfRule>
    <cfRule type="containsText" dxfId="112" priority="3" operator="containsText" text="Moderado">
      <formula>NOT(ISERROR(SEARCH("Moderado",K10)))</formula>
    </cfRule>
    <cfRule type="containsText" dxfId="111" priority="4" operator="containsText" text="Menor">
      <formula>NOT(ISERROR(SEARCH("Menor",K10)))</formula>
    </cfRule>
    <cfRule type="containsText" dxfId="110" priority="5" operator="containsText" text="Leve">
      <formula>NOT(ISERROR(SEARCH("Leve",K10)))</formula>
    </cfRule>
    <cfRule type="containsText" dxfId="109" priority="6" operator="containsText" text="Mayor">
      <formula>NOT(ISERROR(SEARCH("Mayor",K10)))</formula>
    </cfRule>
  </conditionalFormatting>
  <conditionalFormatting sqref="M10">
    <cfRule type="containsText" dxfId="108" priority="107" operator="containsText" text="Extremo">
      <formula>NOT(ISERROR(SEARCH("Extremo",M10)))</formula>
    </cfRule>
    <cfRule type="containsText" dxfId="107" priority="108" operator="containsText" text="Alto">
      <formula>NOT(ISERROR(SEARCH("Alto",M10)))</formula>
    </cfRule>
    <cfRule type="containsText" dxfId="106" priority="109" operator="containsText" text="Moderado">
      <formula>NOT(ISERROR(SEARCH("Moderado",M10)))</formula>
    </cfRule>
    <cfRule type="containsText" dxfId="105" priority="110" operator="containsText" text="Menor">
      <formula>NOT(ISERROR(SEARCH("Menor",M10)))</formula>
    </cfRule>
    <cfRule type="containsText" dxfId="104" priority="111" operator="containsText" text="Bajo">
      <formula>NOT(ISERROR(SEARCH("Bajo",M10)))</formula>
    </cfRule>
    <cfRule type="containsText" dxfId="103" priority="112" operator="containsText" text="Moderado">
      <formula>NOT(ISERROR(SEARCH("Moderado",M10)))</formula>
    </cfRule>
    <cfRule type="containsText" dxfId="102" priority="113" operator="containsText" text="Extremo">
      <formula>NOT(ISERROR(SEARCH("Extremo",M10)))</formula>
    </cfRule>
    <cfRule type="containsText" dxfId="101" priority="114" operator="containsText" text="Baja">
      <formula>NOT(ISERROR(SEARCH("Baja",M10)))</formula>
    </cfRule>
    <cfRule type="containsText" dxfId="100" priority="115" operator="containsText" text="Alto">
      <formula>NOT(ISERROR(SEARCH("Alto",M10)))</formula>
    </cfRule>
  </conditionalFormatting>
  <conditionalFormatting sqref="M20 M30 M40">
    <cfRule type="containsText" dxfId="99" priority="426" operator="containsText" text="Extremo">
      <formula>NOT(ISERROR(SEARCH("Extremo",M20)))</formula>
    </cfRule>
    <cfRule type="containsText" dxfId="98" priority="427" operator="containsText" text="Alto">
      <formula>NOT(ISERROR(SEARCH("Alto",M20)))</formula>
    </cfRule>
    <cfRule type="containsText" dxfId="97" priority="428" operator="containsText" text="Moderado">
      <formula>NOT(ISERROR(SEARCH("Moderado",M20)))</formula>
    </cfRule>
    <cfRule type="containsText" dxfId="96" priority="429" operator="containsText" text="Menor">
      <formula>NOT(ISERROR(SEARCH("Menor",M20)))</formula>
    </cfRule>
    <cfRule type="containsText" dxfId="95" priority="430" operator="containsText" text="Bajo">
      <formula>NOT(ISERROR(SEARCH("Bajo",M20)))</formula>
    </cfRule>
    <cfRule type="containsText" dxfId="94" priority="431" operator="containsText" text="Moderado">
      <formula>NOT(ISERROR(SEARCH("Moderado",M20)))</formula>
    </cfRule>
    <cfRule type="containsText" dxfId="93" priority="432" operator="containsText" text="Extremo">
      <formula>NOT(ISERROR(SEARCH("Extremo",M20)))</formula>
    </cfRule>
    <cfRule type="containsText" dxfId="92" priority="433" operator="containsText" text="Baja">
      <formula>NOT(ISERROR(SEARCH("Baja",M20)))</formula>
    </cfRule>
    <cfRule type="containsText" dxfId="91" priority="434" operator="containsText" text="Alto">
      <formula>NOT(ISERROR(SEARCH("Alto",M20)))</formula>
    </cfRule>
  </conditionalFormatting>
  <conditionalFormatting sqref="M50">
    <cfRule type="containsText" dxfId="90" priority="65" operator="containsText" text="Extremo">
      <formula>NOT(ISERROR(SEARCH("Extremo",M50)))</formula>
    </cfRule>
    <cfRule type="containsText" dxfId="89" priority="66" operator="containsText" text="Alto">
      <formula>NOT(ISERROR(SEARCH("Alto",M50)))</formula>
    </cfRule>
    <cfRule type="containsText" dxfId="88" priority="67" operator="containsText" text="Moderado">
      <formula>NOT(ISERROR(SEARCH("Moderado",M50)))</formula>
    </cfRule>
    <cfRule type="containsText" dxfId="87" priority="68" operator="containsText" text="Menor">
      <formula>NOT(ISERROR(SEARCH("Menor",M50)))</formula>
    </cfRule>
    <cfRule type="containsText" dxfId="86" priority="69" operator="containsText" text="Bajo">
      <formula>NOT(ISERROR(SEARCH("Bajo",M50)))</formula>
    </cfRule>
    <cfRule type="containsText" dxfId="85" priority="70" operator="containsText" text="Moderado">
      <formula>NOT(ISERROR(SEARCH("Moderado",M50)))</formula>
    </cfRule>
    <cfRule type="containsText" dxfId="84" priority="71" operator="containsText" text="Extremo">
      <formula>NOT(ISERROR(SEARCH("Extremo",M50)))</formula>
    </cfRule>
    <cfRule type="containsText" dxfId="83" priority="72" operator="containsText" text="Baja">
      <formula>NOT(ISERROR(SEARCH("Baja",M50)))</formula>
    </cfRule>
    <cfRule type="containsText" dxfId="82" priority="73" operator="containsText" text="Alto">
      <formula>NOT(ISERROR(SEARCH("Alto",M50)))</formula>
    </cfRule>
  </conditionalFormatting>
  <dataValidations count="1">
    <dataValidation type="list" allowBlank="1" showInputMessage="1" showErrorMessage="1" sqref="D10:D59" xr:uid="{00000000-0002-0000-0700-000000000000}">
      <formula1>#REF!</formula1>
    </dataValidation>
  </dataValidations>
  <pageMargins left="0.31496062992125984" right="0.31496062992125984" top="1.1417322834645669" bottom="1.1417322834645669" header="0.31496062992125984" footer="0.31496062992125984"/>
  <pageSetup paperSize="8" scale="63"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45" operator="containsText" id="{8BA284EB-70E2-4AE9-8B9F-CB7F6FEA6FA9}">
            <xm:f>NOT(ISERROR(SEARCH('8- Politicas de admiistracion '!$B$5,F10)))</xm:f>
            <xm:f>'8- Politicas de admiistracion '!$B$5</xm:f>
            <x14:dxf>
              <font>
                <color rgb="FF006100"/>
              </font>
              <fill>
                <patternFill>
                  <bgColor rgb="FFC6EFCE"/>
                </patternFill>
              </fill>
            </x14:dxf>
          </x14:cfRule>
          <x14:cfRule type="containsText" priority="146" operator="containsText" id="{48E7B2FD-7B56-4246-BB27-82B3BA4A3393}">
            <xm:f>NOT(ISERROR(SEARCH('8- Politicas de admiistracion '!$B$5,F10)))</xm:f>
            <xm:f>'8- Politicas de admiistracion '!$B$5</xm:f>
            <x14:dxf>
              <font>
                <color rgb="FF9C0006"/>
              </font>
              <fill>
                <patternFill>
                  <bgColor rgb="FFFFC7CE"/>
                </patternFill>
              </fill>
            </x14:dxf>
          </x14:cfRule>
          <xm:sqref>F10</xm:sqref>
        </x14:conditionalFormatting>
        <x14:conditionalFormatting xmlns:xm="http://schemas.microsoft.com/office/excel/2006/main">
          <x14:cfRule type="containsText" priority="482" operator="containsText" id="{E50DE147-7B2A-40A6-95D7-AEA96FC942F8}">
            <xm:f>NOT(ISERROR(SEARCH('8- Politicas de admiistracion '!$B$5,F20)))</xm:f>
            <xm:f>'8- Politicas de admiistracion '!$B$5</xm:f>
            <x14:dxf>
              <font>
                <color rgb="FF006100"/>
              </font>
              <fill>
                <patternFill>
                  <bgColor rgb="FFC6EFCE"/>
                </patternFill>
              </fill>
            </x14:dxf>
          </x14:cfRule>
          <x14:cfRule type="containsText" priority="483" operator="containsText" id="{1034B27F-53CC-4A29-BA39-C5FDB949099A}">
            <xm:f>NOT(ISERROR(SEARCH('8- Politicas de admiistracion '!$B$5,F20)))</xm:f>
            <xm:f>'8- Politicas de admiistracion '!$B$5</xm:f>
            <x14:dxf>
              <font>
                <color rgb="FF9C0006"/>
              </font>
              <fill>
                <patternFill>
                  <bgColor rgb="FFFFC7CE"/>
                </patternFill>
              </fill>
            </x14:dxf>
          </x14:cfRule>
          <xm:sqref>F20 F30 F40</xm:sqref>
        </x14:conditionalFormatting>
        <x14:conditionalFormatting xmlns:xm="http://schemas.microsoft.com/office/excel/2006/main">
          <x14:cfRule type="containsText" priority="103" operator="containsText" id="{DE33662A-C5C7-4003-92BA-D00618C2DB0E}">
            <xm:f>NOT(ISERROR(SEARCH('8- Politicas de admiistracion '!$B$5,F50)))</xm:f>
            <xm:f>'8- Politicas de admiistracion '!$B$5</xm:f>
            <x14:dxf>
              <font>
                <color rgb="FF006100"/>
              </font>
              <fill>
                <patternFill>
                  <bgColor rgb="FFC6EFCE"/>
                </patternFill>
              </fill>
            </x14:dxf>
          </x14:cfRule>
          <x14:cfRule type="containsText" priority="104" operator="containsText" id="{7D0373CC-BD10-4729-8708-14A6C5E29F3C}">
            <xm:f>NOT(ISERROR(SEARCH('8- Politicas de admiistracion '!$B$5,F50)))</xm:f>
            <xm:f>'8- Politicas de admiistracion '!$B$5</xm:f>
            <x14:dxf>
              <font>
                <color rgb="FF9C0006"/>
              </font>
              <fill>
                <patternFill>
                  <bgColor rgb="FFFFC7CE"/>
                </patternFill>
              </fill>
            </x14:dxf>
          </x14:cfRule>
          <xm:sqref>F50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00B0F0"/>
  </sheetPr>
  <dimension ref="A1:EH718"/>
  <sheetViews>
    <sheetView workbookViewId="0">
      <selection activeCell="B82" sqref="B82"/>
    </sheetView>
  </sheetViews>
  <sheetFormatPr baseColWidth="10" defaultColWidth="11.42578125" defaultRowHeight="15"/>
  <cols>
    <col min="2" max="2" width="24.28515625" customWidth="1"/>
    <col min="3" max="3" width="62.85546875" customWidth="1"/>
    <col min="4" max="4" width="10.28515625" bestFit="1" customWidth="1"/>
    <col min="5" max="5" width="84.28515625" style="40" customWidth="1"/>
    <col min="6" max="6" width="24.7109375" customWidth="1"/>
    <col min="7" max="7" width="11.5703125" hidden="1" customWidth="1"/>
    <col min="8" max="8" width="13.7109375" hidden="1" customWidth="1"/>
    <col min="9" max="9" width="28.5703125" hidden="1" customWidth="1"/>
    <col min="10" max="11" width="11.5703125" hidden="1" customWidth="1"/>
    <col min="12" max="13" width="11.5703125" customWidth="1"/>
    <col min="15" max="15" width="102.7109375" style="184" customWidth="1"/>
    <col min="33" max="138" width="11.42578125" style="3"/>
  </cols>
  <sheetData>
    <row r="1" spans="1:138" s="3" customFormat="1">
      <c r="E1" s="37"/>
      <c r="O1" s="4"/>
    </row>
    <row r="2" spans="1:138" ht="24" thickBot="1">
      <c r="A2" s="3"/>
      <c r="B2" s="591" t="s">
        <v>407</v>
      </c>
      <c r="C2" s="591"/>
      <c r="D2" s="591"/>
      <c r="E2" s="591"/>
      <c r="F2" s="73"/>
      <c r="G2" s="3"/>
      <c r="H2" s="3"/>
      <c r="I2" s="3"/>
      <c r="J2" s="3"/>
      <c r="K2" s="3"/>
      <c r="L2" s="3"/>
      <c r="M2" s="3"/>
      <c r="N2" s="3"/>
      <c r="O2" s="4"/>
      <c r="P2" s="3"/>
      <c r="Q2" s="3"/>
      <c r="R2" s="3"/>
      <c r="S2" s="3"/>
      <c r="T2" s="3"/>
      <c r="U2" s="3"/>
      <c r="V2" s="3"/>
      <c r="W2" s="3"/>
      <c r="X2" s="3"/>
      <c r="Y2" s="3"/>
      <c r="Z2" s="3"/>
      <c r="AA2" s="3"/>
      <c r="AB2" s="3"/>
      <c r="AC2" s="3"/>
      <c r="AD2" s="3"/>
      <c r="AE2" s="3"/>
      <c r="AF2" s="3"/>
    </row>
    <row r="3" spans="1:138" ht="15.75" thickTop="1">
      <c r="A3" s="3"/>
      <c r="B3" s="16"/>
      <c r="C3" s="16"/>
      <c r="D3" s="16"/>
      <c r="E3" s="38"/>
      <c r="F3" s="3"/>
      <c r="G3" s="3"/>
      <c r="H3" s="3"/>
      <c r="I3" s="3"/>
      <c r="J3" s="3"/>
      <c r="K3" s="3"/>
      <c r="L3" s="3"/>
      <c r="M3" s="3"/>
      <c r="N3" s="3"/>
      <c r="O3" s="4"/>
      <c r="P3" s="3"/>
      <c r="Q3" s="3"/>
      <c r="R3" s="3"/>
      <c r="S3" s="3"/>
      <c r="T3" s="3"/>
      <c r="U3" s="3"/>
      <c r="V3" s="3"/>
      <c r="W3" s="3"/>
      <c r="X3" s="3"/>
      <c r="Y3" s="3"/>
      <c r="Z3" s="3"/>
      <c r="AA3" s="3"/>
      <c r="AB3" s="3"/>
      <c r="AC3" s="3"/>
      <c r="AD3" s="3"/>
      <c r="AE3" s="3"/>
      <c r="AF3" s="3"/>
    </row>
    <row r="4" spans="1:138" ht="21">
      <c r="A4" s="3"/>
      <c r="B4" s="48"/>
      <c r="C4" s="49" t="s">
        <v>408</v>
      </c>
      <c r="D4" s="49"/>
      <c r="E4" s="49" t="s">
        <v>409</v>
      </c>
      <c r="F4" s="50"/>
      <c r="G4" s="3"/>
      <c r="H4" s="3"/>
      <c r="I4" s="3"/>
      <c r="J4" s="3"/>
      <c r="K4" s="3"/>
      <c r="L4" s="3"/>
      <c r="M4" s="3"/>
      <c r="N4" s="3"/>
      <c r="O4" s="4"/>
      <c r="P4" s="3"/>
      <c r="Q4" s="3"/>
      <c r="R4" s="3"/>
      <c r="S4" s="3"/>
      <c r="T4" s="3"/>
      <c r="U4" s="3"/>
      <c r="V4" s="3"/>
      <c r="W4" s="3"/>
      <c r="X4" s="3"/>
      <c r="Y4" s="3"/>
      <c r="Z4" s="3"/>
      <c r="AA4" s="3"/>
      <c r="AB4" s="3"/>
      <c r="AC4" s="3"/>
      <c r="AD4" s="3"/>
      <c r="AE4" s="3"/>
      <c r="AF4" s="3"/>
    </row>
    <row r="5" spans="1:138" ht="40.5">
      <c r="A5" s="3"/>
      <c r="B5" s="48"/>
      <c r="C5" s="49" t="s">
        <v>410</v>
      </c>
      <c r="D5" s="49"/>
      <c r="E5" s="51" t="s">
        <v>411</v>
      </c>
      <c r="F5" s="49" t="s">
        <v>409</v>
      </c>
      <c r="G5" s="3"/>
      <c r="H5" s="3"/>
      <c r="I5" s="3"/>
      <c r="J5" s="3"/>
      <c r="K5" s="3"/>
      <c r="L5" s="3"/>
      <c r="M5" s="3"/>
      <c r="N5" s="3"/>
      <c r="O5" s="4"/>
      <c r="P5" s="3"/>
      <c r="Q5" s="3"/>
      <c r="R5" s="3"/>
      <c r="S5" s="3"/>
      <c r="T5" s="3"/>
      <c r="U5" s="3"/>
      <c r="V5" s="3"/>
      <c r="W5" s="3"/>
      <c r="X5" s="3"/>
      <c r="Y5" s="3"/>
      <c r="Z5" s="3"/>
      <c r="AA5" s="3"/>
      <c r="AB5" s="3"/>
      <c r="AC5" s="3"/>
      <c r="AD5" s="3"/>
      <c r="AE5" s="3"/>
      <c r="AF5" s="3"/>
    </row>
    <row r="6" spans="1:138" ht="20.25">
      <c r="A6" s="3"/>
      <c r="B6" s="52" t="s">
        <v>412</v>
      </c>
      <c r="C6" s="95" t="s">
        <v>413</v>
      </c>
      <c r="D6" s="53">
        <v>0.04</v>
      </c>
      <c r="E6" s="54" t="s">
        <v>414</v>
      </c>
      <c r="F6" s="55">
        <v>1</v>
      </c>
      <c r="G6" s="3"/>
      <c r="H6" s="41"/>
      <c r="I6" s="3"/>
      <c r="J6" s="3"/>
      <c r="K6" s="3"/>
      <c r="L6" s="3"/>
      <c r="M6" s="3"/>
      <c r="N6" s="3"/>
      <c r="O6" s="180"/>
      <c r="P6" s="3"/>
      <c r="Q6" s="3"/>
      <c r="R6" s="3"/>
      <c r="S6" s="3"/>
      <c r="T6" s="3"/>
      <c r="U6" s="3"/>
      <c r="V6" s="3"/>
      <c r="W6" s="3"/>
      <c r="X6" s="3"/>
      <c r="Y6" s="3"/>
      <c r="Z6" s="3"/>
      <c r="AA6" s="3"/>
      <c r="AB6" s="3"/>
      <c r="AC6" s="3"/>
      <c r="AD6" s="3"/>
      <c r="AE6" s="3"/>
      <c r="AF6" s="3"/>
    </row>
    <row r="7" spans="1:138" ht="20.25">
      <c r="A7" s="3"/>
      <c r="B7" s="56" t="s">
        <v>415</v>
      </c>
      <c r="C7" s="95" t="s">
        <v>416</v>
      </c>
      <c r="D7" s="53">
        <v>0.09</v>
      </c>
      <c r="E7" s="54" t="s">
        <v>417</v>
      </c>
      <c r="F7" s="55">
        <v>2</v>
      </c>
      <c r="G7" s="3"/>
      <c r="H7" s="3"/>
      <c r="I7" s="3"/>
      <c r="J7" s="3"/>
      <c r="K7" s="3"/>
      <c r="L7" s="3"/>
      <c r="M7" s="3"/>
      <c r="N7" s="3"/>
      <c r="O7" s="180"/>
      <c r="P7" s="3"/>
      <c r="Q7" s="3"/>
      <c r="R7" s="3"/>
      <c r="S7" s="3"/>
      <c r="T7" s="3"/>
      <c r="U7" s="3"/>
      <c r="V7" s="3"/>
      <c r="W7" s="3"/>
      <c r="X7" s="3"/>
      <c r="Y7" s="3"/>
      <c r="Z7" s="3"/>
      <c r="AA7" s="3"/>
      <c r="AB7" s="3"/>
      <c r="AC7" s="3"/>
      <c r="AD7" s="3"/>
      <c r="AE7" s="3"/>
      <c r="AF7" s="3"/>
    </row>
    <row r="8" spans="1:138" ht="20.25">
      <c r="A8" s="3"/>
      <c r="B8" s="57" t="s">
        <v>418</v>
      </c>
      <c r="C8" s="95" t="s">
        <v>419</v>
      </c>
      <c r="D8" s="53">
        <v>0.28999999999999998</v>
      </c>
      <c r="E8" s="54" t="s">
        <v>420</v>
      </c>
      <c r="F8" s="55">
        <v>3</v>
      </c>
      <c r="G8" s="3"/>
      <c r="H8" s="3"/>
      <c r="I8" s="3"/>
      <c r="J8" s="3"/>
      <c r="K8" s="3"/>
      <c r="L8" s="3"/>
      <c r="M8" s="3"/>
      <c r="N8" s="3"/>
      <c r="O8" s="180"/>
      <c r="P8" s="3"/>
      <c r="Q8" s="3"/>
      <c r="R8" s="3"/>
      <c r="S8" s="3"/>
      <c r="T8" s="3"/>
      <c r="U8" s="3"/>
      <c r="V8" s="3"/>
      <c r="W8" s="3"/>
      <c r="X8" s="3"/>
      <c r="Y8" s="3"/>
      <c r="Z8" s="3"/>
      <c r="AA8" s="3"/>
      <c r="AB8" s="3"/>
      <c r="AC8" s="3"/>
      <c r="AD8" s="3"/>
      <c r="AE8" s="3"/>
      <c r="AF8" s="3"/>
    </row>
    <row r="9" spans="1:138" ht="20.25">
      <c r="A9" s="3"/>
      <c r="B9" s="58" t="s">
        <v>421</v>
      </c>
      <c r="C9" s="95" t="s">
        <v>422</v>
      </c>
      <c r="D9" s="53">
        <v>0.49</v>
      </c>
      <c r="E9" s="54" t="s">
        <v>423</v>
      </c>
      <c r="F9" s="55">
        <v>4</v>
      </c>
      <c r="G9" s="3"/>
      <c r="H9" s="3"/>
      <c r="I9" s="3"/>
      <c r="J9" s="3"/>
      <c r="K9" s="3"/>
      <c r="L9" s="3"/>
      <c r="M9" s="3"/>
      <c r="N9" s="3"/>
      <c r="O9" s="180"/>
      <c r="P9" s="3"/>
      <c r="Q9" s="3"/>
      <c r="R9" s="3"/>
      <c r="S9" s="3"/>
      <c r="T9" s="3"/>
      <c r="U9" s="3"/>
      <c r="V9" s="3"/>
      <c r="W9" s="3"/>
      <c r="X9" s="3"/>
      <c r="Y9" s="3"/>
      <c r="Z9" s="3"/>
      <c r="AA9" s="3"/>
      <c r="AB9" s="3"/>
      <c r="AC9" s="3"/>
      <c r="AD9" s="3"/>
      <c r="AE9" s="3"/>
      <c r="AF9" s="3"/>
    </row>
    <row r="10" spans="1:138" ht="20.25">
      <c r="A10" s="3"/>
      <c r="B10" s="59" t="s">
        <v>424</v>
      </c>
      <c r="C10" s="95" t="s">
        <v>425</v>
      </c>
      <c r="D10" s="53">
        <v>1</v>
      </c>
      <c r="E10" s="54" t="s">
        <v>426</v>
      </c>
      <c r="F10" s="55">
        <v>5</v>
      </c>
      <c r="G10" s="3"/>
      <c r="H10" s="3"/>
      <c r="I10" s="79" t="s">
        <v>427</v>
      </c>
      <c r="J10" s="3"/>
      <c r="K10" s="3"/>
      <c r="L10" s="3"/>
      <c r="M10" s="3"/>
      <c r="N10" s="3"/>
      <c r="O10" s="180"/>
      <c r="P10" s="3"/>
      <c r="Q10" s="3"/>
      <c r="R10" s="3"/>
      <c r="S10" s="3"/>
      <c r="T10" s="3"/>
      <c r="U10" s="3"/>
      <c r="V10" s="3"/>
      <c r="W10" s="3"/>
      <c r="X10" s="3"/>
      <c r="Y10" s="3"/>
      <c r="Z10" s="3"/>
      <c r="AA10" s="3"/>
      <c r="AB10" s="3"/>
      <c r="AC10" s="3"/>
      <c r="AD10" s="3"/>
      <c r="AE10" s="3"/>
      <c r="AF10" s="3"/>
    </row>
    <row r="11" spans="1:138" ht="16.5">
      <c r="A11" s="3"/>
      <c r="B11" s="5"/>
      <c r="C11" s="4"/>
      <c r="D11" s="4"/>
      <c r="E11" s="39"/>
      <c r="F11" s="3"/>
      <c r="G11" s="3"/>
      <c r="H11" s="3"/>
      <c r="I11" s="3"/>
      <c r="J11" s="3"/>
      <c r="K11" s="3"/>
      <c r="L11" s="3"/>
      <c r="M11" s="3"/>
      <c r="N11" s="3"/>
      <c r="O11" s="4"/>
      <c r="P11" s="3"/>
      <c r="Q11" s="3"/>
      <c r="R11" s="3"/>
      <c r="S11" s="3"/>
      <c r="T11" s="3"/>
      <c r="U11" s="3"/>
      <c r="V11" s="3"/>
      <c r="W11" s="3"/>
      <c r="X11" s="3"/>
      <c r="Y11" s="3"/>
      <c r="Z11" s="3"/>
      <c r="AA11" s="3"/>
      <c r="AB11" s="3"/>
      <c r="AC11" s="3"/>
      <c r="AD11" s="3"/>
      <c r="AE11" s="3"/>
      <c r="AF11" s="3"/>
    </row>
    <row r="12" spans="1:138">
      <c r="A12" s="3"/>
      <c r="B12" s="3"/>
      <c r="C12" s="3"/>
      <c r="D12" s="3"/>
      <c r="E12" s="37"/>
      <c r="F12" s="3"/>
      <c r="G12" s="3"/>
      <c r="H12" s="3"/>
      <c r="I12" s="3"/>
      <c r="J12" s="3"/>
      <c r="K12" s="3"/>
      <c r="L12" s="3"/>
      <c r="M12" s="3"/>
      <c r="N12" s="3"/>
      <c r="O12" s="4"/>
      <c r="P12" s="3"/>
      <c r="Q12" s="3"/>
      <c r="R12" s="3"/>
      <c r="S12" s="3"/>
      <c r="T12" s="3"/>
      <c r="U12" s="3"/>
      <c r="V12" s="3"/>
      <c r="W12" s="3"/>
      <c r="X12" s="3"/>
      <c r="Y12" s="3"/>
      <c r="Z12" s="3"/>
      <c r="AA12" s="3"/>
      <c r="AB12" s="3"/>
      <c r="AC12" s="3"/>
      <c r="AD12" s="3"/>
      <c r="AE12" s="3"/>
      <c r="AF12" s="3"/>
    </row>
    <row r="13" spans="1:138">
      <c r="A13" s="3"/>
      <c r="B13" s="3"/>
      <c r="C13" s="3"/>
      <c r="D13" s="3"/>
      <c r="E13" s="37"/>
      <c r="F13" s="3"/>
      <c r="G13" s="3"/>
      <c r="H13" s="3"/>
      <c r="I13" s="3"/>
      <c r="J13" s="3"/>
      <c r="K13" s="3"/>
      <c r="L13" s="3"/>
      <c r="M13" s="3"/>
      <c r="N13" s="3"/>
      <c r="O13" s="4"/>
      <c r="P13" s="3"/>
      <c r="Q13" s="3"/>
      <c r="R13" s="3"/>
      <c r="S13" s="3"/>
      <c r="T13" s="3"/>
      <c r="U13" s="3"/>
      <c r="V13" s="3"/>
      <c r="W13" s="3"/>
      <c r="X13" s="3"/>
      <c r="Y13" s="3"/>
      <c r="Z13" s="3"/>
      <c r="AA13" s="3"/>
      <c r="AB13" s="3"/>
      <c r="AC13" s="3"/>
      <c r="AD13" s="3"/>
      <c r="AE13" s="3"/>
      <c r="AF13" s="3"/>
    </row>
    <row r="14" spans="1:138" ht="23.25">
      <c r="A14" s="3"/>
      <c r="B14" s="592" t="s">
        <v>428</v>
      </c>
      <c r="C14" s="592"/>
      <c r="D14" s="592"/>
      <c r="E14" s="592"/>
      <c r="F14" s="84"/>
      <c r="G14" s="47"/>
      <c r="H14" s="3"/>
      <c r="I14" s="3"/>
      <c r="J14" s="3"/>
      <c r="K14" s="3"/>
      <c r="L14" s="3"/>
      <c r="M14" s="3"/>
      <c r="N14" s="3"/>
      <c r="O14" s="4"/>
      <c r="P14" s="3"/>
      <c r="Q14" s="3"/>
      <c r="R14" s="3"/>
      <c r="S14" s="3"/>
      <c r="T14" s="3"/>
      <c r="U14" s="3"/>
      <c r="V14" s="3"/>
      <c r="W14" s="3"/>
      <c r="X14" s="3"/>
      <c r="Y14" s="3"/>
      <c r="Z14" s="3"/>
      <c r="AA14" s="3"/>
      <c r="AB14" s="3"/>
      <c r="AC14" s="3"/>
      <c r="AD14" s="3"/>
      <c r="AE14" s="3"/>
      <c r="AF14" s="3"/>
    </row>
    <row r="15" spans="1:138">
      <c r="A15" s="3"/>
      <c r="B15" s="83"/>
      <c r="C15" s="83"/>
      <c r="D15" s="83"/>
      <c r="E15" s="83"/>
      <c r="F15" s="85"/>
      <c r="G15" s="3"/>
      <c r="H15" s="3"/>
      <c r="I15" s="3"/>
      <c r="J15" s="3"/>
      <c r="K15" s="3"/>
      <c r="L15" s="3"/>
      <c r="M15" s="3"/>
      <c r="N15" s="3"/>
      <c r="O15" s="4"/>
      <c r="P15" s="3"/>
      <c r="Q15" s="3"/>
      <c r="R15" s="3"/>
      <c r="S15" s="3"/>
      <c r="T15" s="3"/>
      <c r="U15" s="3"/>
      <c r="V15" s="3"/>
      <c r="W15" s="3"/>
      <c r="X15" s="3"/>
      <c r="Y15" s="3"/>
      <c r="Z15" s="3"/>
      <c r="AA15" s="3"/>
      <c r="AB15" s="3"/>
      <c r="AC15" s="3"/>
      <c r="AD15" s="3"/>
      <c r="AE15" s="3"/>
      <c r="AF15" s="3"/>
    </row>
    <row r="16" spans="1:138" s="63" customFormat="1" ht="20.25">
      <c r="A16" s="61"/>
      <c r="B16" s="86"/>
      <c r="C16" s="590" t="s">
        <v>303</v>
      </c>
      <c r="D16" s="590"/>
      <c r="E16" s="590"/>
      <c r="F16" s="87"/>
      <c r="G16" s="61"/>
      <c r="H16" s="61"/>
      <c r="I16" s="80" t="s">
        <v>298</v>
      </c>
      <c r="J16" s="61"/>
      <c r="K16" s="61"/>
      <c r="L16" s="61"/>
      <c r="M16" s="61"/>
      <c r="N16" s="61"/>
      <c r="O16" s="18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row>
    <row r="17" spans="1:138" s="63" customFormat="1" ht="40.5" customHeight="1">
      <c r="A17" s="61"/>
      <c r="B17" s="52" t="s">
        <v>429</v>
      </c>
      <c r="C17" s="588" t="s">
        <v>430</v>
      </c>
      <c r="D17" s="588"/>
      <c r="E17" s="588"/>
      <c r="F17" s="88">
        <v>1</v>
      </c>
      <c r="G17" s="61"/>
      <c r="H17" s="61"/>
      <c r="I17" s="79" t="s">
        <v>303</v>
      </c>
      <c r="J17" s="61"/>
      <c r="K17" s="61"/>
      <c r="L17" s="61"/>
      <c r="M17" s="61"/>
      <c r="N17" s="61"/>
      <c r="O17" s="182"/>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row>
    <row r="18" spans="1:138" s="63" customFormat="1" ht="33">
      <c r="A18" s="61"/>
      <c r="B18" s="56" t="s">
        <v>431</v>
      </c>
      <c r="C18" s="588" t="s">
        <v>432</v>
      </c>
      <c r="D18" s="588"/>
      <c r="E18" s="588"/>
      <c r="F18" s="88">
        <v>2</v>
      </c>
      <c r="G18" s="61"/>
      <c r="H18" s="61"/>
      <c r="I18" s="79" t="s">
        <v>433</v>
      </c>
      <c r="J18" s="61"/>
      <c r="K18" s="61"/>
      <c r="L18" s="61"/>
      <c r="M18" s="61"/>
      <c r="N18" s="61"/>
      <c r="O18" s="182"/>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row>
    <row r="19" spans="1:138" s="63" customFormat="1" ht="33">
      <c r="A19" s="61"/>
      <c r="B19" s="57" t="s">
        <v>434</v>
      </c>
      <c r="C19" s="588" t="s">
        <v>304</v>
      </c>
      <c r="D19" s="588"/>
      <c r="E19" s="588"/>
      <c r="F19" s="88">
        <v>3</v>
      </c>
      <c r="G19" s="61"/>
      <c r="H19" s="61"/>
      <c r="I19" s="79" t="s">
        <v>306</v>
      </c>
      <c r="J19" s="61"/>
      <c r="K19" s="61"/>
      <c r="L19" s="61"/>
      <c r="M19" s="61"/>
      <c r="N19" s="61"/>
      <c r="O19" s="182"/>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row>
    <row r="20" spans="1:138" s="63" customFormat="1" ht="33">
      <c r="A20" s="61"/>
      <c r="B20" s="58" t="s">
        <v>435</v>
      </c>
      <c r="C20" s="588" t="s">
        <v>328</v>
      </c>
      <c r="D20" s="588"/>
      <c r="E20" s="588"/>
      <c r="F20" s="88">
        <v>4</v>
      </c>
      <c r="G20" s="61"/>
      <c r="H20" s="61"/>
      <c r="I20" s="79" t="s">
        <v>436</v>
      </c>
      <c r="J20" s="61"/>
      <c r="K20" s="61"/>
      <c r="L20" s="61"/>
      <c r="M20" s="61"/>
      <c r="N20" s="61"/>
      <c r="O20" s="182"/>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row>
    <row r="21" spans="1:138" s="63" customFormat="1" ht="60.6" customHeight="1">
      <c r="A21" s="61"/>
      <c r="B21" s="59" t="s">
        <v>437</v>
      </c>
      <c r="C21" s="588" t="s">
        <v>438</v>
      </c>
      <c r="D21" s="588"/>
      <c r="E21" s="588"/>
      <c r="F21" s="88">
        <v>5</v>
      </c>
      <c r="G21" s="61"/>
      <c r="H21" s="61"/>
      <c r="I21" s="79" t="str">
        <f>C48</f>
        <v>Interrupción o afectación en la prestación del servicio administrativo</v>
      </c>
      <c r="J21" s="61"/>
      <c r="K21" s="61"/>
      <c r="L21" s="61"/>
      <c r="M21" s="61"/>
      <c r="N21" s="61"/>
      <c r="O21" s="182"/>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row>
    <row r="22" spans="1:138" s="63" customFormat="1" ht="20.25">
      <c r="A22" s="61"/>
      <c r="B22" s="69"/>
      <c r="C22" s="60"/>
      <c r="D22" s="60"/>
      <c r="E22" s="60"/>
      <c r="F22" s="70"/>
      <c r="G22" s="61"/>
      <c r="H22" s="61"/>
      <c r="I22" s="79" t="str">
        <f>C56</f>
        <v>Afectación Ambiental</v>
      </c>
      <c r="J22" s="61"/>
      <c r="K22" s="61"/>
      <c r="L22" s="61"/>
      <c r="M22" s="61"/>
      <c r="N22" s="61"/>
      <c r="O22" s="18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row>
    <row r="23" spans="1:138" s="63" customFormat="1" ht="20.25">
      <c r="A23" s="61"/>
      <c r="B23" s="69"/>
      <c r="C23" s="60"/>
      <c r="D23" s="60"/>
      <c r="E23" s="60"/>
      <c r="F23" s="70"/>
      <c r="G23" s="61"/>
      <c r="H23" s="61"/>
      <c r="I23" s="61"/>
      <c r="J23" s="61"/>
      <c r="K23" s="61"/>
      <c r="L23" s="61"/>
      <c r="M23" s="61"/>
      <c r="N23" s="61"/>
      <c r="O23" s="18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row>
    <row r="24" spans="1:138" s="63" customFormat="1" ht="20.25">
      <c r="A24" s="61"/>
      <c r="B24" s="62"/>
      <c r="C24" s="589" t="s">
        <v>433</v>
      </c>
      <c r="D24" s="589"/>
      <c r="E24" s="589"/>
      <c r="F24" s="70"/>
      <c r="G24" s="61"/>
      <c r="H24" s="61"/>
      <c r="I24" s="61"/>
      <c r="J24" s="61"/>
      <c r="K24" s="61"/>
      <c r="L24" s="61"/>
      <c r="M24" s="61"/>
      <c r="N24" s="61"/>
      <c r="O24" s="18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row>
    <row r="25" spans="1:138" s="63" customFormat="1" ht="33">
      <c r="A25" s="61"/>
      <c r="B25" s="64" t="s">
        <v>429</v>
      </c>
      <c r="C25" s="588" t="s">
        <v>439</v>
      </c>
      <c r="D25" s="588"/>
      <c r="E25" s="588"/>
      <c r="F25" s="88">
        <v>1</v>
      </c>
      <c r="G25" s="61"/>
      <c r="H25" s="61"/>
      <c r="I25" s="61"/>
      <c r="J25" s="61"/>
      <c r="K25" s="61"/>
      <c r="L25" s="61"/>
      <c r="M25" s="61"/>
      <c r="N25" s="61"/>
      <c r="O25" s="183"/>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row>
    <row r="26" spans="1:138" s="63" customFormat="1" ht="33">
      <c r="A26" s="61"/>
      <c r="B26" s="65" t="s">
        <v>431</v>
      </c>
      <c r="C26" s="588" t="s">
        <v>440</v>
      </c>
      <c r="D26" s="588"/>
      <c r="E26" s="588"/>
      <c r="F26" s="88">
        <v>2</v>
      </c>
      <c r="G26" s="61"/>
      <c r="H26" s="61"/>
      <c r="I26" s="69"/>
      <c r="J26" s="69"/>
      <c r="K26" s="69"/>
      <c r="L26" s="69"/>
      <c r="M26" s="69"/>
      <c r="N26" s="69"/>
      <c r="O26" s="183"/>
      <c r="P26" s="69"/>
      <c r="Q26" s="69"/>
      <c r="R26" s="69"/>
      <c r="S26" s="69"/>
      <c r="T26" s="69"/>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row>
    <row r="27" spans="1:138" s="63" customFormat="1" ht="33">
      <c r="A27" s="61"/>
      <c r="B27" s="66" t="s">
        <v>434</v>
      </c>
      <c r="C27" s="588" t="s">
        <v>441</v>
      </c>
      <c r="D27" s="588"/>
      <c r="E27" s="588"/>
      <c r="F27" s="88">
        <v>3</v>
      </c>
      <c r="G27" s="61"/>
      <c r="H27" s="61"/>
      <c r="I27" s="69" t="str" cm="1">
        <f t="array" ref="I27:I31">_xlfn.IFS(I10='8- Politicas de admiistracion '!$C$16,'8- Politicas de admiistracion '!$C$17:$C$21,I10='8- Politicas de admiistracion '!$C$24,'8- Politicas de admiistracion '!$C$25:$C$29,I10='8- Politicas de admiistracion '!$C$32,'8- Politicas de admiistracion '!$C$33:$C$37,I10='8- Politicas de admiistracion '!$C$40,'8- Politicas de admiistracion '!$C$41:$C$45,I10='8- Politicas de admiistracion '!$C$48,'8- Politicas de admiistracion '!$C$49:$C$53,I10='8- Politicas de admiistracion '!$C$56,'8- Politicas de admiistracion '!$C$57:$C$61)</f>
        <v xml:space="preserve">Si el hecho llegara a presentarse, tendría consecuencias o efectos mínimos sobre la entidad.
</v>
      </c>
      <c r="J27" s="69"/>
      <c r="K27" s="69"/>
      <c r="L27" s="69"/>
      <c r="M27" s="69"/>
      <c r="N27" s="69"/>
      <c r="O27" s="183"/>
      <c r="P27" s="69"/>
      <c r="Q27" s="69"/>
      <c r="R27" s="69"/>
      <c r="S27" s="69"/>
      <c r="T27" s="69"/>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row>
    <row r="28" spans="1:138" s="63" customFormat="1" ht="33">
      <c r="A28" s="61"/>
      <c r="B28" s="67" t="s">
        <v>435</v>
      </c>
      <c r="C28" s="588" t="s">
        <v>442</v>
      </c>
      <c r="D28" s="588"/>
      <c r="E28" s="588"/>
      <c r="F28" s="88">
        <v>4</v>
      </c>
      <c r="G28" s="61"/>
      <c r="H28" s="61"/>
      <c r="I28" s="69" t="str">
        <v xml:space="preserve">Si el hecho llegara a presentarse, tendría bajo impacto o efecto sobre la entidad.
</v>
      </c>
      <c r="J28" s="69"/>
      <c r="K28" s="69"/>
      <c r="L28" s="69"/>
      <c r="M28" s="69"/>
      <c r="N28" s="69"/>
      <c r="O28" s="183"/>
      <c r="P28" s="69"/>
      <c r="Q28" s="69"/>
      <c r="R28" s="69"/>
      <c r="S28" s="69"/>
      <c r="T28" s="69"/>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row>
    <row r="29" spans="1:138" s="63" customFormat="1" ht="33">
      <c r="A29" s="61"/>
      <c r="B29" s="68" t="s">
        <v>437</v>
      </c>
      <c r="C29" s="588" t="s">
        <v>443</v>
      </c>
      <c r="D29" s="588"/>
      <c r="E29" s="588"/>
      <c r="F29" s="88">
        <v>5</v>
      </c>
      <c r="G29" s="61"/>
      <c r="H29" s="61"/>
      <c r="I29" s="69" t="str">
        <v xml:space="preserve">Si el hecho llegara a presentarse, tendría medianas consecuencias o efectos sobre la entidad.
</v>
      </c>
      <c r="J29" s="69"/>
      <c r="K29" s="69"/>
      <c r="L29" s="69"/>
      <c r="M29" s="69"/>
      <c r="N29" s="69"/>
      <c r="O29" s="183"/>
      <c r="P29" s="69"/>
      <c r="Q29" s="69"/>
      <c r="R29" s="69"/>
      <c r="S29" s="69"/>
      <c r="T29" s="69"/>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row>
    <row r="30" spans="1:138" s="63" customFormat="1" ht="20.25">
      <c r="A30" s="61"/>
      <c r="B30" s="69"/>
      <c r="C30" s="60"/>
      <c r="D30" s="60"/>
      <c r="E30" s="60"/>
      <c r="F30" s="70"/>
      <c r="G30" s="61"/>
      <c r="H30" s="61"/>
      <c r="I30" s="69" t="str">
        <v xml:space="preserve">Si el hecho llegara a presentarse, tendría altas consecuencias o efectos sobre la entidad
</v>
      </c>
      <c r="J30" s="69"/>
      <c r="K30" s="69"/>
      <c r="L30" s="69"/>
      <c r="M30" s="69"/>
      <c r="N30" s="69"/>
      <c r="O30" s="181"/>
      <c r="P30" s="69"/>
      <c r="Q30" s="69"/>
      <c r="R30" s="69"/>
      <c r="S30" s="69"/>
      <c r="T30" s="69"/>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row>
    <row r="31" spans="1:138" s="61" customFormat="1" ht="20.25">
      <c r="B31" s="71"/>
      <c r="C31" s="71"/>
      <c r="D31" s="71"/>
      <c r="E31" s="71"/>
      <c r="F31" s="70"/>
      <c r="I31" s="69" t="str">
        <v xml:space="preserve">Si el hecho llegara a presentarse, tendría desastrosas consecuencias o efectos sobre la entidad.
</v>
      </c>
      <c r="J31" s="69"/>
      <c r="K31" s="69"/>
      <c r="L31" s="69"/>
      <c r="M31" s="69"/>
      <c r="N31" s="69"/>
      <c r="O31" s="181"/>
      <c r="P31" s="69"/>
      <c r="Q31" s="69"/>
      <c r="R31" s="69"/>
      <c r="S31" s="69"/>
      <c r="T31" s="69"/>
    </row>
    <row r="32" spans="1:138" s="61" customFormat="1" ht="20.25">
      <c r="B32" s="86"/>
      <c r="C32" s="590" t="s">
        <v>306</v>
      </c>
      <c r="D32" s="590"/>
      <c r="E32" s="590"/>
      <c r="F32" s="70"/>
      <c r="I32" s="69"/>
      <c r="J32" s="69"/>
      <c r="K32" s="69"/>
      <c r="L32" s="69"/>
      <c r="M32" s="69"/>
      <c r="N32" s="69"/>
      <c r="O32" s="181"/>
      <c r="P32" s="69"/>
      <c r="Q32" s="69"/>
      <c r="R32" s="69"/>
      <c r="S32" s="69"/>
      <c r="T32" s="69"/>
    </row>
    <row r="33" spans="2:20" s="61" customFormat="1" ht="20.25">
      <c r="B33" s="52" t="s">
        <v>429</v>
      </c>
      <c r="C33" s="588" t="s">
        <v>307</v>
      </c>
      <c r="D33" s="588"/>
      <c r="E33" s="588"/>
      <c r="F33" s="89">
        <v>1</v>
      </c>
      <c r="I33" s="69" t="str" cm="1">
        <f t="array" ref="I33:I37">IF(I10='8- Politicas de admiistracion '!$C$16,'8- Politicas de admiistracion '!$C$17:$C$21,IF(I10='8- Politicas de admiistracion '!$C$24,'8- Politicas de admiistracion '!$C$25:$C$29,IF(I10='8- Politicas de admiistracion '!$C$32,'8- Politicas de admiistracion '!$C$33:$C$37,IF(I10='8- Politicas de admiistracion '!$C$40,'8- Politicas de admiistracion '!$C$41:$C$45,IF(I10='8- Politicas de admiistracion '!$C$48,'8- Politicas de admiistracion '!$C$49:$C$53,IF(I10='8- Politicas de admiistracion '!$C$56,'8- Politicas de admiistracion '!$C$57:$C$61))))))</f>
        <v xml:space="preserve">Si el hecho llegara a presentarse, tendría consecuencias o efectos mínimos sobre la entidad.
</v>
      </c>
      <c r="J33" s="69"/>
      <c r="K33" s="69"/>
      <c r="L33" s="69"/>
      <c r="M33" s="69"/>
      <c r="N33" s="69"/>
      <c r="O33" s="181"/>
      <c r="P33" s="69"/>
      <c r="Q33" s="69"/>
      <c r="R33" s="69"/>
      <c r="S33" s="69"/>
      <c r="T33" s="69"/>
    </row>
    <row r="34" spans="2:20" s="61" customFormat="1" ht="20.25">
      <c r="B34" s="56" t="s">
        <v>431</v>
      </c>
      <c r="C34" s="588" t="s">
        <v>444</v>
      </c>
      <c r="D34" s="588"/>
      <c r="E34" s="588"/>
      <c r="F34" s="89">
        <v>2</v>
      </c>
      <c r="I34" s="69" t="str">
        <v xml:space="preserve">Si el hecho llegara a presentarse, tendría bajo impacto o efecto sobre la entidad.
</v>
      </c>
      <c r="J34" s="69"/>
      <c r="K34" s="69"/>
      <c r="L34" s="69"/>
      <c r="M34" s="69"/>
      <c r="N34" s="69"/>
      <c r="O34" s="181"/>
      <c r="P34" s="69"/>
      <c r="Q34" s="69"/>
      <c r="R34" s="69"/>
      <c r="S34" s="69"/>
      <c r="T34" s="69"/>
    </row>
    <row r="35" spans="2:20" s="61" customFormat="1" ht="20.25">
      <c r="B35" s="57" t="s">
        <v>434</v>
      </c>
      <c r="C35" s="588" t="s">
        <v>445</v>
      </c>
      <c r="D35" s="588"/>
      <c r="E35" s="588"/>
      <c r="F35" s="89">
        <v>3</v>
      </c>
      <c r="I35" s="69" t="str">
        <v xml:space="preserve">Si el hecho llegara a presentarse, tendría medianas consecuencias o efectos sobre la entidad.
</v>
      </c>
      <c r="J35" s="69"/>
      <c r="K35" s="69"/>
      <c r="L35" s="69"/>
      <c r="M35" s="69"/>
      <c r="N35" s="69"/>
      <c r="O35" s="181"/>
      <c r="P35" s="69"/>
      <c r="Q35" s="69"/>
      <c r="R35" s="69"/>
      <c r="S35" s="69"/>
      <c r="T35" s="69"/>
    </row>
    <row r="36" spans="2:20" s="61" customFormat="1" ht="20.25">
      <c r="B36" s="58" t="s">
        <v>435</v>
      </c>
      <c r="C36" s="588" t="s">
        <v>446</v>
      </c>
      <c r="D36" s="588"/>
      <c r="E36" s="588"/>
      <c r="F36" s="89">
        <v>4</v>
      </c>
      <c r="I36" s="69" t="str">
        <v xml:space="preserve">Si el hecho llegara a presentarse, tendría altas consecuencias o efectos sobre la entidad
</v>
      </c>
      <c r="J36" s="69"/>
      <c r="K36" s="69"/>
      <c r="L36" s="69"/>
      <c r="M36" s="69"/>
      <c r="N36" s="69"/>
      <c r="O36" s="181"/>
      <c r="P36" s="69"/>
      <c r="Q36" s="69"/>
      <c r="R36" s="69"/>
      <c r="S36" s="69"/>
      <c r="T36" s="69"/>
    </row>
    <row r="37" spans="2:20" s="61" customFormat="1" ht="20.25">
      <c r="B37" s="59" t="s">
        <v>437</v>
      </c>
      <c r="C37" s="588" t="s">
        <v>447</v>
      </c>
      <c r="D37" s="588"/>
      <c r="E37" s="588"/>
      <c r="F37" s="89">
        <v>5</v>
      </c>
      <c r="I37" s="69" t="str">
        <v xml:space="preserve">Si el hecho llegara a presentarse, tendría desastrosas consecuencias o efectos sobre la entidad.
</v>
      </c>
      <c r="J37" s="69"/>
      <c r="K37" s="69"/>
      <c r="L37" s="69"/>
      <c r="M37" s="69"/>
      <c r="N37" s="69"/>
      <c r="O37" s="181"/>
      <c r="P37" s="69"/>
      <c r="Q37" s="69"/>
      <c r="R37" s="69"/>
      <c r="S37" s="69"/>
      <c r="T37" s="69"/>
    </row>
    <row r="38" spans="2:20" s="61" customFormat="1" ht="20.25">
      <c r="B38" s="71"/>
      <c r="C38" s="71"/>
      <c r="D38" s="71"/>
      <c r="E38" s="71"/>
      <c r="F38" s="70"/>
      <c r="I38" s="69"/>
      <c r="J38" s="69"/>
      <c r="K38" s="69"/>
      <c r="L38" s="69"/>
      <c r="M38" s="69"/>
      <c r="N38" s="69"/>
      <c r="O38" s="181"/>
      <c r="P38" s="69"/>
      <c r="Q38" s="69"/>
      <c r="R38" s="69"/>
      <c r="S38" s="69"/>
      <c r="T38" s="69"/>
    </row>
    <row r="39" spans="2:20" s="61" customFormat="1" ht="20.25">
      <c r="B39" s="71"/>
      <c r="C39" s="71"/>
      <c r="D39" s="71"/>
      <c r="E39" s="71"/>
      <c r="F39" s="70"/>
      <c r="O39" s="181"/>
    </row>
    <row r="40" spans="2:20" s="61" customFormat="1" ht="20.25">
      <c r="B40" s="62"/>
      <c r="C40" s="590" t="s">
        <v>436</v>
      </c>
      <c r="D40" s="590"/>
      <c r="E40" s="590"/>
      <c r="F40" s="70"/>
      <c r="O40" s="181"/>
    </row>
    <row r="41" spans="2:20" s="61" customFormat="1" ht="20.25">
      <c r="B41" s="90" t="s">
        <v>429</v>
      </c>
      <c r="C41" s="588" t="s">
        <v>448</v>
      </c>
      <c r="D41" s="588"/>
      <c r="E41" s="588"/>
      <c r="F41" s="89">
        <v>1</v>
      </c>
      <c r="O41" s="181"/>
    </row>
    <row r="42" spans="2:20" s="61" customFormat="1" ht="20.25">
      <c r="B42" s="91" t="s">
        <v>431</v>
      </c>
      <c r="C42" s="588" t="s">
        <v>449</v>
      </c>
      <c r="D42" s="588"/>
      <c r="E42" s="588"/>
      <c r="F42" s="89">
        <v>2</v>
      </c>
      <c r="O42" s="181"/>
    </row>
    <row r="43" spans="2:20" s="61" customFormat="1" ht="20.25">
      <c r="B43" s="92" t="s">
        <v>434</v>
      </c>
      <c r="C43" s="588" t="s">
        <v>450</v>
      </c>
      <c r="D43" s="588"/>
      <c r="E43" s="588"/>
      <c r="F43" s="89">
        <v>3</v>
      </c>
      <c r="O43" s="181"/>
    </row>
    <row r="44" spans="2:20" s="61" customFormat="1" ht="20.25">
      <c r="B44" s="93" t="s">
        <v>435</v>
      </c>
      <c r="C44" s="588" t="s">
        <v>451</v>
      </c>
      <c r="D44" s="588"/>
      <c r="E44" s="588"/>
      <c r="F44" s="89">
        <v>4</v>
      </c>
      <c r="O44" s="181"/>
    </row>
    <row r="45" spans="2:20" s="61" customFormat="1" ht="20.25">
      <c r="B45" s="94" t="s">
        <v>437</v>
      </c>
      <c r="C45" s="588" t="s">
        <v>452</v>
      </c>
      <c r="D45" s="588"/>
      <c r="E45" s="588"/>
      <c r="F45" s="89">
        <v>5</v>
      </c>
      <c r="O45" s="181"/>
    </row>
    <row r="46" spans="2:20" s="61" customFormat="1" ht="20.25">
      <c r="B46" s="69"/>
      <c r="C46" s="69" t="s">
        <v>453</v>
      </c>
      <c r="D46" s="69"/>
      <c r="F46" s="70"/>
      <c r="O46" s="181"/>
    </row>
    <row r="47" spans="2:20" s="61" customFormat="1" ht="20.25">
      <c r="B47" s="69"/>
      <c r="C47" s="69"/>
      <c r="D47" s="69"/>
      <c r="F47" s="70"/>
      <c r="O47" s="181"/>
    </row>
    <row r="48" spans="2:20" s="61" customFormat="1" ht="20.25">
      <c r="B48" s="62"/>
      <c r="C48" s="589" t="s">
        <v>454</v>
      </c>
      <c r="D48" s="589"/>
      <c r="E48" s="589"/>
      <c r="F48" s="70"/>
      <c r="O48" s="181"/>
    </row>
    <row r="49" spans="2:15" s="61" customFormat="1" ht="20.25" customHeight="1">
      <c r="B49" s="64" t="s">
        <v>429</v>
      </c>
      <c r="C49" s="585" t="s">
        <v>455</v>
      </c>
      <c r="D49" s="586"/>
      <c r="E49" s="587"/>
      <c r="F49" s="55">
        <v>1</v>
      </c>
      <c r="O49" s="181"/>
    </row>
    <row r="50" spans="2:15" s="61" customFormat="1" ht="20.25" customHeight="1">
      <c r="B50" s="65" t="s">
        <v>431</v>
      </c>
      <c r="C50" s="585" t="s">
        <v>456</v>
      </c>
      <c r="D50" s="586"/>
      <c r="E50" s="587"/>
      <c r="F50" s="55">
        <v>2</v>
      </c>
      <c r="O50" s="181"/>
    </row>
    <row r="51" spans="2:15" s="61" customFormat="1" ht="20.25" customHeight="1">
      <c r="B51" s="66" t="s">
        <v>434</v>
      </c>
      <c r="C51" s="585" t="s">
        <v>457</v>
      </c>
      <c r="D51" s="586"/>
      <c r="E51" s="587"/>
      <c r="F51" s="55">
        <v>3</v>
      </c>
      <c r="O51" s="181"/>
    </row>
    <row r="52" spans="2:15" s="61" customFormat="1" ht="20.25" customHeight="1">
      <c r="B52" s="67" t="s">
        <v>435</v>
      </c>
      <c r="C52" s="585" t="s">
        <v>458</v>
      </c>
      <c r="D52" s="586"/>
      <c r="E52" s="587"/>
      <c r="F52" s="55">
        <v>4</v>
      </c>
      <c r="O52" s="181"/>
    </row>
    <row r="53" spans="2:15" s="61" customFormat="1" ht="20.25" customHeight="1">
      <c r="B53" s="68" t="s">
        <v>437</v>
      </c>
      <c r="C53" s="585" t="s">
        <v>459</v>
      </c>
      <c r="D53" s="586"/>
      <c r="E53" s="587"/>
      <c r="F53" s="55">
        <v>5</v>
      </c>
      <c r="O53" s="181"/>
    </row>
    <row r="54" spans="2:15" s="61" customFormat="1" ht="20.25">
      <c r="B54" s="69"/>
      <c r="C54" s="69"/>
      <c r="D54" s="69"/>
      <c r="E54" s="69"/>
      <c r="F54" s="70"/>
      <c r="O54" s="181"/>
    </row>
    <row r="55" spans="2:15" s="61" customFormat="1" ht="20.25">
      <c r="O55" s="181"/>
    </row>
    <row r="56" spans="2:15" s="61" customFormat="1" ht="20.25" customHeight="1">
      <c r="B56" s="62"/>
      <c r="C56" s="82" t="s">
        <v>427</v>
      </c>
      <c r="D56" s="82"/>
      <c r="E56" s="82"/>
      <c r="F56" s="70"/>
      <c r="O56" s="181"/>
    </row>
    <row r="57" spans="2:15" s="61" customFormat="1" ht="20.25" customHeight="1">
      <c r="B57" s="64" t="s">
        <v>429</v>
      </c>
      <c r="C57" s="582" t="s">
        <v>460</v>
      </c>
      <c r="D57" s="583"/>
      <c r="E57" s="584"/>
      <c r="F57" s="55">
        <v>1</v>
      </c>
      <c r="O57" s="181"/>
    </row>
    <row r="58" spans="2:15" s="61" customFormat="1" ht="20.25" customHeight="1">
      <c r="B58" s="65" t="s">
        <v>431</v>
      </c>
      <c r="C58" s="582" t="s">
        <v>461</v>
      </c>
      <c r="D58" s="583"/>
      <c r="E58" s="584"/>
      <c r="F58" s="55">
        <v>2</v>
      </c>
      <c r="O58" s="181"/>
    </row>
    <row r="59" spans="2:15" s="61" customFormat="1" ht="20.25" customHeight="1">
      <c r="B59" s="66" t="s">
        <v>434</v>
      </c>
      <c r="C59" s="582" t="s">
        <v>462</v>
      </c>
      <c r="D59" s="583"/>
      <c r="E59" s="584"/>
      <c r="F59" s="55">
        <v>3</v>
      </c>
      <c r="O59" s="181"/>
    </row>
    <row r="60" spans="2:15" s="61" customFormat="1" ht="20.25" customHeight="1">
      <c r="B60" s="67" t="s">
        <v>435</v>
      </c>
      <c r="C60" s="582" t="s">
        <v>463</v>
      </c>
      <c r="D60" s="583"/>
      <c r="E60" s="584"/>
      <c r="F60" s="55">
        <v>4</v>
      </c>
      <c r="O60" s="181"/>
    </row>
    <row r="61" spans="2:15" s="61" customFormat="1" ht="20.25" customHeight="1">
      <c r="B61" s="68" t="s">
        <v>437</v>
      </c>
      <c r="C61" s="582" t="s">
        <v>464</v>
      </c>
      <c r="D61" s="583"/>
      <c r="E61" s="584"/>
      <c r="F61" s="55">
        <v>5</v>
      </c>
      <c r="O61" s="181"/>
    </row>
    <row r="62" spans="2:15" s="61" customFormat="1" ht="20.25">
      <c r="E62" s="72"/>
      <c r="O62" s="181"/>
    </row>
    <row r="63" spans="2:15" s="61" customFormat="1" ht="20.25">
      <c r="E63" s="72"/>
      <c r="O63" s="181"/>
    </row>
    <row r="64" spans="2:15" s="61" customFormat="1" ht="20.25">
      <c r="E64" s="72"/>
      <c r="O64" s="181"/>
    </row>
    <row r="65" spans="5:15" s="61" customFormat="1" ht="20.25">
      <c r="E65" s="72"/>
      <c r="O65" s="181"/>
    </row>
    <row r="66" spans="5:15" s="61" customFormat="1" ht="20.25">
      <c r="E66" s="72"/>
      <c r="O66" s="181"/>
    </row>
    <row r="67" spans="5:15" s="61" customFormat="1" ht="20.25">
      <c r="E67" s="72"/>
      <c r="O67" s="181"/>
    </row>
    <row r="68" spans="5:15" s="61" customFormat="1" ht="20.25">
      <c r="E68" s="72"/>
      <c r="O68" s="181"/>
    </row>
    <row r="69" spans="5:15" s="61" customFormat="1" ht="20.25">
      <c r="E69" s="72"/>
      <c r="O69" s="181"/>
    </row>
    <row r="70" spans="5:15" s="61" customFormat="1" ht="20.25">
      <c r="E70" s="72"/>
      <c r="O70" s="181"/>
    </row>
    <row r="71" spans="5:15" s="61" customFormat="1" ht="20.25">
      <c r="E71" s="72"/>
      <c r="O71" s="181"/>
    </row>
    <row r="72" spans="5:15" s="61" customFormat="1" ht="20.25">
      <c r="E72" s="72"/>
      <c r="O72" s="181"/>
    </row>
    <row r="73" spans="5:15" s="61" customFormat="1" ht="20.25">
      <c r="E73" s="72"/>
      <c r="O73" s="181"/>
    </row>
    <row r="74" spans="5:15" s="61" customFormat="1" ht="20.25">
      <c r="E74" s="72"/>
      <c r="O74" s="181"/>
    </row>
    <row r="75" spans="5:15" s="61" customFormat="1" ht="20.25">
      <c r="E75" s="72"/>
      <c r="O75" s="181"/>
    </row>
    <row r="76" spans="5:15" s="61" customFormat="1" ht="20.25">
      <c r="E76" s="72"/>
      <c r="O76" s="181"/>
    </row>
    <row r="77" spans="5:15" s="61" customFormat="1" ht="20.25">
      <c r="E77" s="72"/>
      <c r="O77" s="181"/>
    </row>
    <row r="78" spans="5:15" s="61" customFormat="1" ht="20.25">
      <c r="E78" s="72"/>
      <c r="O78" s="181"/>
    </row>
    <row r="79" spans="5:15" s="61" customFormat="1" ht="20.25">
      <c r="E79" s="72"/>
      <c r="O79" s="181"/>
    </row>
    <row r="80" spans="5:15" s="61" customFormat="1" ht="20.25">
      <c r="E80" s="72"/>
      <c r="O80" s="181"/>
    </row>
    <row r="81" spans="5:15" s="61" customFormat="1" ht="20.25">
      <c r="E81" s="72"/>
      <c r="O81" s="181"/>
    </row>
    <row r="82" spans="5:15" s="61" customFormat="1" ht="20.25">
      <c r="E82" s="72"/>
      <c r="O82" s="181"/>
    </row>
    <row r="83" spans="5:15" s="61" customFormat="1" ht="20.25">
      <c r="E83" s="72"/>
      <c r="O83" s="181"/>
    </row>
    <row r="84" spans="5:15" s="61" customFormat="1" ht="20.25">
      <c r="E84" s="72"/>
      <c r="O84" s="181"/>
    </row>
    <row r="85" spans="5:15" s="61" customFormat="1" ht="20.25">
      <c r="E85" s="72"/>
      <c r="O85" s="181"/>
    </row>
    <row r="86" spans="5:15" s="61" customFormat="1" ht="20.25">
      <c r="E86" s="72"/>
      <c r="O86" s="181"/>
    </row>
    <row r="87" spans="5:15" s="61" customFormat="1" ht="20.25">
      <c r="E87" s="72"/>
      <c r="O87" s="181"/>
    </row>
    <row r="88" spans="5:15" s="61" customFormat="1" ht="20.25">
      <c r="E88" s="72"/>
      <c r="O88" s="181"/>
    </row>
    <row r="89" spans="5:15" s="61" customFormat="1" ht="20.25">
      <c r="E89" s="72"/>
      <c r="O89" s="181"/>
    </row>
    <row r="90" spans="5:15" s="61" customFormat="1" ht="20.25">
      <c r="E90" s="72"/>
      <c r="O90" s="181"/>
    </row>
    <row r="91" spans="5:15" s="61" customFormat="1" ht="20.25">
      <c r="E91" s="72"/>
      <c r="O91" s="181"/>
    </row>
    <row r="92" spans="5:15" s="61" customFormat="1" ht="20.25">
      <c r="E92" s="72"/>
      <c r="O92" s="181"/>
    </row>
    <row r="93" spans="5:15" s="61" customFormat="1" ht="20.25">
      <c r="E93" s="72"/>
      <c r="O93" s="181"/>
    </row>
    <row r="94" spans="5:15" s="61" customFormat="1" ht="20.25">
      <c r="E94" s="72"/>
      <c r="O94" s="181"/>
    </row>
    <row r="95" spans="5:15" s="61" customFormat="1" ht="20.25">
      <c r="E95" s="72"/>
      <c r="O95" s="181"/>
    </row>
    <row r="96" spans="5:15" s="61" customFormat="1" ht="20.25">
      <c r="E96" s="72"/>
      <c r="O96" s="181"/>
    </row>
    <row r="97" spans="5:15" s="61" customFormat="1" ht="20.25">
      <c r="E97" s="72"/>
      <c r="O97" s="181"/>
    </row>
    <row r="98" spans="5:15" s="61" customFormat="1" ht="20.25">
      <c r="E98" s="72"/>
      <c r="O98" s="181"/>
    </row>
    <row r="99" spans="5:15" s="61" customFormat="1" ht="20.25">
      <c r="E99" s="72"/>
      <c r="O99" s="181"/>
    </row>
    <row r="100" spans="5:15" s="61" customFormat="1" ht="20.25">
      <c r="E100" s="72"/>
      <c r="O100" s="181"/>
    </row>
    <row r="101" spans="5:15" s="61" customFormat="1" ht="20.25">
      <c r="E101" s="72"/>
      <c r="O101" s="181"/>
    </row>
    <row r="102" spans="5:15" s="61" customFormat="1" ht="20.25">
      <c r="E102" s="72"/>
      <c r="O102" s="181"/>
    </row>
    <row r="103" spans="5:15" s="61" customFormat="1" ht="20.25">
      <c r="E103" s="72"/>
      <c r="O103" s="181"/>
    </row>
    <row r="104" spans="5:15" s="61" customFormat="1" ht="20.25">
      <c r="E104" s="72"/>
      <c r="O104" s="181"/>
    </row>
    <row r="105" spans="5:15" s="61" customFormat="1" ht="20.25">
      <c r="E105" s="72"/>
      <c r="O105" s="181"/>
    </row>
    <row r="106" spans="5:15" s="61" customFormat="1" ht="20.25">
      <c r="E106" s="72"/>
      <c r="O106" s="181"/>
    </row>
    <row r="107" spans="5:15" s="61" customFormat="1" ht="20.25">
      <c r="E107" s="72"/>
      <c r="O107" s="181"/>
    </row>
    <row r="108" spans="5:15" s="61" customFormat="1" ht="20.25">
      <c r="E108" s="72"/>
      <c r="O108" s="181"/>
    </row>
    <row r="109" spans="5:15" s="61" customFormat="1" ht="20.25">
      <c r="E109" s="72"/>
      <c r="O109" s="181"/>
    </row>
    <row r="110" spans="5:15" s="61" customFormat="1" ht="20.25">
      <c r="E110" s="72"/>
      <c r="O110" s="181"/>
    </row>
    <row r="111" spans="5:15" s="61" customFormat="1" ht="20.25">
      <c r="E111" s="72"/>
      <c r="O111" s="181"/>
    </row>
    <row r="112" spans="5:15" s="61" customFormat="1" ht="20.25">
      <c r="E112" s="72"/>
      <c r="O112" s="181"/>
    </row>
    <row r="113" spans="5:15" s="61" customFormat="1" ht="20.25">
      <c r="E113" s="72"/>
      <c r="O113" s="181"/>
    </row>
    <row r="114" spans="5:15" s="61" customFormat="1" ht="20.25">
      <c r="E114" s="72"/>
      <c r="O114" s="181"/>
    </row>
    <row r="115" spans="5:15" s="61" customFormat="1" ht="20.25">
      <c r="E115" s="72"/>
      <c r="O115" s="181"/>
    </row>
    <row r="116" spans="5:15" s="61" customFormat="1" ht="20.25">
      <c r="E116" s="72"/>
      <c r="O116" s="181"/>
    </row>
    <row r="117" spans="5:15" s="61" customFormat="1" ht="20.25">
      <c r="E117" s="72"/>
      <c r="O117" s="181"/>
    </row>
    <row r="118" spans="5:15" s="61" customFormat="1" ht="20.25">
      <c r="E118" s="72"/>
      <c r="O118" s="181"/>
    </row>
    <row r="119" spans="5:15" s="61" customFormat="1" ht="20.25">
      <c r="E119" s="72"/>
      <c r="O119" s="181"/>
    </row>
    <row r="120" spans="5:15" s="61" customFormat="1" ht="20.25">
      <c r="E120" s="72"/>
      <c r="O120" s="181"/>
    </row>
    <row r="121" spans="5:15" s="61" customFormat="1" ht="20.25">
      <c r="E121" s="72"/>
      <c r="O121" s="181"/>
    </row>
    <row r="122" spans="5:15" s="61" customFormat="1" ht="20.25">
      <c r="E122" s="72"/>
      <c r="O122" s="181"/>
    </row>
    <row r="123" spans="5:15" s="61" customFormat="1" ht="20.25">
      <c r="E123" s="72"/>
      <c r="O123" s="181"/>
    </row>
    <row r="124" spans="5:15" s="61" customFormat="1" ht="20.25">
      <c r="E124" s="72"/>
      <c r="O124" s="181"/>
    </row>
    <row r="125" spans="5:15" s="61" customFormat="1" ht="20.25">
      <c r="E125" s="72"/>
      <c r="O125" s="181"/>
    </row>
    <row r="126" spans="5:15" s="61" customFormat="1" ht="20.25">
      <c r="E126" s="72"/>
      <c r="O126" s="181"/>
    </row>
    <row r="127" spans="5:15" s="61" customFormat="1" ht="20.25">
      <c r="E127" s="72"/>
      <c r="O127" s="181"/>
    </row>
    <row r="128" spans="5:15" s="61" customFormat="1" ht="20.25">
      <c r="E128" s="72"/>
      <c r="O128" s="181"/>
    </row>
    <row r="129" spans="5:15" s="61" customFormat="1" ht="20.25">
      <c r="E129" s="72"/>
      <c r="O129" s="181"/>
    </row>
    <row r="130" spans="5:15" s="61" customFormat="1" ht="20.25">
      <c r="E130" s="72"/>
      <c r="O130" s="181"/>
    </row>
    <row r="131" spans="5:15" s="61" customFormat="1" ht="20.25">
      <c r="E131" s="72"/>
      <c r="O131" s="181"/>
    </row>
    <row r="132" spans="5:15" s="61" customFormat="1" ht="20.25">
      <c r="E132" s="72"/>
      <c r="O132" s="181"/>
    </row>
    <row r="133" spans="5:15" s="61" customFormat="1" ht="20.25">
      <c r="E133" s="72"/>
      <c r="O133" s="181"/>
    </row>
    <row r="134" spans="5:15" s="61" customFormat="1" ht="20.25">
      <c r="E134" s="72"/>
      <c r="O134" s="181"/>
    </row>
    <row r="135" spans="5:15" s="61" customFormat="1" ht="20.25">
      <c r="E135" s="72"/>
      <c r="O135" s="181"/>
    </row>
    <row r="136" spans="5:15" s="61" customFormat="1" ht="20.25">
      <c r="E136" s="72"/>
      <c r="O136" s="181"/>
    </row>
    <row r="137" spans="5:15" s="61" customFormat="1" ht="20.25">
      <c r="E137" s="72"/>
      <c r="O137" s="181"/>
    </row>
    <row r="138" spans="5:15" s="61" customFormat="1" ht="20.25">
      <c r="E138" s="72"/>
      <c r="O138" s="181"/>
    </row>
    <row r="139" spans="5:15" s="61" customFormat="1" ht="20.25">
      <c r="E139" s="72"/>
      <c r="O139" s="181"/>
    </row>
    <row r="140" spans="5:15" s="61" customFormat="1" ht="20.25">
      <c r="E140" s="72"/>
      <c r="O140" s="181"/>
    </row>
    <row r="141" spans="5:15" s="61" customFormat="1" ht="20.25">
      <c r="E141" s="72"/>
      <c r="O141" s="181"/>
    </row>
    <row r="142" spans="5:15" s="61" customFormat="1" ht="20.25">
      <c r="E142" s="72"/>
      <c r="O142" s="181"/>
    </row>
    <row r="143" spans="5:15" s="61" customFormat="1" ht="20.25">
      <c r="E143" s="72"/>
      <c r="O143" s="181"/>
    </row>
    <row r="144" spans="5:15" s="61" customFormat="1" ht="20.25">
      <c r="E144" s="72"/>
      <c r="O144" s="181"/>
    </row>
    <row r="145" spans="5:15" s="61" customFormat="1" ht="20.25">
      <c r="E145" s="72"/>
      <c r="O145" s="181"/>
    </row>
    <row r="146" spans="5:15" s="61" customFormat="1" ht="20.25">
      <c r="E146" s="72"/>
      <c r="O146" s="181"/>
    </row>
    <row r="147" spans="5:15" s="61" customFormat="1" ht="20.25">
      <c r="E147" s="72"/>
      <c r="O147" s="181"/>
    </row>
    <row r="148" spans="5:15" s="61" customFormat="1" ht="20.25">
      <c r="E148" s="72"/>
      <c r="O148" s="181"/>
    </row>
    <row r="149" spans="5:15" s="61" customFormat="1" ht="20.25">
      <c r="E149" s="72"/>
      <c r="O149" s="181"/>
    </row>
    <row r="150" spans="5:15" s="61" customFormat="1" ht="20.25">
      <c r="E150" s="72"/>
      <c r="O150" s="181"/>
    </row>
    <row r="151" spans="5:15" s="61" customFormat="1" ht="20.25">
      <c r="E151" s="72"/>
      <c r="O151" s="181"/>
    </row>
    <row r="152" spans="5:15" s="61" customFormat="1" ht="20.25">
      <c r="E152" s="72"/>
      <c r="O152" s="181"/>
    </row>
    <row r="153" spans="5:15" s="61" customFormat="1" ht="20.25">
      <c r="E153" s="72"/>
      <c r="O153" s="181"/>
    </row>
    <row r="154" spans="5:15" s="61" customFormat="1" ht="20.25">
      <c r="E154" s="72"/>
      <c r="O154" s="181"/>
    </row>
    <row r="155" spans="5:15" s="61" customFormat="1" ht="20.25">
      <c r="E155" s="72"/>
      <c r="O155" s="181"/>
    </row>
    <row r="156" spans="5:15" s="61" customFormat="1" ht="20.25">
      <c r="E156" s="72"/>
      <c r="O156" s="181"/>
    </row>
    <row r="157" spans="5:15" s="61" customFormat="1" ht="20.25">
      <c r="E157" s="72"/>
      <c r="O157" s="181"/>
    </row>
    <row r="158" spans="5:15" s="61" customFormat="1" ht="20.25">
      <c r="E158" s="72"/>
      <c r="O158" s="181"/>
    </row>
    <row r="159" spans="5:15" s="61" customFormat="1" ht="20.25">
      <c r="E159" s="72"/>
      <c r="O159" s="181"/>
    </row>
    <row r="160" spans="5:15" s="61" customFormat="1" ht="20.25">
      <c r="E160" s="72"/>
      <c r="O160" s="181"/>
    </row>
    <row r="161" spans="5:15" s="61" customFormat="1" ht="20.25">
      <c r="E161" s="72"/>
      <c r="O161" s="181"/>
    </row>
    <row r="162" spans="5:15" s="61" customFormat="1" ht="20.25">
      <c r="E162" s="72"/>
      <c r="O162" s="181"/>
    </row>
    <row r="163" spans="5:15" s="61" customFormat="1" ht="20.25">
      <c r="E163" s="72"/>
      <c r="O163" s="181"/>
    </row>
    <row r="164" spans="5:15" s="61" customFormat="1" ht="20.25">
      <c r="E164" s="72"/>
      <c r="O164" s="181"/>
    </row>
    <row r="165" spans="5:15" s="61" customFormat="1" ht="20.25">
      <c r="E165" s="72"/>
      <c r="O165" s="181"/>
    </row>
    <row r="166" spans="5:15" s="61" customFormat="1" ht="20.25">
      <c r="E166" s="72"/>
      <c r="O166" s="181"/>
    </row>
    <row r="167" spans="5:15" s="61" customFormat="1" ht="20.25">
      <c r="E167" s="72"/>
      <c r="O167" s="181"/>
    </row>
    <row r="168" spans="5:15" s="61" customFormat="1" ht="20.25">
      <c r="E168" s="72"/>
      <c r="O168" s="181"/>
    </row>
    <row r="169" spans="5:15" s="61" customFormat="1" ht="20.25">
      <c r="E169" s="72"/>
      <c r="O169" s="181"/>
    </row>
    <row r="170" spans="5:15" s="61" customFormat="1" ht="20.25">
      <c r="E170" s="72"/>
      <c r="O170" s="181"/>
    </row>
    <row r="171" spans="5:15" s="61" customFormat="1" ht="20.25">
      <c r="E171" s="72"/>
      <c r="O171" s="181"/>
    </row>
    <row r="172" spans="5:15" s="61" customFormat="1" ht="20.25">
      <c r="E172" s="72"/>
      <c r="O172" s="181"/>
    </row>
    <row r="173" spans="5:15" s="61" customFormat="1" ht="20.25">
      <c r="E173" s="72"/>
      <c r="O173" s="181"/>
    </row>
    <row r="174" spans="5:15" s="61" customFormat="1" ht="20.25">
      <c r="E174" s="72"/>
      <c r="O174" s="181"/>
    </row>
    <row r="175" spans="5:15" s="61" customFormat="1" ht="20.25">
      <c r="E175" s="72"/>
      <c r="O175" s="181"/>
    </row>
    <row r="176" spans="5:15" s="61" customFormat="1" ht="20.25">
      <c r="E176" s="72"/>
      <c r="O176" s="181"/>
    </row>
    <row r="177" spans="5:15" s="61" customFormat="1" ht="20.25">
      <c r="E177" s="72"/>
      <c r="O177" s="181"/>
    </row>
    <row r="178" spans="5:15" s="61" customFormat="1" ht="20.25">
      <c r="E178" s="72"/>
      <c r="O178" s="181"/>
    </row>
    <row r="179" spans="5:15" s="61" customFormat="1" ht="20.25">
      <c r="E179" s="72"/>
      <c r="O179" s="181"/>
    </row>
    <row r="180" spans="5:15" s="61" customFormat="1" ht="20.25">
      <c r="E180" s="72"/>
      <c r="O180" s="181"/>
    </row>
    <row r="181" spans="5:15" s="61" customFormat="1" ht="20.25">
      <c r="E181" s="72"/>
      <c r="O181" s="181"/>
    </row>
    <row r="182" spans="5:15" s="61" customFormat="1" ht="20.25">
      <c r="E182" s="72"/>
      <c r="O182" s="181"/>
    </row>
    <row r="183" spans="5:15" s="61" customFormat="1" ht="20.25">
      <c r="E183" s="72"/>
      <c r="O183" s="181"/>
    </row>
    <row r="184" spans="5:15" s="61" customFormat="1" ht="20.25">
      <c r="E184" s="72"/>
      <c r="O184" s="181"/>
    </row>
    <row r="185" spans="5:15" s="61" customFormat="1" ht="20.25">
      <c r="E185" s="72"/>
      <c r="O185" s="181"/>
    </row>
    <row r="186" spans="5:15" s="61" customFormat="1" ht="20.25">
      <c r="E186" s="72"/>
      <c r="O186" s="181"/>
    </row>
    <row r="187" spans="5:15" s="61" customFormat="1" ht="20.25">
      <c r="E187" s="72"/>
      <c r="O187" s="181"/>
    </row>
    <row r="188" spans="5:15" s="61" customFormat="1" ht="20.25">
      <c r="E188" s="72"/>
      <c r="O188" s="181"/>
    </row>
    <row r="189" spans="5:15" s="61" customFormat="1" ht="20.25">
      <c r="E189" s="72"/>
      <c r="O189" s="181"/>
    </row>
    <row r="190" spans="5:15" s="61" customFormat="1" ht="20.25">
      <c r="E190" s="72"/>
      <c r="O190" s="181"/>
    </row>
    <row r="191" spans="5:15" s="61" customFormat="1" ht="20.25">
      <c r="E191" s="72"/>
      <c r="O191" s="181"/>
    </row>
    <row r="192" spans="5:15" s="61" customFormat="1" ht="20.25">
      <c r="E192" s="72"/>
      <c r="O192" s="181"/>
    </row>
    <row r="193" spans="5:15" s="61" customFormat="1" ht="20.25">
      <c r="E193" s="72"/>
      <c r="O193" s="181"/>
    </row>
    <row r="194" spans="5:15" s="61" customFormat="1" ht="20.25">
      <c r="E194" s="72"/>
      <c r="O194" s="181"/>
    </row>
    <row r="195" spans="5:15" s="61" customFormat="1" ht="20.25">
      <c r="E195" s="72"/>
      <c r="O195" s="181"/>
    </row>
    <row r="196" spans="5:15" s="61" customFormat="1" ht="20.25">
      <c r="E196" s="72"/>
      <c r="O196" s="181"/>
    </row>
    <row r="197" spans="5:15" s="61" customFormat="1" ht="20.25">
      <c r="E197" s="72"/>
      <c r="O197" s="181"/>
    </row>
    <row r="198" spans="5:15" s="61" customFormat="1" ht="20.25">
      <c r="E198" s="72"/>
      <c r="O198" s="181"/>
    </row>
    <row r="199" spans="5:15" s="3" customFormat="1">
      <c r="E199" s="37"/>
      <c r="O199" s="4"/>
    </row>
    <row r="200" spans="5:15" s="3" customFormat="1">
      <c r="E200" s="37"/>
      <c r="O200" s="4"/>
    </row>
    <row r="201" spans="5:15" s="3" customFormat="1">
      <c r="E201" s="37"/>
      <c r="O201" s="4"/>
    </row>
    <row r="202" spans="5:15" s="3" customFormat="1">
      <c r="E202" s="37"/>
      <c r="O202" s="4"/>
    </row>
    <row r="203" spans="5:15" s="3" customFormat="1">
      <c r="E203" s="37"/>
      <c r="O203" s="4"/>
    </row>
    <row r="204" spans="5:15" s="3" customFormat="1">
      <c r="E204" s="37"/>
      <c r="O204" s="4"/>
    </row>
    <row r="205" spans="5:15" s="3" customFormat="1">
      <c r="E205" s="37"/>
      <c r="O205" s="4"/>
    </row>
    <row r="206" spans="5:15" s="3" customFormat="1">
      <c r="E206" s="37"/>
      <c r="O206" s="4"/>
    </row>
    <row r="207" spans="5:15" s="3" customFormat="1">
      <c r="E207" s="37"/>
      <c r="O207" s="4"/>
    </row>
    <row r="208" spans="5:15" s="3" customFormat="1">
      <c r="E208" s="37"/>
      <c r="O208" s="4"/>
    </row>
    <row r="209" spans="5:15" s="3" customFormat="1">
      <c r="E209" s="37"/>
      <c r="O209" s="4"/>
    </row>
    <row r="210" spans="5:15" s="3" customFormat="1">
      <c r="E210" s="37"/>
      <c r="O210" s="4"/>
    </row>
    <row r="211" spans="5:15" s="3" customFormat="1">
      <c r="E211" s="37"/>
      <c r="O211" s="4"/>
    </row>
    <row r="212" spans="5:15" s="3" customFormat="1">
      <c r="E212" s="37"/>
      <c r="O212" s="4"/>
    </row>
    <row r="213" spans="5:15" s="3" customFormat="1">
      <c r="E213" s="37"/>
      <c r="O213" s="4"/>
    </row>
    <row r="214" spans="5:15" s="3" customFormat="1">
      <c r="E214" s="37"/>
      <c r="O214" s="4"/>
    </row>
    <row r="215" spans="5:15" s="3" customFormat="1">
      <c r="E215" s="37"/>
      <c r="O215" s="4"/>
    </row>
    <row r="216" spans="5:15" s="3" customFormat="1">
      <c r="E216" s="37"/>
      <c r="O216" s="4"/>
    </row>
    <row r="217" spans="5:15" s="3" customFormat="1">
      <c r="E217" s="37"/>
      <c r="O217" s="4"/>
    </row>
    <row r="218" spans="5:15" s="3" customFormat="1">
      <c r="E218" s="37"/>
      <c r="O218" s="4"/>
    </row>
    <row r="219" spans="5:15" s="3" customFormat="1">
      <c r="E219" s="37"/>
      <c r="O219" s="4"/>
    </row>
    <row r="220" spans="5:15" s="3" customFormat="1">
      <c r="E220" s="37"/>
      <c r="O220" s="4"/>
    </row>
    <row r="221" spans="5:15" s="3" customFormat="1">
      <c r="E221" s="37"/>
      <c r="O221" s="4"/>
    </row>
    <row r="222" spans="5:15" s="3" customFormat="1">
      <c r="E222" s="37"/>
      <c r="O222" s="4"/>
    </row>
    <row r="223" spans="5:15" s="3" customFormat="1">
      <c r="E223" s="37"/>
      <c r="O223" s="4"/>
    </row>
    <row r="224" spans="5:15" s="3" customFormat="1">
      <c r="E224" s="37"/>
      <c r="O224" s="4"/>
    </row>
    <row r="225" spans="5:15" s="3" customFormat="1">
      <c r="E225" s="37"/>
      <c r="O225" s="4"/>
    </row>
    <row r="226" spans="5:15" s="3" customFormat="1">
      <c r="E226" s="37"/>
      <c r="O226" s="4"/>
    </row>
    <row r="227" spans="5:15" s="3" customFormat="1">
      <c r="E227" s="37"/>
      <c r="O227" s="4"/>
    </row>
    <row r="228" spans="5:15" s="3" customFormat="1">
      <c r="E228" s="37"/>
      <c r="O228" s="4"/>
    </row>
    <row r="229" spans="5:15" s="3" customFormat="1">
      <c r="E229" s="37"/>
      <c r="O229" s="4"/>
    </row>
    <row r="230" spans="5:15" s="3" customFormat="1">
      <c r="E230" s="37"/>
      <c r="O230" s="4"/>
    </row>
    <row r="231" spans="5:15" s="3" customFormat="1">
      <c r="E231" s="37"/>
      <c r="O231" s="4"/>
    </row>
    <row r="232" spans="5:15" s="3" customFormat="1">
      <c r="E232" s="37"/>
      <c r="O232" s="4"/>
    </row>
    <row r="233" spans="5:15" s="3" customFormat="1">
      <c r="E233" s="37"/>
      <c r="O233" s="4"/>
    </row>
    <row r="234" spans="5:15" s="3" customFormat="1">
      <c r="E234" s="37"/>
      <c r="O234" s="4"/>
    </row>
    <row r="235" spans="5:15" s="3" customFormat="1">
      <c r="E235" s="37"/>
      <c r="O235" s="4"/>
    </row>
    <row r="236" spans="5:15" s="3" customFormat="1">
      <c r="E236" s="37"/>
      <c r="O236" s="4"/>
    </row>
    <row r="237" spans="5:15" s="3" customFormat="1">
      <c r="E237" s="37"/>
      <c r="O237" s="4"/>
    </row>
    <row r="238" spans="5:15" s="3" customFormat="1">
      <c r="E238" s="37"/>
      <c r="O238" s="4"/>
    </row>
    <row r="239" spans="5:15" s="3" customFormat="1">
      <c r="E239" s="37"/>
      <c r="O239" s="4"/>
    </row>
    <row r="240" spans="5:15" s="3" customFormat="1">
      <c r="E240" s="37"/>
      <c r="O240" s="4"/>
    </row>
    <row r="241" spans="5:15" s="3" customFormat="1">
      <c r="E241" s="37"/>
      <c r="O241" s="4"/>
    </row>
    <row r="242" spans="5:15" s="3" customFormat="1">
      <c r="E242" s="37"/>
      <c r="O242" s="4"/>
    </row>
    <row r="243" spans="5:15" s="3" customFormat="1">
      <c r="E243" s="37"/>
      <c r="O243" s="4"/>
    </row>
    <row r="244" spans="5:15" s="3" customFormat="1">
      <c r="E244" s="37"/>
      <c r="O244" s="4"/>
    </row>
    <row r="245" spans="5:15" s="3" customFormat="1">
      <c r="E245" s="37"/>
      <c r="O245" s="4"/>
    </row>
    <row r="246" spans="5:15" s="3" customFormat="1">
      <c r="E246" s="37"/>
      <c r="O246" s="4"/>
    </row>
    <row r="247" spans="5:15" s="3" customFormat="1">
      <c r="E247" s="37"/>
      <c r="O247" s="4"/>
    </row>
    <row r="248" spans="5:15" s="3" customFormat="1">
      <c r="E248" s="37"/>
      <c r="O248" s="4"/>
    </row>
    <row r="249" spans="5:15" s="3" customFormat="1">
      <c r="E249" s="37"/>
      <c r="O249" s="4"/>
    </row>
    <row r="250" spans="5:15" s="3" customFormat="1">
      <c r="E250" s="37"/>
      <c r="O250" s="4"/>
    </row>
    <row r="251" spans="5:15" s="3" customFormat="1">
      <c r="E251" s="37"/>
      <c r="O251" s="4"/>
    </row>
    <row r="252" spans="5:15" s="3" customFormat="1">
      <c r="E252" s="37"/>
      <c r="O252" s="4"/>
    </row>
    <row r="253" spans="5:15" s="3" customFormat="1">
      <c r="E253" s="37"/>
      <c r="O253" s="4"/>
    </row>
    <row r="254" spans="5:15" s="3" customFormat="1">
      <c r="E254" s="37"/>
      <c r="O254" s="4"/>
    </row>
    <row r="255" spans="5:15" s="3" customFormat="1">
      <c r="E255" s="37"/>
      <c r="O255" s="4"/>
    </row>
    <row r="256" spans="5:15" s="3" customFormat="1">
      <c r="E256" s="37"/>
      <c r="O256" s="4"/>
    </row>
    <row r="257" spans="5:15" s="3" customFormat="1">
      <c r="E257" s="37"/>
      <c r="O257" s="4"/>
    </row>
    <row r="258" spans="5:15" s="3" customFormat="1">
      <c r="E258" s="37"/>
      <c r="O258" s="4"/>
    </row>
    <row r="259" spans="5:15" s="3" customFormat="1">
      <c r="E259" s="37"/>
      <c r="O259" s="4"/>
    </row>
    <row r="260" spans="5:15" s="3" customFormat="1">
      <c r="E260" s="37"/>
      <c r="O260" s="4"/>
    </row>
    <row r="261" spans="5:15" s="3" customFormat="1">
      <c r="E261" s="37"/>
      <c r="O261" s="4"/>
    </row>
    <row r="262" spans="5:15" s="3" customFormat="1">
      <c r="E262" s="37"/>
      <c r="O262" s="4"/>
    </row>
    <row r="263" spans="5:15" s="3" customFormat="1">
      <c r="E263" s="37"/>
      <c r="O263" s="4"/>
    </row>
    <row r="264" spans="5:15" s="3" customFormat="1">
      <c r="E264" s="37"/>
      <c r="O264" s="4"/>
    </row>
    <row r="265" spans="5:15" s="3" customFormat="1">
      <c r="E265" s="37"/>
      <c r="O265" s="4"/>
    </row>
    <row r="266" spans="5:15" s="3" customFormat="1">
      <c r="E266" s="37"/>
      <c r="O266" s="4"/>
    </row>
    <row r="267" spans="5:15" s="3" customFormat="1">
      <c r="E267" s="37"/>
      <c r="O267" s="4"/>
    </row>
    <row r="268" spans="5:15" s="3" customFormat="1">
      <c r="E268" s="37"/>
      <c r="O268" s="4"/>
    </row>
    <row r="269" spans="5:15" s="3" customFormat="1">
      <c r="E269" s="37"/>
      <c r="O269" s="4"/>
    </row>
    <row r="270" spans="5:15" s="3" customFormat="1">
      <c r="E270" s="37"/>
      <c r="O270" s="4"/>
    </row>
    <row r="271" spans="5:15" s="3" customFormat="1">
      <c r="E271" s="37"/>
      <c r="O271" s="4"/>
    </row>
    <row r="272" spans="5:15" s="3" customFormat="1">
      <c r="E272" s="37"/>
      <c r="O272" s="4"/>
    </row>
    <row r="273" spans="5:15" s="3" customFormat="1">
      <c r="E273" s="37"/>
      <c r="O273" s="4"/>
    </row>
    <row r="274" spans="5:15" s="3" customFormat="1">
      <c r="E274" s="37"/>
      <c r="O274" s="4"/>
    </row>
    <row r="275" spans="5:15" s="3" customFormat="1">
      <c r="E275" s="37"/>
      <c r="O275" s="4"/>
    </row>
    <row r="276" spans="5:15" s="3" customFormat="1">
      <c r="E276" s="37"/>
      <c r="O276" s="4"/>
    </row>
    <row r="277" spans="5:15" s="3" customFormat="1">
      <c r="E277" s="37"/>
      <c r="O277" s="4"/>
    </row>
    <row r="278" spans="5:15" s="3" customFormat="1">
      <c r="E278" s="37"/>
      <c r="O278" s="4"/>
    </row>
    <row r="279" spans="5:15" s="3" customFormat="1">
      <c r="E279" s="37"/>
      <c r="O279" s="4"/>
    </row>
    <row r="280" spans="5:15" s="3" customFormat="1">
      <c r="E280" s="37"/>
      <c r="O280" s="4"/>
    </row>
    <row r="281" spans="5:15" s="3" customFormat="1">
      <c r="E281" s="37"/>
      <c r="O281" s="4"/>
    </row>
    <row r="282" spans="5:15" s="3" customFormat="1">
      <c r="E282" s="37"/>
      <c r="O282" s="4"/>
    </row>
    <row r="283" spans="5:15" s="3" customFormat="1">
      <c r="E283" s="37"/>
      <c r="O283" s="4"/>
    </row>
    <row r="284" spans="5:15" s="3" customFormat="1">
      <c r="E284" s="37"/>
      <c r="O284" s="4"/>
    </row>
    <row r="285" spans="5:15" s="3" customFormat="1">
      <c r="E285" s="37"/>
      <c r="O285" s="4"/>
    </row>
    <row r="286" spans="5:15" s="3" customFormat="1">
      <c r="E286" s="37"/>
      <c r="O286" s="4"/>
    </row>
    <row r="287" spans="5:15" s="3" customFormat="1">
      <c r="E287" s="37"/>
      <c r="O287" s="4"/>
    </row>
    <row r="288" spans="5:15" s="3" customFormat="1">
      <c r="E288" s="37"/>
      <c r="O288" s="4"/>
    </row>
    <row r="289" spans="5:15" s="3" customFormat="1">
      <c r="E289" s="37"/>
      <c r="O289" s="4"/>
    </row>
    <row r="290" spans="5:15" s="3" customFormat="1">
      <c r="E290" s="37"/>
      <c r="O290" s="4"/>
    </row>
    <row r="291" spans="5:15" s="3" customFormat="1">
      <c r="E291" s="37"/>
      <c r="O291" s="4"/>
    </row>
    <row r="292" spans="5:15" s="3" customFormat="1">
      <c r="E292" s="37"/>
      <c r="O292" s="4"/>
    </row>
    <row r="293" spans="5:15" s="3" customFormat="1">
      <c r="E293" s="37"/>
      <c r="O293" s="4"/>
    </row>
    <row r="294" spans="5:15" s="3" customFormat="1">
      <c r="E294" s="37"/>
      <c r="O294" s="4"/>
    </row>
    <row r="295" spans="5:15" s="3" customFormat="1">
      <c r="E295" s="37"/>
      <c r="O295" s="4"/>
    </row>
    <row r="296" spans="5:15" s="3" customFormat="1">
      <c r="E296" s="37"/>
      <c r="O296" s="4"/>
    </row>
    <row r="297" spans="5:15" s="3" customFormat="1">
      <c r="E297" s="37"/>
      <c r="O297" s="4"/>
    </row>
    <row r="298" spans="5:15" s="3" customFormat="1">
      <c r="E298" s="37"/>
      <c r="O298" s="4"/>
    </row>
    <row r="299" spans="5:15" s="3" customFormat="1">
      <c r="E299" s="37"/>
      <c r="O299" s="4"/>
    </row>
    <row r="300" spans="5:15" s="3" customFormat="1">
      <c r="E300" s="37"/>
      <c r="O300" s="4"/>
    </row>
    <row r="301" spans="5:15" s="3" customFormat="1">
      <c r="E301" s="37"/>
      <c r="O301" s="4"/>
    </row>
    <row r="302" spans="5:15" s="3" customFormat="1">
      <c r="E302" s="37"/>
      <c r="O302" s="4"/>
    </row>
    <row r="303" spans="5:15" s="3" customFormat="1">
      <c r="E303" s="37"/>
      <c r="O303" s="4"/>
    </row>
    <row r="304" spans="5:15" s="3" customFormat="1">
      <c r="E304" s="37"/>
      <c r="O304" s="4"/>
    </row>
    <row r="305" spans="5:15" s="3" customFormat="1">
      <c r="E305" s="37"/>
      <c r="O305" s="4"/>
    </row>
    <row r="306" spans="5:15" s="3" customFormat="1">
      <c r="E306" s="37"/>
      <c r="O306" s="4"/>
    </row>
    <row r="307" spans="5:15" s="3" customFormat="1">
      <c r="E307" s="37"/>
      <c r="O307" s="4"/>
    </row>
    <row r="308" spans="5:15" s="3" customFormat="1">
      <c r="E308" s="37"/>
      <c r="O308" s="4"/>
    </row>
    <row r="309" spans="5:15" s="3" customFormat="1">
      <c r="E309" s="37"/>
      <c r="O309" s="4"/>
    </row>
    <row r="310" spans="5:15" s="3" customFormat="1">
      <c r="E310" s="37"/>
      <c r="O310" s="4"/>
    </row>
    <row r="311" spans="5:15" s="3" customFormat="1">
      <c r="E311" s="37"/>
      <c r="O311" s="4"/>
    </row>
    <row r="312" spans="5:15" s="3" customFormat="1">
      <c r="E312" s="37"/>
      <c r="O312" s="4"/>
    </row>
    <row r="313" spans="5:15" s="3" customFormat="1">
      <c r="E313" s="37"/>
      <c r="O313" s="4"/>
    </row>
    <row r="314" spans="5:15" s="3" customFormat="1">
      <c r="E314" s="37"/>
      <c r="O314" s="4"/>
    </row>
    <row r="315" spans="5:15" s="3" customFormat="1">
      <c r="E315" s="37"/>
      <c r="O315" s="4"/>
    </row>
    <row r="316" spans="5:15" s="3" customFormat="1">
      <c r="E316" s="37"/>
      <c r="O316" s="4"/>
    </row>
    <row r="317" spans="5:15" s="3" customFormat="1">
      <c r="E317" s="37"/>
      <c r="O317" s="4"/>
    </row>
    <row r="318" spans="5:15" s="3" customFormat="1">
      <c r="E318" s="37"/>
      <c r="O318" s="4"/>
    </row>
    <row r="319" spans="5:15" s="3" customFormat="1">
      <c r="E319" s="37"/>
      <c r="O319" s="4"/>
    </row>
    <row r="320" spans="5:15" s="3" customFormat="1">
      <c r="E320" s="37"/>
      <c r="O320" s="4"/>
    </row>
    <row r="321" spans="5:15" s="3" customFormat="1">
      <c r="E321" s="37"/>
      <c r="O321" s="4"/>
    </row>
    <row r="322" spans="5:15" s="3" customFormat="1">
      <c r="E322" s="37"/>
      <c r="O322" s="4"/>
    </row>
    <row r="323" spans="5:15" s="3" customFormat="1">
      <c r="E323" s="37"/>
      <c r="O323" s="4"/>
    </row>
    <row r="324" spans="5:15" s="3" customFormat="1">
      <c r="E324" s="37"/>
      <c r="O324" s="4"/>
    </row>
    <row r="325" spans="5:15" s="3" customFormat="1">
      <c r="E325" s="37"/>
      <c r="O325" s="4"/>
    </row>
    <row r="326" spans="5:15" s="3" customFormat="1">
      <c r="E326" s="37"/>
      <c r="O326" s="4"/>
    </row>
    <row r="327" spans="5:15" s="3" customFormat="1">
      <c r="E327" s="37"/>
      <c r="O327" s="4"/>
    </row>
    <row r="328" spans="5:15" s="3" customFormat="1">
      <c r="E328" s="37"/>
      <c r="O328" s="4"/>
    </row>
    <row r="329" spans="5:15" s="3" customFormat="1">
      <c r="E329" s="37"/>
      <c r="O329" s="4"/>
    </row>
    <row r="330" spans="5:15" s="3" customFormat="1">
      <c r="E330" s="37"/>
      <c r="O330" s="4"/>
    </row>
    <row r="331" spans="5:15" s="3" customFormat="1">
      <c r="E331" s="37"/>
      <c r="O331" s="4"/>
    </row>
    <row r="332" spans="5:15" s="3" customFormat="1">
      <c r="E332" s="37"/>
      <c r="O332" s="4"/>
    </row>
    <row r="333" spans="5:15" s="3" customFormat="1">
      <c r="E333" s="37"/>
      <c r="O333" s="4"/>
    </row>
    <row r="334" spans="5:15" s="3" customFormat="1">
      <c r="E334" s="37"/>
      <c r="O334" s="4"/>
    </row>
    <row r="335" spans="5:15" s="3" customFormat="1">
      <c r="E335" s="37"/>
      <c r="O335" s="4"/>
    </row>
    <row r="336" spans="5:15" s="3" customFormat="1">
      <c r="E336" s="37"/>
      <c r="O336" s="4"/>
    </row>
    <row r="337" spans="5:15" s="3" customFormat="1">
      <c r="E337" s="37"/>
      <c r="O337" s="4"/>
    </row>
    <row r="338" spans="5:15" s="3" customFormat="1">
      <c r="E338" s="37"/>
      <c r="O338" s="4"/>
    </row>
    <row r="339" spans="5:15" s="3" customFormat="1">
      <c r="E339" s="37"/>
      <c r="O339" s="4"/>
    </row>
    <row r="340" spans="5:15" s="3" customFormat="1">
      <c r="E340" s="37"/>
      <c r="O340" s="4"/>
    </row>
    <row r="341" spans="5:15" s="3" customFormat="1">
      <c r="E341" s="37"/>
      <c r="O341" s="4"/>
    </row>
    <row r="342" spans="5:15" s="3" customFormat="1">
      <c r="E342" s="37"/>
      <c r="O342" s="4"/>
    </row>
    <row r="343" spans="5:15" s="3" customFormat="1">
      <c r="E343" s="37"/>
      <c r="O343" s="4"/>
    </row>
    <row r="344" spans="5:15" s="3" customFormat="1">
      <c r="E344" s="37"/>
      <c r="O344" s="4"/>
    </row>
    <row r="345" spans="5:15" s="3" customFormat="1">
      <c r="E345" s="37"/>
      <c r="O345" s="4"/>
    </row>
    <row r="346" spans="5:15" s="3" customFormat="1">
      <c r="E346" s="37"/>
      <c r="O346" s="4"/>
    </row>
    <row r="347" spans="5:15" s="3" customFormat="1">
      <c r="E347" s="37"/>
      <c r="O347" s="4"/>
    </row>
    <row r="348" spans="5:15" s="3" customFormat="1">
      <c r="E348" s="37"/>
      <c r="O348" s="4"/>
    </row>
    <row r="349" spans="5:15" s="3" customFormat="1">
      <c r="E349" s="37"/>
      <c r="O349" s="4"/>
    </row>
    <row r="350" spans="5:15" s="3" customFormat="1">
      <c r="E350" s="37"/>
      <c r="O350" s="4"/>
    </row>
    <row r="351" spans="5:15" s="3" customFormat="1">
      <c r="E351" s="37"/>
      <c r="O351" s="4"/>
    </row>
    <row r="352" spans="5:15" s="3" customFormat="1">
      <c r="E352" s="37"/>
      <c r="O352" s="4"/>
    </row>
    <row r="353" spans="5:15" s="3" customFormat="1">
      <c r="E353" s="37"/>
      <c r="O353" s="4"/>
    </row>
    <row r="354" spans="5:15" s="3" customFormat="1">
      <c r="E354" s="37"/>
      <c r="O354" s="4"/>
    </row>
    <row r="355" spans="5:15" s="3" customFormat="1">
      <c r="E355" s="37"/>
      <c r="O355" s="4"/>
    </row>
    <row r="356" spans="5:15" s="3" customFormat="1">
      <c r="E356" s="37"/>
      <c r="O356" s="4"/>
    </row>
    <row r="357" spans="5:15" s="3" customFormat="1">
      <c r="E357" s="37"/>
      <c r="O357" s="4"/>
    </row>
    <row r="358" spans="5:15" s="3" customFormat="1">
      <c r="E358" s="37"/>
      <c r="O358" s="4"/>
    </row>
    <row r="359" spans="5:15" s="3" customFormat="1">
      <c r="E359" s="37"/>
      <c r="O359" s="4"/>
    </row>
    <row r="360" spans="5:15" s="3" customFormat="1">
      <c r="E360" s="37"/>
      <c r="O360" s="4"/>
    </row>
    <row r="361" spans="5:15" s="3" customFormat="1">
      <c r="E361" s="37"/>
      <c r="O361" s="4"/>
    </row>
    <row r="362" spans="5:15" s="3" customFormat="1">
      <c r="E362" s="37"/>
      <c r="O362" s="4"/>
    </row>
    <row r="363" spans="5:15" s="3" customFormat="1">
      <c r="E363" s="37"/>
      <c r="O363" s="4"/>
    </row>
    <row r="364" spans="5:15" s="3" customFormat="1">
      <c r="E364" s="37"/>
      <c r="O364" s="4"/>
    </row>
    <row r="365" spans="5:15" s="3" customFormat="1">
      <c r="E365" s="37"/>
      <c r="O365" s="4"/>
    </row>
    <row r="366" spans="5:15" s="3" customFormat="1">
      <c r="E366" s="37"/>
      <c r="O366" s="4"/>
    </row>
    <row r="367" spans="5:15" s="3" customFormat="1">
      <c r="E367" s="37"/>
      <c r="O367" s="4"/>
    </row>
    <row r="368" spans="5:15" s="3" customFormat="1">
      <c r="E368" s="37"/>
      <c r="O368" s="4"/>
    </row>
    <row r="369" spans="5:15" s="3" customFormat="1">
      <c r="E369" s="37"/>
      <c r="O369" s="4"/>
    </row>
    <row r="370" spans="5:15" s="3" customFormat="1">
      <c r="E370" s="37"/>
      <c r="O370" s="4"/>
    </row>
    <row r="371" spans="5:15" s="3" customFormat="1">
      <c r="E371" s="37"/>
      <c r="O371" s="4"/>
    </row>
    <row r="372" spans="5:15" s="3" customFormat="1">
      <c r="E372" s="37"/>
      <c r="O372" s="4"/>
    </row>
    <row r="373" spans="5:15" s="3" customFormat="1">
      <c r="E373" s="37"/>
      <c r="O373" s="4"/>
    </row>
    <row r="374" spans="5:15" s="3" customFormat="1">
      <c r="E374" s="37"/>
      <c r="O374" s="4"/>
    </row>
    <row r="375" spans="5:15" s="3" customFormat="1">
      <c r="E375" s="37"/>
      <c r="O375" s="4"/>
    </row>
    <row r="376" spans="5:15" s="3" customFormat="1">
      <c r="E376" s="37"/>
      <c r="O376" s="4"/>
    </row>
    <row r="377" spans="5:15" s="3" customFormat="1">
      <c r="E377" s="37"/>
      <c r="O377" s="4"/>
    </row>
    <row r="378" spans="5:15" s="3" customFormat="1">
      <c r="E378" s="37"/>
      <c r="O378" s="4"/>
    </row>
    <row r="379" spans="5:15" s="3" customFormat="1">
      <c r="E379" s="37"/>
      <c r="O379" s="4"/>
    </row>
    <row r="380" spans="5:15" s="3" customFormat="1">
      <c r="E380" s="37"/>
      <c r="O380" s="4"/>
    </row>
    <row r="381" spans="5:15" s="3" customFormat="1">
      <c r="E381" s="37"/>
      <c r="O381" s="4"/>
    </row>
    <row r="382" spans="5:15" s="3" customFormat="1">
      <c r="E382" s="37"/>
      <c r="O382" s="4"/>
    </row>
    <row r="383" spans="5:15" s="3" customFormat="1">
      <c r="E383" s="37"/>
      <c r="O383" s="4"/>
    </row>
    <row r="384" spans="5:15" s="3" customFormat="1">
      <c r="E384" s="37"/>
      <c r="O384" s="4"/>
    </row>
    <row r="385" spans="5:15" s="3" customFormat="1">
      <c r="E385" s="37"/>
      <c r="O385" s="4"/>
    </row>
    <row r="386" spans="5:15" s="3" customFormat="1">
      <c r="E386" s="37"/>
      <c r="O386" s="4"/>
    </row>
    <row r="387" spans="5:15" s="3" customFormat="1">
      <c r="E387" s="37"/>
      <c r="O387" s="4"/>
    </row>
    <row r="388" spans="5:15" s="3" customFormat="1">
      <c r="E388" s="37"/>
      <c r="O388" s="4"/>
    </row>
    <row r="389" spans="5:15" s="3" customFormat="1">
      <c r="E389" s="37"/>
      <c r="O389" s="4"/>
    </row>
    <row r="390" spans="5:15" s="3" customFormat="1">
      <c r="E390" s="37"/>
      <c r="O390" s="4"/>
    </row>
    <row r="391" spans="5:15" s="3" customFormat="1">
      <c r="E391" s="37"/>
      <c r="O391" s="4"/>
    </row>
    <row r="392" spans="5:15" s="3" customFormat="1">
      <c r="E392" s="37"/>
      <c r="O392" s="4"/>
    </row>
    <row r="393" spans="5:15" s="3" customFormat="1">
      <c r="E393" s="37"/>
      <c r="O393" s="4"/>
    </row>
    <row r="394" spans="5:15" s="3" customFormat="1">
      <c r="E394" s="37"/>
      <c r="O394" s="4"/>
    </row>
    <row r="395" spans="5:15" s="3" customFormat="1">
      <c r="E395" s="37"/>
      <c r="O395" s="4"/>
    </row>
    <row r="396" spans="5:15" s="3" customFormat="1">
      <c r="E396" s="37"/>
      <c r="O396" s="4"/>
    </row>
    <row r="397" spans="5:15" s="3" customFormat="1">
      <c r="E397" s="37"/>
      <c r="O397" s="4"/>
    </row>
    <row r="398" spans="5:15" s="3" customFormat="1">
      <c r="E398" s="37"/>
      <c r="O398" s="4"/>
    </row>
    <row r="399" spans="5:15" s="3" customFormat="1">
      <c r="E399" s="37"/>
      <c r="O399" s="4"/>
    </row>
    <row r="400" spans="5:15" s="3" customFormat="1">
      <c r="E400" s="37"/>
      <c r="O400" s="4"/>
    </row>
    <row r="401" spans="5:15" s="3" customFormat="1">
      <c r="E401" s="37"/>
      <c r="O401" s="4"/>
    </row>
    <row r="402" spans="5:15" s="3" customFormat="1">
      <c r="E402" s="37"/>
      <c r="O402" s="4"/>
    </row>
    <row r="403" spans="5:15" s="3" customFormat="1">
      <c r="E403" s="37"/>
      <c r="O403" s="4"/>
    </row>
    <row r="404" spans="5:15" s="3" customFormat="1">
      <c r="E404" s="37"/>
      <c r="O404" s="4"/>
    </row>
    <row r="405" spans="5:15" s="3" customFormat="1">
      <c r="E405" s="37"/>
      <c r="O405" s="4"/>
    </row>
    <row r="406" spans="5:15" s="3" customFormat="1">
      <c r="E406" s="37"/>
      <c r="O406" s="4"/>
    </row>
    <row r="407" spans="5:15" s="3" customFormat="1">
      <c r="E407" s="37"/>
      <c r="O407" s="4"/>
    </row>
    <row r="408" spans="5:15" s="3" customFormat="1">
      <c r="E408" s="37"/>
      <c r="O408" s="4"/>
    </row>
    <row r="409" spans="5:15" s="3" customFormat="1">
      <c r="E409" s="37"/>
      <c r="O409" s="4"/>
    </row>
    <row r="410" spans="5:15" s="3" customFormat="1">
      <c r="E410" s="37"/>
      <c r="O410" s="4"/>
    </row>
    <row r="411" spans="5:15" s="3" customFormat="1">
      <c r="E411" s="37"/>
      <c r="O411" s="4"/>
    </row>
    <row r="412" spans="5:15" s="3" customFormat="1">
      <c r="E412" s="37"/>
      <c r="O412" s="4"/>
    </row>
    <row r="413" spans="5:15" s="3" customFormat="1">
      <c r="E413" s="37"/>
      <c r="O413" s="4"/>
    </row>
    <row r="414" spans="5:15" s="3" customFormat="1">
      <c r="E414" s="37"/>
      <c r="O414" s="4"/>
    </row>
    <row r="415" spans="5:15" s="3" customFormat="1">
      <c r="E415" s="37"/>
      <c r="O415" s="4"/>
    </row>
    <row r="416" spans="5:15" s="3" customFormat="1">
      <c r="E416" s="37"/>
      <c r="O416" s="4"/>
    </row>
    <row r="417" spans="5:15" s="3" customFormat="1">
      <c r="E417" s="37"/>
      <c r="O417" s="4"/>
    </row>
    <row r="418" spans="5:15" s="3" customFormat="1">
      <c r="E418" s="37"/>
      <c r="O418" s="4"/>
    </row>
    <row r="419" spans="5:15" s="3" customFormat="1">
      <c r="E419" s="37"/>
      <c r="O419" s="4"/>
    </row>
    <row r="420" spans="5:15" s="3" customFormat="1">
      <c r="E420" s="37"/>
      <c r="O420" s="4"/>
    </row>
    <row r="421" spans="5:15" s="3" customFormat="1">
      <c r="E421" s="37"/>
      <c r="O421" s="4"/>
    </row>
    <row r="422" spans="5:15" s="3" customFormat="1">
      <c r="E422" s="37"/>
      <c r="O422" s="4"/>
    </row>
    <row r="423" spans="5:15" s="3" customFormat="1">
      <c r="E423" s="37"/>
      <c r="O423" s="4"/>
    </row>
    <row r="424" spans="5:15" s="3" customFormat="1">
      <c r="E424" s="37"/>
      <c r="O424" s="4"/>
    </row>
    <row r="425" spans="5:15" s="3" customFormat="1">
      <c r="E425" s="37"/>
      <c r="O425" s="4"/>
    </row>
    <row r="426" spans="5:15" s="3" customFormat="1">
      <c r="E426" s="37"/>
      <c r="O426" s="4"/>
    </row>
    <row r="427" spans="5:15" s="3" customFormat="1">
      <c r="E427" s="37"/>
      <c r="O427" s="4"/>
    </row>
    <row r="428" spans="5:15" s="3" customFormat="1">
      <c r="E428" s="37"/>
      <c r="O428" s="4"/>
    </row>
    <row r="429" spans="5:15" s="3" customFormat="1">
      <c r="E429" s="37"/>
      <c r="O429" s="4"/>
    </row>
    <row r="430" spans="5:15" s="3" customFormat="1">
      <c r="E430" s="37"/>
      <c r="O430" s="4"/>
    </row>
    <row r="431" spans="5:15" s="3" customFormat="1">
      <c r="E431" s="37"/>
      <c r="O431" s="4"/>
    </row>
    <row r="432" spans="5:15" s="3" customFormat="1">
      <c r="E432" s="37"/>
      <c r="O432" s="4"/>
    </row>
    <row r="433" spans="5:15" s="3" customFormat="1">
      <c r="E433" s="37"/>
      <c r="O433" s="4"/>
    </row>
    <row r="434" spans="5:15" s="3" customFormat="1">
      <c r="E434" s="37"/>
      <c r="O434" s="4"/>
    </row>
    <row r="435" spans="5:15" s="3" customFormat="1">
      <c r="E435" s="37"/>
      <c r="O435" s="4"/>
    </row>
    <row r="436" spans="5:15" s="3" customFormat="1">
      <c r="E436" s="37"/>
      <c r="O436" s="4"/>
    </row>
    <row r="437" spans="5:15" s="3" customFormat="1">
      <c r="E437" s="37"/>
      <c r="O437" s="4"/>
    </row>
    <row r="438" spans="5:15" s="3" customFormat="1">
      <c r="E438" s="37"/>
      <c r="O438" s="4"/>
    </row>
    <row r="439" spans="5:15" s="3" customFormat="1">
      <c r="E439" s="37"/>
      <c r="O439" s="4"/>
    </row>
    <row r="440" spans="5:15" s="3" customFormat="1">
      <c r="E440" s="37"/>
      <c r="O440" s="4"/>
    </row>
    <row r="441" spans="5:15" s="3" customFormat="1">
      <c r="E441" s="37"/>
      <c r="O441" s="4"/>
    </row>
    <row r="442" spans="5:15" s="3" customFormat="1">
      <c r="E442" s="37"/>
      <c r="O442" s="4"/>
    </row>
    <row r="443" spans="5:15" s="3" customFormat="1">
      <c r="E443" s="37"/>
      <c r="O443" s="4"/>
    </row>
    <row r="444" spans="5:15" s="3" customFormat="1">
      <c r="E444" s="37"/>
      <c r="O444" s="4"/>
    </row>
    <row r="445" spans="5:15" s="3" customFormat="1">
      <c r="E445" s="37"/>
      <c r="O445" s="4"/>
    </row>
    <row r="446" spans="5:15" s="3" customFormat="1">
      <c r="E446" s="37"/>
      <c r="O446" s="4"/>
    </row>
    <row r="447" spans="5:15" s="3" customFormat="1">
      <c r="E447" s="37"/>
      <c r="O447" s="4"/>
    </row>
    <row r="448" spans="5:15" s="3" customFormat="1">
      <c r="E448" s="37"/>
      <c r="O448" s="4"/>
    </row>
    <row r="449" spans="5:15" s="3" customFormat="1">
      <c r="E449" s="37"/>
      <c r="O449" s="4"/>
    </row>
    <row r="450" spans="5:15" s="3" customFormat="1">
      <c r="E450" s="37"/>
      <c r="O450" s="4"/>
    </row>
    <row r="451" spans="5:15" s="3" customFormat="1">
      <c r="E451" s="37"/>
      <c r="O451" s="4"/>
    </row>
    <row r="452" spans="5:15" s="3" customFormat="1">
      <c r="E452" s="37"/>
      <c r="O452" s="4"/>
    </row>
    <row r="453" spans="5:15" s="3" customFormat="1">
      <c r="E453" s="37"/>
      <c r="O453" s="4"/>
    </row>
    <row r="454" spans="5:15" s="3" customFormat="1">
      <c r="E454" s="37"/>
      <c r="O454" s="4"/>
    </row>
    <row r="455" spans="5:15" s="3" customFormat="1">
      <c r="E455" s="37"/>
      <c r="O455" s="4"/>
    </row>
    <row r="456" spans="5:15" s="3" customFormat="1">
      <c r="E456" s="37"/>
      <c r="O456" s="4"/>
    </row>
    <row r="457" spans="5:15" s="3" customFormat="1">
      <c r="E457" s="37"/>
      <c r="O457" s="4"/>
    </row>
    <row r="458" spans="5:15" s="3" customFormat="1">
      <c r="E458" s="37"/>
      <c r="O458" s="4"/>
    </row>
    <row r="459" spans="5:15" s="3" customFormat="1">
      <c r="E459" s="37"/>
      <c r="O459" s="4"/>
    </row>
    <row r="460" spans="5:15" s="3" customFormat="1">
      <c r="E460" s="37"/>
      <c r="O460" s="4"/>
    </row>
    <row r="461" spans="5:15" s="3" customFormat="1">
      <c r="E461" s="37"/>
      <c r="O461" s="4"/>
    </row>
    <row r="462" spans="5:15" s="3" customFormat="1">
      <c r="E462" s="37"/>
      <c r="O462" s="4"/>
    </row>
    <row r="463" spans="5:15" s="3" customFormat="1">
      <c r="E463" s="37"/>
      <c r="O463" s="4"/>
    </row>
    <row r="464" spans="5:15" s="3" customFormat="1">
      <c r="E464" s="37"/>
      <c r="O464" s="4"/>
    </row>
    <row r="465" spans="5:15" s="3" customFormat="1">
      <c r="E465" s="37"/>
      <c r="O465" s="4"/>
    </row>
    <row r="466" spans="5:15" s="3" customFormat="1">
      <c r="E466" s="37"/>
      <c r="O466" s="4"/>
    </row>
    <row r="467" spans="5:15" s="3" customFormat="1">
      <c r="E467" s="37"/>
      <c r="O467" s="4"/>
    </row>
    <row r="468" spans="5:15" s="3" customFormat="1">
      <c r="E468" s="37"/>
      <c r="O468" s="4"/>
    </row>
    <row r="469" spans="5:15" s="3" customFormat="1">
      <c r="E469" s="37"/>
      <c r="O469" s="4"/>
    </row>
    <row r="470" spans="5:15" s="3" customFormat="1">
      <c r="E470" s="37"/>
      <c r="O470" s="4"/>
    </row>
    <row r="471" spans="5:15" s="3" customFormat="1">
      <c r="E471" s="37"/>
      <c r="O471" s="4"/>
    </row>
    <row r="472" spans="5:15" s="3" customFormat="1">
      <c r="E472" s="37"/>
      <c r="O472" s="4"/>
    </row>
    <row r="473" spans="5:15" s="3" customFormat="1">
      <c r="E473" s="37"/>
      <c r="O473" s="4"/>
    </row>
    <row r="474" spans="5:15" s="3" customFormat="1">
      <c r="E474" s="37"/>
      <c r="O474" s="4"/>
    </row>
    <row r="475" spans="5:15" s="3" customFormat="1">
      <c r="E475" s="37"/>
      <c r="O475" s="4"/>
    </row>
    <row r="476" spans="5:15" s="3" customFormat="1">
      <c r="E476" s="37"/>
      <c r="O476" s="4"/>
    </row>
    <row r="477" spans="5:15" s="3" customFormat="1">
      <c r="E477" s="37"/>
      <c r="O477" s="4"/>
    </row>
    <row r="478" spans="5:15" s="3" customFormat="1">
      <c r="E478" s="37"/>
      <c r="O478" s="4"/>
    </row>
    <row r="479" spans="5:15" s="3" customFormat="1">
      <c r="E479" s="37"/>
      <c r="O479" s="4"/>
    </row>
    <row r="480" spans="5:15" s="3" customFormat="1">
      <c r="E480" s="37"/>
      <c r="O480" s="4"/>
    </row>
    <row r="481" spans="5:15" s="3" customFormat="1">
      <c r="E481" s="37"/>
      <c r="O481" s="4"/>
    </row>
    <row r="482" spans="5:15" s="3" customFormat="1">
      <c r="E482" s="37"/>
      <c r="O482" s="4"/>
    </row>
    <row r="483" spans="5:15" s="3" customFormat="1">
      <c r="E483" s="37"/>
      <c r="O483" s="4"/>
    </row>
    <row r="484" spans="5:15" s="3" customFormat="1">
      <c r="E484" s="37"/>
      <c r="O484" s="4"/>
    </row>
    <row r="485" spans="5:15" s="3" customFormat="1">
      <c r="E485" s="37"/>
      <c r="O485" s="4"/>
    </row>
    <row r="486" spans="5:15" s="3" customFormat="1">
      <c r="E486" s="37"/>
      <c r="O486" s="4"/>
    </row>
    <row r="487" spans="5:15" s="3" customFormat="1">
      <c r="E487" s="37"/>
      <c r="O487" s="4"/>
    </row>
    <row r="488" spans="5:15" s="3" customFormat="1">
      <c r="E488" s="37"/>
      <c r="O488" s="4"/>
    </row>
    <row r="489" spans="5:15" s="3" customFormat="1">
      <c r="E489" s="37"/>
      <c r="O489" s="4"/>
    </row>
    <row r="490" spans="5:15" s="3" customFormat="1">
      <c r="E490" s="37"/>
      <c r="O490" s="4"/>
    </row>
    <row r="491" spans="5:15" s="3" customFormat="1">
      <c r="E491" s="37"/>
      <c r="O491" s="4"/>
    </row>
    <row r="492" spans="5:15" s="3" customFormat="1">
      <c r="E492" s="37"/>
      <c r="O492" s="4"/>
    </row>
    <row r="493" spans="5:15" s="3" customFormat="1">
      <c r="E493" s="37"/>
      <c r="O493" s="4"/>
    </row>
    <row r="494" spans="5:15" s="3" customFormat="1">
      <c r="E494" s="37"/>
      <c r="O494" s="4"/>
    </row>
    <row r="495" spans="5:15" s="3" customFormat="1">
      <c r="E495" s="37"/>
      <c r="O495" s="4"/>
    </row>
    <row r="496" spans="5:15" s="3" customFormat="1">
      <c r="E496" s="37"/>
      <c r="O496" s="4"/>
    </row>
    <row r="497" spans="5:15" s="3" customFormat="1">
      <c r="E497" s="37"/>
      <c r="O497" s="4"/>
    </row>
    <row r="498" spans="5:15" s="3" customFormat="1">
      <c r="E498" s="37"/>
      <c r="O498" s="4"/>
    </row>
    <row r="499" spans="5:15" s="3" customFormat="1">
      <c r="E499" s="37"/>
      <c r="O499" s="4"/>
    </row>
    <row r="500" spans="5:15" s="3" customFormat="1">
      <c r="E500" s="37"/>
      <c r="O500" s="4"/>
    </row>
    <row r="501" spans="5:15" s="3" customFormat="1">
      <c r="E501" s="37"/>
      <c r="O501" s="4"/>
    </row>
    <row r="502" spans="5:15" s="3" customFormat="1">
      <c r="E502" s="37"/>
      <c r="O502" s="4"/>
    </row>
    <row r="503" spans="5:15" s="3" customFormat="1">
      <c r="E503" s="37"/>
      <c r="O503" s="4"/>
    </row>
    <row r="504" spans="5:15" s="3" customFormat="1">
      <c r="E504" s="37"/>
      <c r="O504" s="4"/>
    </row>
    <row r="505" spans="5:15" s="3" customFormat="1">
      <c r="E505" s="37"/>
      <c r="O505" s="4"/>
    </row>
    <row r="506" spans="5:15" s="3" customFormat="1">
      <c r="E506" s="37"/>
      <c r="O506" s="4"/>
    </row>
    <row r="507" spans="5:15" s="3" customFormat="1">
      <c r="E507" s="37"/>
      <c r="O507" s="4"/>
    </row>
    <row r="508" spans="5:15" s="3" customFormat="1">
      <c r="E508" s="37"/>
      <c r="O508" s="4"/>
    </row>
    <row r="509" spans="5:15" s="3" customFormat="1">
      <c r="E509" s="37"/>
      <c r="O509" s="4"/>
    </row>
    <row r="510" spans="5:15" s="3" customFormat="1">
      <c r="E510" s="37"/>
      <c r="O510" s="4"/>
    </row>
    <row r="511" spans="5:15" s="3" customFormat="1">
      <c r="E511" s="37"/>
      <c r="O511" s="4"/>
    </row>
    <row r="512" spans="5:15" s="3" customFormat="1">
      <c r="E512" s="37"/>
      <c r="O512" s="4"/>
    </row>
    <row r="513" spans="5:15" s="3" customFormat="1">
      <c r="E513" s="37"/>
      <c r="O513" s="4"/>
    </row>
    <row r="514" spans="5:15" s="3" customFormat="1">
      <c r="E514" s="37"/>
      <c r="O514" s="4"/>
    </row>
    <row r="515" spans="5:15" s="3" customFormat="1">
      <c r="E515" s="37"/>
      <c r="O515" s="4"/>
    </row>
    <row r="516" spans="5:15" s="3" customFormat="1">
      <c r="E516" s="37"/>
      <c r="O516" s="4"/>
    </row>
    <row r="517" spans="5:15" s="3" customFormat="1">
      <c r="E517" s="37"/>
      <c r="O517" s="4"/>
    </row>
    <row r="518" spans="5:15" s="3" customFormat="1">
      <c r="E518" s="37"/>
      <c r="O518" s="4"/>
    </row>
    <row r="519" spans="5:15" s="3" customFormat="1">
      <c r="E519" s="37"/>
      <c r="O519" s="4"/>
    </row>
    <row r="520" spans="5:15" s="3" customFormat="1">
      <c r="E520" s="37"/>
      <c r="O520" s="4"/>
    </row>
    <row r="521" spans="5:15" s="3" customFormat="1">
      <c r="E521" s="37"/>
      <c r="O521" s="4"/>
    </row>
    <row r="522" spans="5:15" s="3" customFormat="1">
      <c r="E522" s="37"/>
      <c r="O522" s="4"/>
    </row>
    <row r="523" spans="5:15" s="3" customFormat="1">
      <c r="E523" s="37"/>
      <c r="O523" s="4"/>
    </row>
    <row r="524" spans="5:15" s="3" customFormat="1">
      <c r="E524" s="37"/>
      <c r="O524" s="4"/>
    </row>
    <row r="525" spans="5:15" s="3" customFormat="1">
      <c r="E525" s="37"/>
      <c r="O525" s="4"/>
    </row>
    <row r="526" spans="5:15" s="3" customFormat="1">
      <c r="E526" s="37"/>
      <c r="O526" s="4"/>
    </row>
    <row r="527" spans="5:15" s="3" customFormat="1">
      <c r="E527" s="37"/>
      <c r="O527" s="4"/>
    </row>
    <row r="528" spans="5:15" s="3" customFormat="1">
      <c r="E528" s="37"/>
      <c r="O528" s="4"/>
    </row>
    <row r="529" spans="5:15" s="3" customFormat="1">
      <c r="E529" s="37"/>
      <c r="O529" s="4"/>
    </row>
    <row r="530" spans="5:15" s="3" customFormat="1">
      <c r="E530" s="37"/>
      <c r="O530" s="4"/>
    </row>
    <row r="531" spans="5:15" s="3" customFormat="1">
      <c r="E531" s="37"/>
      <c r="O531" s="4"/>
    </row>
    <row r="532" spans="5:15" s="3" customFormat="1">
      <c r="E532" s="37"/>
      <c r="O532" s="4"/>
    </row>
    <row r="533" spans="5:15" s="3" customFormat="1">
      <c r="E533" s="37"/>
      <c r="O533" s="4"/>
    </row>
    <row r="534" spans="5:15" s="3" customFormat="1">
      <c r="E534" s="37"/>
      <c r="O534" s="4"/>
    </row>
    <row r="535" spans="5:15" s="3" customFormat="1">
      <c r="E535" s="37"/>
      <c r="O535" s="4"/>
    </row>
    <row r="536" spans="5:15" s="3" customFormat="1">
      <c r="E536" s="37"/>
      <c r="O536" s="4"/>
    </row>
    <row r="537" spans="5:15" s="3" customFormat="1">
      <c r="E537" s="37"/>
      <c r="O537" s="4"/>
    </row>
    <row r="538" spans="5:15" s="3" customFormat="1">
      <c r="E538" s="37"/>
      <c r="O538" s="4"/>
    </row>
    <row r="539" spans="5:15" s="3" customFormat="1">
      <c r="E539" s="37"/>
      <c r="O539" s="4"/>
    </row>
    <row r="540" spans="5:15" s="3" customFormat="1">
      <c r="E540" s="37"/>
      <c r="O540" s="4"/>
    </row>
    <row r="541" spans="5:15" s="3" customFormat="1">
      <c r="E541" s="37"/>
      <c r="O541" s="4"/>
    </row>
    <row r="542" spans="5:15" s="3" customFormat="1">
      <c r="E542" s="37"/>
      <c r="O542" s="4"/>
    </row>
    <row r="543" spans="5:15" s="3" customFormat="1">
      <c r="E543" s="37"/>
      <c r="O543" s="4"/>
    </row>
    <row r="544" spans="5:15" s="3" customFormat="1">
      <c r="E544" s="37"/>
      <c r="O544" s="4"/>
    </row>
    <row r="545" spans="5:15" s="3" customFormat="1">
      <c r="E545" s="37"/>
      <c r="O545" s="4"/>
    </row>
    <row r="546" spans="5:15" s="3" customFormat="1">
      <c r="E546" s="37"/>
      <c r="O546" s="4"/>
    </row>
    <row r="547" spans="5:15" s="3" customFormat="1">
      <c r="E547" s="37"/>
      <c r="O547" s="4"/>
    </row>
    <row r="548" spans="5:15" s="3" customFormat="1">
      <c r="E548" s="37"/>
      <c r="O548" s="4"/>
    </row>
    <row r="549" spans="5:15" s="3" customFormat="1">
      <c r="E549" s="37"/>
      <c r="O549" s="4"/>
    </row>
    <row r="550" spans="5:15" s="3" customFormat="1">
      <c r="E550" s="37"/>
      <c r="O550" s="4"/>
    </row>
    <row r="551" spans="5:15" s="3" customFormat="1">
      <c r="E551" s="37"/>
      <c r="O551" s="4"/>
    </row>
    <row r="552" spans="5:15" s="3" customFormat="1">
      <c r="E552" s="37"/>
      <c r="O552" s="4"/>
    </row>
    <row r="553" spans="5:15" s="3" customFormat="1">
      <c r="E553" s="37"/>
      <c r="O553" s="4"/>
    </row>
    <row r="554" spans="5:15" s="3" customFormat="1">
      <c r="E554" s="37"/>
      <c r="O554" s="4"/>
    </row>
    <row r="555" spans="5:15" s="3" customFormat="1">
      <c r="E555" s="37"/>
      <c r="O555" s="4"/>
    </row>
    <row r="556" spans="5:15" s="3" customFormat="1">
      <c r="E556" s="37"/>
      <c r="O556" s="4"/>
    </row>
    <row r="557" spans="5:15" s="3" customFormat="1">
      <c r="E557" s="37"/>
      <c r="O557" s="4"/>
    </row>
    <row r="558" spans="5:15" s="3" customFormat="1">
      <c r="E558" s="37"/>
      <c r="O558" s="4"/>
    </row>
    <row r="559" spans="5:15" s="3" customFormat="1">
      <c r="E559" s="37"/>
      <c r="O559" s="4"/>
    </row>
    <row r="560" spans="5:15" s="3" customFormat="1">
      <c r="E560" s="37"/>
      <c r="O560" s="4"/>
    </row>
    <row r="561" spans="5:15" s="3" customFormat="1">
      <c r="E561" s="37"/>
      <c r="O561" s="4"/>
    </row>
    <row r="562" spans="5:15" s="3" customFormat="1">
      <c r="E562" s="37"/>
      <c r="O562" s="4"/>
    </row>
    <row r="563" spans="5:15" s="3" customFormat="1">
      <c r="E563" s="37"/>
      <c r="O563" s="4"/>
    </row>
    <row r="564" spans="5:15" s="3" customFormat="1">
      <c r="E564" s="37"/>
      <c r="O564" s="4"/>
    </row>
    <row r="565" spans="5:15" s="3" customFormat="1">
      <c r="E565" s="37"/>
      <c r="O565" s="4"/>
    </row>
    <row r="566" spans="5:15" s="3" customFormat="1">
      <c r="E566" s="37"/>
      <c r="O566" s="4"/>
    </row>
    <row r="567" spans="5:15" s="3" customFormat="1">
      <c r="E567" s="37"/>
      <c r="O567" s="4"/>
    </row>
    <row r="568" spans="5:15" s="3" customFormat="1">
      <c r="E568" s="37"/>
      <c r="O568" s="4"/>
    </row>
    <row r="569" spans="5:15" s="3" customFormat="1">
      <c r="E569" s="37"/>
      <c r="O569" s="4"/>
    </row>
    <row r="570" spans="5:15" s="3" customFormat="1">
      <c r="E570" s="37"/>
      <c r="O570" s="4"/>
    </row>
    <row r="571" spans="5:15" s="3" customFormat="1">
      <c r="E571" s="37"/>
      <c r="O571" s="4"/>
    </row>
    <row r="572" spans="5:15" s="3" customFormat="1">
      <c r="E572" s="37"/>
      <c r="O572" s="4"/>
    </row>
    <row r="573" spans="5:15" s="3" customFormat="1">
      <c r="E573" s="37"/>
      <c r="O573" s="4"/>
    </row>
    <row r="574" spans="5:15" s="3" customFormat="1">
      <c r="E574" s="37"/>
      <c r="O574" s="4"/>
    </row>
    <row r="575" spans="5:15" s="3" customFormat="1">
      <c r="E575" s="37"/>
      <c r="O575" s="4"/>
    </row>
    <row r="576" spans="5:15" s="3" customFormat="1">
      <c r="E576" s="37"/>
      <c r="O576" s="4"/>
    </row>
    <row r="577" spans="5:15" s="3" customFormat="1">
      <c r="E577" s="37"/>
      <c r="O577" s="4"/>
    </row>
    <row r="578" spans="5:15" s="3" customFormat="1">
      <c r="E578" s="37"/>
      <c r="O578" s="4"/>
    </row>
    <row r="579" spans="5:15" s="3" customFormat="1">
      <c r="E579" s="37"/>
      <c r="O579" s="4"/>
    </row>
    <row r="580" spans="5:15" s="3" customFormat="1">
      <c r="E580" s="37"/>
      <c r="O580" s="4"/>
    </row>
    <row r="581" spans="5:15" s="3" customFormat="1">
      <c r="E581" s="37"/>
      <c r="O581" s="4"/>
    </row>
    <row r="582" spans="5:15" s="3" customFormat="1">
      <c r="E582" s="37"/>
      <c r="O582" s="4"/>
    </row>
    <row r="583" spans="5:15" s="3" customFormat="1">
      <c r="E583" s="37"/>
      <c r="O583" s="4"/>
    </row>
    <row r="584" spans="5:15" s="3" customFormat="1">
      <c r="E584" s="37"/>
      <c r="O584" s="4"/>
    </row>
    <row r="585" spans="5:15" s="3" customFormat="1">
      <c r="E585" s="37"/>
      <c r="O585" s="4"/>
    </row>
    <row r="586" spans="5:15" s="3" customFormat="1">
      <c r="E586" s="37"/>
      <c r="O586" s="4"/>
    </row>
    <row r="587" spans="5:15" s="3" customFormat="1">
      <c r="E587" s="37"/>
      <c r="O587" s="4"/>
    </row>
    <row r="588" spans="5:15" s="3" customFormat="1">
      <c r="E588" s="37"/>
      <c r="O588" s="4"/>
    </row>
    <row r="589" spans="5:15" s="3" customFormat="1">
      <c r="E589" s="37"/>
      <c r="O589" s="4"/>
    </row>
    <row r="590" spans="5:15" s="3" customFormat="1">
      <c r="E590" s="37"/>
      <c r="O590" s="4"/>
    </row>
    <row r="591" spans="5:15" s="3" customFormat="1">
      <c r="E591" s="37"/>
      <c r="O591" s="4"/>
    </row>
    <row r="592" spans="5:15" s="3" customFormat="1">
      <c r="E592" s="37"/>
      <c r="O592" s="4"/>
    </row>
    <row r="593" spans="5:15" s="3" customFormat="1">
      <c r="E593" s="37"/>
      <c r="O593" s="4"/>
    </row>
    <row r="594" spans="5:15" s="3" customFormat="1">
      <c r="E594" s="37"/>
      <c r="O594" s="4"/>
    </row>
    <row r="595" spans="5:15" s="3" customFormat="1">
      <c r="E595" s="37"/>
      <c r="O595" s="4"/>
    </row>
    <row r="596" spans="5:15" s="3" customFormat="1">
      <c r="E596" s="37"/>
      <c r="O596" s="4"/>
    </row>
    <row r="597" spans="5:15" s="3" customFormat="1">
      <c r="E597" s="37"/>
      <c r="O597" s="4"/>
    </row>
    <row r="598" spans="5:15" s="3" customFormat="1">
      <c r="E598" s="37"/>
      <c r="O598" s="4"/>
    </row>
    <row r="599" spans="5:15" s="3" customFormat="1">
      <c r="E599" s="37"/>
      <c r="O599" s="4"/>
    </row>
    <row r="600" spans="5:15" s="3" customFormat="1">
      <c r="E600" s="37"/>
      <c r="O600" s="4"/>
    </row>
    <row r="601" spans="5:15" s="3" customFormat="1">
      <c r="E601" s="37"/>
      <c r="O601" s="4"/>
    </row>
    <row r="602" spans="5:15" s="3" customFormat="1">
      <c r="E602" s="37"/>
      <c r="O602" s="4"/>
    </row>
    <row r="603" spans="5:15" s="3" customFormat="1">
      <c r="E603" s="37"/>
      <c r="O603" s="4"/>
    </row>
    <row r="604" spans="5:15" s="3" customFormat="1">
      <c r="E604" s="37"/>
      <c r="O604" s="4"/>
    </row>
    <row r="605" spans="5:15" s="3" customFormat="1">
      <c r="E605" s="37"/>
      <c r="O605" s="4"/>
    </row>
    <row r="606" spans="5:15" s="3" customFormat="1">
      <c r="E606" s="37"/>
      <c r="O606" s="4"/>
    </row>
    <row r="607" spans="5:15" s="3" customFormat="1">
      <c r="E607" s="37"/>
      <c r="O607" s="4"/>
    </row>
    <row r="608" spans="5:15" s="3" customFormat="1">
      <c r="E608" s="37"/>
      <c r="O608" s="4"/>
    </row>
    <row r="609" spans="5:15" s="3" customFormat="1">
      <c r="E609" s="37"/>
      <c r="O609" s="4"/>
    </row>
    <row r="610" spans="5:15" s="3" customFormat="1">
      <c r="E610" s="37"/>
      <c r="O610" s="4"/>
    </row>
    <row r="611" spans="5:15" s="3" customFormat="1">
      <c r="E611" s="37"/>
      <c r="O611" s="4"/>
    </row>
    <row r="612" spans="5:15" s="3" customFormat="1">
      <c r="E612" s="37"/>
      <c r="O612" s="4"/>
    </row>
    <row r="613" spans="5:15" s="3" customFormat="1">
      <c r="E613" s="37"/>
      <c r="O613" s="4"/>
    </row>
    <row r="614" spans="5:15" s="3" customFormat="1">
      <c r="E614" s="37"/>
      <c r="O614" s="4"/>
    </row>
    <row r="615" spans="5:15" s="3" customFormat="1">
      <c r="E615" s="37"/>
      <c r="O615" s="4"/>
    </row>
    <row r="616" spans="5:15" s="3" customFormat="1">
      <c r="E616" s="37"/>
      <c r="O616" s="4"/>
    </row>
    <row r="617" spans="5:15" s="3" customFormat="1">
      <c r="E617" s="37"/>
      <c r="O617" s="4"/>
    </row>
    <row r="618" spans="5:15" s="3" customFormat="1">
      <c r="E618" s="37"/>
      <c r="O618" s="4"/>
    </row>
    <row r="619" spans="5:15" s="3" customFormat="1">
      <c r="E619" s="37"/>
      <c r="O619" s="4"/>
    </row>
    <row r="620" spans="5:15" s="3" customFormat="1">
      <c r="E620" s="37"/>
      <c r="O620" s="4"/>
    </row>
    <row r="621" spans="5:15" s="3" customFormat="1">
      <c r="E621" s="37"/>
      <c r="O621" s="4"/>
    </row>
    <row r="622" spans="5:15" s="3" customFormat="1">
      <c r="E622" s="37"/>
      <c r="O622" s="4"/>
    </row>
    <row r="623" spans="5:15" s="3" customFormat="1">
      <c r="E623" s="37"/>
      <c r="O623" s="4"/>
    </row>
    <row r="624" spans="5:15" s="3" customFormat="1">
      <c r="E624" s="37"/>
      <c r="O624" s="4"/>
    </row>
    <row r="625" spans="5:15" s="3" customFormat="1">
      <c r="E625" s="37"/>
      <c r="O625" s="4"/>
    </row>
    <row r="626" spans="5:15" s="3" customFormat="1">
      <c r="E626" s="37"/>
      <c r="O626" s="4"/>
    </row>
    <row r="627" spans="5:15" s="3" customFormat="1">
      <c r="E627" s="37"/>
      <c r="O627" s="4"/>
    </row>
    <row r="628" spans="5:15" s="3" customFormat="1">
      <c r="E628" s="37"/>
      <c r="O628" s="4"/>
    </row>
    <row r="629" spans="5:15" s="3" customFormat="1">
      <c r="E629" s="37"/>
      <c r="O629" s="4"/>
    </row>
    <row r="630" spans="5:15" s="3" customFormat="1">
      <c r="E630" s="37"/>
      <c r="O630" s="4"/>
    </row>
    <row r="631" spans="5:15" s="3" customFormat="1">
      <c r="E631" s="37"/>
      <c r="O631" s="4"/>
    </row>
    <row r="632" spans="5:15" s="3" customFormat="1">
      <c r="E632" s="37"/>
      <c r="O632" s="4"/>
    </row>
    <row r="633" spans="5:15" s="3" customFormat="1">
      <c r="E633" s="37"/>
      <c r="O633" s="4"/>
    </row>
    <row r="634" spans="5:15" s="3" customFormat="1">
      <c r="E634" s="37"/>
      <c r="O634" s="4"/>
    </row>
    <row r="635" spans="5:15" s="3" customFormat="1">
      <c r="E635" s="37"/>
      <c r="O635" s="4"/>
    </row>
    <row r="636" spans="5:15" s="3" customFormat="1">
      <c r="E636" s="37"/>
      <c r="O636" s="4"/>
    </row>
    <row r="637" spans="5:15" s="3" customFormat="1">
      <c r="E637" s="37"/>
      <c r="O637" s="4"/>
    </row>
    <row r="638" spans="5:15" s="3" customFormat="1">
      <c r="E638" s="37"/>
      <c r="O638" s="4"/>
    </row>
    <row r="639" spans="5:15" s="3" customFormat="1">
      <c r="E639" s="37"/>
      <c r="O639" s="4"/>
    </row>
    <row r="640" spans="5:15" s="3" customFormat="1">
      <c r="E640" s="37"/>
      <c r="O640" s="4"/>
    </row>
    <row r="641" spans="5:15" s="3" customFormat="1">
      <c r="E641" s="37"/>
      <c r="O641" s="4"/>
    </row>
    <row r="642" spans="5:15" s="3" customFormat="1">
      <c r="E642" s="37"/>
      <c r="O642" s="4"/>
    </row>
    <row r="643" spans="5:15" s="3" customFormat="1">
      <c r="E643" s="37"/>
      <c r="O643" s="4"/>
    </row>
    <row r="644" spans="5:15" s="3" customFormat="1">
      <c r="E644" s="37"/>
      <c r="O644" s="4"/>
    </row>
    <row r="645" spans="5:15" s="3" customFormat="1">
      <c r="E645" s="37"/>
      <c r="O645" s="4"/>
    </row>
    <row r="646" spans="5:15" s="3" customFormat="1">
      <c r="E646" s="37"/>
      <c r="O646" s="4"/>
    </row>
    <row r="647" spans="5:15" s="3" customFormat="1">
      <c r="E647" s="37"/>
      <c r="O647" s="4"/>
    </row>
    <row r="648" spans="5:15" s="3" customFormat="1">
      <c r="E648" s="37"/>
      <c r="O648" s="4"/>
    </row>
    <row r="649" spans="5:15" s="3" customFormat="1">
      <c r="E649" s="37"/>
      <c r="O649" s="4"/>
    </row>
    <row r="650" spans="5:15" s="3" customFormat="1">
      <c r="E650" s="37"/>
      <c r="O650" s="4"/>
    </row>
    <row r="651" spans="5:15" s="3" customFormat="1">
      <c r="E651" s="37"/>
      <c r="O651" s="4"/>
    </row>
    <row r="652" spans="5:15" s="3" customFormat="1">
      <c r="E652" s="37"/>
      <c r="O652" s="4"/>
    </row>
    <row r="653" spans="5:15" s="3" customFormat="1">
      <c r="E653" s="37"/>
      <c r="O653" s="4"/>
    </row>
    <row r="654" spans="5:15" s="3" customFormat="1">
      <c r="E654" s="37"/>
      <c r="O654" s="4"/>
    </row>
    <row r="655" spans="5:15" s="3" customFormat="1">
      <c r="E655" s="37"/>
      <c r="O655" s="4"/>
    </row>
    <row r="656" spans="5:15" s="3" customFormat="1">
      <c r="E656" s="37"/>
      <c r="O656" s="4"/>
    </row>
    <row r="657" spans="5:15" s="3" customFormat="1">
      <c r="E657" s="37"/>
      <c r="O657" s="4"/>
    </row>
    <row r="658" spans="5:15" s="3" customFormat="1">
      <c r="E658" s="37"/>
      <c r="O658" s="4"/>
    </row>
    <row r="659" spans="5:15" s="3" customFormat="1">
      <c r="E659" s="37"/>
      <c r="O659" s="4"/>
    </row>
    <row r="660" spans="5:15" s="3" customFormat="1">
      <c r="E660" s="37"/>
      <c r="O660" s="4"/>
    </row>
    <row r="661" spans="5:15" s="3" customFormat="1">
      <c r="E661" s="37"/>
      <c r="O661" s="4"/>
    </row>
    <row r="662" spans="5:15" s="3" customFormat="1">
      <c r="E662" s="37"/>
      <c r="O662" s="4"/>
    </row>
    <row r="663" spans="5:15" s="3" customFormat="1">
      <c r="E663" s="37"/>
      <c r="O663" s="4"/>
    </row>
    <row r="664" spans="5:15" s="3" customFormat="1">
      <c r="E664" s="37"/>
      <c r="O664" s="4"/>
    </row>
    <row r="665" spans="5:15" s="3" customFormat="1">
      <c r="E665" s="37"/>
      <c r="O665" s="4"/>
    </row>
    <row r="666" spans="5:15" s="3" customFormat="1">
      <c r="E666" s="37"/>
      <c r="O666" s="4"/>
    </row>
    <row r="667" spans="5:15" s="3" customFormat="1">
      <c r="E667" s="37"/>
      <c r="O667" s="4"/>
    </row>
    <row r="668" spans="5:15" s="3" customFormat="1">
      <c r="E668" s="37"/>
      <c r="O668" s="4"/>
    </row>
    <row r="669" spans="5:15" s="3" customFormat="1">
      <c r="E669" s="37"/>
      <c r="O669" s="4"/>
    </row>
    <row r="670" spans="5:15" s="3" customFormat="1">
      <c r="E670" s="37"/>
      <c r="O670" s="4"/>
    </row>
    <row r="671" spans="5:15" s="3" customFormat="1">
      <c r="E671" s="37"/>
      <c r="O671" s="4"/>
    </row>
    <row r="672" spans="5:15" s="3" customFormat="1">
      <c r="E672" s="37"/>
      <c r="O672" s="4"/>
    </row>
    <row r="673" spans="5:15" s="3" customFormat="1">
      <c r="E673" s="37"/>
      <c r="O673" s="4"/>
    </row>
    <row r="674" spans="5:15" s="3" customFormat="1">
      <c r="E674" s="37"/>
      <c r="O674" s="4"/>
    </row>
    <row r="675" spans="5:15" s="3" customFormat="1">
      <c r="E675" s="37"/>
      <c r="O675" s="4"/>
    </row>
    <row r="676" spans="5:15" s="3" customFormat="1">
      <c r="E676" s="37"/>
      <c r="O676" s="4"/>
    </row>
    <row r="677" spans="5:15" s="3" customFormat="1">
      <c r="E677" s="37"/>
      <c r="O677" s="4"/>
    </row>
    <row r="678" spans="5:15" s="3" customFormat="1">
      <c r="E678" s="37"/>
      <c r="O678" s="4"/>
    </row>
    <row r="679" spans="5:15" s="3" customFormat="1">
      <c r="E679" s="37"/>
      <c r="O679" s="4"/>
    </row>
    <row r="680" spans="5:15" s="3" customFormat="1">
      <c r="E680" s="37"/>
      <c r="O680" s="4"/>
    </row>
    <row r="681" spans="5:15" s="3" customFormat="1">
      <c r="E681" s="37"/>
      <c r="O681" s="4"/>
    </row>
    <row r="682" spans="5:15" s="3" customFormat="1">
      <c r="E682" s="37"/>
      <c r="O682" s="4"/>
    </row>
    <row r="683" spans="5:15" s="3" customFormat="1">
      <c r="E683" s="37"/>
      <c r="O683" s="4"/>
    </row>
    <row r="684" spans="5:15" s="3" customFormat="1">
      <c r="E684" s="37"/>
      <c r="O684" s="4"/>
    </row>
    <row r="685" spans="5:15" s="3" customFormat="1">
      <c r="E685" s="37"/>
      <c r="O685" s="4"/>
    </row>
    <row r="686" spans="5:15" s="3" customFormat="1">
      <c r="E686" s="37"/>
      <c r="O686" s="4"/>
    </row>
    <row r="687" spans="5:15" s="3" customFormat="1">
      <c r="E687" s="37"/>
      <c r="O687" s="4"/>
    </row>
    <row r="688" spans="5:15" s="3" customFormat="1">
      <c r="E688" s="37"/>
      <c r="O688" s="4"/>
    </row>
    <row r="689" spans="5:15" s="3" customFormat="1">
      <c r="E689" s="37"/>
      <c r="O689" s="4"/>
    </row>
    <row r="690" spans="5:15" s="3" customFormat="1">
      <c r="E690" s="37"/>
      <c r="O690" s="4"/>
    </row>
    <row r="691" spans="5:15" s="3" customFormat="1">
      <c r="E691" s="37"/>
      <c r="O691" s="4"/>
    </row>
    <row r="692" spans="5:15" s="3" customFormat="1">
      <c r="E692" s="37"/>
      <c r="O692" s="4"/>
    </row>
    <row r="693" spans="5:15" s="3" customFormat="1">
      <c r="E693" s="37"/>
      <c r="O693" s="4"/>
    </row>
    <row r="694" spans="5:15" s="3" customFormat="1">
      <c r="E694" s="37"/>
      <c r="O694" s="4"/>
    </row>
    <row r="695" spans="5:15" s="3" customFormat="1">
      <c r="E695" s="37"/>
      <c r="O695" s="4"/>
    </row>
    <row r="696" spans="5:15" s="3" customFormat="1">
      <c r="E696" s="37"/>
      <c r="O696" s="4"/>
    </row>
    <row r="697" spans="5:15" s="3" customFormat="1">
      <c r="E697" s="37"/>
      <c r="O697" s="4"/>
    </row>
    <row r="698" spans="5:15" s="3" customFormat="1">
      <c r="E698" s="37"/>
      <c r="O698" s="4"/>
    </row>
    <row r="699" spans="5:15" s="3" customFormat="1">
      <c r="E699" s="37"/>
      <c r="O699" s="4"/>
    </row>
    <row r="700" spans="5:15" s="3" customFormat="1">
      <c r="E700" s="37"/>
      <c r="O700" s="4"/>
    </row>
    <row r="701" spans="5:15" s="3" customFormat="1">
      <c r="E701" s="37"/>
      <c r="O701" s="4"/>
    </row>
    <row r="702" spans="5:15" s="3" customFormat="1">
      <c r="E702" s="37"/>
      <c r="O702" s="4"/>
    </row>
    <row r="703" spans="5:15" s="3" customFormat="1">
      <c r="E703" s="37"/>
      <c r="O703" s="4"/>
    </row>
    <row r="704" spans="5:15" s="3" customFormat="1">
      <c r="E704" s="37"/>
      <c r="O704" s="4"/>
    </row>
    <row r="705" spans="5:15" s="3" customFormat="1">
      <c r="E705" s="37"/>
      <c r="O705" s="4"/>
    </row>
    <row r="706" spans="5:15" s="3" customFormat="1">
      <c r="E706" s="37"/>
      <c r="O706" s="4"/>
    </row>
    <row r="707" spans="5:15" s="3" customFormat="1">
      <c r="E707" s="37"/>
      <c r="O707" s="4"/>
    </row>
    <row r="708" spans="5:15" s="3" customFormat="1">
      <c r="E708" s="37"/>
      <c r="O708" s="4"/>
    </row>
    <row r="709" spans="5:15" s="3" customFormat="1">
      <c r="E709" s="37"/>
      <c r="O709" s="4"/>
    </row>
    <row r="710" spans="5:15" s="3" customFormat="1">
      <c r="E710" s="37"/>
      <c r="O710" s="4"/>
    </row>
    <row r="711" spans="5:15" s="3" customFormat="1">
      <c r="E711" s="37"/>
      <c r="O711" s="4"/>
    </row>
    <row r="712" spans="5:15" s="3" customFormat="1">
      <c r="E712" s="37"/>
      <c r="O712" s="4"/>
    </row>
    <row r="713" spans="5:15" s="3" customFormat="1">
      <c r="E713" s="37"/>
      <c r="O713" s="4"/>
    </row>
    <row r="714" spans="5:15" s="3" customFormat="1">
      <c r="E714" s="37"/>
      <c r="O714" s="4"/>
    </row>
    <row r="715" spans="5:15" s="3" customFormat="1">
      <c r="E715" s="37"/>
      <c r="O715" s="4"/>
    </row>
    <row r="716" spans="5:15" s="3" customFormat="1">
      <c r="E716" s="37"/>
      <c r="O716" s="4"/>
    </row>
    <row r="717" spans="5:15" s="3" customFormat="1">
      <c r="E717" s="37"/>
      <c r="O717" s="4"/>
    </row>
    <row r="718" spans="5:15" s="3" customFormat="1">
      <c r="E718" s="37"/>
      <c r="O718" s="4"/>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7030A0"/>
  </sheetPr>
  <dimension ref="B2:S43"/>
  <sheetViews>
    <sheetView topLeftCell="B2" workbookViewId="0">
      <selection activeCell="G13" sqref="G13"/>
    </sheetView>
  </sheetViews>
  <sheetFormatPr baseColWidth="10" defaultColWidth="11.42578125" defaultRowHeight="15"/>
  <cols>
    <col min="1" max="1" width="3.7109375" style="3" customWidth="1"/>
    <col min="2" max="2" width="6.7109375" style="3" customWidth="1"/>
    <col min="3" max="3" width="11.42578125" style="3" customWidth="1"/>
    <col min="4" max="4" width="29.7109375" style="3" customWidth="1"/>
    <col min="5" max="9" width="25.28515625" style="3" customWidth="1"/>
    <col min="10" max="11" width="11.42578125" style="3"/>
    <col min="12" max="12" width="4.5703125" style="3" customWidth="1"/>
    <col min="13" max="13" width="2.42578125" style="3" hidden="1" customWidth="1"/>
    <col min="14" max="16" width="11.42578125" style="3" hidden="1" customWidth="1"/>
    <col min="17" max="17" width="11.42578125" style="3"/>
    <col min="18" max="18" width="20.7109375" style="3" customWidth="1"/>
    <col min="19" max="19" width="20.85546875" style="3" customWidth="1"/>
    <col min="20" max="20" width="11.42578125" style="3"/>
    <col min="21" max="21" width="17.5703125" style="3" customWidth="1"/>
    <col min="22" max="16384" width="11.42578125" style="3"/>
  </cols>
  <sheetData>
    <row r="2" spans="2:19" ht="15.75" thickBot="1"/>
    <row r="3" spans="2:19">
      <c r="B3" s="96"/>
      <c r="C3" s="97"/>
      <c r="D3" s="97"/>
      <c r="E3" s="97"/>
      <c r="F3" s="97"/>
      <c r="G3" s="97"/>
      <c r="H3" s="97"/>
      <c r="I3" s="98"/>
    </row>
    <row r="4" spans="2:19">
      <c r="B4" s="595" t="s">
        <v>465</v>
      </c>
      <c r="C4" s="596"/>
      <c r="D4" s="596"/>
      <c r="E4" s="597" t="s">
        <v>466</v>
      </c>
      <c r="F4" s="597"/>
      <c r="G4" s="597"/>
      <c r="H4" s="597"/>
      <c r="I4" s="598"/>
      <c r="Q4" s="599" t="s">
        <v>467</v>
      </c>
      <c r="R4" s="599"/>
    </row>
    <row r="5" spans="2:19">
      <c r="B5" s="595"/>
      <c r="C5" s="596"/>
      <c r="D5" s="596"/>
      <c r="E5" s="597"/>
      <c r="F5" s="597"/>
      <c r="G5" s="597"/>
      <c r="H5" s="597"/>
      <c r="I5" s="598"/>
      <c r="Q5" s="599"/>
      <c r="R5" s="599"/>
    </row>
    <row r="6" spans="2:19">
      <c r="B6" s="595"/>
      <c r="C6" s="596"/>
      <c r="D6" s="596"/>
      <c r="E6" s="597"/>
      <c r="F6" s="597"/>
      <c r="G6" s="597"/>
      <c r="H6" s="597"/>
      <c r="I6" s="598"/>
      <c r="Q6" s="599"/>
      <c r="R6" s="599"/>
    </row>
    <row r="7" spans="2:19" ht="15.75" thickBot="1">
      <c r="B7" s="99"/>
      <c r="I7" s="100"/>
    </row>
    <row r="8" spans="2:19" ht="62.25" customHeight="1" thickBot="1">
      <c r="B8" s="600" t="s">
        <v>409</v>
      </c>
      <c r="C8" s="601"/>
      <c r="D8" s="43" t="s">
        <v>468</v>
      </c>
      <c r="E8" s="44">
        <v>5</v>
      </c>
      <c r="F8" s="44">
        <v>10</v>
      </c>
      <c r="G8" s="44">
        <v>15</v>
      </c>
      <c r="H8" s="44">
        <v>20</v>
      </c>
      <c r="I8" s="101">
        <v>25</v>
      </c>
      <c r="K8" s="602" t="s">
        <v>469</v>
      </c>
      <c r="L8" s="603"/>
      <c r="M8" s="603"/>
      <c r="N8" s="603"/>
      <c r="O8" s="603"/>
      <c r="P8" s="604"/>
      <c r="Q8" s="605" t="s">
        <v>470</v>
      </c>
      <c r="R8" s="605"/>
      <c r="S8" s="17" t="s">
        <v>471</v>
      </c>
    </row>
    <row r="9" spans="2:19" ht="62.25" customHeight="1" thickBot="1">
      <c r="B9" s="600"/>
      <c r="C9" s="601"/>
      <c r="D9" s="43" t="s">
        <v>472</v>
      </c>
      <c r="E9" s="45">
        <v>4</v>
      </c>
      <c r="F9" s="45">
        <v>8</v>
      </c>
      <c r="G9" s="44">
        <v>12</v>
      </c>
      <c r="H9" s="44">
        <v>16</v>
      </c>
      <c r="I9" s="101">
        <v>20</v>
      </c>
      <c r="K9" s="606" t="s">
        <v>473</v>
      </c>
      <c r="L9" s="607"/>
      <c r="M9" s="607"/>
      <c r="N9" s="607"/>
      <c r="O9" s="607"/>
      <c r="P9" s="607"/>
      <c r="Q9" s="608" t="s">
        <v>474</v>
      </c>
      <c r="R9" s="609"/>
      <c r="S9" s="17" t="s">
        <v>397</v>
      </c>
    </row>
    <row r="10" spans="2:19" ht="62.25" customHeight="1" thickBot="1">
      <c r="B10" s="600"/>
      <c r="C10" s="601"/>
      <c r="D10" s="43" t="s">
        <v>475</v>
      </c>
      <c r="E10" s="45">
        <v>3</v>
      </c>
      <c r="F10" s="45">
        <v>6</v>
      </c>
      <c r="G10" s="45">
        <v>9</v>
      </c>
      <c r="H10" s="44">
        <v>12</v>
      </c>
      <c r="I10" s="101">
        <v>15</v>
      </c>
      <c r="K10" s="610" t="s">
        <v>434</v>
      </c>
      <c r="L10" s="611"/>
      <c r="M10" s="611"/>
      <c r="N10" s="611"/>
      <c r="O10" s="611"/>
      <c r="P10" s="611"/>
      <c r="Q10" s="605" t="s">
        <v>476</v>
      </c>
      <c r="R10" s="605"/>
      <c r="S10" s="17" t="s">
        <v>477</v>
      </c>
    </row>
    <row r="11" spans="2:19" ht="62.25" customHeight="1">
      <c r="B11" s="600"/>
      <c r="C11" s="601"/>
      <c r="D11" s="43" t="s">
        <v>478</v>
      </c>
      <c r="E11" s="46">
        <v>2</v>
      </c>
      <c r="F11" s="45">
        <v>4</v>
      </c>
      <c r="G11" s="45">
        <v>6</v>
      </c>
      <c r="H11" s="44">
        <v>8</v>
      </c>
      <c r="I11" s="101">
        <v>10</v>
      </c>
      <c r="K11" s="612" t="s">
        <v>479</v>
      </c>
      <c r="L11" s="613"/>
      <c r="M11" s="613"/>
      <c r="N11" s="613"/>
      <c r="O11" s="613"/>
      <c r="P11" s="613"/>
      <c r="Q11" s="605" t="s">
        <v>396</v>
      </c>
      <c r="R11" s="462"/>
      <c r="S11" s="17" t="s">
        <v>396</v>
      </c>
    </row>
    <row r="12" spans="2:19" ht="62.25" customHeight="1">
      <c r="B12" s="600"/>
      <c r="C12" s="601"/>
      <c r="D12" s="43" t="s">
        <v>480</v>
      </c>
      <c r="E12" s="46">
        <v>1</v>
      </c>
      <c r="F12" s="46">
        <v>2</v>
      </c>
      <c r="G12" s="45">
        <v>3</v>
      </c>
      <c r="H12" s="44">
        <v>4</v>
      </c>
      <c r="I12" s="101">
        <v>5</v>
      </c>
    </row>
    <row r="13" spans="2:19" ht="62.25" customHeight="1" thickBot="1">
      <c r="B13" s="102"/>
      <c r="C13" s="593" t="s">
        <v>481</v>
      </c>
      <c r="D13" s="594"/>
      <c r="E13" s="103" t="s">
        <v>482</v>
      </c>
      <c r="F13" s="103" t="s">
        <v>483</v>
      </c>
      <c r="G13" s="103" t="s">
        <v>484</v>
      </c>
      <c r="H13" s="103" t="s">
        <v>485</v>
      </c>
      <c r="I13" s="104" t="s">
        <v>486</v>
      </c>
    </row>
    <row r="17" spans="4:6">
      <c r="D17" s="17"/>
      <c r="E17" s="17"/>
      <c r="F17" s="17"/>
    </row>
    <row r="18" spans="4:6" ht="15.75">
      <c r="D18" s="22" t="s">
        <v>487</v>
      </c>
      <c r="E18" s="105" t="s">
        <v>479</v>
      </c>
      <c r="F18" s="105">
        <v>1</v>
      </c>
    </row>
    <row r="19" spans="4:6">
      <c r="D19" s="22" t="s">
        <v>488</v>
      </c>
      <c r="E19" s="22" t="s">
        <v>479</v>
      </c>
      <c r="F19" s="22">
        <v>2</v>
      </c>
    </row>
    <row r="20" spans="4:6">
      <c r="D20" s="22" t="s">
        <v>489</v>
      </c>
      <c r="E20" s="22" t="s">
        <v>434</v>
      </c>
      <c r="F20" s="22">
        <v>2</v>
      </c>
    </row>
    <row r="21" spans="4:6">
      <c r="D21" s="22" t="s">
        <v>490</v>
      </c>
      <c r="E21" s="22" t="s">
        <v>491</v>
      </c>
      <c r="F21" s="22">
        <v>3</v>
      </c>
    </row>
    <row r="22" spans="4:6">
      <c r="D22" s="22" t="s">
        <v>492</v>
      </c>
      <c r="E22" s="22" t="s">
        <v>469</v>
      </c>
      <c r="F22" s="22">
        <v>4</v>
      </c>
    </row>
    <row r="23" spans="4:6">
      <c r="D23" s="22" t="s">
        <v>493</v>
      </c>
      <c r="E23" s="22" t="s">
        <v>479</v>
      </c>
      <c r="F23" s="22">
        <v>1</v>
      </c>
    </row>
    <row r="24" spans="4:6">
      <c r="D24" s="22" t="s">
        <v>494</v>
      </c>
      <c r="E24" s="22" t="s">
        <v>434</v>
      </c>
      <c r="F24" s="22">
        <v>2</v>
      </c>
    </row>
    <row r="25" spans="4:6">
      <c r="D25" s="22" t="s">
        <v>495</v>
      </c>
      <c r="E25" s="22" t="s">
        <v>434</v>
      </c>
      <c r="F25" s="22">
        <v>2</v>
      </c>
    </row>
    <row r="26" spans="4:6">
      <c r="D26" s="22" t="s">
        <v>496</v>
      </c>
      <c r="E26" s="22" t="s">
        <v>473</v>
      </c>
      <c r="F26" s="22">
        <v>3</v>
      </c>
    </row>
    <row r="27" spans="4:6">
      <c r="D27" s="22" t="s">
        <v>497</v>
      </c>
      <c r="E27" s="22" t="s">
        <v>469</v>
      </c>
      <c r="F27" s="22">
        <v>4</v>
      </c>
    </row>
    <row r="28" spans="4:6">
      <c r="D28" s="22" t="s">
        <v>498</v>
      </c>
      <c r="E28" s="22" t="s">
        <v>434</v>
      </c>
      <c r="F28" s="22">
        <v>2</v>
      </c>
    </row>
    <row r="29" spans="4:6">
      <c r="D29" s="22" t="s">
        <v>499</v>
      </c>
      <c r="E29" s="22" t="s">
        <v>434</v>
      </c>
      <c r="F29" s="22">
        <v>2</v>
      </c>
    </row>
    <row r="30" spans="4:6">
      <c r="D30" s="22" t="s">
        <v>500</v>
      </c>
      <c r="E30" s="22" t="s">
        <v>434</v>
      </c>
      <c r="F30" s="22">
        <v>2</v>
      </c>
    </row>
    <row r="31" spans="4:6">
      <c r="D31" s="22" t="s">
        <v>501</v>
      </c>
      <c r="E31" s="22" t="s">
        <v>473</v>
      </c>
      <c r="F31" s="22">
        <v>3</v>
      </c>
    </row>
    <row r="32" spans="4:6">
      <c r="D32" s="22" t="s">
        <v>502</v>
      </c>
      <c r="E32" s="22" t="s">
        <v>469</v>
      </c>
      <c r="F32" s="22">
        <v>4</v>
      </c>
    </row>
    <row r="33" spans="4:6">
      <c r="D33" s="22" t="s">
        <v>503</v>
      </c>
      <c r="E33" s="22" t="s">
        <v>434</v>
      </c>
      <c r="F33" s="22">
        <v>2</v>
      </c>
    </row>
    <row r="34" spans="4:6">
      <c r="D34" s="22" t="s">
        <v>504</v>
      </c>
      <c r="E34" s="22" t="s">
        <v>434</v>
      </c>
      <c r="F34" s="22">
        <v>2</v>
      </c>
    </row>
    <row r="35" spans="4:6">
      <c r="D35" s="22" t="s">
        <v>505</v>
      </c>
      <c r="E35" s="22" t="s">
        <v>473</v>
      </c>
      <c r="F35" s="22">
        <v>3</v>
      </c>
    </row>
    <row r="36" spans="4:6">
      <c r="D36" s="22" t="s">
        <v>506</v>
      </c>
      <c r="E36" s="22" t="s">
        <v>473</v>
      </c>
      <c r="F36" s="22">
        <v>3</v>
      </c>
    </row>
    <row r="37" spans="4:6">
      <c r="D37" s="22" t="s">
        <v>507</v>
      </c>
      <c r="E37" s="22" t="s">
        <v>469</v>
      </c>
      <c r="F37" s="22">
        <v>4</v>
      </c>
    </row>
    <row r="38" spans="4:6">
      <c r="D38" s="22" t="s">
        <v>508</v>
      </c>
      <c r="E38" s="22" t="s">
        <v>473</v>
      </c>
      <c r="F38" s="22">
        <v>3</v>
      </c>
    </row>
    <row r="39" spans="4:6">
      <c r="D39" s="22" t="s">
        <v>509</v>
      </c>
      <c r="E39" s="22" t="s">
        <v>473</v>
      </c>
      <c r="F39" s="22">
        <v>3</v>
      </c>
    </row>
    <row r="40" spans="4:6">
      <c r="D40" s="22" t="s">
        <v>510</v>
      </c>
      <c r="E40" s="22" t="s">
        <v>473</v>
      </c>
      <c r="F40" s="22">
        <v>3</v>
      </c>
    </row>
    <row r="41" spans="4:6">
      <c r="D41" s="22" t="s">
        <v>511</v>
      </c>
      <c r="E41" s="22" t="s">
        <v>473</v>
      </c>
      <c r="F41" s="22">
        <v>3</v>
      </c>
    </row>
    <row r="42" spans="4:6">
      <c r="D42" s="22" t="s">
        <v>512</v>
      </c>
      <c r="E42" s="22" t="s">
        <v>469</v>
      </c>
      <c r="F42" s="22">
        <v>4</v>
      </c>
    </row>
    <row r="43" spans="4:6">
      <c r="D43" s="17"/>
      <c r="E43" s="17"/>
      <c r="F43" s="17"/>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5" tint="0.39997558519241921"/>
  </sheetPr>
  <dimension ref="A1:JK59"/>
  <sheetViews>
    <sheetView zoomScale="80" zoomScaleNormal="80" workbookViewId="0">
      <selection activeCell="K30" sqref="K30"/>
    </sheetView>
  </sheetViews>
  <sheetFormatPr baseColWidth="10" defaultColWidth="11.42578125" defaultRowHeight="15"/>
  <cols>
    <col min="1" max="1" width="9" style="6" customWidth="1"/>
    <col min="2" max="2" width="35.85546875" style="6" customWidth="1"/>
    <col min="3" max="3" width="40.28515625" customWidth="1"/>
    <col min="4" max="4" width="16.85546875" style="81" customWidth="1"/>
    <col min="5" max="5" width="18.5703125" style="27" customWidth="1"/>
    <col min="6" max="6" width="18.28515625" style="27" bestFit="1" customWidth="1"/>
    <col min="7" max="7" width="18.28515625" bestFit="1" customWidth="1"/>
    <col min="8" max="8" width="51.5703125" customWidth="1"/>
    <col min="9" max="9" width="16.5703125" customWidth="1"/>
    <col min="10" max="10" width="14.28515625" customWidth="1"/>
    <col min="11" max="11" width="17.7109375" customWidth="1"/>
    <col min="12" max="12" width="15.28515625" customWidth="1"/>
    <col min="13" max="13" width="48.28515625" customWidth="1"/>
    <col min="14" max="169" width="11.42578125" style="3"/>
  </cols>
  <sheetData>
    <row r="1" spans="1:271" s="19" customFormat="1" ht="16.5" customHeight="1">
      <c r="A1" s="655"/>
      <c r="B1" s="656"/>
      <c r="C1" s="659"/>
      <c r="D1" s="659"/>
      <c r="E1" s="659"/>
      <c r="F1" s="659"/>
      <c r="G1" s="659"/>
      <c r="H1" s="659"/>
      <c r="I1" s="659"/>
      <c r="J1" s="660"/>
      <c r="K1" s="652"/>
      <c r="L1" s="652"/>
      <c r="M1" s="652"/>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657"/>
      <c r="B2" s="658"/>
      <c r="C2" s="661"/>
      <c r="D2" s="661"/>
      <c r="E2" s="661"/>
      <c r="F2" s="661"/>
      <c r="G2" s="661"/>
      <c r="H2" s="661"/>
      <c r="I2" s="661"/>
      <c r="J2" s="662"/>
      <c r="K2" s="652"/>
      <c r="L2" s="652"/>
      <c r="M2" s="652"/>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2"/>
      <c r="B3" s="2"/>
      <c r="C3" s="661"/>
      <c r="D3" s="661"/>
      <c r="E3" s="661"/>
      <c r="F3" s="661"/>
      <c r="G3" s="661"/>
      <c r="H3" s="661"/>
      <c r="I3" s="661"/>
      <c r="J3" s="662"/>
      <c r="K3" s="652"/>
      <c r="L3" s="652"/>
      <c r="M3" s="652"/>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1.25" customHeight="1">
      <c r="A4" s="653" t="s">
        <v>275</v>
      </c>
      <c r="B4" s="654"/>
      <c r="C4" s="666" t="s">
        <v>276</v>
      </c>
      <c r="D4" s="667"/>
      <c r="E4" s="667"/>
      <c r="F4" s="667"/>
      <c r="G4" s="667"/>
      <c r="H4" s="667"/>
      <c r="I4" s="667"/>
      <c r="J4" s="667"/>
      <c r="K4" s="667"/>
      <c r="L4" s="667"/>
      <c r="M4" s="668"/>
      <c r="N4" s="186"/>
      <c r="O4" s="186"/>
      <c r="P4" s="186"/>
      <c r="Q4" s="186"/>
      <c r="R4" s="186"/>
      <c r="S4" s="186"/>
      <c r="T4" s="186"/>
      <c r="U4" s="186"/>
      <c r="V4" s="186"/>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9.75" customHeight="1">
      <c r="A5" s="653" t="s">
        <v>277</v>
      </c>
      <c r="B5" s="654"/>
      <c r="C5" s="663" t="s">
        <v>513</v>
      </c>
      <c r="D5" s="664"/>
      <c r="E5" s="664"/>
      <c r="F5" s="664"/>
      <c r="G5" s="664"/>
      <c r="H5" s="664"/>
      <c r="I5" s="664"/>
      <c r="J5" s="664"/>
      <c r="K5" s="664"/>
      <c r="L5" s="664"/>
      <c r="M5" s="665"/>
      <c r="N5" s="185"/>
      <c r="O5" s="185"/>
      <c r="P5" s="185"/>
      <c r="Q5" s="185"/>
      <c r="R5" s="185"/>
      <c r="S5" s="185"/>
      <c r="T5" s="185"/>
      <c r="U5" s="185"/>
      <c r="V5" s="185"/>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32.25" customHeight="1" thickBot="1">
      <c r="A6" s="675" t="s">
        <v>279</v>
      </c>
      <c r="B6" s="676"/>
      <c r="C6" s="677" t="s">
        <v>514</v>
      </c>
      <c r="D6" s="677"/>
      <c r="E6" s="677"/>
      <c r="F6" s="677"/>
      <c r="G6" s="678"/>
      <c r="H6" s="1"/>
      <c r="I6" s="1"/>
      <c r="J6" s="1"/>
      <c r="K6" s="1"/>
      <c r="L6" s="1"/>
      <c r="M6" s="1"/>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4" customFormat="1" ht="40.5" customHeight="1" thickBot="1">
      <c r="A7" s="679" t="s">
        <v>515</v>
      </c>
      <c r="B7" s="680"/>
      <c r="C7" s="681"/>
      <c r="D7" s="682" t="s">
        <v>516</v>
      </c>
      <c r="E7" s="682"/>
      <c r="F7" s="682"/>
      <c r="G7" s="683" t="s">
        <v>517</v>
      </c>
      <c r="H7" s="669" t="s">
        <v>518</v>
      </c>
      <c r="I7" s="671" t="s">
        <v>519</v>
      </c>
      <c r="J7" s="672"/>
      <c r="K7" s="671" t="s">
        <v>520</v>
      </c>
      <c r="L7" s="672"/>
      <c r="M7" s="673" t="s">
        <v>521</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5" customFormat="1" ht="108" customHeight="1" thickTop="1" thickBot="1">
      <c r="A8" s="187" t="s">
        <v>41</v>
      </c>
      <c r="B8" s="33" t="s">
        <v>217</v>
      </c>
      <c r="C8" s="34" t="s">
        <v>219</v>
      </c>
      <c r="D8" s="28" t="s">
        <v>229</v>
      </c>
      <c r="E8" s="28" t="s">
        <v>522</v>
      </c>
      <c r="F8" s="28" t="s">
        <v>523</v>
      </c>
      <c r="G8" s="684"/>
      <c r="H8" s="670"/>
      <c r="I8" s="29" t="s">
        <v>524</v>
      </c>
      <c r="J8" s="29" t="s">
        <v>525</v>
      </c>
      <c r="K8" s="29" t="s">
        <v>526</v>
      </c>
      <c r="L8" s="29" t="s">
        <v>527</v>
      </c>
      <c r="M8" s="674"/>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6" customFormat="1" ht="15" customHeight="1" thickTop="1" thickBot="1">
      <c r="A9" s="166"/>
      <c r="B9" s="167"/>
      <c r="C9" s="167"/>
      <c r="D9" s="167"/>
      <c r="E9" s="167"/>
      <c r="F9" s="167"/>
      <c r="G9" s="167"/>
      <c r="H9" s="188"/>
      <c r="I9" s="188"/>
      <c r="J9" s="188"/>
      <c r="K9" s="188"/>
      <c r="L9" s="188"/>
      <c r="M9" s="18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6" customFormat="1" ht="13.5" customHeight="1">
      <c r="A10" s="631">
        <f>'7. Mapa Final'!A10</f>
        <v>1</v>
      </c>
      <c r="B10" s="631" t="str">
        <f>'7. Mapa Final'!B10</f>
        <v xml:space="preserve">El Sistema Integrado de Gestión (SIGCMA) no aporte  al mejoramiento institucional. </v>
      </c>
      <c r="C10" s="631" t="str">
        <f>'7. Mapa Final'!C10</f>
        <v>Que  la implementación de los sistemas  de gestión no cumpla con sus objetivos al no  contribuir con el mejoramiento institucional y no logre  la eficacia, la eficiencia, la efectividad y  transparencia  de los procesos.</v>
      </c>
      <c r="D10" s="634" t="str">
        <f>'7. Mapa Final'!J10</f>
        <v>Muy Baja - 1</v>
      </c>
      <c r="E10" s="638" t="str">
        <f>'7. Mapa Final'!K10</f>
        <v>Leve - 1</v>
      </c>
      <c r="F10" s="622" t="str">
        <f>'7. Mapa Final'!M10</f>
        <v>Bajo - 1</v>
      </c>
      <c r="G10" s="446" t="s">
        <v>396</v>
      </c>
      <c r="H10" s="625"/>
      <c r="I10" s="628"/>
      <c r="J10" s="614" t="s">
        <v>7</v>
      </c>
      <c r="K10" s="616">
        <v>45658</v>
      </c>
      <c r="L10" s="616">
        <v>45747</v>
      </c>
      <c r="M10" s="619" t="s">
        <v>528</v>
      </c>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row>
    <row r="11" spans="1:271" s="26" customFormat="1" ht="13.5" customHeight="1">
      <c r="A11" s="632"/>
      <c r="B11" s="632"/>
      <c r="C11" s="632"/>
      <c r="D11" s="635"/>
      <c r="E11" s="639"/>
      <c r="F11" s="623"/>
      <c r="G11" s="446"/>
      <c r="H11" s="626"/>
      <c r="I11" s="629"/>
      <c r="J11" s="615"/>
      <c r="K11" s="617"/>
      <c r="L11" s="617"/>
      <c r="M11" s="620"/>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row>
    <row r="12" spans="1:271" s="26" customFormat="1" ht="13.5" customHeight="1">
      <c r="A12" s="632"/>
      <c r="B12" s="632"/>
      <c r="C12" s="632"/>
      <c r="D12" s="635"/>
      <c r="E12" s="639"/>
      <c r="F12" s="623"/>
      <c r="G12" s="446"/>
      <c r="H12" s="626"/>
      <c r="I12" s="629"/>
      <c r="J12" s="615"/>
      <c r="K12" s="617"/>
      <c r="L12" s="617"/>
      <c r="M12" s="620"/>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row>
    <row r="13" spans="1:271" s="26" customFormat="1" ht="13.5" customHeight="1">
      <c r="A13" s="632"/>
      <c r="B13" s="632"/>
      <c r="C13" s="632"/>
      <c r="D13" s="635"/>
      <c r="E13" s="639"/>
      <c r="F13" s="623"/>
      <c r="G13" s="446"/>
      <c r="H13" s="626"/>
      <c r="I13" s="629"/>
      <c r="J13" s="615"/>
      <c r="K13" s="617"/>
      <c r="L13" s="617"/>
      <c r="M13" s="620"/>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row>
    <row r="14" spans="1:271" s="26" customFormat="1" ht="13.5" customHeight="1">
      <c r="A14" s="632"/>
      <c r="B14" s="632"/>
      <c r="C14" s="632"/>
      <c r="D14" s="635"/>
      <c r="E14" s="639"/>
      <c r="F14" s="623"/>
      <c r="G14" s="446"/>
      <c r="H14" s="626"/>
      <c r="I14" s="629"/>
      <c r="J14" s="615"/>
      <c r="K14" s="617"/>
      <c r="L14" s="617"/>
      <c r="M14" s="620"/>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row>
    <row r="15" spans="1:271" s="26" customFormat="1" ht="13.5" customHeight="1">
      <c r="A15" s="632"/>
      <c r="B15" s="632"/>
      <c r="C15" s="632"/>
      <c r="D15" s="635"/>
      <c r="E15" s="639"/>
      <c r="F15" s="623"/>
      <c r="G15" s="446"/>
      <c r="H15" s="626"/>
      <c r="I15" s="629"/>
      <c r="J15" s="615"/>
      <c r="K15" s="617"/>
      <c r="L15" s="617"/>
      <c r="M15" s="620"/>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row>
    <row r="16" spans="1:271" s="26" customFormat="1" ht="13.5" customHeight="1">
      <c r="A16" s="632"/>
      <c r="B16" s="632"/>
      <c r="C16" s="632"/>
      <c r="D16" s="635"/>
      <c r="E16" s="639"/>
      <c r="F16" s="623"/>
      <c r="G16" s="446"/>
      <c r="H16" s="626"/>
      <c r="I16" s="629"/>
      <c r="J16" s="615"/>
      <c r="K16" s="617"/>
      <c r="L16" s="617"/>
      <c r="M16" s="620"/>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row>
    <row r="17" spans="1:169" s="26" customFormat="1" ht="13.5" customHeight="1">
      <c r="A17" s="632"/>
      <c r="B17" s="632"/>
      <c r="C17" s="632"/>
      <c r="D17" s="636"/>
      <c r="E17" s="640"/>
      <c r="F17" s="623"/>
      <c r="G17" s="446"/>
      <c r="H17" s="626"/>
      <c r="I17" s="629"/>
      <c r="J17" s="615"/>
      <c r="K17" s="617"/>
      <c r="L17" s="617"/>
      <c r="M17" s="620"/>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row>
    <row r="18" spans="1:169" s="26" customFormat="1" ht="21.75" customHeight="1">
      <c r="A18" s="632"/>
      <c r="B18" s="632"/>
      <c r="C18" s="632"/>
      <c r="D18" s="636"/>
      <c r="E18" s="640"/>
      <c r="F18" s="623"/>
      <c r="G18" s="446"/>
      <c r="H18" s="626"/>
      <c r="I18" s="629"/>
      <c r="J18" s="615"/>
      <c r="K18" s="617"/>
      <c r="L18" s="617"/>
      <c r="M18" s="620"/>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row>
    <row r="19" spans="1:169" s="26" customFormat="1" ht="21.75" customHeight="1" thickBot="1">
      <c r="A19" s="633"/>
      <c r="B19" s="633"/>
      <c r="C19" s="633"/>
      <c r="D19" s="637"/>
      <c r="E19" s="641"/>
      <c r="F19" s="624"/>
      <c r="G19" s="551"/>
      <c r="H19" s="627"/>
      <c r="I19" s="630"/>
      <c r="J19" s="615"/>
      <c r="K19" s="617"/>
      <c r="L19" s="617"/>
      <c r="M19" s="621"/>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row>
    <row r="20" spans="1:169" s="26" customFormat="1" ht="13.5" customHeight="1">
      <c r="A20" s="631">
        <f>'7. Mapa Final'!A20</f>
        <v>2</v>
      </c>
      <c r="B20" s="631" t="str">
        <f>'7. Mapa Final'!B20</f>
        <v>Las auditorias internas del SIGCMA  no contribuyan al mejoramiento del sistema integrado.</v>
      </c>
      <c r="C20" s="631" t="str">
        <f>'7. Mapa Final'!C20</f>
        <v>Cuando  en la preparación y presentación de resultados de la auditoria interna del SIGCMA se  emiten informes y/o  conceptos inexactos con los requisitos de las normas aplicables, inoportunos, no confiables,  sin utilidad,  sin objetividad..</v>
      </c>
      <c r="D20" s="634" t="str">
        <f>'7. Mapa Final'!J20</f>
        <v>Muy Baja - 1</v>
      </c>
      <c r="E20" s="638" t="str">
        <f>'7. Mapa Final'!K20</f>
        <v>Leve - 1</v>
      </c>
      <c r="F20" s="622" t="str">
        <f>'7. Mapa Final'!M20</f>
        <v>Bajo - 1</v>
      </c>
      <c r="G20" s="446" t="s">
        <v>396</v>
      </c>
      <c r="H20" s="32"/>
      <c r="I20" s="628"/>
      <c r="J20" s="614" t="s">
        <v>7</v>
      </c>
      <c r="K20" s="616">
        <v>45658</v>
      </c>
      <c r="L20" s="616">
        <v>45747</v>
      </c>
      <c r="M20" s="619" t="s">
        <v>529</v>
      </c>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row>
    <row r="21" spans="1:169" s="26" customFormat="1" ht="13.5" customHeight="1">
      <c r="A21" s="632"/>
      <c r="B21" s="632"/>
      <c r="C21" s="632"/>
      <c r="D21" s="635"/>
      <c r="E21" s="639"/>
      <c r="F21" s="623"/>
      <c r="G21" s="446"/>
      <c r="H21" s="646"/>
      <c r="I21" s="629"/>
      <c r="J21" s="615"/>
      <c r="K21" s="617"/>
      <c r="L21" s="617"/>
      <c r="M21" s="650"/>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row>
    <row r="22" spans="1:169" s="26" customFormat="1" ht="13.5" customHeight="1">
      <c r="A22" s="632"/>
      <c r="B22" s="632"/>
      <c r="C22" s="632"/>
      <c r="D22" s="635"/>
      <c r="E22" s="639"/>
      <c r="F22" s="623"/>
      <c r="G22" s="446"/>
      <c r="H22" s="646"/>
      <c r="I22" s="629"/>
      <c r="J22" s="615"/>
      <c r="K22" s="617"/>
      <c r="L22" s="617"/>
      <c r="M22" s="650"/>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row>
    <row r="23" spans="1:169" s="26" customFormat="1" ht="13.5" customHeight="1">
      <c r="A23" s="632"/>
      <c r="B23" s="632"/>
      <c r="C23" s="632"/>
      <c r="D23" s="635"/>
      <c r="E23" s="639"/>
      <c r="F23" s="623"/>
      <c r="G23" s="446"/>
      <c r="H23" s="646"/>
      <c r="I23" s="629"/>
      <c r="J23" s="615"/>
      <c r="K23" s="617"/>
      <c r="L23" s="617"/>
      <c r="M23" s="650"/>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row>
    <row r="24" spans="1:169" s="26" customFormat="1" ht="13.5" customHeight="1">
      <c r="A24" s="632"/>
      <c r="B24" s="632"/>
      <c r="C24" s="632"/>
      <c r="D24" s="635"/>
      <c r="E24" s="639"/>
      <c r="F24" s="623"/>
      <c r="G24" s="446"/>
      <c r="H24" s="646"/>
      <c r="I24" s="629"/>
      <c r="J24" s="615"/>
      <c r="K24" s="617"/>
      <c r="L24" s="617"/>
      <c r="M24" s="650"/>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row>
    <row r="25" spans="1:169" s="26" customFormat="1" ht="13.5" customHeight="1">
      <c r="A25" s="632"/>
      <c r="B25" s="632"/>
      <c r="C25" s="632"/>
      <c r="D25" s="635"/>
      <c r="E25" s="639"/>
      <c r="F25" s="623"/>
      <c r="G25" s="446"/>
      <c r="H25" s="646"/>
      <c r="I25" s="629"/>
      <c r="J25" s="615"/>
      <c r="K25" s="617"/>
      <c r="L25" s="617"/>
      <c r="M25" s="650"/>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row>
    <row r="26" spans="1:169" s="26" customFormat="1" ht="13.5" customHeight="1">
      <c r="A26" s="632"/>
      <c r="B26" s="632"/>
      <c r="C26" s="632"/>
      <c r="D26" s="635"/>
      <c r="E26" s="639"/>
      <c r="F26" s="623"/>
      <c r="G26" s="446"/>
      <c r="H26" s="646"/>
      <c r="I26" s="629"/>
      <c r="J26" s="615"/>
      <c r="K26" s="617"/>
      <c r="L26" s="617"/>
      <c r="M26" s="650"/>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row>
    <row r="27" spans="1:169" s="26" customFormat="1" ht="13.5" customHeight="1">
      <c r="A27" s="632"/>
      <c r="B27" s="632"/>
      <c r="C27" s="632"/>
      <c r="D27" s="636"/>
      <c r="E27" s="640"/>
      <c r="F27" s="623"/>
      <c r="G27" s="446"/>
      <c r="H27" s="646"/>
      <c r="I27" s="629"/>
      <c r="J27" s="615"/>
      <c r="K27" s="617"/>
      <c r="L27" s="617"/>
      <c r="M27" s="650"/>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row>
    <row r="28" spans="1:169" s="26" customFormat="1" ht="21.75" customHeight="1">
      <c r="A28" s="632"/>
      <c r="B28" s="632"/>
      <c r="C28" s="632"/>
      <c r="D28" s="636"/>
      <c r="E28" s="640"/>
      <c r="F28" s="623"/>
      <c r="G28" s="446"/>
      <c r="H28" s="646"/>
      <c r="I28" s="629"/>
      <c r="J28" s="615"/>
      <c r="K28" s="617"/>
      <c r="L28" s="617"/>
      <c r="M28" s="650"/>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row>
    <row r="29" spans="1:169" s="26" customFormat="1" ht="21.75" customHeight="1" thickBot="1">
      <c r="A29" s="633"/>
      <c r="B29" s="633"/>
      <c r="C29" s="633"/>
      <c r="D29" s="637"/>
      <c r="E29" s="641"/>
      <c r="F29" s="624"/>
      <c r="G29" s="551"/>
      <c r="H29" s="647"/>
      <c r="I29" s="630"/>
      <c r="J29" s="615"/>
      <c r="K29" s="617"/>
      <c r="L29" s="617"/>
      <c r="M29" s="651"/>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row>
    <row r="30" spans="1:169" s="26" customFormat="1" ht="12.75">
      <c r="A30" s="631">
        <f>'7. Mapa Final'!A30</f>
        <v>3</v>
      </c>
      <c r="B30" s="631" t="str">
        <f>'7. Mapa Final'!B30</f>
        <v xml:space="preserve">Desactualización de los documentos del sistema </v>
      </c>
      <c r="C30" s="631" t="str">
        <f>'7. Mapa Final'!C30</f>
        <v xml:space="preserve">Se usen o se mantengan publicados  documentos desactualizados, no vigentes o no controlados </v>
      </c>
      <c r="D30" s="634" t="str">
        <f>'7. Mapa Final'!J30</f>
        <v>Muy Baja - 1</v>
      </c>
      <c r="E30" s="638" t="str">
        <f>'7. Mapa Final'!K30</f>
        <v>Leve - 1</v>
      </c>
      <c r="F30" s="622" t="str">
        <f>'7. Mapa Final'!M30</f>
        <v>Bajo - 1</v>
      </c>
      <c r="G30" s="446" t="s">
        <v>396</v>
      </c>
      <c r="H30" s="642"/>
      <c r="I30" s="628"/>
      <c r="J30" s="614" t="s">
        <v>7</v>
      </c>
      <c r="K30" s="616">
        <v>45658</v>
      </c>
      <c r="L30" s="616">
        <v>45747</v>
      </c>
      <c r="M30" s="619" t="s">
        <v>530</v>
      </c>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row>
    <row r="31" spans="1:169" s="26" customFormat="1" ht="12.75" customHeight="1">
      <c r="A31" s="632"/>
      <c r="B31" s="632"/>
      <c r="C31" s="632"/>
      <c r="D31" s="635"/>
      <c r="E31" s="639"/>
      <c r="F31" s="623"/>
      <c r="G31" s="446"/>
      <c r="H31" s="643"/>
      <c r="I31" s="629"/>
      <c r="J31" s="615"/>
      <c r="K31" s="617"/>
      <c r="L31" s="617"/>
      <c r="M31" s="620"/>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row>
    <row r="32" spans="1:169" s="26" customFormat="1" ht="12.75" customHeight="1">
      <c r="A32" s="632"/>
      <c r="B32" s="632"/>
      <c r="C32" s="632"/>
      <c r="D32" s="635"/>
      <c r="E32" s="639"/>
      <c r="F32" s="623"/>
      <c r="G32" s="446"/>
      <c r="H32" s="643"/>
      <c r="I32" s="629"/>
      <c r="J32" s="615"/>
      <c r="K32" s="617"/>
      <c r="L32" s="617"/>
      <c r="M32" s="620"/>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row>
    <row r="33" spans="1:169" s="26" customFormat="1" ht="12.75" customHeight="1">
      <c r="A33" s="632"/>
      <c r="B33" s="632"/>
      <c r="C33" s="632"/>
      <c r="D33" s="635"/>
      <c r="E33" s="639"/>
      <c r="F33" s="623"/>
      <c r="G33" s="446"/>
      <c r="H33" s="643"/>
      <c r="I33" s="629"/>
      <c r="J33" s="615"/>
      <c r="K33" s="617"/>
      <c r="L33" s="617"/>
      <c r="M33" s="620"/>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row>
    <row r="34" spans="1:169" s="26" customFormat="1" ht="13.5" customHeight="1">
      <c r="A34" s="632"/>
      <c r="B34" s="632"/>
      <c r="C34" s="632"/>
      <c r="D34" s="635"/>
      <c r="E34" s="639"/>
      <c r="F34" s="623"/>
      <c r="G34" s="446"/>
      <c r="H34" s="643"/>
      <c r="I34" s="629"/>
      <c r="J34" s="615"/>
      <c r="K34" s="617"/>
      <c r="L34" s="617"/>
      <c r="M34" s="620"/>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row>
    <row r="35" spans="1:169">
      <c r="A35" s="632"/>
      <c r="B35" s="632"/>
      <c r="C35" s="632"/>
      <c r="D35" s="635"/>
      <c r="E35" s="639"/>
      <c r="F35" s="623"/>
      <c r="G35" s="446"/>
      <c r="H35" s="643"/>
      <c r="I35" s="629"/>
      <c r="J35" s="615"/>
      <c r="K35" s="617"/>
      <c r="L35" s="617"/>
      <c r="M35" s="620"/>
      <c r="N35" s="32"/>
      <c r="O35" s="32"/>
    </row>
    <row r="36" spans="1:169">
      <c r="A36" s="632"/>
      <c r="B36" s="632"/>
      <c r="C36" s="632"/>
      <c r="D36" s="635"/>
      <c r="E36" s="639"/>
      <c r="F36" s="623"/>
      <c r="G36" s="446"/>
      <c r="H36" s="643"/>
      <c r="I36" s="629"/>
      <c r="J36" s="615"/>
      <c r="K36" s="617"/>
      <c r="L36" s="617"/>
      <c r="M36" s="620"/>
      <c r="N36" s="32"/>
      <c r="O36" s="32"/>
    </row>
    <row r="37" spans="1:169">
      <c r="A37" s="632"/>
      <c r="B37" s="632"/>
      <c r="C37" s="632"/>
      <c r="D37" s="636"/>
      <c r="E37" s="640"/>
      <c r="F37" s="623"/>
      <c r="G37" s="446"/>
      <c r="H37" s="643"/>
      <c r="I37" s="629"/>
      <c r="J37" s="615"/>
      <c r="K37" s="617"/>
      <c r="L37" s="617"/>
      <c r="M37" s="620"/>
      <c r="N37" s="32"/>
      <c r="O37" s="32"/>
    </row>
    <row r="38" spans="1:169">
      <c r="A38" s="632"/>
      <c r="B38" s="632"/>
      <c r="C38" s="632"/>
      <c r="D38" s="636"/>
      <c r="E38" s="640"/>
      <c r="F38" s="623"/>
      <c r="G38" s="446"/>
      <c r="H38" s="643"/>
      <c r="I38" s="629"/>
      <c r="J38" s="615"/>
      <c r="K38" s="617"/>
      <c r="L38" s="617"/>
      <c r="M38" s="620"/>
      <c r="N38" s="32"/>
      <c r="O38" s="32"/>
    </row>
    <row r="39" spans="1:169" ht="15.75" thickBot="1">
      <c r="A39" s="633"/>
      <c r="B39" s="633"/>
      <c r="C39" s="633"/>
      <c r="D39" s="637"/>
      <c r="E39" s="641"/>
      <c r="F39" s="624"/>
      <c r="G39" s="551"/>
      <c r="H39" s="644"/>
      <c r="I39" s="630"/>
      <c r="J39" s="615"/>
      <c r="K39" s="617"/>
      <c r="L39" s="617"/>
      <c r="M39" s="621"/>
      <c r="N39" s="32"/>
      <c r="O39" s="32"/>
    </row>
    <row r="40" spans="1:169">
      <c r="A40" s="631">
        <f>'7. Mapa Final'!A40</f>
        <v>4</v>
      </c>
      <c r="B40" s="631" t="str">
        <f>'7. Mapa Final'!B40</f>
        <v>Corrupción</v>
      </c>
      <c r="C40" s="631" t="str">
        <f>'7. Mapa Final'!C40</f>
        <v>Posibilidad de actos indebidos de  los servidores judiciales debido a  la carencia en transparencia, ética y valores</v>
      </c>
      <c r="D40" s="634" t="str">
        <f>'7. Mapa Final'!J40</f>
        <v>Muy Baja - 1</v>
      </c>
      <c r="E40" s="638" t="str">
        <f>'7. Mapa Final'!K40</f>
        <v>Mayor - 4</v>
      </c>
      <c r="F40" s="622" t="str">
        <f>'7. Mapa Final'!M40</f>
        <v>Alto  - 4</v>
      </c>
      <c r="G40" s="446" t="s">
        <v>397</v>
      </c>
      <c r="H40" s="645" t="s">
        <v>531</v>
      </c>
      <c r="I40" s="628"/>
      <c r="J40" s="614" t="s">
        <v>7</v>
      </c>
      <c r="K40" s="616">
        <v>45658</v>
      </c>
      <c r="L40" s="616">
        <v>45747</v>
      </c>
      <c r="M40" s="618" t="s">
        <v>532</v>
      </c>
      <c r="N40" s="32"/>
      <c r="O40" s="32"/>
    </row>
    <row r="41" spans="1:169">
      <c r="A41" s="632"/>
      <c r="B41" s="632"/>
      <c r="C41" s="632"/>
      <c r="D41" s="635"/>
      <c r="E41" s="639"/>
      <c r="F41" s="623"/>
      <c r="G41" s="446"/>
      <c r="H41" s="617"/>
      <c r="I41" s="629"/>
      <c r="J41" s="615"/>
      <c r="K41" s="617"/>
      <c r="L41" s="617"/>
      <c r="M41" s="618"/>
      <c r="N41" s="32"/>
      <c r="O41" s="32"/>
    </row>
    <row r="42" spans="1:169">
      <c r="A42" s="632"/>
      <c r="B42" s="632"/>
      <c r="C42" s="632"/>
      <c r="D42" s="635"/>
      <c r="E42" s="639"/>
      <c r="F42" s="623"/>
      <c r="G42" s="446"/>
      <c r="H42" s="617"/>
      <c r="I42" s="629"/>
      <c r="J42" s="615"/>
      <c r="K42" s="617"/>
      <c r="L42" s="617"/>
      <c r="M42" s="618"/>
      <c r="N42" s="32"/>
      <c r="O42" s="32"/>
    </row>
    <row r="43" spans="1:169">
      <c r="A43" s="632"/>
      <c r="B43" s="632"/>
      <c r="C43" s="632"/>
      <c r="D43" s="635"/>
      <c r="E43" s="639"/>
      <c r="F43" s="623"/>
      <c r="G43" s="446"/>
      <c r="H43" s="617"/>
      <c r="I43" s="629"/>
      <c r="J43" s="615"/>
      <c r="K43" s="617"/>
      <c r="L43" s="617"/>
      <c r="M43" s="618"/>
      <c r="N43" s="32"/>
      <c r="O43" s="32"/>
    </row>
    <row r="44" spans="1:169">
      <c r="A44" s="632"/>
      <c r="B44" s="632"/>
      <c r="C44" s="632"/>
      <c r="D44" s="635"/>
      <c r="E44" s="639"/>
      <c r="F44" s="623"/>
      <c r="G44" s="446"/>
      <c r="H44" s="617"/>
      <c r="I44" s="629"/>
      <c r="J44" s="615"/>
      <c r="K44" s="617"/>
      <c r="L44" s="617"/>
      <c r="M44" s="618"/>
      <c r="N44" s="32"/>
      <c r="O44" s="32"/>
    </row>
    <row r="45" spans="1:169">
      <c r="A45" s="632"/>
      <c r="B45" s="632"/>
      <c r="C45" s="632"/>
      <c r="D45" s="635"/>
      <c r="E45" s="639"/>
      <c r="F45" s="623"/>
      <c r="G45" s="446"/>
      <c r="H45" s="617"/>
      <c r="I45" s="629"/>
      <c r="J45" s="615"/>
      <c r="K45" s="617"/>
      <c r="L45" s="617"/>
      <c r="M45" s="618"/>
      <c r="N45" s="32"/>
      <c r="O45" s="32"/>
    </row>
    <row r="46" spans="1:169">
      <c r="A46" s="632"/>
      <c r="B46" s="632"/>
      <c r="C46" s="632"/>
      <c r="D46" s="635"/>
      <c r="E46" s="639"/>
      <c r="F46" s="623"/>
      <c r="G46" s="446"/>
      <c r="H46" s="617"/>
      <c r="I46" s="629"/>
      <c r="J46" s="615"/>
      <c r="K46" s="617"/>
      <c r="L46" s="617"/>
      <c r="M46" s="618"/>
      <c r="N46" s="32"/>
      <c r="O46" s="32"/>
    </row>
    <row r="47" spans="1:169">
      <c r="A47" s="632"/>
      <c r="B47" s="632"/>
      <c r="C47" s="632"/>
      <c r="D47" s="636"/>
      <c r="E47" s="640"/>
      <c r="F47" s="623"/>
      <c r="G47" s="446"/>
      <c r="H47" s="617"/>
      <c r="I47" s="629"/>
      <c r="J47" s="615"/>
      <c r="K47" s="617"/>
      <c r="L47" s="617"/>
      <c r="M47" s="618"/>
      <c r="N47" s="32"/>
      <c r="O47" s="32"/>
    </row>
    <row r="48" spans="1:169">
      <c r="A48" s="632"/>
      <c r="B48" s="632"/>
      <c r="C48" s="632"/>
      <c r="D48" s="636"/>
      <c r="E48" s="640"/>
      <c r="F48" s="623"/>
      <c r="G48" s="446"/>
      <c r="H48" s="617"/>
      <c r="I48" s="629"/>
      <c r="J48" s="615"/>
      <c r="K48" s="617"/>
      <c r="L48" s="617"/>
      <c r="M48" s="618"/>
      <c r="N48" s="32"/>
      <c r="O48" s="32"/>
    </row>
    <row r="49" spans="1:169" ht="15.75" thickBot="1">
      <c r="A49" s="633"/>
      <c r="B49" s="633"/>
      <c r="C49" s="633"/>
      <c r="D49" s="637"/>
      <c r="E49" s="641"/>
      <c r="F49" s="624"/>
      <c r="G49" s="551"/>
      <c r="H49" s="617"/>
      <c r="I49" s="630"/>
      <c r="J49" s="615"/>
      <c r="K49" s="617"/>
      <c r="L49" s="617"/>
      <c r="M49" s="618"/>
      <c r="N49" s="32"/>
      <c r="O49" s="32"/>
    </row>
    <row r="50" spans="1:169" s="26" customFormat="1" ht="12.75" customHeight="1">
      <c r="A50" s="631">
        <f>'7. Mapa Final'!A50</f>
        <v>5</v>
      </c>
      <c r="B50" s="631" t="str">
        <f>'7. Mapa Final'!B50</f>
        <v xml:space="preserve">Ofrecer, prometer, entregar, aceptar o solicitar una ventaja indebida para preparar o presentar Informes con datos inexactos, inoportunos y no confiables en el ejercicio de la Auditoría Interna  que permita favorecer intereses personales o de terceros.
</v>
      </c>
      <c r="C50" s="631" t="str">
        <f>'7. Mapa Final'!C50</f>
        <v>Posibilidad que en la preparación y presentación de resultados de monitoreo y evaluación, intencionalmente se emitan informes con resultados inexactos, inoportunos, no confiables,  sin utilidad,  sin objetividad en el ejercicio de la Auditoría Interna que obedezcan a intereses particulares y no institucionales.</v>
      </c>
      <c r="D50" s="634" t="str">
        <f>'7. Mapa Final'!J50</f>
        <v>Muy Baja - 1</v>
      </c>
      <c r="E50" s="638" t="str">
        <f>'7. Mapa Final'!K50</f>
        <v>Leve - 1</v>
      </c>
      <c r="F50" s="622" t="str">
        <f>'7. Mapa Final'!M50</f>
        <v>Bajo - 1</v>
      </c>
      <c r="G50" s="446" t="s">
        <v>396</v>
      </c>
      <c r="H50" s="625"/>
      <c r="I50" s="628"/>
      <c r="J50" s="614" t="s">
        <v>7</v>
      </c>
      <c r="K50" s="616">
        <v>45658</v>
      </c>
      <c r="L50" s="616">
        <v>45747</v>
      </c>
      <c r="M50" s="648" t="s">
        <v>533</v>
      </c>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row>
    <row r="51" spans="1:169" s="26" customFormat="1" ht="12.75" customHeight="1">
      <c r="A51" s="632"/>
      <c r="B51" s="632"/>
      <c r="C51" s="632"/>
      <c r="D51" s="635"/>
      <c r="E51" s="639"/>
      <c r="F51" s="623"/>
      <c r="G51" s="446"/>
      <c r="H51" s="629"/>
      <c r="I51" s="629"/>
      <c r="J51" s="615"/>
      <c r="K51" s="617"/>
      <c r="L51" s="617"/>
      <c r="M51" s="648"/>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row>
    <row r="52" spans="1:169" s="26" customFormat="1" ht="12.75" customHeight="1">
      <c r="A52" s="632"/>
      <c r="B52" s="632"/>
      <c r="C52" s="632"/>
      <c r="D52" s="635"/>
      <c r="E52" s="639"/>
      <c r="F52" s="623"/>
      <c r="G52" s="446"/>
      <c r="H52" s="629"/>
      <c r="I52" s="629"/>
      <c r="J52" s="615"/>
      <c r="K52" s="617"/>
      <c r="L52" s="617"/>
      <c r="M52" s="648"/>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row>
    <row r="53" spans="1:169" s="26" customFormat="1" ht="12.75" customHeight="1">
      <c r="A53" s="632"/>
      <c r="B53" s="632"/>
      <c r="C53" s="632"/>
      <c r="D53" s="635"/>
      <c r="E53" s="639"/>
      <c r="F53" s="623"/>
      <c r="G53" s="446"/>
      <c r="H53" s="629"/>
      <c r="I53" s="629"/>
      <c r="J53" s="615"/>
      <c r="K53" s="617"/>
      <c r="L53" s="617"/>
      <c r="M53" s="648"/>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row>
    <row r="54" spans="1:169" s="26" customFormat="1" ht="13.5" customHeight="1">
      <c r="A54" s="632"/>
      <c r="B54" s="632"/>
      <c r="C54" s="632"/>
      <c r="D54" s="635"/>
      <c r="E54" s="639"/>
      <c r="F54" s="623"/>
      <c r="G54" s="446"/>
      <c r="H54" s="629"/>
      <c r="I54" s="629"/>
      <c r="J54" s="615"/>
      <c r="K54" s="617"/>
      <c r="L54" s="617"/>
      <c r="M54" s="648"/>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row>
    <row r="55" spans="1:169">
      <c r="A55" s="632"/>
      <c r="B55" s="632"/>
      <c r="C55" s="632"/>
      <c r="D55" s="635"/>
      <c r="E55" s="639"/>
      <c r="F55" s="623"/>
      <c r="G55" s="446"/>
      <c r="H55" s="629"/>
      <c r="I55" s="629"/>
      <c r="J55" s="615"/>
      <c r="K55" s="617"/>
      <c r="L55" s="617"/>
      <c r="M55" s="648"/>
      <c r="N55" s="32"/>
      <c r="O55" s="32"/>
    </row>
    <row r="56" spans="1:169">
      <c r="A56" s="632"/>
      <c r="B56" s="632"/>
      <c r="C56" s="632"/>
      <c r="D56" s="635"/>
      <c r="E56" s="639"/>
      <c r="F56" s="623"/>
      <c r="G56" s="446"/>
      <c r="H56" s="629"/>
      <c r="I56" s="629"/>
      <c r="J56" s="615"/>
      <c r="K56" s="617"/>
      <c r="L56" s="617"/>
      <c r="M56" s="648"/>
      <c r="N56" s="32"/>
      <c r="O56" s="32"/>
    </row>
    <row r="57" spans="1:169">
      <c r="A57" s="632"/>
      <c r="B57" s="632"/>
      <c r="C57" s="632"/>
      <c r="D57" s="636"/>
      <c r="E57" s="640"/>
      <c r="F57" s="623"/>
      <c r="G57" s="446"/>
      <c r="H57" s="629"/>
      <c r="I57" s="629"/>
      <c r="J57" s="615"/>
      <c r="K57" s="617"/>
      <c r="L57" s="617"/>
      <c r="M57" s="648"/>
      <c r="N57" s="32"/>
      <c r="O57" s="32"/>
    </row>
    <row r="58" spans="1:169">
      <c r="A58" s="632"/>
      <c r="B58" s="632"/>
      <c r="C58" s="632"/>
      <c r="D58" s="636"/>
      <c r="E58" s="640"/>
      <c r="F58" s="623"/>
      <c r="G58" s="446"/>
      <c r="H58" s="629"/>
      <c r="I58" s="629"/>
      <c r="J58" s="615"/>
      <c r="K58" s="617"/>
      <c r="L58" s="617"/>
      <c r="M58" s="648"/>
      <c r="N58" s="32"/>
      <c r="O58" s="32"/>
    </row>
    <row r="59" spans="1:169" ht="194.25" customHeight="1" thickBot="1">
      <c r="A59" s="633"/>
      <c r="B59" s="633"/>
      <c r="C59" s="633"/>
      <c r="D59" s="637"/>
      <c r="E59" s="641"/>
      <c r="F59" s="624"/>
      <c r="G59" s="551"/>
      <c r="H59" s="630"/>
      <c r="I59" s="630"/>
      <c r="J59" s="615"/>
      <c r="K59" s="617"/>
      <c r="L59" s="617"/>
      <c r="M59" s="649"/>
      <c r="N59" s="32"/>
      <c r="O59" s="32"/>
    </row>
  </sheetData>
  <mergeCells count="81">
    <mergeCell ref="H7:H8"/>
    <mergeCell ref="I7:J7"/>
    <mergeCell ref="K7:L7"/>
    <mergeCell ref="M7:M8"/>
    <mergeCell ref="A6:B6"/>
    <mergeCell ref="C6:G6"/>
    <mergeCell ref="A7:C7"/>
    <mergeCell ref="D7:F7"/>
    <mergeCell ref="G7:G8"/>
    <mergeCell ref="K1:M3"/>
    <mergeCell ref="A4:B4"/>
    <mergeCell ref="A5:B5"/>
    <mergeCell ref="A1:B2"/>
    <mergeCell ref="C1:J3"/>
    <mergeCell ref="C5:M5"/>
    <mergeCell ref="C4:M4"/>
    <mergeCell ref="K50:K59"/>
    <mergeCell ref="L50:L59"/>
    <mergeCell ref="M50:M59"/>
    <mergeCell ref="A20:A29"/>
    <mergeCell ref="C20:C29"/>
    <mergeCell ref="L20:L29"/>
    <mergeCell ref="M20:M29"/>
    <mergeCell ref="F20:F29"/>
    <mergeCell ref="G20:G29"/>
    <mergeCell ref="I20:I29"/>
    <mergeCell ref="J20:J29"/>
    <mergeCell ref="K20:K29"/>
    <mergeCell ref="J30:J39"/>
    <mergeCell ref="K30:K39"/>
    <mergeCell ref="L30:L39"/>
    <mergeCell ref="B20:B29"/>
    <mergeCell ref="B30:B39"/>
    <mergeCell ref="F30:F39"/>
    <mergeCell ref="H21:H29"/>
    <mergeCell ref="J50:J59"/>
    <mergeCell ref="A50:A59"/>
    <mergeCell ref="A30:A39"/>
    <mergeCell ref="C30:C39"/>
    <mergeCell ref="D20:D29"/>
    <mergeCell ref="E20:E29"/>
    <mergeCell ref="B50:B59"/>
    <mergeCell ref="C50:C59"/>
    <mergeCell ref="D30:D39"/>
    <mergeCell ref="E30:E39"/>
    <mergeCell ref="D50:D59"/>
    <mergeCell ref="E50:E59"/>
    <mergeCell ref="A40:A49"/>
    <mergeCell ref="B40:B49"/>
    <mergeCell ref="C40:C49"/>
    <mergeCell ref="D40:D49"/>
    <mergeCell ref="E40:E49"/>
    <mergeCell ref="F50:F59"/>
    <mergeCell ref="F40:F49"/>
    <mergeCell ref="G30:G39"/>
    <mergeCell ref="H30:H39"/>
    <mergeCell ref="I30:I39"/>
    <mergeCell ref="G50:G59"/>
    <mergeCell ref="H50:H59"/>
    <mergeCell ref="I50:I59"/>
    <mergeCell ref="G40:G49"/>
    <mergeCell ref="H40:H49"/>
    <mergeCell ref="I40:I49"/>
    <mergeCell ref="A10:A19"/>
    <mergeCell ref="B10:B19"/>
    <mergeCell ref="C10:C19"/>
    <mergeCell ref="D10:D19"/>
    <mergeCell ref="E10:E19"/>
    <mergeCell ref="F10:F19"/>
    <mergeCell ref="G10:G19"/>
    <mergeCell ref="H10:H19"/>
    <mergeCell ref="I10:I19"/>
    <mergeCell ref="J10:J19"/>
    <mergeCell ref="J40:J49"/>
    <mergeCell ref="K40:K49"/>
    <mergeCell ref="L40:L49"/>
    <mergeCell ref="M40:M49"/>
    <mergeCell ref="K10:K19"/>
    <mergeCell ref="L10:L19"/>
    <mergeCell ref="M10:M19"/>
    <mergeCell ref="M30:M39"/>
  </mergeCells>
  <conditionalFormatting sqref="A7:B7">
    <cfRule type="containsText" dxfId="75" priority="687" operator="containsText" text="3- Moderado">
      <formula>NOT(ISERROR(SEARCH("3- Moderado",A7)))</formula>
    </cfRule>
    <cfRule type="containsText" dxfId="74" priority="688" operator="containsText" text="6- Moderado">
      <formula>NOT(ISERROR(SEARCH("6- Moderado",A7)))</formula>
    </cfRule>
    <cfRule type="containsText" dxfId="73" priority="689" operator="containsText" text="4- Moderado">
      <formula>NOT(ISERROR(SEARCH("4- Moderado",A7)))</formula>
    </cfRule>
    <cfRule type="containsText" dxfId="72" priority="690" operator="containsText" text="3- Bajo">
      <formula>NOT(ISERROR(SEARCH("3- Bajo",A7)))</formula>
    </cfRule>
    <cfRule type="containsText" dxfId="71" priority="691" operator="containsText" text="4- Bajo">
      <formula>NOT(ISERROR(SEARCH("4- Bajo",A7)))</formula>
    </cfRule>
    <cfRule type="containsText" dxfId="70" priority="692" operator="containsText" text="1- Bajo">
      <formula>NOT(ISERROR(SEARCH("1- Bajo",A7)))</formula>
    </cfRule>
  </conditionalFormatting>
  <conditionalFormatting sqref="A9:E10">
    <cfRule type="containsText" dxfId="69" priority="7" operator="containsText" text="3- Moderado">
      <formula>NOT(ISERROR(SEARCH("3- Moderado",A9)))</formula>
    </cfRule>
    <cfRule type="containsText" dxfId="68" priority="8" operator="containsText" text="6- Moderado">
      <formula>NOT(ISERROR(SEARCH("6- Moderado",A9)))</formula>
    </cfRule>
    <cfRule type="containsText" dxfId="67" priority="9" operator="containsText" text="4- Moderado">
      <formula>NOT(ISERROR(SEARCH("4- Moderado",A9)))</formula>
    </cfRule>
    <cfRule type="containsText" dxfId="66" priority="10" operator="containsText" text="3- Bajo">
      <formula>NOT(ISERROR(SEARCH("3- Bajo",A9)))</formula>
    </cfRule>
    <cfRule type="containsText" dxfId="65" priority="11" operator="containsText" text="4- Bajo">
      <formula>NOT(ISERROR(SEARCH("4- Bajo",A9)))</formula>
    </cfRule>
    <cfRule type="containsText" dxfId="64" priority="12" operator="containsText" text="1- Bajo">
      <formula>NOT(ISERROR(SEARCH("1- Bajo",A9)))</formula>
    </cfRule>
  </conditionalFormatting>
  <conditionalFormatting sqref="A20:E20 A30:E30 A50:E50 A40:E40">
    <cfRule type="containsText" dxfId="63" priority="663" operator="containsText" text="3- Moderado">
      <formula>NOT(ISERROR(SEARCH("3- Moderado",A20)))</formula>
    </cfRule>
    <cfRule type="containsText" dxfId="62" priority="664" operator="containsText" text="6- Moderado">
      <formula>NOT(ISERROR(SEARCH("6- Moderado",A20)))</formula>
    </cfRule>
    <cfRule type="containsText" dxfId="61" priority="665" operator="containsText" text="4- Moderado">
      <formula>NOT(ISERROR(SEARCH("4- Moderado",A20)))</formula>
    </cfRule>
    <cfRule type="containsText" dxfId="60" priority="666" operator="containsText" text="3- Bajo">
      <formula>NOT(ISERROR(SEARCH("3- Bajo",A20)))</formula>
    </cfRule>
    <cfRule type="containsText" dxfId="59" priority="667" operator="containsText" text="4- Bajo">
      <formula>NOT(ISERROR(SEARCH("4- Bajo",A20)))</formula>
    </cfRule>
    <cfRule type="containsText" dxfId="58" priority="668" operator="containsText" text="1- Bajo">
      <formula>NOT(ISERROR(SEARCH("1- Bajo",A20)))</formula>
    </cfRule>
  </conditionalFormatting>
  <conditionalFormatting sqref="C8:F8">
    <cfRule type="containsText" dxfId="57" priority="19" operator="containsText" text="3- Moderado">
      <formula>NOT(ISERROR(SEARCH("3- Moderado",C8)))</formula>
    </cfRule>
    <cfRule type="containsText" dxfId="56" priority="20" operator="containsText" text="6- Moderado">
      <formula>NOT(ISERROR(SEARCH("6- Moderado",C8)))</formula>
    </cfRule>
    <cfRule type="containsText" dxfId="55" priority="21" operator="containsText" text="4- Moderado">
      <formula>NOT(ISERROR(SEARCH("4- Moderado",C8)))</formula>
    </cfRule>
    <cfRule type="containsText" dxfId="54" priority="22" operator="containsText" text="3- Bajo">
      <formula>NOT(ISERROR(SEARCH("3- Bajo",C8)))</formula>
    </cfRule>
    <cfRule type="containsText" dxfId="53" priority="23" operator="containsText" text="4- Bajo">
      <formula>NOT(ISERROR(SEARCH("4- Bajo",C8)))</formula>
    </cfRule>
    <cfRule type="containsText" dxfId="52" priority="24" operator="containsText" text="1- Bajo">
      <formula>NOT(ISERROR(SEARCH("1- Bajo",C8)))</formula>
    </cfRule>
  </conditionalFormatting>
  <conditionalFormatting sqref="D9:D59">
    <cfRule type="containsText" dxfId="51" priority="576" operator="containsText" text="Muy Alta">
      <formula>NOT(ISERROR(SEARCH("Muy Alta",D9)))</formula>
    </cfRule>
    <cfRule type="containsText" dxfId="50" priority="577" operator="containsText" text="Alta">
      <formula>NOT(ISERROR(SEARCH("Alta",D9)))</formula>
    </cfRule>
    <cfRule type="containsText" dxfId="49" priority="578" operator="containsText" text="Baja">
      <formula>NOT(ISERROR(SEARCH("Baja",D9)))</formula>
    </cfRule>
    <cfRule type="containsText" dxfId="48" priority="579" operator="containsText" text="Muy Baja">
      <formula>NOT(ISERROR(SEARCH("Muy Baja",D9)))</formula>
    </cfRule>
    <cfRule type="containsText" dxfId="47" priority="596" operator="containsText" text="Media">
      <formula>NOT(ISERROR(SEARCH("Media",D9)))</formula>
    </cfRule>
  </conditionalFormatting>
  <conditionalFormatting sqref="E9:E59">
    <cfRule type="containsText" dxfId="46" priority="572" operator="containsText" text="Catastrófico">
      <formula>NOT(ISERROR(SEARCH("Catastrófico",E9)))</formula>
    </cfRule>
    <cfRule type="containsText" dxfId="45" priority="573" operator="containsText" text="Mayor">
      <formula>NOT(ISERROR(SEARCH("Mayor",E9)))</formula>
    </cfRule>
    <cfRule type="containsText" dxfId="44" priority="574" operator="containsText" text="Menor">
      <formula>NOT(ISERROR(SEARCH("Menor",E9)))</formula>
    </cfRule>
    <cfRule type="containsText" dxfId="43" priority="575" operator="containsText" text="Leve">
      <formula>NOT(ISERROR(SEARCH("Leve",E9)))</formula>
    </cfRule>
  </conditionalFormatting>
  <conditionalFormatting sqref="E9:F59">
    <cfRule type="containsText" dxfId="42" priority="595" operator="containsText" text="Moderado">
      <formula>NOT(ISERROR(SEARCH("Moderado",E9)))</formula>
    </cfRule>
  </conditionalFormatting>
  <conditionalFormatting sqref="F9:F59">
    <cfRule type="containsText" dxfId="41" priority="1351" operator="containsText" text="Bajo">
      <formula>NOT(ISERROR(SEARCH("Bajo",F9)))</formula>
    </cfRule>
    <cfRule type="containsText" dxfId="40" priority="1352" operator="containsText" text="Moderado">
      <formula>NOT(ISERROR(SEARCH("Moderado",F9)))</formula>
    </cfRule>
    <cfRule type="containsText" dxfId="39" priority="1353" operator="containsText" text="Alto">
      <formula>NOT(ISERROR(SEARCH("Alto",F9)))</formula>
    </cfRule>
    <cfRule type="containsText" dxfId="38" priority="1354" operator="containsText" text="Extremo">
      <formula>NOT(ISERROR(SEARCH("Extremo",F9)))</formula>
    </cfRule>
    <cfRule type="colorScale" priority="1355">
      <colorScale>
        <cfvo type="min"/>
        <cfvo type="max"/>
        <color rgb="FFFF7128"/>
        <color rgb="FFFFEF9C"/>
      </colorScale>
    </cfRule>
  </conditionalFormatting>
  <dataValidations disablePrompts="1"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4000000}">
          <x14:formula1>
            <xm:f>'9- Matriz de Calor '!$S$8:$S$11</xm:f>
          </x14:formula1>
          <xm:sqref>G9:G59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DADF1-1335-4B82-AD75-D942ED4755C8}">
  <sheetPr>
    <tabColor theme="5" tint="0.39997558519241921"/>
  </sheetPr>
  <dimension ref="A1:JK59"/>
  <sheetViews>
    <sheetView topLeftCell="D5" zoomScale="80" zoomScaleNormal="80" workbookViewId="0">
      <selection activeCell="M9" sqref="M9"/>
    </sheetView>
  </sheetViews>
  <sheetFormatPr baseColWidth="10" defaultColWidth="11.42578125" defaultRowHeight="15"/>
  <cols>
    <col min="1" max="1" width="9" style="6" customWidth="1"/>
    <col min="2" max="2" width="35.85546875" style="6" customWidth="1"/>
    <col min="3" max="3" width="40.28515625" customWidth="1"/>
    <col min="4" max="4" width="16.85546875" style="81" customWidth="1"/>
    <col min="5" max="5" width="18.5703125" style="27" customWidth="1"/>
    <col min="6" max="6" width="18.28515625" style="27" bestFit="1" customWidth="1"/>
    <col min="7" max="7" width="18.28515625" bestFit="1" customWidth="1"/>
    <col min="8" max="8" width="51.5703125" customWidth="1"/>
    <col min="9" max="9" width="16.5703125" customWidth="1"/>
    <col min="10" max="10" width="14.28515625" customWidth="1"/>
    <col min="11" max="11" width="17.7109375" customWidth="1"/>
    <col min="12" max="12" width="15.28515625" customWidth="1"/>
    <col min="13" max="13" width="48.28515625" customWidth="1"/>
    <col min="14" max="169" width="11.42578125" style="3"/>
  </cols>
  <sheetData>
    <row r="1" spans="1:271" s="19" customFormat="1" ht="16.5" customHeight="1">
      <c r="A1" s="655"/>
      <c r="B1" s="656"/>
      <c r="C1" s="659"/>
      <c r="D1" s="659"/>
      <c r="E1" s="659"/>
      <c r="F1" s="659"/>
      <c r="G1" s="659"/>
      <c r="H1" s="659"/>
      <c r="I1" s="659"/>
      <c r="J1" s="660"/>
      <c r="K1" s="652"/>
      <c r="L1" s="652"/>
      <c r="M1" s="652"/>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657"/>
      <c r="B2" s="658"/>
      <c r="C2" s="661"/>
      <c r="D2" s="661"/>
      <c r="E2" s="661"/>
      <c r="F2" s="661"/>
      <c r="G2" s="661"/>
      <c r="H2" s="661"/>
      <c r="I2" s="661"/>
      <c r="J2" s="662"/>
      <c r="K2" s="652"/>
      <c r="L2" s="652"/>
      <c r="M2" s="652"/>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2"/>
      <c r="B3" s="2"/>
      <c r="C3" s="661"/>
      <c r="D3" s="661"/>
      <c r="E3" s="661"/>
      <c r="F3" s="661"/>
      <c r="G3" s="661"/>
      <c r="H3" s="661"/>
      <c r="I3" s="661"/>
      <c r="J3" s="662"/>
      <c r="K3" s="652"/>
      <c r="L3" s="652"/>
      <c r="M3" s="652"/>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1.25" customHeight="1">
      <c r="A4" s="653" t="s">
        <v>275</v>
      </c>
      <c r="B4" s="654"/>
      <c r="C4" s="666" t="s">
        <v>276</v>
      </c>
      <c r="D4" s="667"/>
      <c r="E4" s="667"/>
      <c r="F4" s="667"/>
      <c r="G4" s="667"/>
      <c r="H4" s="667"/>
      <c r="I4" s="667"/>
      <c r="J4" s="667"/>
      <c r="K4" s="667"/>
      <c r="L4" s="667"/>
      <c r="M4" s="668"/>
      <c r="N4" s="186"/>
      <c r="O4" s="186"/>
      <c r="P4" s="186"/>
      <c r="Q4" s="186"/>
      <c r="R4" s="186"/>
      <c r="S4" s="186"/>
      <c r="T4" s="186"/>
      <c r="U4" s="186"/>
      <c r="V4" s="186"/>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9.75" customHeight="1">
      <c r="A5" s="653" t="s">
        <v>277</v>
      </c>
      <c r="B5" s="654"/>
      <c r="C5" s="663" t="s">
        <v>513</v>
      </c>
      <c r="D5" s="664"/>
      <c r="E5" s="664"/>
      <c r="F5" s="664"/>
      <c r="G5" s="664"/>
      <c r="H5" s="664"/>
      <c r="I5" s="664"/>
      <c r="J5" s="664"/>
      <c r="K5" s="664"/>
      <c r="L5" s="664"/>
      <c r="M5" s="665"/>
      <c r="N5" s="185"/>
      <c r="O5" s="185"/>
      <c r="P5" s="185"/>
      <c r="Q5" s="185"/>
      <c r="R5" s="185"/>
      <c r="S5" s="185"/>
      <c r="T5" s="185"/>
      <c r="U5" s="185"/>
      <c r="V5" s="185"/>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32.25" customHeight="1">
      <c r="A6" s="675" t="s">
        <v>279</v>
      </c>
      <c r="B6" s="676"/>
      <c r="C6" s="677" t="s">
        <v>514</v>
      </c>
      <c r="D6" s="677"/>
      <c r="E6" s="677"/>
      <c r="F6" s="677"/>
      <c r="G6" s="678"/>
      <c r="H6" s="1"/>
      <c r="I6" s="1"/>
      <c r="J6" s="1"/>
      <c r="K6" s="1"/>
      <c r="L6" s="1"/>
      <c r="M6" s="1"/>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4" customFormat="1" ht="40.5" customHeight="1">
      <c r="A7" s="679" t="s">
        <v>515</v>
      </c>
      <c r="B7" s="680"/>
      <c r="C7" s="681"/>
      <c r="D7" s="682" t="s">
        <v>516</v>
      </c>
      <c r="E7" s="682"/>
      <c r="F7" s="682"/>
      <c r="G7" s="683" t="s">
        <v>517</v>
      </c>
      <c r="H7" s="669" t="s">
        <v>518</v>
      </c>
      <c r="I7" s="671" t="s">
        <v>519</v>
      </c>
      <c r="J7" s="672"/>
      <c r="K7" s="671" t="s">
        <v>520</v>
      </c>
      <c r="L7" s="672"/>
      <c r="M7" s="673" t="s">
        <v>534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5" customFormat="1" ht="108" customHeight="1">
      <c r="A8" s="187" t="s">
        <v>41</v>
      </c>
      <c r="B8" s="33" t="s">
        <v>217</v>
      </c>
      <c r="C8" s="34" t="s">
        <v>219</v>
      </c>
      <c r="D8" s="28" t="s">
        <v>229</v>
      </c>
      <c r="E8" s="28" t="s">
        <v>522</v>
      </c>
      <c r="F8" s="28" t="s">
        <v>523</v>
      </c>
      <c r="G8" s="684"/>
      <c r="H8" s="670"/>
      <c r="I8" s="29" t="s">
        <v>524</v>
      </c>
      <c r="J8" s="29" t="s">
        <v>525</v>
      </c>
      <c r="K8" s="29" t="s">
        <v>526</v>
      </c>
      <c r="L8" s="29" t="s">
        <v>527</v>
      </c>
      <c r="M8" s="674"/>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6" customFormat="1" ht="15" customHeight="1">
      <c r="A9" s="166"/>
      <c r="B9" s="167"/>
      <c r="C9" s="167"/>
      <c r="D9" s="167"/>
      <c r="E9" s="167"/>
      <c r="F9" s="167"/>
      <c r="G9" s="167"/>
      <c r="H9" s="188"/>
      <c r="I9" s="188"/>
      <c r="J9" s="188"/>
      <c r="K9" s="188"/>
      <c r="L9" s="188"/>
      <c r="M9" s="18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6" customFormat="1" ht="13.5" customHeight="1">
      <c r="A10" s="631">
        <f>'7. Mapa Final'!A10</f>
        <v>1</v>
      </c>
      <c r="B10" s="631" t="str">
        <f>'7. Mapa Final'!B10</f>
        <v xml:space="preserve">El Sistema Integrado de Gestión (SIGCMA) no aporte  al mejoramiento institucional. </v>
      </c>
      <c r="C10" s="631" t="str">
        <f>'7. Mapa Final'!C10</f>
        <v>Que  la implementación de los sistemas  de gestión no cumpla con sus objetivos al no  contribuir con el mejoramiento institucional y no logre  la eficacia, la eficiencia, la efectividad y  transparencia  de los procesos.</v>
      </c>
      <c r="D10" s="634" t="str">
        <f>'7. Mapa Final'!J10</f>
        <v>Muy Baja - 1</v>
      </c>
      <c r="E10" s="638" t="str">
        <f>'7. Mapa Final'!K10</f>
        <v>Leve - 1</v>
      </c>
      <c r="F10" s="622" t="str">
        <f>'7. Mapa Final'!M10</f>
        <v>Bajo - 1</v>
      </c>
      <c r="G10" s="446" t="s">
        <v>396</v>
      </c>
      <c r="H10" s="625"/>
      <c r="I10" s="628"/>
      <c r="J10" s="614" t="s">
        <v>7</v>
      </c>
      <c r="K10" s="616">
        <v>45748</v>
      </c>
      <c r="L10" s="616">
        <v>45838</v>
      </c>
      <c r="M10" s="619" t="s">
        <v>535</v>
      </c>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row>
    <row r="11" spans="1:271" s="26" customFormat="1" ht="13.5" customHeight="1">
      <c r="A11" s="632"/>
      <c r="B11" s="632"/>
      <c r="C11" s="632"/>
      <c r="D11" s="635"/>
      <c r="E11" s="639"/>
      <c r="F11" s="623"/>
      <c r="G11" s="446"/>
      <c r="H11" s="626"/>
      <c r="I11" s="629"/>
      <c r="J11" s="615"/>
      <c r="K11" s="617"/>
      <c r="L11" s="617"/>
      <c r="M11" s="620"/>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row>
    <row r="12" spans="1:271" s="26" customFormat="1" ht="13.5" customHeight="1">
      <c r="A12" s="632"/>
      <c r="B12" s="632"/>
      <c r="C12" s="632"/>
      <c r="D12" s="635"/>
      <c r="E12" s="639"/>
      <c r="F12" s="623"/>
      <c r="G12" s="446"/>
      <c r="H12" s="626"/>
      <c r="I12" s="629"/>
      <c r="J12" s="615"/>
      <c r="K12" s="617"/>
      <c r="L12" s="617"/>
      <c r="M12" s="620"/>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row>
    <row r="13" spans="1:271" s="26" customFormat="1" ht="13.5" customHeight="1">
      <c r="A13" s="632"/>
      <c r="B13" s="632"/>
      <c r="C13" s="632"/>
      <c r="D13" s="635"/>
      <c r="E13" s="639"/>
      <c r="F13" s="623"/>
      <c r="G13" s="446"/>
      <c r="H13" s="626"/>
      <c r="I13" s="629"/>
      <c r="J13" s="615"/>
      <c r="K13" s="617"/>
      <c r="L13" s="617"/>
      <c r="M13" s="620"/>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row>
    <row r="14" spans="1:271" s="26" customFormat="1" ht="13.5" customHeight="1">
      <c r="A14" s="632"/>
      <c r="B14" s="632"/>
      <c r="C14" s="632"/>
      <c r="D14" s="635"/>
      <c r="E14" s="639"/>
      <c r="F14" s="623"/>
      <c r="G14" s="446"/>
      <c r="H14" s="626"/>
      <c r="I14" s="629"/>
      <c r="J14" s="615"/>
      <c r="K14" s="617"/>
      <c r="L14" s="617"/>
      <c r="M14" s="620"/>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row>
    <row r="15" spans="1:271" s="26" customFormat="1" ht="13.5" customHeight="1">
      <c r="A15" s="632"/>
      <c r="B15" s="632"/>
      <c r="C15" s="632"/>
      <c r="D15" s="635"/>
      <c r="E15" s="639"/>
      <c r="F15" s="623"/>
      <c r="G15" s="446"/>
      <c r="H15" s="626"/>
      <c r="I15" s="629"/>
      <c r="J15" s="615"/>
      <c r="K15" s="617"/>
      <c r="L15" s="617"/>
      <c r="M15" s="620"/>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row>
    <row r="16" spans="1:271" s="26" customFormat="1" ht="13.5" customHeight="1">
      <c r="A16" s="632"/>
      <c r="B16" s="632"/>
      <c r="C16" s="632"/>
      <c r="D16" s="635"/>
      <c r="E16" s="639"/>
      <c r="F16" s="623"/>
      <c r="G16" s="446"/>
      <c r="H16" s="626"/>
      <c r="I16" s="629"/>
      <c r="J16" s="615"/>
      <c r="K16" s="617"/>
      <c r="L16" s="617"/>
      <c r="M16" s="620"/>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row>
    <row r="17" spans="1:169" s="26" customFormat="1" ht="13.5" customHeight="1">
      <c r="A17" s="632"/>
      <c r="B17" s="632"/>
      <c r="C17" s="632"/>
      <c r="D17" s="636"/>
      <c r="E17" s="640"/>
      <c r="F17" s="623"/>
      <c r="G17" s="446"/>
      <c r="H17" s="626"/>
      <c r="I17" s="629"/>
      <c r="J17" s="615"/>
      <c r="K17" s="617"/>
      <c r="L17" s="617"/>
      <c r="M17" s="620"/>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row>
    <row r="18" spans="1:169" s="26" customFormat="1" ht="21.75" customHeight="1">
      <c r="A18" s="632"/>
      <c r="B18" s="632"/>
      <c r="C18" s="632"/>
      <c r="D18" s="636"/>
      <c r="E18" s="640"/>
      <c r="F18" s="623"/>
      <c r="G18" s="446"/>
      <c r="H18" s="626"/>
      <c r="I18" s="629"/>
      <c r="J18" s="615"/>
      <c r="K18" s="617"/>
      <c r="L18" s="617"/>
      <c r="M18" s="620"/>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row>
    <row r="19" spans="1:169" s="26" customFormat="1" ht="21.75" customHeight="1">
      <c r="A19" s="633"/>
      <c r="B19" s="633"/>
      <c r="C19" s="633"/>
      <c r="D19" s="637"/>
      <c r="E19" s="641"/>
      <c r="F19" s="624"/>
      <c r="G19" s="551"/>
      <c r="H19" s="627"/>
      <c r="I19" s="630"/>
      <c r="J19" s="615"/>
      <c r="K19" s="617"/>
      <c r="L19" s="617"/>
      <c r="M19" s="621"/>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row>
    <row r="20" spans="1:169" s="26" customFormat="1" ht="13.5" customHeight="1">
      <c r="A20" s="631">
        <f>'7. Mapa Final'!A20</f>
        <v>2</v>
      </c>
      <c r="B20" s="631" t="str">
        <f>'7. Mapa Final'!B20</f>
        <v>Las auditorias internas del SIGCMA  no contribuyan al mejoramiento del sistema integrado.</v>
      </c>
      <c r="C20" s="631" t="str">
        <f>'7. Mapa Final'!C20</f>
        <v>Cuando  en la preparación y presentación de resultados de la auditoria interna del SIGCMA se  emiten informes y/o  conceptos inexactos con los requisitos de las normas aplicables, inoportunos, no confiables,  sin utilidad,  sin objetividad..</v>
      </c>
      <c r="D20" s="634" t="str">
        <f>'7. Mapa Final'!J20</f>
        <v>Muy Baja - 1</v>
      </c>
      <c r="E20" s="638" t="str">
        <f>'7. Mapa Final'!K20</f>
        <v>Leve - 1</v>
      </c>
      <c r="F20" s="622" t="str">
        <f>'7. Mapa Final'!M20</f>
        <v>Bajo - 1</v>
      </c>
      <c r="G20" s="446" t="s">
        <v>396</v>
      </c>
      <c r="H20" s="32"/>
      <c r="I20" s="628"/>
      <c r="J20" s="614" t="s">
        <v>7</v>
      </c>
      <c r="K20" s="616">
        <v>45748</v>
      </c>
      <c r="L20" s="616">
        <v>45838</v>
      </c>
      <c r="M20" s="619" t="s">
        <v>536</v>
      </c>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row>
    <row r="21" spans="1:169" s="26" customFormat="1" ht="13.5" customHeight="1">
      <c r="A21" s="632"/>
      <c r="B21" s="632"/>
      <c r="C21" s="632"/>
      <c r="D21" s="635"/>
      <c r="E21" s="639"/>
      <c r="F21" s="623"/>
      <c r="G21" s="446"/>
      <c r="H21" s="646"/>
      <c r="I21" s="629"/>
      <c r="J21" s="615"/>
      <c r="K21" s="617"/>
      <c r="L21" s="617"/>
      <c r="M21" s="650"/>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row>
    <row r="22" spans="1:169" s="26" customFormat="1" ht="13.5" customHeight="1">
      <c r="A22" s="632"/>
      <c r="B22" s="632"/>
      <c r="C22" s="632"/>
      <c r="D22" s="635"/>
      <c r="E22" s="639"/>
      <c r="F22" s="623"/>
      <c r="G22" s="446"/>
      <c r="H22" s="646"/>
      <c r="I22" s="629"/>
      <c r="J22" s="615"/>
      <c r="K22" s="617"/>
      <c r="L22" s="617"/>
      <c r="M22" s="650"/>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row>
    <row r="23" spans="1:169" s="26" customFormat="1" ht="13.5" customHeight="1">
      <c r="A23" s="632"/>
      <c r="B23" s="632"/>
      <c r="C23" s="632"/>
      <c r="D23" s="635"/>
      <c r="E23" s="639"/>
      <c r="F23" s="623"/>
      <c r="G23" s="446"/>
      <c r="H23" s="646"/>
      <c r="I23" s="629"/>
      <c r="J23" s="615"/>
      <c r="K23" s="617"/>
      <c r="L23" s="617"/>
      <c r="M23" s="650"/>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row>
    <row r="24" spans="1:169" s="26" customFormat="1" ht="13.5" customHeight="1">
      <c r="A24" s="632"/>
      <c r="B24" s="632"/>
      <c r="C24" s="632"/>
      <c r="D24" s="635"/>
      <c r="E24" s="639"/>
      <c r="F24" s="623"/>
      <c r="G24" s="446"/>
      <c r="H24" s="646"/>
      <c r="I24" s="629"/>
      <c r="J24" s="615"/>
      <c r="K24" s="617"/>
      <c r="L24" s="617"/>
      <c r="M24" s="650"/>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row>
    <row r="25" spans="1:169" s="26" customFormat="1" ht="13.5" customHeight="1">
      <c r="A25" s="632"/>
      <c r="B25" s="632"/>
      <c r="C25" s="632"/>
      <c r="D25" s="635"/>
      <c r="E25" s="639"/>
      <c r="F25" s="623"/>
      <c r="G25" s="446"/>
      <c r="H25" s="646"/>
      <c r="I25" s="629"/>
      <c r="J25" s="615"/>
      <c r="K25" s="617"/>
      <c r="L25" s="617"/>
      <c r="M25" s="650"/>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row>
    <row r="26" spans="1:169" s="26" customFormat="1" ht="13.5" customHeight="1">
      <c r="A26" s="632"/>
      <c r="B26" s="632"/>
      <c r="C26" s="632"/>
      <c r="D26" s="635"/>
      <c r="E26" s="639"/>
      <c r="F26" s="623"/>
      <c r="G26" s="446"/>
      <c r="H26" s="646"/>
      <c r="I26" s="629"/>
      <c r="J26" s="615"/>
      <c r="K26" s="617"/>
      <c r="L26" s="617"/>
      <c r="M26" s="650"/>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row>
    <row r="27" spans="1:169" s="26" customFormat="1" ht="13.5" customHeight="1">
      <c r="A27" s="632"/>
      <c r="B27" s="632"/>
      <c r="C27" s="632"/>
      <c r="D27" s="636"/>
      <c r="E27" s="640"/>
      <c r="F27" s="623"/>
      <c r="G27" s="446"/>
      <c r="H27" s="646"/>
      <c r="I27" s="629"/>
      <c r="J27" s="615"/>
      <c r="K27" s="617"/>
      <c r="L27" s="617"/>
      <c r="M27" s="650"/>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row>
    <row r="28" spans="1:169" s="26" customFormat="1" ht="21.75" customHeight="1">
      <c r="A28" s="632"/>
      <c r="B28" s="632"/>
      <c r="C28" s="632"/>
      <c r="D28" s="636"/>
      <c r="E28" s="640"/>
      <c r="F28" s="623"/>
      <c r="G28" s="446"/>
      <c r="H28" s="646"/>
      <c r="I28" s="629"/>
      <c r="J28" s="615"/>
      <c r="K28" s="617"/>
      <c r="L28" s="617"/>
      <c r="M28" s="650"/>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row>
    <row r="29" spans="1:169" s="26" customFormat="1" ht="21.75" customHeight="1">
      <c r="A29" s="633"/>
      <c r="B29" s="633"/>
      <c r="C29" s="633"/>
      <c r="D29" s="637"/>
      <c r="E29" s="641"/>
      <c r="F29" s="624"/>
      <c r="G29" s="551"/>
      <c r="H29" s="647"/>
      <c r="I29" s="630"/>
      <c r="J29" s="615"/>
      <c r="K29" s="617"/>
      <c r="L29" s="617"/>
      <c r="M29" s="651"/>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row>
    <row r="30" spans="1:169" s="26" customFormat="1" ht="12.75">
      <c r="A30" s="631">
        <f>'7. Mapa Final'!A30</f>
        <v>3</v>
      </c>
      <c r="B30" s="631" t="str">
        <f>'7. Mapa Final'!B30</f>
        <v xml:space="preserve">Desactualización de los documentos del sistema </v>
      </c>
      <c r="C30" s="631" t="str">
        <f>'7. Mapa Final'!C30</f>
        <v xml:space="preserve">Se usen o se mantengan publicados  documentos desactualizados, no vigentes o no controlados </v>
      </c>
      <c r="D30" s="634" t="str">
        <f>'7. Mapa Final'!J30</f>
        <v>Muy Baja - 1</v>
      </c>
      <c r="E30" s="638" t="str">
        <f>'7. Mapa Final'!K30</f>
        <v>Leve - 1</v>
      </c>
      <c r="F30" s="622" t="str">
        <f>'7. Mapa Final'!M30</f>
        <v>Bajo - 1</v>
      </c>
      <c r="G30" s="446" t="s">
        <v>396</v>
      </c>
      <c r="H30" s="642"/>
      <c r="I30" s="628"/>
      <c r="J30" s="614" t="s">
        <v>7</v>
      </c>
      <c r="K30" s="616">
        <v>45748</v>
      </c>
      <c r="L30" s="616">
        <v>45838</v>
      </c>
      <c r="M30" s="619" t="s">
        <v>537</v>
      </c>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row>
    <row r="31" spans="1:169" s="26" customFormat="1" ht="12.75" customHeight="1">
      <c r="A31" s="632"/>
      <c r="B31" s="632"/>
      <c r="C31" s="632"/>
      <c r="D31" s="635"/>
      <c r="E31" s="639"/>
      <c r="F31" s="623"/>
      <c r="G31" s="446"/>
      <c r="H31" s="643"/>
      <c r="I31" s="629"/>
      <c r="J31" s="615"/>
      <c r="K31" s="617"/>
      <c r="L31" s="617"/>
      <c r="M31" s="620"/>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row>
    <row r="32" spans="1:169" s="26" customFormat="1" ht="12.75" customHeight="1">
      <c r="A32" s="632"/>
      <c r="B32" s="632"/>
      <c r="C32" s="632"/>
      <c r="D32" s="635"/>
      <c r="E32" s="639"/>
      <c r="F32" s="623"/>
      <c r="G32" s="446"/>
      <c r="H32" s="643"/>
      <c r="I32" s="629"/>
      <c r="J32" s="615"/>
      <c r="K32" s="617"/>
      <c r="L32" s="617"/>
      <c r="M32" s="620"/>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row>
    <row r="33" spans="1:169" s="26" customFormat="1" ht="12.75" customHeight="1">
      <c r="A33" s="632"/>
      <c r="B33" s="632"/>
      <c r="C33" s="632"/>
      <c r="D33" s="635"/>
      <c r="E33" s="639"/>
      <c r="F33" s="623"/>
      <c r="G33" s="446"/>
      <c r="H33" s="643"/>
      <c r="I33" s="629"/>
      <c r="J33" s="615"/>
      <c r="K33" s="617"/>
      <c r="L33" s="617"/>
      <c r="M33" s="620"/>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row>
    <row r="34" spans="1:169" s="26" customFormat="1" ht="13.5" customHeight="1">
      <c r="A34" s="632"/>
      <c r="B34" s="632"/>
      <c r="C34" s="632"/>
      <c r="D34" s="635"/>
      <c r="E34" s="639"/>
      <c r="F34" s="623"/>
      <c r="G34" s="446"/>
      <c r="H34" s="643"/>
      <c r="I34" s="629"/>
      <c r="J34" s="615"/>
      <c r="K34" s="617"/>
      <c r="L34" s="617"/>
      <c r="M34" s="620"/>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row>
    <row r="35" spans="1:169">
      <c r="A35" s="632"/>
      <c r="B35" s="632"/>
      <c r="C35" s="632"/>
      <c r="D35" s="635"/>
      <c r="E35" s="639"/>
      <c r="F35" s="623"/>
      <c r="G35" s="446"/>
      <c r="H35" s="643"/>
      <c r="I35" s="629"/>
      <c r="J35" s="615"/>
      <c r="K35" s="617"/>
      <c r="L35" s="617"/>
      <c r="M35" s="620"/>
      <c r="N35" s="32"/>
      <c r="O35" s="32"/>
    </row>
    <row r="36" spans="1:169">
      <c r="A36" s="632"/>
      <c r="B36" s="632"/>
      <c r="C36" s="632"/>
      <c r="D36" s="635"/>
      <c r="E36" s="639"/>
      <c r="F36" s="623"/>
      <c r="G36" s="446"/>
      <c r="H36" s="643"/>
      <c r="I36" s="629"/>
      <c r="J36" s="615"/>
      <c r="K36" s="617"/>
      <c r="L36" s="617"/>
      <c r="M36" s="620"/>
      <c r="N36" s="32"/>
      <c r="O36" s="32"/>
    </row>
    <row r="37" spans="1:169">
      <c r="A37" s="632"/>
      <c r="B37" s="632"/>
      <c r="C37" s="632"/>
      <c r="D37" s="636"/>
      <c r="E37" s="640"/>
      <c r="F37" s="623"/>
      <c r="G37" s="446"/>
      <c r="H37" s="643"/>
      <c r="I37" s="629"/>
      <c r="J37" s="615"/>
      <c r="K37" s="617"/>
      <c r="L37" s="617"/>
      <c r="M37" s="620"/>
      <c r="N37" s="32"/>
      <c r="O37" s="32"/>
    </row>
    <row r="38" spans="1:169">
      <c r="A38" s="632"/>
      <c r="B38" s="632"/>
      <c r="C38" s="632"/>
      <c r="D38" s="636"/>
      <c r="E38" s="640"/>
      <c r="F38" s="623"/>
      <c r="G38" s="446"/>
      <c r="H38" s="643"/>
      <c r="I38" s="629"/>
      <c r="J38" s="615"/>
      <c r="K38" s="617"/>
      <c r="L38" s="617"/>
      <c r="M38" s="620"/>
      <c r="N38" s="32"/>
      <c r="O38" s="32"/>
    </row>
    <row r="39" spans="1:169">
      <c r="A39" s="633"/>
      <c r="B39" s="633"/>
      <c r="C39" s="633"/>
      <c r="D39" s="637"/>
      <c r="E39" s="641"/>
      <c r="F39" s="624"/>
      <c r="G39" s="551"/>
      <c r="H39" s="644"/>
      <c r="I39" s="630"/>
      <c r="J39" s="615"/>
      <c r="K39" s="617"/>
      <c r="L39" s="617"/>
      <c r="M39" s="621"/>
      <c r="N39" s="32"/>
      <c r="O39" s="32"/>
    </row>
    <row r="40" spans="1:169">
      <c r="A40" s="631">
        <f>'7. Mapa Final'!A40</f>
        <v>4</v>
      </c>
      <c r="B40" s="631" t="str">
        <f>'7. Mapa Final'!B40</f>
        <v>Corrupción</v>
      </c>
      <c r="C40" s="631" t="str">
        <f>'7. Mapa Final'!C40</f>
        <v>Posibilidad de actos indebidos de  los servidores judiciales debido a  la carencia en transparencia, ética y valores</v>
      </c>
      <c r="D40" s="634" t="str">
        <f>'7. Mapa Final'!J40</f>
        <v>Muy Baja - 1</v>
      </c>
      <c r="E40" s="638" t="str">
        <f>'7. Mapa Final'!K40</f>
        <v>Mayor - 4</v>
      </c>
      <c r="F40" s="622" t="str">
        <f>'7. Mapa Final'!M40</f>
        <v>Alto  - 4</v>
      </c>
      <c r="G40" s="446" t="s">
        <v>397</v>
      </c>
      <c r="H40" s="645" t="s">
        <v>531</v>
      </c>
      <c r="I40" s="628"/>
      <c r="J40" s="614" t="s">
        <v>7</v>
      </c>
      <c r="K40" s="616">
        <v>45748</v>
      </c>
      <c r="L40" s="616">
        <v>45838</v>
      </c>
      <c r="M40" s="618" t="s">
        <v>532</v>
      </c>
      <c r="N40" s="32"/>
      <c r="O40" s="32"/>
    </row>
    <row r="41" spans="1:169">
      <c r="A41" s="632"/>
      <c r="B41" s="632"/>
      <c r="C41" s="632"/>
      <c r="D41" s="635"/>
      <c r="E41" s="639"/>
      <c r="F41" s="623"/>
      <c r="G41" s="446"/>
      <c r="H41" s="617"/>
      <c r="I41" s="629"/>
      <c r="J41" s="615"/>
      <c r="K41" s="617"/>
      <c r="L41" s="617"/>
      <c r="M41" s="618"/>
      <c r="N41" s="32"/>
      <c r="O41" s="32"/>
    </row>
    <row r="42" spans="1:169">
      <c r="A42" s="632"/>
      <c r="B42" s="632"/>
      <c r="C42" s="632"/>
      <c r="D42" s="635"/>
      <c r="E42" s="639"/>
      <c r="F42" s="623"/>
      <c r="G42" s="446"/>
      <c r="H42" s="617"/>
      <c r="I42" s="629"/>
      <c r="J42" s="615"/>
      <c r="K42" s="617"/>
      <c r="L42" s="617"/>
      <c r="M42" s="618"/>
      <c r="N42" s="32"/>
      <c r="O42" s="32"/>
    </row>
    <row r="43" spans="1:169">
      <c r="A43" s="632"/>
      <c r="B43" s="632"/>
      <c r="C43" s="632"/>
      <c r="D43" s="635"/>
      <c r="E43" s="639"/>
      <c r="F43" s="623"/>
      <c r="G43" s="446"/>
      <c r="H43" s="617"/>
      <c r="I43" s="629"/>
      <c r="J43" s="615"/>
      <c r="K43" s="617"/>
      <c r="L43" s="617"/>
      <c r="M43" s="618"/>
      <c r="N43" s="32"/>
      <c r="O43" s="32"/>
    </row>
    <row r="44" spans="1:169">
      <c r="A44" s="632"/>
      <c r="B44" s="632"/>
      <c r="C44" s="632"/>
      <c r="D44" s="635"/>
      <c r="E44" s="639"/>
      <c r="F44" s="623"/>
      <c r="G44" s="446"/>
      <c r="H44" s="617"/>
      <c r="I44" s="629"/>
      <c r="J44" s="615"/>
      <c r="K44" s="617"/>
      <c r="L44" s="617"/>
      <c r="M44" s="618"/>
      <c r="N44" s="32"/>
      <c r="O44" s="32"/>
    </row>
    <row r="45" spans="1:169">
      <c r="A45" s="632"/>
      <c r="B45" s="632"/>
      <c r="C45" s="632"/>
      <c r="D45" s="635"/>
      <c r="E45" s="639"/>
      <c r="F45" s="623"/>
      <c r="G45" s="446"/>
      <c r="H45" s="617"/>
      <c r="I45" s="629"/>
      <c r="J45" s="615"/>
      <c r="K45" s="617"/>
      <c r="L45" s="617"/>
      <c r="M45" s="618"/>
      <c r="N45" s="32"/>
      <c r="O45" s="32"/>
    </row>
    <row r="46" spans="1:169">
      <c r="A46" s="632"/>
      <c r="B46" s="632"/>
      <c r="C46" s="632"/>
      <c r="D46" s="635"/>
      <c r="E46" s="639"/>
      <c r="F46" s="623"/>
      <c r="G46" s="446"/>
      <c r="H46" s="617"/>
      <c r="I46" s="629"/>
      <c r="J46" s="615"/>
      <c r="K46" s="617"/>
      <c r="L46" s="617"/>
      <c r="M46" s="618"/>
      <c r="N46" s="32"/>
      <c r="O46" s="32"/>
    </row>
    <row r="47" spans="1:169">
      <c r="A47" s="632"/>
      <c r="B47" s="632"/>
      <c r="C47" s="632"/>
      <c r="D47" s="636"/>
      <c r="E47" s="640"/>
      <c r="F47" s="623"/>
      <c r="G47" s="446"/>
      <c r="H47" s="617"/>
      <c r="I47" s="629"/>
      <c r="J47" s="615"/>
      <c r="K47" s="617"/>
      <c r="L47" s="617"/>
      <c r="M47" s="618"/>
      <c r="N47" s="32"/>
      <c r="O47" s="32"/>
    </row>
    <row r="48" spans="1:169">
      <c r="A48" s="632"/>
      <c r="B48" s="632"/>
      <c r="C48" s="632"/>
      <c r="D48" s="636"/>
      <c r="E48" s="640"/>
      <c r="F48" s="623"/>
      <c r="G48" s="446"/>
      <c r="H48" s="617"/>
      <c r="I48" s="629"/>
      <c r="J48" s="615"/>
      <c r="K48" s="617"/>
      <c r="L48" s="617"/>
      <c r="M48" s="618"/>
      <c r="N48" s="32"/>
      <c r="O48" s="32"/>
    </row>
    <row r="49" spans="1:169">
      <c r="A49" s="633"/>
      <c r="B49" s="633"/>
      <c r="C49" s="633"/>
      <c r="D49" s="637"/>
      <c r="E49" s="641"/>
      <c r="F49" s="624"/>
      <c r="G49" s="551"/>
      <c r="H49" s="617"/>
      <c r="I49" s="630"/>
      <c r="J49" s="615"/>
      <c r="K49" s="617"/>
      <c r="L49" s="617"/>
      <c r="M49" s="618"/>
      <c r="N49" s="32"/>
      <c r="O49" s="32"/>
    </row>
    <row r="50" spans="1:169" s="26" customFormat="1" ht="12.75" customHeight="1">
      <c r="A50" s="631">
        <f>'7. Mapa Final'!A50</f>
        <v>5</v>
      </c>
      <c r="B50" s="631" t="str">
        <f>'7. Mapa Final'!B50</f>
        <v xml:space="preserve">Ofrecer, prometer, entregar, aceptar o solicitar una ventaja indebida para preparar o presentar Informes con datos inexactos, inoportunos y no confiables en el ejercicio de la Auditoría Interna  que permita favorecer intereses personales o de terceros.
</v>
      </c>
      <c r="C50" s="631" t="str">
        <f>'7. Mapa Final'!C50</f>
        <v>Posibilidad que en la preparación y presentación de resultados de monitoreo y evaluación, intencionalmente se emitan informes con resultados inexactos, inoportunos, no confiables,  sin utilidad,  sin objetividad en el ejercicio de la Auditoría Interna que obedezcan a intereses particulares y no institucionales.</v>
      </c>
      <c r="D50" s="634" t="str">
        <f>'7. Mapa Final'!J50</f>
        <v>Muy Baja - 1</v>
      </c>
      <c r="E50" s="638" t="str">
        <f>'7. Mapa Final'!K50</f>
        <v>Leve - 1</v>
      </c>
      <c r="F50" s="622" t="str">
        <f>'7. Mapa Final'!M50</f>
        <v>Bajo - 1</v>
      </c>
      <c r="G50" s="446" t="s">
        <v>396</v>
      </c>
      <c r="H50" s="625"/>
      <c r="I50" s="628"/>
      <c r="J50" s="614" t="s">
        <v>7</v>
      </c>
      <c r="K50" s="616">
        <v>45748</v>
      </c>
      <c r="L50" s="616">
        <v>45838</v>
      </c>
      <c r="M50" s="648" t="s">
        <v>533</v>
      </c>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row>
    <row r="51" spans="1:169" s="26" customFormat="1" ht="12.75" customHeight="1">
      <c r="A51" s="632"/>
      <c r="B51" s="632"/>
      <c r="C51" s="632"/>
      <c r="D51" s="635"/>
      <c r="E51" s="639"/>
      <c r="F51" s="623"/>
      <c r="G51" s="446"/>
      <c r="H51" s="629"/>
      <c r="I51" s="629"/>
      <c r="J51" s="615"/>
      <c r="K51" s="617"/>
      <c r="L51" s="617"/>
      <c r="M51" s="648"/>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row>
    <row r="52" spans="1:169" s="26" customFormat="1" ht="12.75" customHeight="1">
      <c r="A52" s="632"/>
      <c r="B52" s="632"/>
      <c r="C52" s="632"/>
      <c r="D52" s="635"/>
      <c r="E52" s="639"/>
      <c r="F52" s="623"/>
      <c r="G52" s="446"/>
      <c r="H52" s="629"/>
      <c r="I52" s="629"/>
      <c r="J52" s="615"/>
      <c r="K52" s="617"/>
      <c r="L52" s="617"/>
      <c r="M52" s="648"/>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row>
    <row r="53" spans="1:169" s="26" customFormat="1" ht="12.75" customHeight="1">
      <c r="A53" s="632"/>
      <c r="B53" s="632"/>
      <c r="C53" s="632"/>
      <c r="D53" s="635"/>
      <c r="E53" s="639"/>
      <c r="F53" s="623"/>
      <c r="G53" s="446"/>
      <c r="H53" s="629"/>
      <c r="I53" s="629"/>
      <c r="J53" s="615"/>
      <c r="K53" s="617"/>
      <c r="L53" s="617"/>
      <c r="M53" s="648"/>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row>
    <row r="54" spans="1:169" s="26" customFormat="1" ht="13.5" customHeight="1">
      <c r="A54" s="632"/>
      <c r="B54" s="632"/>
      <c r="C54" s="632"/>
      <c r="D54" s="635"/>
      <c r="E54" s="639"/>
      <c r="F54" s="623"/>
      <c r="G54" s="446"/>
      <c r="H54" s="629"/>
      <c r="I54" s="629"/>
      <c r="J54" s="615"/>
      <c r="K54" s="617"/>
      <c r="L54" s="617"/>
      <c r="M54" s="648"/>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row>
    <row r="55" spans="1:169">
      <c r="A55" s="632"/>
      <c r="B55" s="632"/>
      <c r="C55" s="632"/>
      <c r="D55" s="635"/>
      <c r="E55" s="639"/>
      <c r="F55" s="623"/>
      <c r="G55" s="446"/>
      <c r="H55" s="629"/>
      <c r="I55" s="629"/>
      <c r="J55" s="615"/>
      <c r="K55" s="617"/>
      <c r="L55" s="617"/>
      <c r="M55" s="648"/>
      <c r="N55" s="32"/>
      <c r="O55" s="32"/>
    </row>
    <row r="56" spans="1:169">
      <c r="A56" s="632"/>
      <c r="B56" s="632"/>
      <c r="C56" s="632"/>
      <c r="D56" s="635"/>
      <c r="E56" s="639"/>
      <c r="F56" s="623"/>
      <c r="G56" s="446"/>
      <c r="H56" s="629"/>
      <c r="I56" s="629"/>
      <c r="J56" s="615"/>
      <c r="K56" s="617"/>
      <c r="L56" s="617"/>
      <c r="M56" s="648"/>
      <c r="N56" s="32"/>
      <c r="O56" s="32"/>
    </row>
    <row r="57" spans="1:169">
      <c r="A57" s="632"/>
      <c r="B57" s="632"/>
      <c r="C57" s="632"/>
      <c r="D57" s="636"/>
      <c r="E57" s="640"/>
      <c r="F57" s="623"/>
      <c r="G57" s="446"/>
      <c r="H57" s="629"/>
      <c r="I57" s="629"/>
      <c r="J57" s="615"/>
      <c r="K57" s="617"/>
      <c r="L57" s="617"/>
      <c r="M57" s="648"/>
      <c r="N57" s="32"/>
      <c r="O57" s="32"/>
    </row>
    <row r="58" spans="1:169">
      <c r="A58" s="632"/>
      <c r="B58" s="632"/>
      <c r="C58" s="632"/>
      <c r="D58" s="636"/>
      <c r="E58" s="640"/>
      <c r="F58" s="623"/>
      <c r="G58" s="446"/>
      <c r="H58" s="629"/>
      <c r="I58" s="629"/>
      <c r="J58" s="615"/>
      <c r="K58" s="617"/>
      <c r="L58" s="617"/>
      <c r="M58" s="648"/>
      <c r="N58" s="32"/>
      <c r="O58" s="32"/>
    </row>
    <row r="59" spans="1:169" ht="194.25" customHeight="1">
      <c r="A59" s="633"/>
      <c r="B59" s="633"/>
      <c r="C59" s="633"/>
      <c r="D59" s="637"/>
      <c r="E59" s="641"/>
      <c r="F59" s="624"/>
      <c r="G59" s="551"/>
      <c r="H59" s="630"/>
      <c r="I59" s="630"/>
      <c r="J59" s="615"/>
      <c r="K59" s="617"/>
      <c r="L59" s="617"/>
      <c r="M59" s="649"/>
      <c r="N59" s="32"/>
      <c r="O59" s="32"/>
    </row>
  </sheetData>
  <mergeCells count="81">
    <mergeCell ref="A5:B5"/>
    <mergeCell ref="C5:M5"/>
    <mergeCell ref="A1:B2"/>
    <mergeCell ref="C1:J3"/>
    <mergeCell ref="K1:M3"/>
    <mergeCell ref="A4:B4"/>
    <mergeCell ref="C4:M4"/>
    <mergeCell ref="A6:B6"/>
    <mergeCell ref="C6:G6"/>
    <mergeCell ref="A7:C7"/>
    <mergeCell ref="D7:F7"/>
    <mergeCell ref="G7:G8"/>
    <mergeCell ref="I7:J7"/>
    <mergeCell ref="K7:L7"/>
    <mergeCell ref="M7:M8"/>
    <mergeCell ref="A10:A19"/>
    <mergeCell ref="B10:B19"/>
    <mergeCell ref="C10:C19"/>
    <mergeCell ref="D10:D19"/>
    <mergeCell ref="E10:E19"/>
    <mergeCell ref="F10:F19"/>
    <mergeCell ref="G10:G19"/>
    <mergeCell ref="H7:H8"/>
    <mergeCell ref="H10:H19"/>
    <mergeCell ref="I10:I19"/>
    <mergeCell ref="J10:J19"/>
    <mergeCell ref="K10:K19"/>
    <mergeCell ref="L10:L19"/>
    <mergeCell ref="L20:L29"/>
    <mergeCell ref="M20:M29"/>
    <mergeCell ref="H21:H29"/>
    <mergeCell ref="A20:A29"/>
    <mergeCell ref="B20:B29"/>
    <mergeCell ref="C20:C29"/>
    <mergeCell ref="D20:D29"/>
    <mergeCell ref="E20:E29"/>
    <mergeCell ref="F20:F29"/>
    <mergeCell ref="M10:M19"/>
    <mergeCell ref="F30:F39"/>
    <mergeCell ref="G20:G29"/>
    <mergeCell ref="I20:I29"/>
    <mergeCell ref="J20:J29"/>
    <mergeCell ref="K20:K29"/>
    <mergeCell ref="A30:A39"/>
    <mergeCell ref="B30:B39"/>
    <mergeCell ref="C30:C39"/>
    <mergeCell ref="D30:D39"/>
    <mergeCell ref="E30:E39"/>
    <mergeCell ref="M30:M39"/>
    <mergeCell ref="A40:A49"/>
    <mergeCell ref="B40:B49"/>
    <mergeCell ref="C40:C49"/>
    <mergeCell ref="D40:D49"/>
    <mergeCell ref="E40:E49"/>
    <mergeCell ref="F40:F49"/>
    <mergeCell ref="G40:G49"/>
    <mergeCell ref="H40:H49"/>
    <mergeCell ref="I40:I49"/>
    <mergeCell ref="G30:G39"/>
    <mergeCell ref="H30:H39"/>
    <mergeCell ref="I30:I39"/>
    <mergeCell ref="J30:J39"/>
    <mergeCell ref="K30:K39"/>
    <mergeCell ref="L30:L39"/>
    <mergeCell ref="F50:F59"/>
    <mergeCell ref="M50:M59"/>
    <mergeCell ref="G50:G59"/>
    <mergeCell ref="H50:H59"/>
    <mergeCell ref="I50:I59"/>
    <mergeCell ref="J50:J59"/>
    <mergeCell ref="K50:K59"/>
    <mergeCell ref="A50:A59"/>
    <mergeCell ref="B50:B59"/>
    <mergeCell ref="C50:C59"/>
    <mergeCell ref="D50:D59"/>
    <mergeCell ref="E50:E59"/>
    <mergeCell ref="L50:L59"/>
    <mergeCell ref="J40:J49"/>
    <mergeCell ref="K40:K49"/>
    <mergeCell ref="L40:L49"/>
    <mergeCell ref="M40:M49"/>
  </mergeCells>
  <conditionalFormatting sqref="A7:B7">
    <cfRule type="containsText" dxfId="37" priority="29" operator="containsText" text="3- Moderado">
      <formula>NOT(ISERROR(SEARCH("3- Moderado",A7)))</formula>
    </cfRule>
    <cfRule type="containsText" dxfId="36" priority="30" operator="containsText" text="6- Moderado">
      <formula>NOT(ISERROR(SEARCH("6- Moderado",A7)))</formula>
    </cfRule>
    <cfRule type="containsText" dxfId="35" priority="31" operator="containsText" text="4- Moderado">
      <formula>NOT(ISERROR(SEARCH("4- Moderado",A7)))</formula>
    </cfRule>
    <cfRule type="containsText" dxfId="34" priority="32" operator="containsText" text="3- Bajo">
      <formula>NOT(ISERROR(SEARCH("3- Bajo",A7)))</formula>
    </cfRule>
    <cfRule type="containsText" dxfId="33" priority="33" operator="containsText" text="4- Bajo">
      <formula>NOT(ISERROR(SEARCH("4- Bajo",A7)))</formula>
    </cfRule>
    <cfRule type="containsText" dxfId="32" priority="34" operator="containsText" text="1- Bajo">
      <formula>NOT(ISERROR(SEARCH("1- Bajo",A7)))</formula>
    </cfRule>
  </conditionalFormatting>
  <conditionalFormatting sqref="A9:E10">
    <cfRule type="containsText" dxfId="31" priority="1" operator="containsText" text="3- Moderado">
      <formula>NOT(ISERROR(SEARCH("3- Moderado",A9)))</formula>
    </cfRule>
    <cfRule type="containsText" dxfId="30" priority="2" operator="containsText" text="6- Moderado">
      <formula>NOT(ISERROR(SEARCH("6- Moderado",A9)))</formula>
    </cfRule>
    <cfRule type="containsText" dxfId="29" priority="3" operator="containsText" text="4- Moderado">
      <formula>NOT(ISERROR(SEARCH("4- Moderado",A9)))</formula>
    </cfRule>
    <cfRule type="containsText" dxfId="28" priority="4" operator="containsText" text="3- Bajo">
      <formula>NOT(ISERROR(SEARCH("3- Bajo",A9)))</formula>
    </cfRule>
    <cfRule type="containsText" dxfId="27" priority="5" operator="containsText" text="4- Bajo">
      <formula>NOT(ISERROR(SEARCH("4- Bajo",A9)))</formula>
    </cfRule>
    <cfRule type="containsText" dxfId="26" priority="6" operator="containsText" text="1- Bajo">
      <formula>NOT(ISERROR(SEARCH("1- Bajo",A9)))</formula>
    </cfRule>
  </conditionalFormatting>
  <conditionalFormatting sqref="A20:E20 A30:E30 A50:E50 A40:E40">
    <cfRule type="containsText" dxfId="25" priority="23" operator="containsText" text="3- Moderado">
      <formula>NOT(ISERROR(SEARCH("3- Moderado",A20)))</formula>
    </cfRule>
    <cfRule type="containsText" dxfId="24" priority="24" operator="containsText" text="6- Moderado">
      <formula>NOT(ISERROR(SEARCH("6- Moderado",A20)))</formula>
    </cfRule>
    <cfRule type="containsText" dxfId="23" priority="25" operator="containsText" text="4- Moderado">
      <formula>NOT(ISERROR(SEARCH("4- Moderado",A20)))</formula>
    </cfRule>
    <cfRule type="containsText" dxfId="22" priority="26" operator="containsText" text="3- Bajo">
      <formula>NOT(ISERROR(SEARCH("3- Bajo",A20)))</formula>
    </cfRule>
    <cfRule type="containsText" dxfId="21" priority="27" operator="containsText" text="4- Bajo">
      <formula>NOT(ISERROR(SEARCH("4- Bajo",A20)))</formula>
    </cfRule>
    <cfRule type="containsText" dxfId="20" priority="28" operator="containsText" text="1- Bajo">
      <formula>NOT(ISERROR(SEARCH("1- Bajo",A20)))</formula>
    </cfRule>
  </conditionalFormatting>
  <conditionalFormatting sqref="C8:F8">
    <cfRule type="containsText" dxfId="19" priority="7" operator="containsText" text="3- Moderado">
      <formula>NOT(ISERROR(SEARCH("3- Moderado",C8)))</formula>
    </cfRule>
    <cfRule type="containsText" dxfId="18" priority="8" operator="containsText" text="6- Moderado">
      <formula>NOT(ISERROR(SEARCH("6- Moderado",C8)))</formula>
    </cfRule>
    <cfRule type="containsText" dxfId="17" priority="9" operator="containsText" text="4- Moderado">
      <formula>NOT(ISERROR(SEARCH("4- Moderado",C8)))</formula>
    </cfRule>
    <cfRule type="containsText" dxfId="16" priority="10" operator="containsText" text="3- Bajo">
      <formula>NOT(ISERROR(SEARCH("3- Bajo",C8)))</formula>
    </cfRule>
    <cfRule type="containsText" dxfId="15" priority="11" operator="containsText" text="4- Bajo">
      <formula>NOT(ISERROR(SEARCH("4- Bajo",C8)))</formula>
    </cfRule>
    <cfRule type="containsText" dxfId="14" priority="12" operator="containsText" text="1- Bajo">
      <formula>NOT(ISERROR(SEARCH("1- Bajo",C8)))</formula>
    </cfRule>
  </conditionalFormatting>
  <conditionalFormatting sqref="D9:D59">
    <cfRule type="containsText" dxfId="13" priority="17" operator="containsText" text="Muy Alta">
      <formula>NOT(ISERROR(SEARCH("Muy Alta",D9)))</formula>
    </cfRule>
    <cfRule type="containsText" dxfId="12" priority="18" operator="containsText" text="Alta">
      <formula>NOT(ISERROR(SEARCH("Alta",D9)))</formula>
    </cfRule>
    <cfRule type="containsText" dxfId="11" priority="19" operator="containsText" text="Baja">
      <formula>NOT(ISERROR(SEARCH("Baja",D9)))</formula>
    </cfRule>
    <cfRule type="containsText" dxfId="10" priority="20" operator="containsText" text="Muy Baja">
      <formula>NOT(ISERROR(SEARCH("Muy Baja",D9)))</formula>
    </cfRule>
    <cfRule type="containsText" dxfId="9" priority="22" operator="containsText" text="Media">
      <formula>NOT(ISERROR(SEARCH("Media",D9)))</formula>
    </cfRule>
  </conditionalFormatting>
  <conditionalFormatting sqref="E9:E59">
    <cfRule type="containsText" dxfId="8" priority="13" operator="containsText" text="Catastrófico">
      <formula>NOT(ISERROR(SEARCH("Catastrófico",E9)))</formula>
    </cfRule>
    <cfRule type="containsText" dxfId="7" priority="14" operator="containsText" text="Mayor">
      <formula>NOT(ISERROR(SEARCH("Mayor",E9)))</formula>
    </cfRule>
    <cfRule type="containsText" dxfId="6" priority="15" operator="containsText" text="Menor">
      <formula>NOT(ISERROR(SEARCH("Menor",E9)))</formula>
    </cfRule>
    <cfRule type="containsText" dxfId="5" priority="16" operator="containsText" text="Leve">
      <formula>NOT(ISERROR(SEARCH("Leve",E9)))</formula>
    </cfRule>
  </conditionalFormatting>
  <conditionalFormatting sqref="E9:F59">
    <cfRule type="containsText" dxfId="4" priority="21" operator="containsText" text="Moderado">
      <formula>NOT(ISERROR(SEARCH("Moderado",E9)))</formula>
    </cfRule>
  </conditionalFormatting>
  <conditionalFormatting sqref="F9:F59">
    <cfRule type="containsText" dxfId="3" priority="35" operator="containsText" text="Bajo">
      <formula>NOT(ISERROR(SEARCH("Bajo",F9)))</formula>
    </cfRule>
    <cfRule type="containsText" dxfId="2" priority="36" operator="containsText" text="Moderado">
      <formula>NOT(ISERROR(SEARCH("Moderado",F9)))</formula>
    </cfRule>
    <cfRule type="containsText" dxfId="1" priority="37" operator="containsText" text="Alto">
      <formula>NOT(ISERROR(SEARCH("Alto",F9)))</formula>
    </cfRule>
    <cfRule type="containsText" dxfId="0" priority="38" operator="containsText" text="Extremo">
      <formula>NOT(ISERROR(SEARCH("Extremo",F9)))</formula>
    </cfRule>
    <cfRule type="colorScale" priority="39">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3AE0291F-CDBF-4D59-A357-A3874D94134A}"/>
    <dataValidation allowBlank="1" showInputMessage="1" showErrorMessage="1" prompt="Describir las actividades que se van a desarrollar para el proyecto" sqref="H7" xr:uid="{02747A24-75D2-4093-8311-D07BFCDFC1BF}"/>
    <dataValidation allowBlank="1" showInputMessage="1" showErrorMessage="1" prompt="Seleccionar si el responsable es el responsable de las acciones es el nivel central" sqref="I7:I8" xr:uid="{16497CDD-0BCA-47C5-A126-D98892BDE903}"/>
    <dataValidation allowBlank="1" showInputMessage="1" showErrorMessage="1" prompt="seleccionar si el responsable de ejecutar las acciones es el nivel central" sqref="J8" xr:uid="{6D81FEA7-8C51-49CD-B7DB-3A9F98A0078E}"/>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7A83BC9-DF70-49F3-AD0B-AED8AFD6EC5E}">
          <x14:formula1>
            <xm:f>'9- Matriz de Calor '!$S$8:$S$11</xm:f>
          </x14:formula1>
          <xm:sqref>G9:G59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E12596-61FE-4C93-A254-8A52B728B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2634F9-E90D-47D7-98A9-0DD366F8E5B8}">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customXml/itemProps3.xml><?xml version="1.0" encoding="utf-8"?>
<ds:datastoreItem xmlns:ds="http://schemas.openxmlformats.org/officeDocument/2006/customXml" ds:itemID="{3A80E8FA-F9C4-4F93-80D6-2B02395B54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1- Presentacion </vt:lpstr>
      <vt:lpstr>Conceptos 37001</vt:lpstr>
      <vt:lpstr>2- Análisis de Contexto</vt:lpstr>
      <vt:lpstr>3- Estrategias</vt:lpstr>
      <vt:lpstr>4- Instructivo Riesgos </vt:lpstr>
      <vt:lpstr>5-. Identificación de Riesgos</vt:lpstr>
      <vt:lpstr>6. Valoración Controles</vt:lpstr>
      <vt:lpstr>7. Mapa Final</vt:lpstr>
      <vt:lpstr>8- Politicas de admiistracion </vt:lpstr>
      <vt:lpstr>9- Matriz de Calor </vt:lpstr>
      <vt:lpstr>Seguimiento 1 Trimestre</vt:lpstr>
      <vt:lpstr>Seguimiento 2 Trimestre</vt:lpstr>
      <vt:lpstr>'2- Análisis de Contexto'!Área_de_impresión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Rafael David Sarabia Fragozo</cp:lastModifiedBy>
  <cp:revision/>
  <dcterms:created xsi:type="dcterms:W3CDTF">2021-04-16T16:11:31Z</dcterms:created>
  <dcterms:modified xsi:type="dcterms:W3CDTF">2025-08-15T20:31:57Z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