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RsarabiF\Desktop\Actualización\Consejo\Matriz de riesgos\"/>
    </mc:Choice>
  </mc:AlternateContent>
  <xr:revisionPtr revIDLastSave="0" documentId="13_ncr:1_{A973E380-5335-4401-BD36-1EB2EA2D3A51}" xr6:coauthVersionLast="36" xr6:coauthVersionMax="47" xr10:uidLastSave="{00000000-0000-0000-0000-000000000000}"/>
  <bookViews>
    <workbookView xWindow="-120" yWindow="-120" windowWidth="20730" windowHeight="11040" firstSheet="5" activeTab="5" xr2:uid="{88AE9359-1123-4A22-A41B-C6B85A0AA7B3}"/>
  </bookViews>
  <sheets>
    <sheet name="1- Presentacion " sheetId="10" r:id="rId1"/>
    <sheet name="Conceptos 37001" sheetId="33" r:id="rId2"/>
    <sheet name="2-  Análisis de Contexto " sheetId="14" r:id="rId3"/>
    <sheet name="3. Estrategias" sheetId="15" r:id="rId4"/>
    <sheet name="4- Instructivo Riesgos " sheetId="3" r:id="rId5"/>
    <sheet name="5-. Identificación de Riesgos" sheetId="27" r:id="rId6"/>
    <sheet name="6. Valoración Controles" sheetId="28" r:id="rId7"/>
    <sheet name="7. Mapa Final" sheetId="29" r:id="rId8"/>
    <sheet name="8- Politicas de admiistracion " sheetId="5" r:id="rId9"/>
    <sheet name="9- Matriz de Calor " sheetId="21" r:id="rId10"/>
    <sheet name="Seguimiento 1 Trimestre" sheetId="18" r:id="rId11"/>
    <sheet name="Seguimiento 2 Trimestre" sheetId="30" r:id="rId12"/>
    <sheet name="Seguimiento 3 Trimestre" sheetId="32" r:id="rId13"/>
    <sheet name="Seguimiento 4 Trimestre" sheetId="31" r:id="rId14"/>
  </sheets>
  <externalReferences>
    <externalReference r:id="rId15"/>
    <externalReference r:id="rId16"/>
    <externalReference r:id="rId17"/>
  </externalReferences>
  <definedNames>
    <definedName name="_xlnm.Print_Area" localSheetId="5">'5-. Identificación de Riesgos'!$A$1:$N$39</definedName>
    <definedName name="_xlnm.Print_Area" localSheetId="6">'6. Valoración Controles'!$A$1:$V$39</definedName>
    <definedName name="_xlnm.Print_Area" localSheetId="7">'7. Mapa Final'!$A$1:$N$39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31" l="1"/>
  <c r="B40" i="31"/>
  <c r="C40" i="31"/>
  <c r="D40" i="31"/>
  <c r="E40" i="31"/>
  <c r="F40" i="31"/>
  <c r="B10" i="29"/>
  <c r="B20" i="29"/>
  <c r="B30" i="29"/>
  <c r="B40" i="29"/>
  <c r="B50" i="29"/>
  <c r="A40" i="29"/>
  <c r="C40" i="29"/>
  <c r="E40" i="29"/>
  <c r="E41" i="29"/>
  <c r="E42" i="29"/>
  <c r="E43" i="29"/>
  <c r="E44" i="29"/>
  <c r="E45" i="29"/>
  <c r="E46" i="29"/>
  <c r="E47" i="29"/>
  <c r="E48" i="29"/>
  <c r="E49" i="29"/>
  <c r="R40" i="28"/>
  <c r="S40" i="28" s="1"/>
  <c r="L40" i="28"/>
  <c r="J44" i="28"/>
  <c r="J43" i="28"/>
  <c r="J42" i="28"/>
  <c r="J41" i="28"/>
  <c r="J40" i="28"/>
  <c r="K40" i="28" s="1"/>
  <c r="A40" i="28"/>
  <c r="B40" i="28"/>
  <c r="C40" i="28"/>
  <c r="C41" i="28"/>
  <c r="C42" i="28"/>
  <c r="C43" i="28"/>
  <c r="C44" i="28"/>
  <c r="L40" i="27"/>
  <c r="L41" i="27"/>
  <c r="L42" i="27"/>
  <c r="L43" i="27"/>
  <c r="L44" i="27"/>
  <c r="L45" i="27"/>
  <c r="L46" i="27"/>
  <c r="L47" i="27"/>
  <c r="L48" i="27"/>
  <c r="L49" i="27"/>
  <c r="K40" i="27"/>
  <c r="K41" i="27"/>
  <c r="K42" i="27"/>
  <c r="K43" i="27"/>
  <c r="K44" i="27"/>
  <c r="K45" i="27"/>
  <c r="K46" i="27"/>
  <c r="K47" i="27"/>
  <c r="K48" i="27"/>
  <c r="K49" i="27"/>
  <c r="G40" i="27"/>
  <c r="H40" i="27" s="1"/>
  <c r="R51" i="28"/>
  <c r="J23" i="28"/>
  <c r="F40" i="29" l="1"/>
  <c r="T40" i="28"/>
  <c r="M40" i="27"/>
  <c r="C40" i="32"/>
  <c r="C40" i="30"/>
  <c r="C40" i="18"/>
  <c r="B40" i="32"/>
  <c r="B40" i="30"/>
  <c r="B40" i="18"/>
  <c r="A40" i="32"/>
  <c r="A40" i="30"/>
  <c r="A40" i="18"/>
  <c r="L16" i="28"/>
  <c r="L12" i="28"/>
  <c r="G40" i="29" l="1"/>
  <c r="U40" i="28"/>
  <c r="K40" i="29" s="1"/>
  <c r="O40" i="27"/>
  <c r="N40" i="27"/>
  <c r="H40" i="29" s="1"/>
  <c r="J40" i="29"/>
  <c r="V40" i="28"/>
  <c r="M40" i="29" s="1"/>
  <c r="E59" i="29"/>
  <c r="E58" i="29"/>
  <c r="E57" i="29"/>
  <c r="E56" i="29"/>
  <c r="E55" i="29"/>
  <c r="E54" i="29"/>
  <c r="E53" i="29"/>
  <c r="E52" i="29"/>
  <c r="E51" i="29"/>
  <c r="E50" i="29"/>
  <c r="C50" i="29"/>
  <c r="C50" i="32" s="1"/>
  <c r="B50" i="32"/>
  <c r="A50" i="29"/>
  <c r="A50" i="32" s="1"/>
  <c r="L59" i="28"/>
  <c r="L58" i="28"/>
  <c r="L57" i="28"/>
  <c r="L56" i="28"/>
  <c r="L55" i="28"/>
  <c r="L54" i="28"/>
  <c r="L53" i="28"/>
  <c r="L52" i="28"/>
  <c r="L51" i="28"/>
  <c r="L50" i="28"/>
  <c r="L39" i="28"/>
  <c r="L38" i="28"/>
  <c r="L37" i="28"/>
  <c r="L36" i="28"/>
  <c r="L35" i="28"/>
  <c r="L34" i="28"/>
  <c r="L33" i="28"/>
  <c r="L32" i="28"/>
  <c r="L31" i="28"/>
  <c r="L30" i="28"/>
  <c r="L29" i="28"/>
  <c r="L28" i="28"/>
  <c r="L27" i="28"/>
  <c r="L26" i="28"/>
  <c r="L25" i="28"/>
  <c r="L24" i="28"/>
  <c r="L23" i="28"/>
  <c r="L22" i="28"/>
  <c r="L21" i="28"/>
  <c r="L20" i="28"/>
  <c r="J51" i="28"/>
  <c r="J52" i="28"/>
  <c r="J53" i="28"/>
  <c r="C59" i="28"/>
  <c r="C58" i="28"/>
  <c r="C57" i="28"/>
  <c r="C56" i="28"/>
  <c r="C55" i="28"/>
  <c r="C54" i="28"/>
  <c r="C53" i="28"/>
  <c r="C52" i="28"/>
  <c r="C51" i="28"/>
  <c r="C50" i="28"/>
  <c r="C39" i="28"/>
  <c r="C38" i="28"/>
  <c r="C37" i="28"/>
  <c r="C36" i="28"/>
  <c r="C35" i="28"/>
  <c r="C34" i="28"/>
  <c r="C33" i="28"/>
  <c r="C32" i="28"/>
  <c r="C31" i="28"/>
  <c r="C30" i="28"/>
  <c r="C29" i="28"/>
  <c r="C28" i="28"/>
  <c r="C27" i="28"/>
  <c r="C26" i="28"/>
  <c r="C25" i="28"/>
  <c r="C24" i="28"/>
  <c r="C23" i="28"/>
  <c r="C22" i="28"/>
  <c r="C21" i="28"/>
  <c r="C20" i="28"/>
  <c r="C19" i="28"/>
  <c r="C18" i="28"/>
  <c r="C17" i="28"/>
  <c r="B10" i="28"/>
  <c r="B20" i="28"/>
  <c r="B30" i="28"/>
  <c r="B50" i="28"/>
  <c r="A50" i="28"/>
  <c r="L59" i="27"/>
  <c r="L58" i="27"/>
  <c r="L57" i="27"/>
  <c r="L56" i="27"/>
  <c r="K56" i="27" s="1"/>
  <c r="L55" i="27"/>
  <c r="L54" i="27"/>
  <c r="L53" i="27"/>
  <c r="L52" i="27"/>
  <c r="K52" i="27" s="1"/>
  <c r="L51" i="27"/>
  <c r="L50" i="27"/>
  <c r="L39" i="27"/>
  <c r="L38" i="27"/>
  <c r="L37" i="27"/>
  <c r="L36" i="27"/>
  <c r="L35" i="27"/>
  <c r="L34" i="27"/>
  <c r="L33" i="27"/>
  <c r="L32" i="27"/>
  <c r="L31" i="27"/>
  <c r="L30" i="27"/>
  <c r="L29" i="27"/>
  <c r="L28" i="27"/>
  <c r="L27" i="27"/>
  <c r="L26" i="27"/>
  <c r="L25" i="27"/>
  <c r="L24" i="27"/>
  <c r="L23" i="27"/>
  <c r="L22" i="27"/>
  <c r="L21" i="27"/>
  <c r="K21" i="27" s="1"/>
  <c r="L20" i="27"/>
  <c r="L19" i="27"/>
  <c r="K19" i="27" s="1"/>
  <c r="L18" i="27"/>
  <c r="K18" i="27" s="1"/>
  <c r="L17" i="27"/>
  <c r="L16" i="27"/>
  <c r="L15" i="27"/>
  <c r="L14" i="27"/>
  <c r="L13" i="27"/>
  <c r="L12" i="27"/>
  <c r="L11" i="27"/>
  <c r="L10" i="27"/>
  <c r="K59" i="27"/>
  <c r="K58" i="27"/>
  <c r="K57" i="27"/>
  <c r="K55" i="27"/>
  <c r="K54" i="27"/>
  <c r="K53" i="27"/>
  <c r="K51" i="27"/>
  <c r="K50" i="27"/>
  <c r="K39" i="27"/>
  <c r="K37" i="27"/>
  <c r="F40" i="32" l="1"/>
  <c r="F40" i="30"/>
  <c r="F40" i="18"/>
  <c r="D40" i="32"/>
  <c r="D40" i="30"/>
  <c r="D40" i="18"/>
  <c r="E40" i="32"/>
  <c r="E40" i="30"/>
  <c r="E40" i="18"/>
  <c r="M50" i="27"/>
  <c r="G50" i="29" s="1"/>
  <c r="R50" i="28"/>
  <c r="S50" i="28" s="1"/>
  <c r="J50" i="28"/>
  <c r="K50" i="28" s="1"/>
  <c r="U50" i="28" l="1"/>
  <c r="K50" i="29" s="1"/>
  <c r="E50" i="32" s="1"/>
  <c r="G50" i="27"/>
  <c r="H50" i="27" s="1"/>
  <c r="F50" i="29" l="1"/>
  <c r="T50" i="28"/>
  <c r="N50" i="27"/>
  <c r="H50" i="29" s="1"/>
  <c r="V50" i="28" l="1"/>
  <c r="M50" i="29" s="1"/>
  <c r="F50" i="32" s="1"/>
  <c r="J50" i="29"/>
  <c r="D50" i="32" s="1"/>
  <c r="O50" i="27"/>
  <c r="G30" i="27" l="1"/>
  <c r="C10" i="28" l="1"/>
  <c r="A50" i="31" l="1"/>
  <c r="A50" i="30"/>
  <c r="A50" i="18"/>
  <c r="C50" i="18"/>
  <c r="E19" i="29"/>
  <c r="E18" i="29"/>
  <c r="E17" i="29"/>
  <c r="E16" i="29"/>
  <c r="E15" i="29"/>
  <c r="E14" i="29"/>
  <c r="E13" i="29"/>
  <c r="E12" i="29"/>
  <c r="E11" i="29"/>
  <c r="E10" i="29"/>
  <c r="C10" i="29"/>
  <c r="C10" i="18" s="1"/>
  <c r="B10" i="18"/>
  <c r="A10" i="29"/>
  <c r="A10" i="18" s="1"/>
  <c r="C11" i="28"/>
  <c r="C12" i="28"/>
  <c r="C13" i="28"/>
  <c r="L19" i="28"/>
  <c r="L18" i="28"/>
  <c r="L17" i="28"/>
  <c r="C16" i="28"/>
  <c r="J16" i="28"/>
  <c r="C15" i="28"/>
  <c r="L15" i="28"/>
  <c r="J15" i="28"/>
  <c r="C14" i="28"/>
  <c r="L14" i="28"/>
  <c r="J14" i="28"/>
  <c r="L13" i="28"/>
  <c r="J13" i="28"/>
  <c r="J12" i="28"/>
  <c r="R11" i="28"/>
  <c r="L11" i="28"/>
  <c r="J11" i="28"/>
  <c r="R10" i="28"/>
  <c r="L10" i="28"/>
  <c r="J10" i="28"/>
  <c r="G10" i="27"/>
  <c r="H10" i="27" s="1"/>
  <c r="F10" i="29" s="1"/>
  <c r="A10" i="28"/>
  <c r="K17" i="27"/>
  <c r="K16" i="27"/>
  <c r="K15" i="27"/>
  <c r="K14" i="27"/>
  <c r="K13" i="27"/>
  <c r="K12" i="27"/>
  <c r="K11" i="27"/>
  <c r="K33" i="27"/>
  <c r="K31" i="27"/>
  <c r="H30" i="27"/>
  <c r="G20" i="27"/>
  <c r="H20" i="27" s="1"/>
  <c r="F20" i="29" s="1"/>
  <c r="K26" i="27"/>
  <c r="K25" i="27"/>
  <c r="K24" i="27"/>
  <c r="K27" i="27"/>
  <c r="K28" i="27"/>
  <c r="K22" i="27"/>
  <c r="A30" i="28"/>
  <c r="J30" i="28"/>
  <c r="R30" i="28"/>
  <c r="J31" i="28"/>
  <c r="R31" i="28"/>
  <c r="J32" i="28"/>
  <c r="A20" i="28"/>
  <c r="I33" i="5" a="1"/>
  <c r="I33" i="5" s="1"/>
  <c r="I27" i="5" a="1"/>
  <c r="I27" i="5" s="1"/>
  <c r="C30" i="29"/>
  <c r="C30" i="32" s="1"/>
  <c r="C20" i="29"/>
  <c r="K23" i="27"/>
  <c r="K29" i="27"/>
  <c r="K20" i="27"/>
  <c r="I21" i="5"/>
  <c r="I22" i="5"/>
  <c r="K30" i="27"/>
  <c r="K32" i="27"/>
  <c r="K34" i="27"/>
  <c r="K36" i="27"/>
  <c r="K38" i="27"/>
  <c r="E21" i="29"/>
  <c r="E22" i="29"/>
  <c r="E23" i="29"/>
  <c r="E24" i="29"/>
  <c r="E25" i="29"/>
  <c r="E26" i="29"/>
  <c r="E27" i="29"/>
  <c r="E28" i="29"/>
  <c r="E29" i="29"/>
  <c r="E30" i="29"/>
  <c r="E31" i="29"/>
  <c r="E32" i="29"/>
  <c r="E33" i="29"/>
  <c r="E34" i="29"/>
  <c r="E35" i="29"/>
  <c r="E36" i="29"/>
  <c r="E37" i="29"/>
  <c r="E38" i="29"/>
  <c r="E39" i="29"/>
  <c r="A30" i="29"/>
  <c r="R22" i="28"/>
  <c r="R20" i="28"/>
  <c r="J21" i="28"/>
  <c r="J22" i="28"/>
  <c r="J24" i="28"/>
  <c r="J20" i="28"/>
  <c r="E20" i="29"/>
  <c r="B20" i="32"/>
  <c r="A20" i="29"/>
  <c r="A20" i="32" s="1"/>
  <c r="B30" i="31" l="1"/>
  <c r="B30" i="32"/>
  <c r="A30" i="30"/>
  <c r="A30" i="32"/>
  <c r="C20" i="30"/>
  <c r="C20" i="32"/>
  <c r="M10" i="27"/>
  <c r="G10" i="29" s="1"/>
  <c r="S20" i="28"/>
  <c r="B10" i="30"/>
  <c r="B30" i="30"/>
  <c r="A10" i="32"/>
  <c r="C10" i="31"/>
  <c r="A20" i="31"/>
  <c r="C30" i="31"/>
  <c r="C10" i="30"/>
  <c r="A20" i="30"/>
  <c r="C30" i="30"/>
  <c r="B10" i="32"/>
  <c r="B20" i="31"/>
  <c r="B50" i="31"/>
  <c r="B20" i="30"/>
  <c r="B50" i="30"/>
  <c r="C10" i="32"/>
  <c r="A10" i="31"/>
  <c r="C20" i="31"/>
  <c r="A30" i="31"/>
  <c r="C50" i="31"/>
  <c r="S10" i="28"/>
  <c r="B50" i="18"/>
  <c r="A10" i="30"/>
  <c r="C50" i="30"/>
  <c r="B10" i="31"/>
  <c r="A30" i="18"/>
  <c r="A20" i="18"/>
  <c r="M20" i="27"/>
  <c r="O20" i="27" s="1"/>
  <c r="M30" i="27"/>
  <c r="N30" i="27" s="1"/>
  <c r="H30" i="29" s="1"/>
  <c r="C30" i="18"/>
  <c r="B20" i="18"/>
  <c r="B30" i="18"/>
  <c r="C20" i="18"/>
  <c r="K10" i="28"/>
  <c r="T10" i="28" s="1"/>
  <c r="J10" i="29" s="1"/>
  <c r="K30" i="28"/>
  <c r="T30" i="28" s="1"/>
  <c r="S30" i="28"/>
  <c r="K20" i="28"/>
  <c r="T20" i="28" s="1"/>
  <c r="F30" i="29"/>
  <c r="K10" i="27"/>
  <c r="G20" i="29" l="1"/>
  <c r="N20" i="27"/>
  <c r="H20" i="29" s="1"/>
  <c r="U20" i="28"/>
  <c r="K20" i="29" s="1"/>
  <c r="U10" i="28"/>
  <c r="V10" i="28" s="1"/>
  <c r="M10" i="29" s="1"/>
  <c r="N10" i="27"/>
  <c r="H10" i="29" s="1"/>
  <c r="O10" i="27"/>
  <c r="O30" i="27"/>
  <c r="G30" i="29"/>
  <c r="U30" i="28"/>
  <c r="K30" i="29" s="1"/>
  <c r="E30" i="32" s="1"/>
  <c r="D10" i="18"/>
  <c r="D10" i="32"/>
  <c r="D10" i="30"/>
  <c r="D10" i="31"/>
  <c r="E50" i="30"/>
  <c r="E50" i="31"/>
  <c r="D50" i="31"/>
  <c r="D50" i="30"/>
  <c r="J30" i="29"/>
  <c r="J20" i="29"/>
  <c r="D20" i="32" s="1"/>
  <c r="D50" i="18"/>
  <c r="E50" i="18"/>
  <c r="D30" i="18" l="1"/>
  <c r="D30" i="32"/>
  <c r="E20" i="31"/>
  <c r="E20" i="32"/>
  <c r="E20" i="30"/>
  <c r="E20" i="18"/>
  <c r="V20" i="28"/>
  <c r="M20" i="29" s="1"/>
  <c r="F20" i="32" s="1"/>
  <c r="K10" i="29"/>
  <c r="E10" i="32" s="1"/>
  <c r="E30" i="31"/>
  <c r="E30" i="30"/>
  <c r="E30" i="18"/>
  <c r="V30" i="28"/>
  <c r="M30" i="29" s="1"/>
  <c r="D20" i="31"/>
  <c r="D20" i="30"/>
  <c r="F50" i="30"/>
  <c r="F50" i="31"/>
  <c r="D30" i="30"/>
  <c r="D30" i="31"/>
  <c r="F10" i="18"/>
  <c r="F10" i="31"/>
  <c r="F10" i="32"/>
  <c r="F10" i="30"/>
  <c r="F50" i="18"/>
  <c r="D20" i="18"/>
  <c r="F30" i="18" l="1"/>
  <c r="F30" i="32"/>
  <c r="E10" i="31"/>
  <c r="E10" i="30"/>
  <c r="E10" i="18"/>
  <c r="F20" i="30"/>
  <c r="F20" i="31"/>
  <c r="F20" i="18"/>
  <c r="F30" i="30"/>
  <c r="F30" i="31"/>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9" authorId="0" shapeId="0" xr:uid="{00000000-0006-0000-0500-000001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<sst xmlns="http://schemas.openxmlformats.org/spreadsheetml/2006/main" count="952" uniqueCount="531">
  <si>
    <t xml:space="preserve"> MAPA DE RIESGOS SIGCMA</t>
  </si>
  <si>
    <t>DEPENDENCIA (Unidad misional del CSJ o Unidad de la DEAJ o Seccional o CSJ en caso de despachos judiciales certificados)</t>
  </si>
  <si>
    <t>CONSEJO SECCIONAL DE LA JUDICATURA DEL CESAR</t>
  </si>
  <si>
    <t>PROCESO (indique el tipo de proceso si es Estratégico. Misional, Apoyo, Evaluación y Mejora y especifique el nombre del proceso)</t>
  </si>
  <si>
    <t>MEJORAMIENTO DEL SISTEMA INTEGRADO SIGCMA</t>
  </si>
  <si>
    <t>CONSEJO SUPERIOR DE LA JUDICATURA</t>
  </si>
  <si>
    <t>CONSEJO SECCIONAL DE LA JUDICATURA</t>
  </si>
  <si>
    <t>X</t>
  </si>
  <si>
    <t>DIRECCIÓN SECCIONAL DE ADMINISTRACIÓN JUDICIAL</t>
  </si>
  <si>
    <t>DESPACHO JUDICIAL CERTIFICADO</t>
  </si>
  <si>
    <t>FECHA</t>
  </si>
  <si>
    <r>
      <t xml:space="preserve">ELABORACIÓN 12/04/2024
</t>
    </r>
    <r>
      <rPr>
        <sz val="10"/>
        <color theme="1"/>
        <rFont val="Arial"/>
        <family val="2"/>
      </rPr>
      <t>ACTUALIZACIÓN 12/09/2024</t>
    </r>
  </si>
  <si>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</si>
  <si>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</si>
  <si>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</si>
  <si>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</si>
  <si>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</si>
  <si>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</si>
  <si>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</si>
  <si>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</si>
  <si>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</si>
  <si>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</si>
  <si>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</si>
  <si>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</si>
  <si>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</si>
  <si>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</si>
  <si>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</si>
  <si>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</si>
  <si>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</si>
  <si>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  MEJORAMIENTO DEL SIGCMA</t>
  </si>
  <si>
    <t xml:space="preserve">DEPENDENCIA ADMINISTRATIVA O JUDICIAL CERTIFICADA </t>
  </si>
  <si>
    <t>OBJETIVO DEL PROCESO</t>
  </si>
  <si>
    <t>MAPA DE PROCESOS CONSEJO SUPERIOR DE LA JUDICATURA</t>
  </si>
  <si>
    <t>PROCESOS DEPENDENCIA JUDICIALES CERTIFICADAS</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</si>
  <si>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 ciberseguridad y del SGAS.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</si>
  <si>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</si>
  <si>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</si>
  <si>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</si>
  <si>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</si>
  <si>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</si>
  <si>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</si>
  <si>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</si>
  <si>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</si>
  <si>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</si>
  <si>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</si>
  <si>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</si>
  <si>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</si>
  <si>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</si>
  <si>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</si>
  <si>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</si>
  <si>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</si>
  <si>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</si>
  <si>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</si>
  <si>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</si>
  <si>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</si>
  <si>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</si>
  <si>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</si>
  <si>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</si>
  <si>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</si>
  <si>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</si>
  <si>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</si>
  <si>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</si>
  <si>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</si>
  <si>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</si>
  <si>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</si>
  <si>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</si>
  <si>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</si>
  <si>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</si>
  <si>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</si>
  <si>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</si>
  <si>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</si>
  <si>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</si>
  <si>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</si>
  <si>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</si>
  <si>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</si>
  <si>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</si>
  <si>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</si>
  <si>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</si>
  <si>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</si>
  <si>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</si>
  <si>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</si>
  <si>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</si>
  <si>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</si>
  <si>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</si>
  <si>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</si>
  <si>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</si>
  <si>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</si>
  <si>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</si>
  <si>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</si>
  <si>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</si>
  <si>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</si>
  <si>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</si>
  <si>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</si>
  <si>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</si>
  <si>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</si>
  <si>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</si>
  <si>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</si>
  <si>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</si>
  <si>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</si>
  <si>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</si>
  <si>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</si>
  <si>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</si>
  <si>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</si>
  <si>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</si>
  <si>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</si>
  <si>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</si>
  <si>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</si>
  <si>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</si>
  <si>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</si>
  <si>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</si>
  <si>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</si>
  <si>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</si>
  <si>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</si>
  <si>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</si>
  <si>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</si>
  <si>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</si>
  <si>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</si>
  <si>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</si>
  <si>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</si>
  <si>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</si>
  <si>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</si>
  <si>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</si>
  <si>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</si>
  <si>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</si>
  <si>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</si>
  <si>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</si>
  <si>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</si>
  <si>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</si>
  <si>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</si>
  <si>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</si>
  <si>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</si>
  <si>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</si>
  <si>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</si>
  <si>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</si>
  <si>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</si>
  <si>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</si>
  <si>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</si>
  <si>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</si>
  <si>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</si>
  <si>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</si>
  <si>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</si>
  <si>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</si>
  <si>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</si>
  <si>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</si>
  <si>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</si>
  <si>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</si>
  <si>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</si>
  <si>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</si>
  <si>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</si>
  <si>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</si>
  <si>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</si>
  <si>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</si>
  <si>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</si>
  <si>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</si>
  <si>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</si>
  <si>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</si>
  <si>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</si>
  <si>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</si>
  <si>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</si>
  <si>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</si>
  <si>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</si>
  <si>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</si>
  <si>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</si>
  <si>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</si>
  <si>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</si>
  <si>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</si>
  <si>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</si>
  <si>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</si>
  <si>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</si>
  <si>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</si>
  <si>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</si>
  <si>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</si>
  <si>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</si>
  <si>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</si>
  <si>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</si>
  <si>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</si>
  <si>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</si>
  <si>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</si>
  <si>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</si>
  <si>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</si>
  <si>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</si>
  <si>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</si>
  <si>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</si>
  <si>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</si>
  <si>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</si>
  <si>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</si>
  <si>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</si>
  <si>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</si>
  <si>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</si>
  <si>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</si>
  <si>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</si>
  <si>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</si>
  <si>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</si>
  <si>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</si>
  <si>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</si>
  <si>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</si>
  <si>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</si>
  <si>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</si>
  <si>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</si>
  <si>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</si>
  <si>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</si>
  <si>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</si>
  <si>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</si>
  <si>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</si>
  <si>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</si>
  <si>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</si>
  <si>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</si>
  <si>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</si>
  <si>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</si>
  <si>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</si>
  <si>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</si>
  <si>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</si>
  <si>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</si>
  <si>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</si>
  <si>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</si>
  <si>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</si>
  <si>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</si>
  <si>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</si>
  <si>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</si>
  <si>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</si>
  <si>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</si>
  <si>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</si>
  <si>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</si>
  <si>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</si>
  <si>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</si>
  <si>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</si>
  <si>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</si>
  <si>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</si>
  <si>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</si>
  <si>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</si>
  <si>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</si>
  <si>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</si>
  <si>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</si>
  <si>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</si>
  <si>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</si>
  <si>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</si>
  <si>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</si>
  <si>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</si>
  <si>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</si>
  <si>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</si>
  <si>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</si>
  <si>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</si>
  <si>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</si>
  <si>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</si>
  <si>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</si>
  <si>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</si>
  <si>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</si>
  <si>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</si>
  <si>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</si>
  <si>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</si>
  <si>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</si>
  <si>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</si>
  <si>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</si>
  <si>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</si>
  <si>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</si>
  <si>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</si>
  <si>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</si>
  <si>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</si>
  <si>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</si>
  <si>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</si>
  <si>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</si>
  <si>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</si>
  <si>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</si>
  <si>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</si>
  <si>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</si>
  <si>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</si>
  <si>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</si>
  <si>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</si>
  <si>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</si>
  <si>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</si>
  <si>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</si>
  <si>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</si>
  <si>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</si>
  <si>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</si>
  <si>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</si>
  <si>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</si>
  <si>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MEJORAMIENTO DEL SISTEMA INTEGRADO DE GESTIÓN  CONTROL  DE LA  CALIDAD  Y EL MEDIO AMBIENTE</t>
  </si>
  <si>
    <t>Objetivo:</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</si>
  <si>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Salud   en el Trabajo, Ciberseguridad y Antisoborno</t>
  </si>
  <si>
    <t>Alcance:</t>
  </si>
  <si>
    <t>Nivel Central -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</si>
  <si>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</si>
  <si>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</si>
  <si>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</si>
  <si>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</si>
  <si>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</si>
  <si>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</si>
  <si>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</si>
  <si>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</si>
  <si>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</si>
  <si>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</si>
  <si>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</si>
  <si>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</si>
  <si>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</si>
  <si>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</si>
  <si>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</si>
  <si>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</si>
  <si>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materiliza el riesgo? </t>
  </si>
  <si>
    <t>IMPACTO</t>
  </si>
  <si>
    <t>CALIFICACION DEL RIESGO</t>
  </si>
  <si>
    <t xml:space="preserve">El Sistema Integrado de Gestión (SIGCMA) no aporte  al mejoramiento institucional. </t>
  </si>
  <si>
    <t>Que  la implementación de los sistemas  de gestión no cumpla con sus objetivos al no  contribuir con el mejoramiento institucional y no logre  la eficacia, la eficiencia, la efectividad y  transparencia  de los procesos.</t>
  </si>
  <si>
    <t xml:space="preserve">Incumplimiento de los  planes de accion </t>
  </si>
  <si>
    <t>Afectación de reputacion,imagén,  credibilidad, satisfacción de usuarios y PI</t>
  </si>
  <si>
    <t xml:space="preserve">De la entidad, seccional, despachos a nivel departamental </t>
  </si>
  <si>
    <t>Metodologias no adecuadas</t>
  </si>
  <si>
    <t>Incumplimiento de las metas establecidas</t>
  </si>
  <si>
    <t>Incumplimiento del 20% de los indicadores del proceso</t>
  </si>
  <si>
    <t>Falta de seguimiento y control</t>
  </si>
  <si>
    <t>Insuficiencia de personal</t>
  </si>
  <si>
    <t>Falta de planificación</t>
  </si>
  <si>
    <t>Debilidades en la  divulgación de los lineamientos del SIGCMA</t>
  </si>
  <si>
    <t xml:space="preserve">Fallas en la comunicación </t>
  </si>
  <si>
    <t>Las auditorias internas del SIGCMA  no contribuyan al mejoramiento del sistema integrado.</t>
  </si>
  <si>
    <t>Cuando  en la preparación y presentación de resultados de la auditoria interna del SIGCMA se  emiten informes y/o  conceptos inexactos con los requisitos de las normas aplicables, inoportunos, no confiables,  sin utilidad,  sin objetividad..</t>
  </si>
  <si>
    <t>Planificacion no adecuada</t>
  </si>
  <si>
    <t>Falta de experiencia y capacitación de los auditores</t>
  </si>
  <si>
    <t>Personal insuficiente</t>
  </si>
  <si>
    <t xml:space="preserve">No participación activa de los auditados </t>
  </si>
  <si>
    <t>Debilidad en el seguimiento de los hallazgos</t>
  </si>
  <si>
    <t xml:space="preserve">Desactualización de los documentos del sistema </t>
  </si>
  <si>
    <t xml:space="preserve">Se usen o se mantengan publicados  documentos desactualizados, no vigentes o no controlados </t>
  </si>
  <si>
    <t>Falta de control</t>
  </si>
  <si>
    <t>Falta de personal</t>
  </si>
  <si>
    <t>Debilidades en la  metodologia</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</si>
  <si>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</si>
  <si>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</si>
  <si>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</si>
  <si>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</si>
  <si>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PARA LOS RIESGOS DE CORRUPCIÓN POR POLÍTICA EL IMPACTO SIEMPRE SERÁ MAYOR O CATASTRÓFICO Y SU REDACCIÓN  DEBE CONSERVAR EL MODELO PROPUESTO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</si>
  <si>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</si>
  <si>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</si>
  <si>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</si>
  <si>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</si>
  <si>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 xml:space="preserve">Ofrecer, prometer, entregar, aceptar o solicitar una ventaja indebida para preparar o presentar Informes con datos inexactos, inoportunos y no confiables en el ejercicio de la Auditoría Interna  que permita favorecer intereses personales o de terceros.
</t>
  </si>
  <si>
    <t>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t>
  </si>
  <si>
    <t>1. Falta de ética de los servidores públicos (Debilidades en principios y valores)</t>
  </si>
  <si>
    <t>2. Falta de ética de terceros interesados  (Debilidades principios y valores)</t>
  </si>
  <si>
    <t>3. Debilidades en la aplicación de controles de calidad en los informes de Auditoría.</t>
  </si>
  <si>
    <t xml:space="preserve">4. Inaplicación o incumplimiento por parte de los auditores, de los principios y reglas de conducta establecidos en el Código de Ética </t>
  </si>
  <si>
    <t xml:space="preserve">MATRIZ DE RIESGOS </t>
  </si>
  <si>
    <t>Nivel Central - Nivel Seccional</t>
  </si>
  <si>
    <t>}</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</si>
  <si>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</si>
  <si>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</si>
  <si>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</si>
  <si>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</si>
  <si>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</si>
  <si>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</si>
  <si>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</si>
  <si>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</si>
  <si>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</si>
  <si>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</si>
  <si>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</si>
  <si>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</si>
  <si>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</si>
  <si>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</si>
  <si>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</si>
  <si>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</si>
  <si>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La Coordinacion Seccional del SIGCMA Trimestralmente  revisa los planes de accion recibidos y verifica si estan completos y acorde con los lineamientos dispuestos. Si hay inconsistencias se devuelve al lider de proceso mediante correo electronico.  Como registro del control queda la comunicación enviada.</t>
  </si>
  <si>
    <t>SI</t>
  </si>
  <si>
    <t>Acciones de respuesta ante noticias que afectan la imagen de la entidad</t>
  </si>
  <si>
    <t>NO</t>
  </si>
  <si>
    <t>La Coordinacion Seccional del SIGCMA Trimestralmente  participa con los lideres de procesos en las capacitaciones realizadas por la Coord. Nacional a nivel nacional  sobre las tematicas requeridas. Si las capacitaciones  no cumplen  con el objetivo  se fortalce la  tematica y/o metodologia. Como registro del control de asistencia.</t>
  </si>
  <si>
    <t xml:space="preserve">Análisis de indicadores y acciones de mejoramiento </t>
  </si>
  <si>
    <t>No hay control para esta causa. El presupuesto es asignado por le Nivel Central.</t>
  </si>
  <si>
    <t>La Coordinacion Seccional del SIGCMA mensualmente participa en la realizacion de Comités Tecnicos  y operativos, convoca a la alta direccion y lideres de proceso a nivel seccional de manera presencial y virtual. Si no se realiza el comité, éste es reprogramado. Como registro del control queda la asistencia.</t>
  </si>
  <si>
    <t xml:space="preserve">La Coordinacion Seccional del SIGCMA mensualmente  fortalece la  cultura de comunicación abierta y trasnsparente entre la alta direccion, la  coordinacion Nacional del SIGCMA  y todas las dependencias certificadas. Convoca a la alta direccion y lideres de proceso a nivel seccional de manera presencial y virtual , si no se realizan las mesas de trabajo y/o  comités, estos se reprograman . Como registro del control queda la asistencia.
</t>
  </si>
  <si>
    <t>La Coordinacion Seccional del SIGCMA y los lideres de procesos anualmente participan en el proceso de  formacion complementaria en  Diplomados como auditores HSEQ y talleres de auditores periodicos que ofrece la Coordinacion Nacional, se prioriza las tematicas y asigna cupos para la realizacion de diplomados. Si las capacitaciones  no cumplen  con el objetivo  se fortalece la  tematica y/o metodologia.  Como registro del control de asistencia está el diploma de certificacion.</t>
  </si>
  <si>
    <t>Promover la preparación de los auditados para el proceso de auditorías internas y externas</t>
  </si>
  <si>
    <t>La Coordinacion Seccional del SIGCMA  mensualmente  adopta los lineamientos y formatos pertinentes para la formalizacion de las acciones de gestion a traves de  mesas de trabajo para el seguimiento de las acciones acordadas.  Si la metodologia es inapropiada, ésta es actualizada. Como evidencia del control queda información relevante cargada en la plataforma del SIGCMA, actas de reunion y formatos de acciones de gestion.</t>
  </si>
  <si>
    <t xml:space="preserve">La Coordinación Seccional del SIGCMA anualmente adopta los procedimientos, roles y responsabilidades en materia documental establecidos por la Coordinacion Nacional revisando y utilizando la documentacion aprobada. Si la documentacion que se viene aplicando no es idonea , ésta es actualizada. Como evidencia queda la plataforma del SIGCMA con la documentacion actualizada 
</t>
  </si>
  <si>
    <t>La Coordinacion Seccional del SIGCMA semanalmente participa en las Capacitaciones realizadas por el nivel nacional sobre las metodologías disponibles. Si las capacitaciones  no cumplen  con el objetivo  se fortalce la  tematica y/o metodologia . Como registro del control queda la lista de asistencia</t>
  </si>
  <si>
    <t xml:space="preserve">Divulgación de la norma ISO 37001:2016, Plan de Anticorrupción  formación en valores y principios propios de la entidad </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</si>
  <si>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</si>
  <si>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</si>
  <si>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</si>
  <si>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Realización de programas de formación, capacitación y sensibilización en temas de probidad y ética de lo público</t>
  </si>
  <si>
    <t xml:space="preserve">Socialización constante de la política del SIGCMA del CSJ </t>
  </si>
  <si>
    <t>Revisión y seguimiento por parte de la Coordinación Seccional del SIGCMA</t>
  </si>
  <si>
    <t>Divulgación del Codigo de Etica y el Codigo Iberoamericano de Etica Judicial y de los principios y valores</t>
  </si>
  <si>
    <t xml:space="preserve">MATRIZ DE RIESGOS SIGCMA </t>
  </si>
  <si>
    <t xml:space="preserv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Salud   en el Trabajo, Ciberseguridad y Antisoborno</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</si>
  <si>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</si>
  <si>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</si>
  <si>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</si>
  <si>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</si>
  <si>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</si>
  <si>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</si>
  <si>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</si>
  <si>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</si>
  <si>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</si>
  <si>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</si>
  <si>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</si>
  <si>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</si>
  <si>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</si>
  <si>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</si>
  <si>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</si>
  <si>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Asistir a capacitaciones promovidas por el Nivel Central en antisoborno</t>
  </si>
  <si>
    <t>Recalcar durante los nombramientos o nuevas vinculaciones a la entidad, el compromiso por mantener una buena ética laboral</t>
  </si>
  <si>
    <t>Recordar periódicamente de manera verbal, las implicaciones y consecuencias de participar en hechos de soborno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</si>
  <si>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</si>
  <si>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</si>
  <si>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</si>
  <si>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</si>
  <si>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</si>
  <si>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</si>
  <si>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</si>
  <si>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</si>
  <si>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</si>
  <si>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</si>
  <si>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</si>
  <si>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</si>
  <si>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</si>
  <si>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</si>
  <si>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</si>
  <si>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</si>
  <si>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</si>
  <si>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</si>
  <si>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</si>
  <si>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</si>
  <si>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</si>
  <si>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</si>
  <si>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</si>
  <si>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</si>
  <si>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</si>
  <si>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</si>
  <si>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Afectación Económica</t>
  </si>
  <si>
    <t>Moderado</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</si>
  <si>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</si>
  <si>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</si>
  <si>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</si>
  <si>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</si>
  <si>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</si>
  <si>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</si>
  <si>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</si>
  <si>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</si>
  <si>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</si>
  <si>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</si>
  <si>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</si>
  <si>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</si>
  <si>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</si>
  <si>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</si>
  <si>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</si>
  <si>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</si>
  <si>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</si>
  <si>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</si>
  <si>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</si>
  <si>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</si>
  <si>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</si>
  <si>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</si>
  <si>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</si>
  <si>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</si>
  <si>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</si>
  <si>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</si>
  <si>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</si>
  <si>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</si>
  <si>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</si>
  <si>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</si>
  <si>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</si>
  <si>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</si>
  <si>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</si>
  <si>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</si>
  <si>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</si>
  <si>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</si>
  <si>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</si>
  <si>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</si>
  <si>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</si>
  <si>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</si>
  <si>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</si>
  <si>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</si>
  <si>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</si>
  <si>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</si>
  <si>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</si>
  <si>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</si>
  <si>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</si>
  <si>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</si>
  <si>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</si>
  <si>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</si>
  <si>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</si>
  <si>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</si>
  <si>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</si>
  <si>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</si>
  <si>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</si>
  <si>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</si>
  <si>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</si>
  <si>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</si>
  <si>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</si>
  <si>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</si>
  <si>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</si>
  <si>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</si>
  <si>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</si>
  <si>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</si>
  <si>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</si>
  <si>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</si>
  <si>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</si>
  <si>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</si>
  <si>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</si>
  <si>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</si>
  <si>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</si>
  <si>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</si>
  <si>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</si>
  <si>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</si>
  <si>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</si>
  <si>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</si>
  <si>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</si>
  <si>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</si>
  <si>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Salud   en el Trabajo, Ciberseguridad y Antisoborno</t>
  </si>
  <si>
    <t>Nivel Nacional - Seccional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</si>
  <si>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</si>
  <si>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</si>
  <si>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</si>
  <si>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</si>
  <si>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</si>
  <si>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</si>
  <si>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</si>
  <si>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</si>
  <si>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</si>
  <si>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</si>
  <si>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</si>
  <si>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</si>
  <si>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</si>
  <si>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No se materializo el riesgo ni se evidenciaron cambios en la probabilidad de los mismos, en atencion a que los controles han sido efectivos</t>
  </si>
  <si>
    <t>Para este trimestre no se materializó este riesgo, como quiera que se mantiene  la efectividad y pertinencia de los controles</t>
  </si>
  <si>
    <t>No se materializó para este trimestre. No se consideró realizar actividades adicionales a los controles establecidos.</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</si>
  <si>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</si>
  <si>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</si>
  <si>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Para este trimestre no se materializó el riesgo. Los controles que se han venido implementando han sido efectivos. No hay denuncias asociadas a presuntos comportamientos de soborno.</t>
  </si>
  <si>
    <t>ANÁLISIS DEL RESULTADO FINAL 
2 TRIMESTRE</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</si>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</sst>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sz val="26"/>
      <name val="Arial"/>
      <family val="2"/>
    </font>
    <font>
      <sz val="11"/>
      <color theme="1"/>
      <name val="Calibri"/>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theme="0"/>
      <name val="Arial"/>
      <family val="2"/>
    </font>
    <font>
      <sz val="10"/>
      <color rgb="FFC00000"/>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b/>
      <sz val="10"/>
      <color rgb="FFFF0000"/>
      <name val="Arial"/>
      <family val="2"/>
    </font>
    <font>
      <b/>
      <sz val="8"/>
      <color rgb="FF000000"/>
      <name val="Times New Roman"/>
      <family val="1"/>
    </font>
    <font>
      <b/>
      <sz val="8"/>
      <color rgb="FF767171"/>
      <name val="Times New Roman"/>
      <family val="1"/>
    </font>
    <font>
      <sz val="11"/>
      <color theme="1"/>
      <name val="Belyrium"/>
    </font>
    <font>
      <sz val="14"/>
      <color theme="1"/>
      <name val="Arial"/>
      <family val="2"/>
    </font>
    <font>
      <sz val="11"/>
      <color rgb="FFC00000"/>
      <name val="Calibri"/>
      <family val="2"/>
      <scheme val="minor"/>
    </font>
    <font>
      <sz val="22"/>
      <color theme="1"/>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6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right style="dashed">
        <color theme="9" tint="-0.24994659260841701"/>
      </right>
      <top style="dashed">
        <color theme="9" tint="-0.24994659260841701"/>
      </top>
      <bottom/>
      <diagonal/>
    </border>
    <border>
      <left style="medium">
        <color indexed="64"/>
      </left>
      <right/>
      <top style="medium">
        <color indexed="64"/>
      </top>
      <bottom style="thick">
        <color theme="0"/>
      </bottom>
      <diagonal/>
    </border>
    <border>
      <left/>
      <right/>
      <top style="medium">
        <color indexed="64"/>
      </top>
      <bottom style="thick">
        <color theme="0"/>
      </bottom>
      <diagonal/>
    </border>
    <border>
      <left/>
      <right style="thick">
        <color theme="0"/>
      </right>
      <top style="medium">
        <color indexed="64"/>
      </top>
      <bottom style="thick">
        <color theme="0"/>
      </bottom>
      <diagonal/>
    </border>
    <border>
      <left style="thick">
        <color theme="0"/>
      </left>
      <right style="thick">
        <color theme="0"/>
      </right>
      <top style="medium">
        <color indexed="64"/>
      </top>
      <bottom style="thick">
        <color theme="0"/>
      </bottom>
      <diagonal/>
    </border>
    <border>
      <left style="thick">
        <color theme="0"/>
      </left>
      <right style="thick">
        <color theme="0"/>
      </right>
      <top style="medium">
        <color indexed="64"/>
      </top>
      <bottom/>
      <diagonal/>
    </border>
    <border>
      <left style="thick">
        <color theme="0"/>
      </left>
      <right/>
      <top style="medium">
        <color indexed="64"/>
      </top>
      <bottom style="thick">
        <color theme="0"/>
      </bottom>
      <diagonal/>
    </border>
    <border>
      <left style="thick">
        <color theme="0"/>
      </left>
      <right style="medium">
        <color indexed="64"/>
      </right>
      <top style="medium">
        <color indexed="64"/>
      </top>
      <bottom style="thick">
        <color theme="0"/>
      </bottom>
      <diagonal/>
    </border>
    <border>
      <left style="medium">
        <color indexed="64"/>
      </left>
      <right style="thick">
        <color theme="0"/>
      </right>
      <top style="thick">
        <color theme="0"/>
      </top>
      <bottom style="thick">
        <color theme="0"/>
      </bottom>
      <diagonal/>
    </border>
    <border>
      <left style="thick">
        <color theme="0"/>
      </left>
      <right style="medium">
        <color indexed="64"/>
      </right>
      <top style="thick">
        <color theme="0"/>
      </top>
      <bottom style="thick">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right style="thin">
        <color theme="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ck">
        <color theme="0"/>
      </top>
      <bottom/>
      <diagonal/>
    </border>
  </borders>
  <cellStyleXfs count="5">
    <xf numFmtId="0" fontId="0" fillId="0" borderId="0"/>
    <xf numFmtId="0" fontId="8" fillId="0" borderId="0"/>
    <xf numFmtId="0" fontId="9" fillId="0" borderId="0"/>
    <xf numFmtId="43" fontId="40" fillId="0" borderId="0" applyFont="0" applyFill="0" applyBorder="0" applyAlignment="0" applyProtection="0"/>
    <xf numFmtId="9" fontId="40" fillId="0" borderId="0" applyFont="0" applyFill="0" applyBorder="0" applyAlignment="0" applyProtection="0"/>
  </cellStyleXfs>
  <cellXfs count="690">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4" fillId="0" borderId="0" xfId="0" applyFont="1"/>
    <xf numFmtId="0" fontId="18" fillId="3" borderId="0" xfId="0" applyFont="1" applyFill="1"/>
    <xf numFmtId="0" fontId="11" fillId="3" borderId="0" xfId="0" applyFont="1" applyFill="1"/>
    <xf numFmtId="0" fontId="30" fillId="3" borderId="0" xfId="0" applyFont="1" applyFill="1"/>
    <xf numFmtId="0" fontId="3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24" fillId="0" borderId="8" xfId="0" applyFont="1" applyBorder="1" applyAlignment="1">
      <alignment horizontal="left" vertical="center" wrapText="1"/>
    </xf>
    <xf numFmtId="0" fontId="13"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13" fillId="0" borderId="0" xfId="0" applyFont="1"/>
    <xf numFmtId="0" fontId="0" fillId="0" borderId="0" xfId="0" applyProtection="1">
      <protection locked="0"/>
    </xf>
    <xf numFmtId="0" fontId="37" fillId="16" borderId="40" xfId="0" applyFont="1" applyFill="1" applyBorder="1" applyAlignment="1" applyProtection="1">
      <alignment horizontal="center" vertical="center" textRotation="90"/>
      <protection locked="0"/>
    </xf>
    <xf numFmtId="0" fontId="38" fillId="4" borderId="40" xfId="0" applyFont="1" applyFill="1" applyBorder="1" applyAlignment="1">
      <alignment horizontal="center" vertical="center" wrapText="1"/>
    </xf>
    <xf numFmtId="0" fontId="13" fillId="3" borderId="0" xfId="0" applyFont="1" applyFill="1" applyAlignment="1" applyProtection="1">
      <alignment vertical="center"/>
      <protection locked="0"/>
    </xf>
    <xf numFmtId="0" fontId="35" fillId="3" borderId="0" xfId="0" applyFont="1" applyFill="1" applyAlignment="1" applyProtection="1">
      <alignment horizontal="center" vertical="center"/>
      <protection locked="0"/>
    </xf>
    <xf numFmtId="0" fontId="13" fillId="3" borderId="0" xfId="0" applyFont="1" applyFill="1"/>
    <xf numFmtId="0" fontId="37" fillId="4" borderId="40" xfId="0" applyFont="1" applyFill="1" applyBorder="1" applyAlignment="1" applyProtection="1">
      <alignment vertical="center" wrapText="1"/>
      <protection locked="0"/>
    </xf>
    <xf numFmtId="0" fontId="37" fillId="4" borderId="40" xfId="0" applyFont="1" applyFill="1" applyBorder="1" applyAlignment="1" applyProtection="1">
      <alignment horizontal="center" vertical="center" wrapText="1"/>
      <protection locked="0"/>
    </xf>
    <xf numFmtId="2" fontId="0" fillId="0" borderId="0" xfId="0" applyNumberFormat="1"/>
    <xf numFmtId="4" fontId="0" fillId="0" borderId="25" xfId="0" applyNumberFormat="1" applyBorder="1" applyAlignment="1">
      <alignment vertical="center" wrapText="1"/>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11" fillId="3" borderId="8" xfId="0" applyFont="1" applyFill="1" applyBorder="1"/>
    <xf numFmtId="0" fontId="32" fillId="0" borderId="8" xfId="0" applyFont="1" applyBorder="1" applyAlignment="1">
      <alignment horizontal="center" vertical="center" wrapText="1"/>
    </xf>
    <xf numFmtId="0" fontId="16" fillId="13" borderId="8" xfId="0" applyFont="1" applyFill="1" applyBorder="1" applyAlignment="1" applyProtection="1">
      <alignment horizontal="center" vertical="center" wrapText="1" readingOrder="1"/>
      <protection hidden="1"/>
    </xf>
    <xf numFmtId="0" fontId="16" fillId="18" borderId="8" xfId="0" applyFont="1" applyFill="1" applyBorder="1" applyAlignment="1" applyProtection="1">
      <alignment horizontal="center" vertical="center" wrapText="1" readingOrder="1"/>
      <protection hidden="1"/>
    </xf>
    <xf numFmtId="0" fontId="16" fillId="7" borderId="8" xfId="0" applyFont="1" applyFill="1" applyBorder="1" applyAlignment="1" applyProtection="1">
      <alignment horizontal="center" vertical="center" wrapText="1" readingOrder="1"/>
      <protection hidden="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4" xfId="0" applyFont="1" applyFill="1" applyBorder="1" applyAlignment="1">
      <alignment horizontal="center" vertical="center" wrapText="1" readingOrder="1"/>
    </xf>
    <xf numFmtId="0" fontId="47" fillId="7" borderId="8" xfId="0" applyFont="1" applyFill="1" applyBorder="1" applyAlignment="1">
      <alignment horizontal="center" vertical="center" wrapText="1" readingOrder="1"/>
    </xf>
    <xf numFmtId="9" fontId="47" fillId="0" borderId="23" xfId="4" applyFont="1" applyBorder="1" applyAlignment="1">
      <alignment horizontal="center" vertical="center" wrapText="1" readingOrder="1"/>
    </xf>
    <xf numFmtId="0" fontId="47" fillId="0" borderId="23" xfId="0" applyFont="1" applyBorder="1" applyAlignment="1">
      <alignment horizontal="justify" vertical="center" wrapText="1" readingOrder="1"/>
    </xf>
    <xf numFmtId="1" fontId="47" fillId="0" borderId="24" xfId="3" applyNumberFormat="1" applyFont="1" applyBorder="1" applyAlignment="1">
      <alignment horizontal="center" vertical="center" wrapText="1" readingOrder="1"/>
    </xf>
    <xf numFmtId="0" fontId="47" fillId="8" borderId="8" xfId="0" applyFont="1" applyFill="1" applyBorder="1" applyAlignment="1">
      <alignment horizontal="center" vertical="center" wrapText="1" readingOrder="1"/>
    </xf>
    <xf numFmtId="0" fontId="47" fillId="9" borderId="8" xfId="0" applyFont="1" applyFill="1" applyBorder="1" applyAlignment="1">
      <alignment horizontal="center" vertical="center" wrapText="1" readingOrder="1"/>
    </xf>
    <xf numFmtId="0" fontId="47" fillId="10" borderId="8" xfId="0" applyFont="1" applyFill="1" applyBorder="1" applyAlignment="1">
      <alignment horizontal="center" vertical="center" wrapText="1" readingOrder="1"/>
    </xf>
    <xf numFmtId="0" fontId="48" fillId="11" borderId="8"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3" xfId="0" applyFont="1" applyFill="1" applyBorder="1" applyAlignment="1">
      <alignment horizontal="center" vertical="center" wrapText="1" readingOrder="1"/>
    </xf>
    <xf numFmtId="0" fontId="47" fillId="8" borderId="24" xfId="0" applyFont="1" applyFill="1" applyBorder="1" applyAlignment="1">
      <alignment horizontal="center" vertical="center" wrapText="1" readingOrder="1"/>
    </xf>
    <xf numFmtId="0" fontId="47" fillId="9" borderId="24" xfId="0" applyFont="1" applyFill="1" applyBorder="1" applyAlignment="1">
      <alignment horizontal="center" vertical="center" wrapText="1" readingOrder="1"/>
    </xf>
    <xf numFmtId="0" fontId="47" fillId="10" borderId="24" xfId="0" applyFont="1" applyFill="1" applyBorder="1" applyAlignment="1">
      <alignment horizontal="center" vertical="center" wrapText="1" readingOrder="1"/>
    </xf>
    <xf numFmtId="0" fontId="48" fillId="11" borderId="24"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7" xfId="0" applyFill="1" applyBorder="1"/>
    <xf numFmtId="0" fontId="4" fillId="3" borderId="55" xfId="0" applyFont="1" applyFill="1" applyBorder="1" applyAlignment="1">
      <alignment horizontal="center" vertical="center"/>
    </xf>
    <xf numFmtId="0" fontId="4" fillId="3" borderId="7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8"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8" fillId="3" borderId="8" xfId="0" applyFont="1" applyFill="1" applyBorder="1"/>
    <xf numFmtId="0" fontId="0" fillId="3" borderId="12" xfId="0" applyFill="1" applyBorder="1"/>
    <xf numFmtId="1" fontId="0" fillId="3" borderId="8" xfId="0" applyNumberFormat="1" applyFill="1" applyBorder="1" applyAlignment="1">
      <alignment horizontal="center"/>
    </xf>
    <xf numFmtId="0" fontId="44" fillId="3" borderId="8" xfId="0" applyFont="1" applyFill="1" applyBorder="1" applyAlignment="1">
      <alignment horizontal="center" vertical="center" wrapText="1"/>
    </xf>
    <xf numFmtId="0" fontId="49" fillId="3" borderId="8" xfId="0" applyFont="1" applyFill="1" applyBorder="1"/>
    <xf numFmtId="1" fontId="47" fillId="0" borderId="8" xfId="3" applyNumberFormat="1" applyFont="1" applyBorder="1" applyAlignment="1">
      <alignment horizontal="center" vertical="center" wrapText="1" readingOrder="1"/>
    </xf>
    <xf numFmtId="1" fontId="47" fillId="0" borderId="92" xfId="3" applyNumberFormat="1" applyFont="1" applyBorder="1" applyAlignment="1">
      <alignment horizontal="center" vertical="center" wrapText="1" readingOrder="1"/>
    </xf>
    <xf numFmtId="0" fontId="47" fillId="7" borderId="93" xfId="0" applyFont="1" applyFill="1" applyBorder="1" applyAlignment="1">
      <alignment horizontal="center" vertical="center" wrapText="1" readingOrder="1"/>
    </xf>
    <xf numFmtId="0" fontId="47" fillId="8" borderId="94" xfId="0" applyFont="1" applyFill="1" applyBorder="1" applyAlignment="1">
      <alignment horizontal="center" vertical="center" wrapText="1" readingOrder="1"/>
    </xf>
    <xf numFmtId="0" fontId="47" fillId="9" borderId="94" xfId="0" applyFont="1" applyFill="1" applyBorder="1" applyAlignment="1">
      <alignment horizontal="center" vertical="center" wrapText="1" readingOrder="1"/>
    </xf>
    <xf numFmtId="0" fontId="47" fillId="10" borderId="94" xfId="0" applyFont="1" applyFill="1" applyBorder="1" applyAlignment="1">
      <alignment horizontal="center" vertical="center" wrapText="1" readingOrder="1"/>
    </xf>
    <xf numFmtId="0" fontId="48" fillId="11" borderId="94" xfId="0" applyFont="1" applyFill="1" applyBorder="1" applyAlignment="1">
      <alignment horizontal="center" vertical="center" wrapText="1" readingOrder="1"/>
    </xf>
    <xf numFmtId="0" fontId="47" fillId="0" borderId="23" xfId="0" applyFont="1" applyBorder="1" applyAlignment="1">
      <alignment horizontal="left" vertical="center" wrapText="1" readingOrder="1"/>
    </xf>
    <xf numFmtId="0" fontId="0" fillId="3" borderId="87" xfId="0" applyFill="1" applyBorder="1"/>
    <xf numFmtId="0" fontId="0" fillId="3" borderId="90" xfId="0" applyFill="1" applyBorder="1"/>
    <xf numFmtId="0" fontId="0" fillId="3" borderId="91" xfId="0" applyFill="1" applyBorder="1"/>
    <xf numFmtId="0" fontId="0" fillId="3" borderId="13" xfId="0" applyFill="1" applyBorder="1"/>
    <xf numFmtId="0" fontId="0" fillId="3" borderId="14" xfId="0" applyFill="1" applyBorder="1"/>
    <xf numFmtId="0" fontId="16" fillId="14" borderId="85" xfId="0" applyFont="1" applyFill="1" applyBorder="1" applyAlignment="1" applyProtection="1">
      <alignment horizontal="center" vertical="center" wrapText="1" readingOrder="1"/>
      <protection hidden="1"/>
    </xf>
    <xf numFmtId="0" fontId="0" fillId="3" borderId="20" xfId="0" applyFill="1" applyBorder="1"/>
    <xf numFmtId="0" fontId="32" fillId="0" borderId="20" xfId="0" applyFont="1" applyBorder="1" applyAlignment="1">
      <alignment horizontal="center" vertical="center" wrapText="1"/>
    </xf>
    <xf numFmtId="0" fontId="32" fillId="0" borderId="89"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3" xfId="1" quotePrefix="1" applyFont="1" applyFill="1" applyBorder="1" applyAlignment="1">
      <alignment horizontal="left" vertical="top" wrapText="1"/>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3" xfId="1" applyFill="1" applyBorder="1"/>
    <xf numFmtId="0" fontId="8" fillId="3" borderId="0" xfId="1" applyFill="1" applyAlignment="1">
      <alignment horizontal="center" vertical="center"/>
    </xf>
    <xf numFmtId="0" fontId="8" fillId="3" borderId="8" xfId="1" applyFill="1" applyBorder="1" applyAlignment="1">
      <alignment horizontal="center" vertical="center"/>
    </xf>
    <xf numFmtId="0" fontId="61" fillId="3" borderId="79" xfId="0" applyFont="1" applyFill="1" applyBorder="1" applyAlignment="1">
      <alignment vertical="center" wrapText="1"/>
    </xf>
    <xf numFmtId="0" fontId="61" fillId="3" borderId="19" xfId="0" applyFont="1" applyFill="1" applyBorder="1" applyAlignment="1">
      <alignment vertical="center" wrapText="1"/>
    </xf>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3" fillId="3" borderId="0" xfId="1" applyFont="1" applyFill="1" applyAlignment="1">
      <alignment horizontal="justify" vertical="center" wrapText="1"/>
    </xf>
    <xf numFmtId="0" fontId="20" fillId="4" borderId="0" xfId="0" applyFont="1" applyFill="1" applyAlignment="1" applyProtection="1">
      <alignment vertical="center" wrapText="1"/>
      <protection locked="0"/>
    </xf>
    <xf numFmtId="0" fontId="24" fillId="0" borderId="8" xfId="0" applyFont="1" applyBorder="1" applyAlignment="1">
      <alignment vertical="center" wrapText="1"/>
    </xf>
    <xf numFmtId="0" fontId="8" fillId="0" borderId="8" xfId="0" applyFont="1" applyBorder="1" applyAlignment="1">
      <alignment vertical="top" wrapText="1"/>
    </xf>
    <xf numFmtId="0" fontId="24" fillId="0" borderId="8" xfId="0" applyFont="1" applyBorder="1" applyAlignment="1">
      <alignment horizontal="center" vertical="center" wrapText="1"/>
    </xf>
    <xf numFmtId="0" fontId="20" fillId="4" borderId="12" xfId="0" applyFont="1" applyFill="1" applyBorder="1" applyAlignment="1">
      <alignment horizontal="left" vertical="center"/>
    </xf>
    <xf numFmtId="0" fontId="20" fillId="4" borderId="12" xfId="0" applyFont="1" applyFill="1" applyBorder="1" applyAlignment="1">
      <alignment vertical="center"/>
    </xf>
    <xf numFmtId="0" fontId="20" fillId="4" borderId="39" xfId="0" applyFont="1" applyFill="1" applyBorder="1" applyAlignment="1">
      <alignment vertical="center"/>
    </xf>
    <xf numFmtId="0" fontId="63" fillId="3" borderId="0" xfId="0" applyFont="1" applyFill="1"/>
    <xf numFmtId="0" fontId="63" fillId="0" borderId="0" xfId="0" applyFont="1"/>
    <xf numFmtId="0" fontId="20" fillId="3" borderId="0" xfId="0" applyFont="1" applyFill="1" applyAlignment="1">
      <alignment horizontal="center" vertical="center"/>
    </xf>
    <xf numFmtId="0" fontId="20" fillId="4" borderId="0" xfId="0" applyFont="1" applyFill="1" applyAlignment="1">
      <alignment horizontal="left" vertical="center"/>
    </xf>
    <xf numFmtId="0" fontId="20" fillId="4" borderId="0" xfId="0" applyFont="1" applyFill="1" applyAlignment="1">
      <alignment vertical="center"/>
    </xf>
    <xf numFmtId="0" fontId="20" fillId="4" borderId="38" xfId="0" applyFont="1" applyFill="1" applyBorder="1" applyAlignment="1">
      <alignment vertical="center"/>
    </xf>
    <xf numFmtId="0" fontId="24" fillId="3" borderId="36" xfId="0" applyFont="1" applyFill="1" applyBorder="1" applyAlignment="1">
      <alignment horizontal="center" vertical="center"/>
    </xf>
    <xf numFmtId="0" fontId="24" fillId="3" borderId="0" xfId="0" applyFont="1" applyFill="1" applyAlignment="1">
      <alignment horizontal="center" vertical="center"/>
    </xf>
    <xf numFmtId="0" fontId="24" fillId="3" borderId="35" xfId="0" applyFont="1" applyFill="1" applyBorder="1" applyAlignment="1" applyProtection="1">
      <alignment vertical="center" wrapText="1"/>
      <protection locked="0"/>
    </xf>
    <xf numFmtId="0" fontId="24" fillId="3" borderId="12" xfId="0" applyFont="1" applyFill="1" applyBorder="1" applyAlignment="1" applyProtection="1">
      <alignment vertical="center" wrapText="1"/>
      <protection locked="0"/>
    </xf>
    <xf numFmtId="0" fontId="24" fillId="3" borderId="39" xfId="0" applyFont="1" applyFill="1" applyBorder="1" applyAlignment="1" applyProtection="1">
      <alignment vertical="center" wrapText="1"/>
      <protection locked="0"/>
    </xf>
    <xf numFmtId="0" fontId="20" fillId="4" borderId="61" xfId="0" applyFont="1" applyFill="1" applyBorder="1" applyAlignment="1">
      <alignment vertical="center"/>
    </xf>
    <xf numFmtId="0" fontId="20" fillId="4" borderId="58" xfId="0" applyFont="1" applyFill="1" applyBorder="1" applyAlignment="1">
      <alignment vertical="center"/>
    </xf>
    <xf numFmtId="0" fontId="20" fillId="4" borderId="59" xfId="0" applyFont="1" applyFill="1" applyBorder="1" applyAlignment="1">
      <alignment horizontal="center" vertical="center"/>
    </xf>
    <xf numFmtId="0" fontId="20" fillId="4" borderId="41" xfId="0" applyFont="1" applyFill="1" applyBorder="1" applyAlignment="1">
      <alignment horizontal="center" vertical="center" wrapText="1"/>
    </xf>
    <xf numFmtId="0" fontId="20" fillId="4" borderId="81" xfId="0" applyFont="1" applyFill="1" applyBorder="1" applyAlignment="1">
      <alignment horizontal="center" vertical="center"/>
    </xf>
    <xf numFmtId="0" fontId="20" fillId="4" borderId="71" xfId="0" applyFont="1" applyFill="1" applyBorder="1" applyAlignment="1">
      <alignment horizontal="center" vertical="center" wrapText="1"/>
    </xf>
    <xf numFmtId="0" fontId="20" fillId="2" borderId="0" xfId="0" applyFont="1" applyFill="1" applyAlignment="1">
      <alignment horizontal="center" vertical="center"/>
    </xf>
    <xf numFmtId="0" fontId="24" fillId="0" borderId="37" xfId="0" applyFont="1" applyBorder="1" applyAlignment="1">
      <alignment vertical="center" wrapText="1"/>
    </xf>
    <xf numFmtId="0" fontId="8" fillId="3" borderId="37" xfId="0" applyFont="1" applyFill="1" applyBorder="1" applyAlignment="1">
      <alignment vertical="center" wrapText="1"/>
    </xf>
    <xf numFmtId="0" fontId="63" fillId="3" borderId="90" xfId="0" applyFont="1" applyFill="1" applyBorder="1"/>
    <xf numFmtId="0" fontId="63" fillId="0" borderId="90" xfId="0" applyFont="1" applyBorder="1"/>
    <xf numFmtId="0" fontId="8" fillId="3" borderId="8" xfId="0" applyFont="1" applyFill="1" applyBorder="1" applyAlignment="1">
      <alignment vertical="center" wrapText="1"/>
    </xf>
    <xf numFmtId="0" fontId="24" fillId="0" borderId="0" xfId="0" applyFont="1" applyAlignment="1">
      <alignment horizontal="left"/>
    </xf>
    <xf numFmtId="0" fontId="24" fillId="0" borderId="8" xfId="0" applyFont="1" applyBorder="1" applyAlignment="1">
      <alignment horizontal="left" vertical="top" wrapText="1"/>
    </xf>
    <xf numFmtId="0" fontId="8" fillId="3" borderId="8" xfId="0" applyFont="1" applyFill="1" applyBorder="1" applyAlignment="1">
      <alignment horizontal="center" vertical="center" wrapText="1"/>
    </xf>
    <xf numFmtId="0" fontId="24" fillId="0" borderId="26" xfId="0" applyFont="1" applyBorder="1" applyAlignment="1">
      <alignment horizontal="left" vertical="center" wrapText="1"/>
    </xf>
    <xf numFmtId="0" fontId="24" fillId="0" borderId="26" xfId="0" applyFont="1" applyBorder="1" applyAlignment="1">
      <alignment vertical="center" wrapText="1"/>
    </xf>
    <xf numFmtId="0" fontId="63" fillId="3" borderId="21" xfId="0" applyFont="1" applyFill="1" applyBorder="1"/>
    <xf numFmtId="0" fontId="63" fillId="0" borderId="21" xfId="0" applyFont="1" applyBorder="1"/>
    <xf numFmtId="0" fontId="24" fillId="0" borderId="109" xfId="0" applyFont="1" applyBorder="1" applyAlignment="1">
      <alignment horizontal="left" vertical="center" wrapText="1"/>
    </xf>
    <xf numFmtId="0" fontId="24" fillId="0" borderId="110" xfId="0" applyFont="1" applyBorder="1" applyAlignment="1">
      <alignment horizontal="left" vertical="center" wrapText="1"/>
    </xf>
    <xf numFmtId="0" fontId="8" fillId="0" borderId="13" xfId="0" applyFont="1" applyBorder="1"/>
    <xf numFmtId="0" fontId="8" fillId="0" borderId="110" xfId="0" applyFont="1" applyBorder="1" applyAlignment="1">
      <alignment vertical="top"/>
    </xf>
    <xf numFmtId="0" fontId="24" fillId="0" borderId="111" xfId="0" applyFont="1" applyBorder="1" applyAlignment="1">
      <alignment horizontal="left" vertical="center" wrapText="1"/>
    </xf>
    <xf numFmtId="0" fontId="8" fillId="3" borderId="26" xfId="0" applyFont="1" applyFill="1" applyBorder="1" applyAlignment="1">
      <alignment vertical="center" wrapText="1"/>
    </xf>
    <xf numFmtId="0" fontId="8" fillId="0" borderId="0" xfId="0" applyFont="1"/>
    <xf numFmtId="0" fontId="8" fillId="0" borderId="110" xfId="0" applyFont="1" applyBorder="1" applyAlignment="1">
      <alignment horizontal="left" vertical="top" wrapText="1"/>
    </xf>
    <xf numFmtId="0" fontId="24" fillId="0" borderId="25" xfId="0" applyFont="1" applyBorder="1" applyAlignment="1">
      <alignment vertical="center" wrapText="1"/>
    </xf>
    <xf numFmtId="0" fontId="8" fillId="3" borderId="25" xfId="0" applyFont="1" applyFill="1" applyBorder="1" applyAlignment="1">
      <alignment vertical="center" wrapText="1"/>
    </xf>
    <xf numFmtId="0" fontId="24" fillId="0" borderId="0" xfId="0" applyFont="1" applyAlignment="1">
      <alignment horizontal="left" wrapText="1"/>
    </xf>
    <xf numFmtId="0" fontId="31" fillId="17" borderId="50" xfId="0" applyFont="1" applyFill="1" applyBorder="1" applyAlignment="1">
      <alignment horizontal="center"/>
    </xf>
    <xf numFmtId="0" fontId="31" fillId="17" borderId="51" xfId="0" applyFont="1" applyFill="1" applyBorder="1" applyAlignment="1">
      <alignment horizontal="center"/>
    </xf>
    <xf numFmtId="0" fontId="8" fillId="3" borderId="20" xfId="1" applyFill="1" applyBorder="1"/>
    <xf numFmtId="0" fontId="8" fillId="3" borderId="21" xfId="1" applyFill="1" applyBorder="1" applyAlignment="1">
      <alignment horizontal="center" vertical="center"/>
    </xf>
    <xf numFmtId="0" fontId="26" fillId="3" borderId="21" xfId="1" applyFont="1" applyFill="1" applyBorder="1" applyAlignment="1">
      <alignment horizontal="left" vertical="center" wrapText="1"/>
    </xf>
    <xf numFmtId="0" fontId="8" fillId="3" borderId="21" xfId="1" applyFill="1" applyBorder="1" applyAlignment="1">
      <alignment horizontal="left" vertical="center" wrapText="1"/>
    </xf>
    <xf numFmtId="0" fontId="8" fillId="3" borderId="45" xfId="1" applyFill="1" applyBorder="1"/>
    <xf numFmtId="0" fontId="20" fillId="4" borderId="37" xfId="1" applyFont="1" applyFill="1" applyBorder="1" applyAlignment="1">
      <alignment horizontal="center" vertical="center"/>
    </xf>
    <xf numFmtId="0" fontId="8" fillId="3" borderId="47" xfId="1" applyFill="1" applyBorder="1"/>
    <xf numFmtId="0" fontId="53" fillId="3" borderId="13" xfId="1" applyFont="1" applyFill="1" applyBorder="1" applyAlignment="1">
      <alignment horizontal="left" vertical="center" wrapText="1"/>
    </xf>
    <xf numFmtId="0" fontId="18" fillId="3" borderId="13" xfId="0" applyFont="1" applyFill="1" applyBorder="1"/>
    <xf numFmtId="0" fontId="18" fillId="3" borderId="120" xfId="0" applyFont="1" applyFill="1" applyBorder="1" applyAlignment="1">
      <alignment horizontal="center" vertical="center"/>
    </xf>
    <xf numFmtId="0" fontId="18" fillId="3" borderId="90" xfId="0" applyFont="1" applyFill="1" applyBorder="1"/>
    <xf numFmtId="0" fontId="18" fillId="3" borderId="90" xfId="0" applyFont="1" applyFill="1" applyBorder="1" applyAlignment="1">
      <alignment horizontal="center" vertical="center"/>
    </xf>
    <xf numFmtId="0" fontId="55" fillId="0" borderId="0" xfId="0" applyFont="1" applyAlignment="1">
      <alignment horizontal="center" vertical="center" wrapText="1"/>
    </xf>
    <xf numFmtId="0" fontId="44" fillId="3" borderId="0" xfId="0" applyFont="1" applyFill="1"/>
    <xf numFmtId="0" fontId="54" fillId="0" borderId="0" xfId="0" applyFont="1" applyAlignment="1">
      <alignment horizontal="justify" vertical="center" wrapText="1" readingOrder="1"/>
    </xf>
    <xf numFmtId="0" fontId="54" fillId="0" borderId="0" xfId="0" applyFont="1" applyAlignment="1">
      <alignment horizontal="left" vertical="center" wrapText="1"/>
    </xf>
    <xf numFmtId="0" fontId="12" fillId="0" borderId="0" xfId="0" applyFont="1"/>
    <xf numFmtId="0" fontId="2" fillId="3" borderId="0" xfId="0" applyFont="1" applyFill="1" applyAlignment="1" applyProtection="1">
      <alignment vertical="center" wrapText="1"/>
      <protection locked="0"/>
    </xf>
    <xf numFmtId="0" fontId="2" fillId="3" borderId="0" xfId="0" applyFont="1" applyFill="1" applyAlignment="1" applyProtection="1">
      <alignment vertical="center"/>
      <protection locked="0"/>
    </xf>
    <xf numFmtId="0" fontId="37" fillId="4" borderId="135" xfId="0" applyFont="1" applyFill="1" applyBorder="1" applyAlignment="1" applyProtection="1">
      <alignment vertical="center" wrapText="1"/>
      <protection locked="0"/>
    </xf>
    <xf numFmtId="0" fontId="31" fillId="0" borderId="0" xfId="0" applyFont="1"/>
    <xf numFmtId="0" fontId="31" fillId="17" borderId="14" xfId="0" applyFont="1" applyFill="1" applyBorder="1"/>
    <xf numFmtId="0" fontId="70" fillId="0" borderId="0" xfId="0" applyFont="1" applyAlignment="1">
      <alignment wrapText="1"/>
    </xf>
    <xf numFmtId="0" fontId="72" fillId="0" borderId="0" xfId="0" applyFont="1"/>
    <xf numFmtId="0" fontId="74" fillId="20" borderId="137" xfId="0" applyFont="1" applyFill="1" applyBorder="1" applyAlignment="1">
      <alignment horizontal="center" vertical="center"/>
    </xf>
    <xf numFmtId="0" fontId="74" fillId="5" borderId="137" xfId="0" applyFont="1" applyFill="1" applyBorder="1" applyAlignment="1">
      <alignment horizontal="center" vertical="center"/>
    </xf>
    <xf numFmtId="0" fontId="74" fillId="5" borderId="137" xfId="0" applyFont="1" applyFill="1" applyBorder="1" applyAlignment="1">
      <alignment vertical="center" wrapText="1"/>
    </xf>
    <xf numFmtId="0" fontId="74" fillId="3" borderId="137" xfId="0" applyFont="1" applyFill="1" applyBorder="1" applyAlignment="1">
      <alignment horizontal="left" vertical="top" wrapText="1"/>
    </xf>
    <xf numFmtId="0" fontId="75" fillId="3" borderId="137" xfId="0" applyFont="1" applyFill="1" applyBorder="1" applyAlignment="1">
      <alignment horizontal="center" vertical="center" wrapText="1"/>
    </xf>
    <xf numFmtId="0" fontId="76" fillId="3" borderId="137" xfId="0" applyFont="1" applyFill="1" applyBorder="1" applyAlignment="1">
      <alignment horizontal="center" vertical="center" wrapText="1"/>
    </xf>
    <xf numFmtId="0" fontId="76" fillId="3" borderId="137" xfId="0" applyFont="1" applyFill="1" applyBorder="1" applyAlignment="1">
      <alignment horizontal="left" vertical="center"/>
    </xf>
    <xf numFmtId="0" fontId="74" fillId="0" borderId="137" xfId="0" applyFont="1" applyBorder="1" applyAlignment="1">
      <alignment vertical="top" wrapText="1"/>
    </xf>
    <xf numFmtId="0" fontId="75" fillId="3" borderId="137" xfId="0" applyFont="1" applyFill="1" applyBorder="1" applyAlignment="1">
      <alignment horizontal="center" vertical="center"/>
    </xf>
    <xf numFmtId="0" fontId="76" fillId="3" borderId="137" xfId="0" applyFont="1" applyFill="1" applyBorder="1" applyAlignment="1">
      <alignment horizontal="center" vertical="center"/>
    </xf>
    <xf numFmtId="0" fontId="74" fillId="3" borderId="137" xfId="0" applyFont="1" applyFill="1" applyBorder="1" applyAlignment="1">
      <alignment horizontal="left" vertical="center" wrapText="1"/>
    </xf>
    <xf numFmtId="0" fontId="74" fillId="0" borderId="137" xfId="0" applyFont="1" applyBorder="1" applyAlignment="1">
      <alignment horizontal="left" vertical="center" wrapText="1"/>
    </xf>
    <xf numFmtId="0" fontId="76" fillId="0" borderId="137" xfId="0" applyFont="1" applyBorder="1" applyAlignment="1">
      <alignment horizontal="left" vertical="center"/>
    </xf>
    <xf numFmtId="0" fontId="72" fillId="0" borderId="0" xfId="0" applyFont="1" applyAlignment="1">
      <alignment horizontal="left"/>
    </xf>
    <xf numFmtId="0" fontId="70" fillId="0" borderId="0" xfId="0" applyFont="1" applyAlignment="1">
      <alignment horizontal="center"/>
    </xf>
    <xf numFmtId="0" fontId="72" fillId="0" borderId="0" xfId="0" applyFont="1" applyAlignment="1">
      <alignment horizontal="center"/>
    </xf>
    <xf numFmtId="0" fontId="77" fillId="0" borderId="0" xfId="0" applyFont="1" applyAlignment="1" applyProtection="1">
      <alignment vertical="center"/>
      <protection locked="0"/>
    </xf>
    <xf numFmtId="0" fontId="77" fillId="0" borderId="0" xfId="0" applyFont="1" applyProtection="1">
      <protection locked="0"/>
    </xf>
    <xf numFmtId="0" fontId="77" fillId="0" borderId="0" xfId="0" applyFont="1"/>
    <xf numFmtId="0" fontId="79" fillId="19" borderId="137" xfId="0" applyFont="1" applyFill="1" applyBorder="1" applyAlignment="1" applyProtection="1">
      <alignment horizontal="left" vertical="center" wrapText="1"/>
      <protection locked="0"/>
    </xf>
    <xf numFmtId="0" fontId="79" fillId="19" borderId="137" xfId="0" applyFont="1" applyFill="1" applyBorder="1" applyAlignment="1" applyProtection="1">
      <alignment horizontal="center" vertical="center"/>
      <protection locked="0"/>
    </xf>
    <xf numFmtId="0" fontId="80" fillId="5" borderId="137" xfId="0" applyFont="1" applyFill="1" applyBorder="1" applyAlignment="1" applyProtection="1">
      <alignment horizontal="center" vertical="center" wrapText="1"/>
      <protection locked="0"/>
    </xf>
    <xf numFmtId="0" fontId="77" fillId="0" borderId="0" xfId="0" applyFont="1" applyAlignment="1" applyProtection="1">
      <alignment horizontal="left" vertical="center"/>
      <protection locked="0"/>
    </xf>
    <xf numFmtId="0" fontId="79"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81" fillId="20" borderId="140" xfId="0" applyFont="1" applyFill="1" applyBorder="1" applyAlignment="1">
      <alignment horizontal="center" vertical="center" wrapText="1" readingOrder="1"/>
    </xf>
    <xf numFmtId="0" fontId="83" fillId="3" borderId="140" xfId="0" applyFont="1" applyFill="1" applyBorder="1" applyAlignment="1">
      <alignment horizontal="center" vertical="center" wrapText="1" readingOrder="1"/>
    </xf>
    <xf numFmtId="0" fontId="83" fillId="3" borderId="140" xfId="0" applyFont="1" applyFill="1" applyBorder="1" applyAlignment="1">
      <alignment horizontal="left" vertical="center" wrapText="1"/>
    </xf>
    <xf numFmtId="0" fontId="83" fillId="3" borderId="140" xfId="0" applyFont="1" applyFill="1" applyBorder="1" applyAlignment="1">
      <alignment horizontal="center" vertical="center" wrapText="1"/>
    </xf>
    <xf numFmtId="0" fontId="77" fillId="3" borderId="0" xfId="0" applyFont="1" applyFill="1"/>
    <xf numFmtId="0" fontId="83" fillId="0" borderId="140" xfId="0" applyFont="1" applyBorder="1" applyAlignment="1">
      <alignment horizontal="center" vertical="center" wrapText="1" readingOrder="1"/>
    </xf>
    <xf numFmtId="0" fontId="83" fillId="0" borderId="140" xfId="0" applyFont="1" applyBorder="1" applyAlignment="1">
      <alignment horizontal="left" vertical="center" wrapText="1"/>
    </xf>
    <xf numFmtId="0" fontId="83" fillId="21" borderId="140" xfId="0" applyFont="1" applyFill="1" applyBorder="1" applyAlignment="1">
      <alignment horizontal="left" vertical="center" wrapText="1"/>
    </xf>
    <xf numFmtId="0" fontId="80" fillId="0" borderId="0" xfId="0" applyFont="1" applyAlignment="1">
      <alignment vertical="center" wrapText="1"/>
    </xf>
    <xf numFmtId="0" fontId="81" fillId="0" borderId="140" xfId="0" applyFont="1" applyBorder="1" applyAlignment="1">
      <alignment vertical="center" wrapText="1" readingOrder="1"/>
    </xf>
    <xf numFmtId="0" fontId="83" fillId="3" borderId="140" xfId="0" applyFont="1" applyFill="1" applyBorder="1" applyAlignment="1">
      <alignment horizontal="left" vertical="center" wrapText="1" readingOrder="1"/>
    </xf>
    <xf numFmtId="0" fontId="79" fillId="0" borderId="0" xfId="0" applyFont="1"/>
    <xf numFmtId="0" fontId="83" fillId="3" borderId="140" xfId="0" applyFont="1" applyFill="1" applyBorder="1" applyAlignment="1">
      <alignment horizontal="left" vertical="center"/>
    </xf>
    <xf numFmtId="0" fontId="83" fillId="3" borderId="140" xfId="0" applyFont="1" applyFill="1" applyBorder="1" applyAlignment="1">
      <alignment vertical="center" wrapText="1"/>
    </xf>
    <xf numFmtId="0" fontId="83" fillId="3" borderId="140" xfId="0" applyFont="1" applyFill="1" applyBorder="1" applyAlignment="1">
      <alignment vertical="center" wrapText="1" readingOrder="1"/>
    </xf>
    <xf numFmtId="0" fontId="83" fillId="3" borderId="140" xfId="0" applyFont="1" applyFill="1" applyBorder="1" applyAlignment="1">
      <alignment vertical="center"/>
    </xf>
    <xf numFmtId="0" fontId="83" fillId="3" borderId="140" xfId="0" applyFont="1" applyFill="1" applyBorder="1" applyAlignment="1">
      <alignment horizontal="center" vertical="center"/>
    </xf>
    <xf numFmtId="0" fontId="83" fillId="3" borderId="141" xfId="0" applyFont="1" applyFill="1" applyBorder="1" applyAlignment="1">
      <alignment horizontal="center" vertical="center" wrapText="1" readingOrder="1"/>
    </xf>
    <xf numFmtId="0" fontId="83" fillId="3" borderId="141" xfId="0" applyFont="1" applyFill="1" applyBorder="1" applyAlignment="1">
      <alignment horizontal="left" vertical="center" wrapText="1"/>
    </xf>
    <xf numFmtId="0" fontId="83" fillId="3" borderId="141" xfId="0" applyFont="1" applyFill="1" applyBorder="1" applyAlignment="1">
      <alignment horizontal="center" vertical="center"/>
    </xf>
    <xf numFmtId="0" fontId="77" fillId="0" borderId="0" xfId="0" applyFont="1" applyAlignment="1">
      <alignment horizontal="left"/>
    </xf>
    <xf numFmtId="0" fontId="77" fillId="0" borderId="0" xfId="0" applyFont="1" applyAlignment="1">
      <alignment horizontal="center"/>
    </xf>
    <xf numFmtId="0" fontId="0" fillId="0" borderId="25" xfId="0" applyBorder="1" applyAlignment="1">
      <alignment horizontal="left" vertical="center" wrapText="1"/>
    </xf>
    <xf numFmtId="0" fontId="0" fillId="0" borderId="8" xfId="0" applyBorder="1" applyAlignment="1">
      <alignment horizontal="left" vertical="center" wrapText="1"/>
    </xf>
    <xf numFmtId="0" fontId="24" fillId="0" borderId="37" xfId="0" applyFont="1" applyBorder="1" applyAlignment="1">
      <alignment horizontal="center" vertical="center" wrapText="1"/>
    </xf>
    <xf numFmtId="0" fontId="24" fillId="0" borderId="26" xfId="0" applyFont="1" applyBorder="1" applyAlignment="1">
      <alignment horizontal="center" vertical="center" wrapText="1"/>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0" fillId="4" borderId="43" xfId="0" applyFont="1" applyFill="1" applyBorder="1" applyAlignment="1">
      <alignment horizontal="center" vertical="center"/>
    </xf>
    <xf numFmtId="0" fontId="20" fillId="4" borderId="74" xfId="0" applyFont="1" applyFill="1" applyBorder="1" applyAlignment="1">
      <alignment horizontal="center" vertical="center" textRotation="90" wrapText="1"/>
    </xf>
    <xf numFmtId="0" fontId="20" fillId="4" borderId="75" xfId="0" applyFont="1" applyFill="1" applyBorder="1" applyAlignment="1">
      <alignment horizontal="center" vertical="center" textRotation="90" wrapText="1"/>
    </xf>
    <xf numFmtId="0" fontId="20" fillId="4" borderId="76" xfId="0" applyFont="1" applyFill="1" applyBorder="1" applyAlignment="1">
      <alignment horizontal="center" vertical="center" wrapText="1"/>
    </xf>
    <xf numFmtId="0" fontId="20" fillId="4" borderId="41" xfId="0" applyFont="1" applyFill="1" applyBorder="1" applyAlignment="1">
      <alignment horizontal="center" vertical="center" textRotation="90" wrapText="1"/>
    </xf>
    <xf numFmtId="0" fontId="84" fillId="4" borderId="41" xfId="0" applyFont="1" applyFill="1" applyBorder="1" applyAlignment="1">
      <alignment horizontal="center" vertical="center" textRotation="90"/>
    </xf>
    <xf numFmtId="0" fontId="20" fillId="4" borderId="72" xfId="0" applyFont="1" applyFill="1" applyBorder="1" applyAlignment="1">
      <alignment horizontal="center" vertical="center" textRotation="90" wrapText="1"/>
    </xf>
    <xf numFmtId="0" fontId="20" fillId="4" borderId="7" xfId="0" applyFont="1" applyFill="1" applyBorder="1" applyAlignment="1">
      <alignment horizontal="center" vertical="center" textRotation="90" wrapText="1"/>
    </xf>
    <xf numFmtId="2" fontId="24" fillId="0" borderId="37" xfId="3" applyNumberFormat="1" applyFont="1" applyBorder="1" applyAlignment="1">
      <alignment horizontal="center" vertical="center" wrapText="1"/>
    </xf>
    <xf numFmtId="2" fontId="24" fillId="0" borderId="8" xfId="3" applyNumberFormat="1" applyFont="1" applyBorder="1" applyAlignment="1">
      <alignment horizontal="center" vertical="center" wrapText="1"/>
    </xf>
    <xf numFmtId="0" fontId="8" fillId="0" borderId="26" xfId="0" applyFont="1" applyBorder="1" applyAlignment="1" applyProtection="1">
      <alignment horizontal="left" vertical="top" wrapText="1"/>
      <protection locked="0"/>
    </xf>
    <xf numFmtId="2" fontId="24" fillId="0" borderId="26" xfId="3" applyNumberFormat="1" applyFont="1" applyBorder="1" applyAlignment="1">
      <alignment horizontal="center" vertical="center" wrapText="1"/>
    </xf>
    <xf numFmtId="0" fontId="24" fillId="0" borderId="49" xfId="0" applyFont="1" applyBorder="1" applyAlignment="1">
      <alignment vertical="center" wrapText="1"/>
    </xf>
    <xf numFmtId="3" fontId="24" fillId="0" borderId="0" xfId="0" applyNumberFormat="1" applyFont="1" applyAlignment="1">
      <alignment horizontal="left"/>
    </xf>
    <xf numFmtId="2" fontId="24" fillId="0" borderId="0" xfId="3" applyNumberFormat="1" applyFont="1"/>
    <xf numFmtId="165" fontId="24" fillId="0" borderId="0" xfId="3" applyNumberFormat="1" applyFont="1" applyAlignment="1">
      <alignment horizontal="center"/>
    </xf>
    <xf numFmtId="165" fontId="24" fillId="0" borderId="0" xfId="3" applyNumberFormat="1" applyFont="1"/>
    <xf numFmtId="0" fontId="13" fillId="3" borderId="0" xfId="0" applyFont="1" applyFill="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center"/>
    </xf>
    <xf numFmtId="0" fontId="10" fillId="3" borderId="0" xfId="0" applyFont="1" applyFill="1" applyAlignment="1">
      <alignment horizontal="center"/>
    </xf>
    <xf numFmtId="0" fontId="85" fillId="3" borderId="144" xfId="0" applyFont="1" applyFill="1" applyBorder="1" applyAlignment="1">
      <alignment horizontal="center" vertical="center" wrapText="1"/>
    </xf>
    <xf numFmtId="0" fontId="85" fillId="3" borderId="91" xfId="0" applyFont="1" applyFill="1" applyBorder="1" applyAlignment="1">
      <alignment horizontal="center" vertical="center" wrapText="1"/>
    </xf>
    <xf numFmtId="0" fontId="86" fillId="3" borderId="89" xfId="0" applyFont="1" applyFill="1" applyBorder="1" applyAlignment="1">
      <alignment horizontal="center" vertical="center" wrapText="1"/>
    </xf>
    <xf numFmtId="0" fontId="86" fillId="3" borderId="22" xfId="0" applyFont="1" applyFill="1" applyBorder="1" applyAlignment="1">
      <alignment horizontal="center" vertical="center" wrapText="1"/>
    </xf>
    <xf numFmtId="0" fontId="85" fillId="3" borderId="145" xfId="0" applyFont="1" applyFill="1" applyBorder="1" applyAlignment="1">
      <alignment horizontal="center" vertical="center" wrapText="1"/>
    </xf>
    <xf numFmtId="0" fontId="85" fillId="3" borderId="14" xfId="0" applyFont="1" applyFill="1" applyBorder="1" applyAlignment="1">
      <alignment horizontal="center" vertical="center" wrapText="1"/>
    </xf>
    <xf numFmtId="14" fontId="86" fillId="3" borderId="22" xfId="0" applyNumberFormat="1" applyFont="1" applyFill="1" applyBorder="1" applyAlignment="1">
      <alignment horizontal="center" vertical="center" wrapText="1"/>
    </xf>
    <xf numFmtId="0" fontId="77" fillId="0" borderId="146" xfId="0" applyFont="1" applyBorder="1" applyAlignment="1">
      <alignment horizontal="center"/>
    </xf>
    <xf numFmtId="0" fontId="77" fillId="0" borderId="146" xfId="0" applyFont="1" applyBorder="1"/>
    <xf numFmtId="0" fontId="87" fillId="0" borderId="147" xfId="0" applyFont="1" applyBorder="1" applyAlignment="1">
      <alignment horizontal="center" vertical="center" wrapText="1"/>
    </xf>
    <xf numFmtId="0" fontId="87" fillId="0" borderId="150" xfId="0" applyFont="1" applyBorder="1" applyAlignment="1">
      <alignment horizontal="center" vertical="center" wrapText="1"/>
    </xf>
    <xf numFmtId="0" fontId="87" fillId="0" borderId="151" xfId="0" applyFont="1" applyBorder="1" applyAlignment="1">
      <alignment horizontal="center" vertical="center" wrapText="1"/>
    </xf>
    <xf numFmtId="0" fontId="77" fillId="0" borderId="152" xfId="0" applyFont="1" applyBorder="1"/>
    <xf numFmtId="0" fontId="87" fillId="0" borderId="153" xfId="0" applyFont="1" applyBorder="1" applyAlignment="1">
      <alignment horizontal="center" vertical="center" wrapText="1"/>
    </xf>
    <xf numFmtId="0" fontId="87" fillId="0" borderId="156" xfId="0" applyFont="1" applyBorder="1" applyAlignment="1">
      <alignment horizontal="center" vertical="center" wrapText="1"/>
    </xf>
    <xf numFmtId="0" fontId="87" fillId="0" borderId="157" xfId="0" applyFont="1" applyBorder="1" applyAlignment="1">
      <alignment horizontal="center" vertical="center" wrapText="1"/>
    </xf>
    <xf numFmtId="0" fontId="77" fillId="0" borderId="151" xfId="0" applyFont="1" applyBorder="1"/>
    <xf numFmtId="0" fontId="0" fillId="0" borderId="25" xfId="0" applyBorder="1" applyAlignment="1">
      <alignment horizontal="center" vertical="center" wrapText="1"/>
    </xf>
    <xf numFmtId="0" fontId="8" fillId="0" borderId="3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3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3" fontId="24" fillId="0" borderId="0" xfId="0" applyNumberFormat="1" applyFont="1" applyAlignment="1">
      <alignment horizontal="center" vertical="center"/>
    </xf>
    <xf numFmtId="0" fontId="24" fillId="0" borderId="0" xfId="0" applyFont="1" applyAlignment="1">
      <alignment horizontal="center" vertical="center"/>
    </xf>
    <xf numFmtId="0" fontId="25" fillId="0" borderId="37" xfId="0" applyFont="1" applyBorder="1" applyAlignment="1" applyProtection="1">
      <alignment horizontal="justify" vertical="center" wrapText="1"/>
      <protection locked="0"/>
    </xf>
    <xf numFmtId="0" fontId="0" fillId="0" borderId="37" xfId="0" applyBorder="1" applyAlignment="1">
      <alignment horizontal="center" vertical="center" wrapText="1"/>
    </xf>
    <xf numFmtId="0" fontId="25" fillId="0" borderId="8" xfId="0" applyFont="1" applyBorder="1" applyAlignment="1" applyProtection="1">
      <alignment horizontal="justify" vertical="center" wrapText="1"/>
      <protection locked="0"/>
    </xf>
    <xf numFmtId="0" fontId="2" fillId="3" borderId="32" xfId="0" applyFont="1" applyFill="1" applyBorder="1" applyAlignment="1" applyProtection="1">
      <alignment vertical="center" wrapText="1"/>
      <protection locked="0"/>
    </xf>
    <xf numFmtId="0" fontId="2" fillId="3" borderId="33" xfId="0" applyFont="1" applyFill="1" applyBorder="1" applyAlignment="1" applyProtection="1">
      <alignment vertical="center" wrapText="1"/>
      <protection locked="0"/>
    </xf>
    <xf numFmtId="2" fontId="84" fillId="4" borderId="41" xfId="0" applyNumberFormat="1" applyFont="1" applyFill="1" applyBorder="1" applyAlignment="1">
      <alignment horizontal="center" vertical="center" textRotation="90"/>
    </xf>
    <xf numFmtId="2" fontId="8" fillId="0" borderId="37" xfId="0" applyNumberFormat="1" applyFont="1" applyBorder="1" applyAlignment="1" applyProtection="1">
      <alignment horizontal="center" vertical="center" wrapText="1"/>
      <protection locked="0"/>
    </xf>
    <xf numFmtId="2" fontId="8" fillId="0" borderId="8" xfId="0" applyNumberFormat="1" applyFont="1" applyBorder="1" applyAlignment="1" applyProtection="1">
      <alignment horizontal="center" vertical="center" wrapText="1"/>
      <protection locked="0"/>
    </xf>
    <xf numFmtId="2" fontId="24" fillId="0" borderId="8" xfId="0" applyNumberFormat="1" applyFont="1" applyBorder="1" applyAlignment="1">
      <alignment horizontal="center" vertical="center" wrapText="1"/>
    </xf>
    <xf numFmtId="2" fontId="8" fillId="0" borderId="26" xfId="0" applyNumberFormat="1" applyFont="1" applyBorder="1" applyAlignment="1" applyProtection="1">
      <alignment horizontal="center" vertical="center" wrapText="1"/>
      <protection locked="0"/>
    </xf>
    <xf numFmtId="2" fontId="24" fillId="0" borderId="0" xfId="0" applyNumberFormat="1" applyFont="1" applyAlignment="1">
      <alignment horizontal="center" vertical="center"/>
    </xf>
    <xf numFmtId="0" fontId="24" fillId="0" borderId="30" xfId="0" applyFont="1" applyBorder="1" applyAlignment="1">
      <alignment horizontal="center" vertical="center" wrapText="1"/>
    </xf>
    <xf numFmtId="0" fontId="0" fillId="0" borderId="8" xfId="0" applyBorder="1" applyAlignment="1">
      <alignment horizontal="center" vertical="center" wrapText="1"/>
    </xf>
    <xf numFmtId="0" fontId="0" fillId="0" borderId="160" xfId="0" applyBorder="1" applyAlignment="1">
      <alignment horizontal="justify" vertical="center" wrapText="1"/>
    </xf>
    <xf numFmtId="0" fontId="12" fillId="3" borderId="37" xfId="0" applyFont="1" applyFill="1" applyBorder="1" applyAlignment="1">
      <alignment horizontal="center" vertical="center" wrapText="1"/>
    </xf>
    <xf numFmtId="0" fontId="25" fillId="0" borderId="8" xfId="0" applyFont="1" applyBorder="1" applyAlignment="1" applyProtection="1">
      <alignment horizontal="center" vertical="center" wrapText="1"/>
      <protection locked="0"/>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3" fontId="0" fillId="0" borderId="37" xfId="0" applyNumberFormat="1" applyBorder="1" applyAlignment="1">
      <alignment horizontal="center" vertical="center" wrapText="1"/>
    </xf>
    <xf numFmtId="0" fontId="25" fillId="0" borderId="26" xfId="0" applyFont="1" applyBorder="1" applyAlignment="1" applyProtection="1">
      <alignment horizontal="center" vertical="center" wrapText="1"/>
      <protection locked="0"/>
    </xf>
    <xf numFmtId="2" fontId="0" fillId="0" borderId="8" xfId="3" applyNumberFormat="1" applyFont="1" applyBorder="1" applyAlignment="1">
      <alignment horizontal="left" vertical="center" wrapText="1"/>
    </xf>
    <xf numFmtId="0" fontId="1" fillId="3" borderId="0" xfId="0" applyFont="1" applyFill="1" applyAlignment="1">
      <alignment vertical="center"/>
    </xf>
    <xf numFmtId="0" fontId="31" fillId="0" borderId="0" xfId="0" applyFont="1" applyAlignment="1">
      <alignment vertical="center"/>
    </xf>
    <xf numFmtId="0" fontId="0" fillId="0" borderId="0" xfId="0" applyAlignment="1">
      <alignment vertical="center"/>
    </xf>
    <xf numFmtId="0" fontId="31" fillId="0" borderId="0" xfId="0" applyFont="1" applyAlignment="1">
      <alignment horizontal="center" vertical="center"/>
    </xf>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7" fillId="3" borderId="0" xfId="0" applyFont="1" applyFill="1" applyAlignment="1">
      <alignment horizontal="center" wrapText="1"/>
    </xf>
    <xf numFmtId="0" fontId="22" fillId="3" borderId="0" xfId="0" applyFont="1" applyFill="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87"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2" fillId="19" borderId="140" xfId="0" applyFont="1" applyFill="1" applyBorder="1" applyAlignment="1">
      <alignment horizontal="center" vertical="center" wrapText="1" readingOrder="1"/>
    </xf>
    <xf numFmtId="0" fontId="81" fillId="3" borderId="140" xfId="0" applyFont="1" applyFill="1" applyBorder="1" applyAlignment="1">
      <alignment horizontal="center" vertical="center" wrapText="1" readingOrder="1"/>
    </xf>
    <xf numFmtId="0" fontId="81" fillId="0" borderId="140" xfId="0" applyFont="1" applyBorder="1" applyAlignment="1">
      <alignment horizontal="left" vertical="center" wrapText="1" readingOrder="1"/>
    </xf>
    <xf numFmtId="0" fontId="81" fillId="0" borderId="140" xfId="0" applyFont="1" applyBorder="1" applyAlignment="1">
      <alignment horizontal="center" vertical="center" wrapText="1" readingOrder="1"/>
    </xf>
    <xf numFmtId="0" fontId="78" fillId="0" borderId="0" xfId="0" applyFont="1" applyAlignment="1" applyProtection="1">
      <alignment horizontal="center" vertical="center" wrapText="1"/>
      <protection locked="0"/>
    </xf>
    <xf numFmtId="0" fontId="80" fillId="5" borderId="138" xfId="0" applyFont="1" applyFill="1" applyBorder="1" applyAlignment="1" applyProtection="1">
      <alignment horizontal="center" vertical="center" wrapText="1"/>
      <protection locked="0"/>
    </xf>
    <xf numFmtId="0" fontId="80" fillId="5" borderId="139" xfId="0" applyFont="1" applyFill="1" applyBorder="1" applyAlignment="1" applyProtection="1">
      <alignment horizontal="center" vertical="center" wrapText="1"/>
      <protection locked="0"/>
    </xf>
    <xf numFmtId="0" fontId="80" fillId="5" borderId="137" xfId="0" applyFont="1" applyFill="1" applyBorder="1" applyAlignment="1" applyProtection="1">
      <alignment horizontal="center" vertical="center"/>
      <protection locked="0"/>
    </xf>
    <xf numFmtId="0" fontId="79" fillId="5" borderId="137" xfId="0" applyFont="1" applyFill="1" applyBorder="1" applyAlignment="1" applyProtection="1">
      <alignment horizontal="center" vertical="center"/>
      <protection locked="0"/>
    </xf>
    <xf numFmtId="0" fontId="81" fillId="0" borderId="137" xfId="0" applyFont="1" applyBorder="1" applyAlignment="1" applyProtection="1">
      <alignment horizontal="center" vertical="center"/>
      <protection locked="0"/>
    </xf>
    <xf numFmtId="0" fontId="81" fillId="20" borderId="137" xfId="0" applyFont="1" applyFill="1" applyBorder="1" applyAlignment="1" applyProtection="1">
      <alignment horizontal="center" vertical="center"/>
      <protection locked="0"/>
    </xf>
    <xf numFmtId="0" fontId="80" fillId="5" borderId="137" xfId="0" applyFont="1" applyFill="1" applyBorder="1" applyAlignment="1" applyProtection="1">
      <alignment horizontal="center" vertical="center" wrapText="1"/>
      <protection locked="0"/>
    </xf>
    <xf numFmtId="0" fontId="87" fillId="0" borderId="148" xfId="0" applyFont="1" applyBorder="1" applyAlignment="1">
      <alignment horizontal="center" vertical="center" wrapText="1"/>
    </xf>
    <xf numFmtId="0" fontId="87" fillId="0" borderId="149" xfId="0" applyFont="1" applyBorder="1" applyAlignment="1">
      <alignment horizontal="center" vertical="center"/>
    </xf>
    <xf numFmtId="0" fontId="87" fillId="0" borderId="154" xfId="0" applyFont="1" applyBorder="1" applyAlignment="1">
      <alignment horizontal="center" vertical="center" wrapText="1"/>
    </xf>
    <xf numFmtId="0" fontId="87" fillId="0" borderId="155" xfId="0" applyFont="1" applyBorder="1" applyAlignment="1">
      <alignment horizontal="center" vertical="center"/>
    </xf>
    <xf numFmtId="0" fontId="81" fillId="0" borderId="141" xfId="0" applyFont="1" applyBorder="1" applyAlignment="1">
      <alignment horizontal="center" vertical="center" wrapText="1" readingOrder="1"/>
    </xf>
    <xf numFmtId="0" fontId="81" fillId="0" borderId="143" xfId="0" applyFont="1" applyBorder="1" applyAlignment="1">
      <alignment horizontal="center" vertical="center" wrapText="1" readingOrder="1"/>
    </xf>
    <xf numFmtId="0" fontId="81" fillId="0" borderId="142" xfId="0" applyFont="1" applyBorder="1" applyAlignment="1">
      <alignment horizontal="center" vertical="center" wrapText="1" readingOrder="1"/>
    </xf>
    <xf numFmtId="0" fontId="73" fillId="19" borderId="137" xfId="0" applyFont="1" applyFill="1" applyBorder="1" applyAlignment="1">
      <alignment horizontal="center"/>
    </xf>
    <xf numFmtId="0" fontId="71" fillId="0" borderId="0" xfId="0" applyFont="1" applyAlignment="1">
      <alignment horizontal="center" vertical="center" wrapText="1"/>
    </xf>
    <xf numFmtId="0" fontId="74" fillId="20" borderId="137" xfId="0" applyFont="1" applyFill="1" applyBorder="1" applyAlignment="1">
      <alignment horizontal="center" vertical="center" wrapText="1"/>
    </xf>
    <xf numFmtId="0" fontId="74" fillId="20" borderId="137" xfId="0" applyFont="1" applyFill="1" applyBorder="1" applyAlignment="1">
      <alignment horizontal="center" vertical="center"/>
    </xf>
    <xf numFmtId="0" fontId="53" fillId="3" borderId="18" xfId="1" applyFont="1" applyFill="1" applyBorder="1" applyAlignment="1">
      <alignment horizontal="justify" vertical="center" wrapText="1"/>
    </xf>
    <xf numFmtId="0" fontId="53" fillId="3" borderId="119" xfId="1" applyFont="1" applyFill="1" applyBorder="1" applyAlignment="1">
      <alignment horizontal="justify" vertical="center" wrapText="1"/>
    </xf>
    <xf numFmtId="0" fontId="61" fillId="3" borderId="79" xfId="0" applyFont="1" applyFill="1" applyBorder="1" applyAlignment="1">
      <alignment vertical="center" wrapText="1"/>
    </xf>
    <xf numFmtId="0" fontId="61" fillId="3" borderId="19" xfId="0" applyFont="1" applyFill="1" applyBorder="1" applyAlignment="1">
      <alignment vertical="center" wrapText="1"/>
    </xf>
    <xf numFmtId="0" fontId="69" fillId="3" borderId="8" xfId="1" applyFont="1" applyFill="1" applyBorder="1" applyAlignment="1">
      <alignment horizontal="justify" vertical="center" wrapText="1"/>
    </xf>
    <xf numFmtId="0" fontId="69" fillId="3" borderId="85" xfId="1" applyFont="1" applyFill="1" applyBorder="1" applyAlignment="1">
      <alignment horizontal="justify" vertical="center" wrapText="1"/>
    </xf>
    <xf numFmtId="0" fontId="61" fillId="3" borderId="8" xfId="0" applyFont="1" applyFill="1" applyBorder="1" applyAlignment="1">
      <alignment horizontal="left" vertical="center" wrapText="1"/>
    </xf>
    <xf numFmtId="0" fontId="53" fillId="3" borderId="8" xfId="1" applyFont="1" applyFill="1" applyBorder="1" applyAlignment="1">
      <alignment horizontal="justify" vertical="center" wrapText="1"/>
    </xf>
    <xf numFmtId="0" fontId="53" fillId="3" borderId="85" xfId="1" applyFont="1" applyFill="1" applyBorder="1" applyAlignment="1">
      <alignment horizontal="justify" vertical="center" wrapText="1"/>
    </xf>
    <xf numFmtId="0" fontId="61" fillId="7" borderId="8" xfId="0" applyFont="1" applyFill="1" applyBorder="1" applyAlignment="1">
      <alignment horizontal="left" vertical="center" wrapText="1"/>
    </xf>
    <xf numFmtId="0" fontId="53" fillId="3" borderId="78" xfId="1" applyFont="1" applyFill="1" applyBorder="1" applyAlignment="1">
      <alignment horizontal="justify" vertical="center" wrapText="1"/>
    </xf>
    <xf numFmtId="0" fontId="61" fillId="7" borderId="31" xfId="0" applyFont="1" applyFill="1" applyBorder="1" applyAlignment="1">
      <alignment horizontal="left" vertical="center" wrapText="1"/>
    </xf>
    <xf numFmtId="0" fontId="61" fillId="7" borderId="33" xfId="0" applyFont="1" applyFill="1" applyBorder="1" applyAlignment="1">
      <alignment horizontal="left" vertical="center" wrapText="1"/>
    </xf>
    <xf numFmtId="0" fontId="62" fillId="4" borderId="97" xfId="2" applyFont="1" applyFill="1" applyBorder="1" applyAlignment="1">
      <alignment horizontal="center" vertical="center" wrapText="1"/>
    </xf>
    <xf numFmtId="0" fontId="62" fillId="4" borderId="97" xfId="1" applyFont="1" applyFill="1" applyBorder="1" applyAlignment="1">
      <alignment horizontal="center" vertical="center"/>
    </xf>
    <xf numFmtId="0" fontId="62" fillId="4" borderId="121" xfId="1" applyFont="1" applyFill="1" applyBorder="1" applyAlignment="1">
      <alignment horizontal="center" vertical="center"/>
    </xf>
    <xf numFmtId="0" fontId="53" fillId="3" borderId="13"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4" xfId="1" applyFont="1" applyFill="1" applyBorder="1" applyAlignment="1">
      <alignment horizontal="left" vertical="top" wrapText="1"/>
    </xf>
    <xf numFmtId="0" fontId="61" fillId="3" borderId="95" xfId="0" applyFont="1" applyFill="1" applyBorder="1" applyAlignment="1">
      <alignment vertical="center" wrapText="1"/>
    </xf>
    <xf numFmtId="0" fontId="61" fillId="3" borderId="96" xfId="0" applyFont="1" applyFill="1" applyBorder="1" applyAlignment="1">
      <alignment vertical="center" wrapText="1"/>
    </xf>
    <xf numFmtId="0" fontId="62" fillId="4" borderId="90" xfId="2" applyFont="1" applyFill="1" applyBorder="1" applyAlignment="1">
      <alignment horizontal="center" vertical="center" wrapText="1"/>
    </xf>
    <xf numFmtId="0" fontId="62" fillId="4" borderId="117" xfId="2" applyFont="1" applyFill="1" applyBorder="1" applyAlignment="1">
      <alignment horizontal="center" vertical="center" wrapText="1"/>
    </xf>
    <xf numFmtId="0" fontId="62" fillId="4" borderId="118" xfId="1" applyFont="1" applyFill="1" applyBorder="1" applyAlignment="1">
      <alignment horizontal="center" vertical="center"/>
    </xf>
    <xf numFmtId="0" fontId="62" fillId="4" borderId="114" xfId="1" applyFont="1" applyFill="1" applyBorder="1" applyAlignment="1">
      <alignment horizontal="center" vertical="center"/>
    </xf>
    <xf numFmtId="0" fontId="58" fillId="4" borderId="9" xfId="1" applyFont="1" applyFill="1" applyBorder="1" applyAlignment="1">
      <alignment horizontal="center" vertical="center" wrapText="1"/>
    </xf>
    <xf numFmtId="0" fontId="58" fillId="4" borderId="10" xfId="1" applyFont="1" applyFill="1" applyBorder="1" applyAlignment="1">
      <alignment horizontal="center" vertical="center" wrapText="1"/>
    </xf>
    <xf numFmtId="0" fontId="58" fillId="4" borderId="114" xfId="1" applyFont="1" applyFill="1" applyBorder="1" applyAlignment="1">
      <alignment horizontal="center" vertical="center" wrapText="1"/>
    </xf>
    <xf numFmtId="0" fontId="59" fillId="3" borderId="11" xfId="1" quotePrefix="1" applyFont="1" applyFill="1" applyBorder="1" applyAlignment="1">
      <alignment horizontal="left" vertical="top" wrapText="1"/>
    </xf>
    <xf numFmtId="0" fontId="59" fillId="3" borderId="12" xfId="1" quotePrefix="1" applyFont="1" applyFill="1" applyBorder="1" applyAlignment="1">
      <alignment horizontal="left" vertical="top" wrapText="1"/>
    </xf>
    <xf numFmtId="0" fontId="60" fillId="3" borderId="12" xfId="1" quotePrefix="1" applyFont="1" applyFill="1" applyBorder="1" applyAlignment="1">
      <alignment horizontal="left" vertical="top" wrapText="1"/>
    </xf>
    <xf numFmtId="0" fontId="60" fillId="3" borderId="115" xfId="1" quotePrefix="1" applyFont="1" applyFill="1" applyBorder="1" applyAlignment="1">
      <alignment horizontal="left" vertical="top" wrapText="1"/>
    </xf>
    <xf numFmtId="0" fontId="52" fillId="3" borderId="15" xfId="1" quotePrefix="1" applyFont="1" applyFill="1" applyBorder="1" applyAlignment="1">
      <alignment horizontal="justify" vertical="center" wrapText="1"/>
    </xf>
    <xf numFmtId="0" fontId="52" fillId="3" borderId="16" xfId="1" quotePrefix="1" applyFont="1" applyFill="1" applyBorder="1" applyAlignment="1">
      <alignment horizontal="justify" vertical="center" wrapText="1"/>
    </xf>
    <xf numFmtId="0" fontId="52" fillId="3" borderId="116" xfId="1" quotePrefix="1" applyFont="1" applyFill="1" applyBorder="1" applyAlignment="1">
      <alignment horizontal="justify" vertical="center" wrapText="1"/>
    </xf>
    <xf numFmtId="0" fontId="53" fillId="0" borderId="13"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4" xfId="1" quotePrefix="1" applyFont="1" applyBorder="1" applyAlignment="1">
      <alignment horizontal="left" vertical="top" wrapText="1"/>
    </xf>
    <xf numFmtId="0" fontId="61" fillId="3" borderId="19" xfId="0" applyFont="1" applyFill="1" applyBorder="1" applyAlignment="1">
      <alignment horizontal="left" vertical="center" wrapText="1"/>
    </xf>
    <xf numFmtId="0" fontId="61" fillId="3" borderId="17" xfId="0" applyFont="1" applyFill="1" applyBorder="1" applyAlignment="1">
      <alignment horizontal="left" vertical="center" wrapText="1"/>
    </xf>
    <xf numFmtId="0" fontId="61" fillId="3" borderId="17" xfId="0" applyFont="1" applyFill="1" applyBorder="1" applyAlignment="1">
      <alignment vertical="center" wrapText="1"/>
    </xf>
    <xf numFmtId="0" fontId="8" fillId="3" borderId="20" xfId="1" applyFill="1" applyBorder="1" applyAlignment="1">
      <alignment horizontal="left" vertical="top" wrapText="1"/>
    </xf>
    <xf numFmtId="0" fontId="8" fillId="3" borderId="21" xfId="1" applyFill="1" applyBorder="1" applyAlignment="1">
      <alignment horizontal="left" vertical="top" wrapText="1"/>
    </xf>
    <xf numFmtId="0" fontId="8" fillId="3" borderId="22" xfId="1" applyFill="1" applyBorder="1" applyAlignment="1">
      <alignment horizontal="left" vertical="top" wrapText="1"/>
    </xf>
    <xf numFmtId="0" fontId="8" fillId="3" borderId="13" xfId="1" applyFill="1" applyBorder="1" applyAlignment="1">
      <alignment horizontal="left" vertical="top" wrapText="1"/>
    </xf>
    <xf numFmtId="0" fontId="8" fillId="3" borderId="0" xfId="1" applyFill="1" applyAlignment="1">
      <alignment horizontal="left" vertical="top" wrapText="1"/>
    </xf>
    <xf numFmtId="0" fontId="8" fillId="3" borderId="14" xfId="1" applyFill="1" applyBorder="1" applyAlignment="1">
      <alignment horizontal="left" vertical="top" wrapText="1"/>
    </xf>
    <xf numFmtId="0" fontId="61" fillId="3" borderId="31" xfId="0" applyFont="1" applyFill="1" applyBorder="1" applyAlignment="1">
      <alignment horizontal="left" vertical="center" wrapText="1"/>
    </xf>
    <xf numFmtId="0" fontId="61" fillId="3" borderId="33" xfId="0" applyFont="1" applyFill="1" applyBorder="1" applyAlignment="1">
      <alignment horizontal="left" vertical="center" wrapText="1"/>
    </xf>
    <xf numFmtId="0" fontId="53" fillId="3" borderId="31" xfId="1" applyFont="1" applyFill="1" applyBorder="1" applyAlignment="1">
      <alignment horizontal="justify" vertical="center" wrapText="1"/>
    </xf>
    <xf numFmtId="0" fontId="53" fillId="3" borderId="122" xfId="1" applyFont="1" applyFill="1" applyBorder="1" applyAlignment="1">
      <alignment horizontal="justify" vertical="center" wrapText="1"/>
    </xf>
    <xf numFmtId="0" fontId="69" fillId="3" borderId="0" xfId="1" applyFont="1" applyFill="1" applyAlignment="1">
      <alignment horizontal="lef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9" fillId="3" borderId="0" xfId="1" applyFont="1" applyFill="1" applyAlignment="1">
      <alignment horizontal="center" vertical="center" wrapText="1"/>
    </xf>
    <xf numFmtId="0" fontId="69" fillId="3" borderId="0" xfId="1" applyFont="1" applyFill="1" applyAlignment="1">
      <alignment horizontal="justify" vertical="center" wrapText="1"/>
    </xf>
    <xf numFmtId="0" fontId="90" fillId="10" borderId="0" xfId="0" applyFont="1" applyFill="1" applyAlignment="1">
      <alignment horizontal="center" vertical="center" wrapText="1"/>
    </xf>
    <xf numFmtId="9" fontId="89" fillId="0" borderId="25" xfId="4" applyFont="1" applyBorder="1" applyAlignment="1">
      <alignment horizontal="center" vertical="center" wrapText="1"/>
    </xf>
    <xf numFmtId="9" fontId="89" fillId="0" borderId="8" xfId="4" applyFont="1" applyBorder="1" applyAlignment="1">
      <alignment horizontal="center" vertical="center" wrapText="1"/>
    </xf>
    <xf numFmtId="9" fontId="89" fillId="0" borderId="26" xfId="4" applyFont="1" applyBorder="1" applyAlignment="1">
      <alignment horizontal="center" vertical="center" wrapText="1"/>
    </xf>
    <xf numFmtId="0" fontId="24" fillId="0" borderId="3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5" xfId="0" applyFont="1" applyBorder="1" applyAlignment="1">
      <alignment horizontal="center" vertical="center" wrapText="1"/>
    </xf>
    <xf numFmtId="0" fontId="12" fillId="0" borderId="159" xfId="0" applyFont="1" applyBorder="1" applyAlignment="1">
      <alignment horizontal="center" vertical="center" wrapText="1"/>
    </xf>
    <xf numFmtId="0" fontId="0" fillId="0" borderId="159"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24" fillId="0" borderId="99"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101"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86" xfId="0" applyFont="1" applyBorder="1" applyAlignment="1">
      <alignment horizontal="center" vertical="center" wrapText="1"/>
    </xf>
    <xf numFmtId="0" fontId="0" fillId="0" borderId="8" xfId="0" applyBorder="1" applyAlignment="1">
      <alignment horizontal="center" vertical="center" wrapText="1"/>
    </xf>
    <xf numFmtId="0" fontId="24" fillId="0" borderId="98"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13" xfId="0" applyFont="1" applyBorder="1" applyAlignment="1">
      <alignment horizontal="center" vertical="center" wrapText="1"/>
    </xf>
    <xf numFmtId="0" fontId="0" fillId="11" borderId="25" xfId="0" applyFill="1" applyBorder="1" applyAlignment="1">
      <alignment horizontal="center" vertical="center" wrapText="1"/>
    </xf>
    <xf numFmtId="0" fontId="0" fillId="11" borderId="8" xfId="0" applyFill="1" applyBorder="1" applyAlignment="1">
      <alignment horizontal="center" vertic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8" xfId="0" applyFont="1" applyBorder="1" applyAlignment="1">
      <alignment horizontal="center" vertical="center" wrapText="1"/>
    </xf>
    <xf numFmtId="9" fontId="0" fillId="0" borderId="34" xfId="4" applyFont="1" applyBorder="1" applyAlignment="1">
      <alignment horizontal="center" vertical="center" wrapText="1"/>
    </xf>
    <xf numFmtId="9" fontId="0" fillId="0" borderId="30" xfId="4" applyFont="1" applyBorder="1" applyAlignment="1">
      <alignment horizontal="center" vertical="center" wrapText="1"/>
    </xf>
    <xf numFmtId="9" fontId="0" fillId="0" borderId="25" xfId="4" applyFont="1" applyBorder="1" applyAlignment="1">
      <alignment horizontal="center" vertical="center" wrapText="1"/>
    </xf>
    <xf numFmtId="0" fontId="24" fillId="0" borderId="87" xfId="0" applyFont="1" applyBorder="1" applyAlignment="1">
      <alignment horizontal="center" vertical="center" wrapText="1"/>
    </xf>
    <xf numFmtId="0" fontId="24" fillId="0" borderId="13"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25" xfId="0" applyFont="1" applyBorder="1" applyAlignment="1">
      <alignment horizontal="center" vertical="center" wrapText="1"/>
    </xf>
    <xf numFmtId="0" fontId="64" fillId="0" borderId="8" xfId="0" applyFont="1" applyBorder="1" applyAlignment="1">
      <alignment horizontal="center" vertical="center" wrapText="1"/>
    </xf>
    <xf numFmtId="9" fontId="64" fillId="0" borderId="37" xfId="4" applyFont="1" applyBorder="1" applyAlignment="1">
      <alignment horizontal="center" vertical="center" wrapText="1"/>
    </xf>
    <xf numFmtId="9" fontId="64" fillId="0" borderId="25" xfId="4" applyFont="1" applyBorder="1" applyAlignment="1">
      <alignment horizontal="center" vertical="center" wrapText="1"/>
    </xf>
    <xf numFmtId="9" fontId="64" fillId="0" borderId="8" xfId="4" applyFont="1" applyBorder="1" applyAlignment="1">
      <alignment horizontal="center" vertical="center" wrapText="1"/>
    </xf>
    <xf numFmtId="0" fontId="24" fillId="0" borderId="109" xfId="0" applyFont="1" applyBorder="1" applyAlignment="1">
      <alignment horizontal="center" vertical="center" wrapText="1"/>
    </xf>
    <xf numFmtId="0" fontId="24" fillId="0" borderId="110"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112" xfId="0" applyFont="1" applyBorder="1" applyAlignment="1">
      <alignment horizontal="center" vertical="center" wrapText="1"/>
    </xf>
    <xf numFmtId="9" fontId="64" fillId="0" borderId="26" xfId="4" applyFont="1" applyBorder="1" applyAlignment="1">
      <alignment horizontal="center" vertical="center" wrapText="1"/>
    </xf>
    <xf numFmtId="0" fontId="24" fillId="0" borderId="20" xfId="0" applyFont="1" applyBorder="1" applyAlignment="1">
      <alignment horizontal="center" vertical="center" wrapText="1"/>
    </xf>
    <xf numFmtId="0" fontId="20" fillId="4" borderId="34" xfId="0" applyFont="1" applyFill="1" applyBorder="1" applyAlignment="1">
      <alignment horizontal="left" vertical="center"/>
    </xf>
    <xf numFmtId="0" fontId="20" fillId="4" borderId="41" xfId="0" applyFont="1" applyFill="1" applyBorder="1" applyAlignment="1">
      <alignment horizontal="center" vertical="center" wrapText="1"/>
    </xf>
    <xf numFmtId="0" fontId="20" fillId="4" borderId="71" xfId="0" applyFont="1" applyFill="1" applyBorder="1" applyAlignment="1">
      <alignment horizontal="center" vertical="center" wrapText="1"/>
    </xf>
    <xf numFmtId="0" fontId="20" fillId="4" borderId="105" xfId="0" applyFont="1" applyFill="1" applyBorder="1" applyAlignment="1">
      <alignment horizontal="center" vertical="center" wrapText="1"/>
    </xf>
    <xf numFmtId="0" fontId="20" fillId="4" borderId="102" xfId="0" applyFont="1" applyFill="1" applyBorder="1" applyAlignment="1">
      <alignment horizontal="center" vertical="center"/>
    </xf>
    <xf numFmtId="0" fontId="20" fillId="4" borderId="103" xfId="0" applyFont="1" applyFill="1" applyBorder="1" applyAlignment="1">
      <alignment horizontal="center" vertical="center"/>
    </xf>
    <xf numFmtId="0" fontId="20" fillId="4" borderId="104" xfId="0" applyFont="1" applyFill="1" applyBorder="1" applyAlignment="1">
      <alignment horizontal="center" vertical="center"/>
    </xf>
    <xf numFmtId="0" fontId="20" fillId="4" borderId="58" xfId="0" applyFont="1" applyFill="1" applyBorder="1" applyAlignment="1">
      <alignment horizontal="center" vertical="center"/>
    </xf>
    <xf numFmtId="0" fontId="20" fillId="4" borderId="0" xfId="0" applyFont="1" applyFill="1" applyAlignment="1">
      <alignment horizontal="center" vertical="center"/>
    </xf>
    <xf numFmtId="0" fontId="64" fillId="0" borderId="26" xfId="0" applyFont="1" applyBorder="1" applyAlignment="1">
      <alignment horizontal="center" vertical="center" wrapText="1"/>
    </xf>
    <xf numFmtId="0" fontId="20" fillId="3" borderId="35"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0" xfId="0" applyFont="1" applyFill="1" applyAlignment="1">
      <alignment horizontal="center" vertical="center"/>
    </xf>
    <xf numFmtId="0" fontId="20" fillId="4" borderId="8" xfId="0" applyFont="1" applyFill="1" applyBorder="1" applyAlignment="1">
      <alignment horizontal="left" vertical="center"/>
    </xf>
    <xf numFmtId="0" fontId="20" fillId="4" borderId="41" xfId="0" applyFont="1" applyFill="1" applyBorder="1" applyAlignment="1">
      <alignment horizontal="center" vertical="center" textRotation="1"/>
    </xf>
    <xf numFmtId="0" fontId="20" fillId="4" borderId="71" xfId="0" applyFont="1" applyFill="1" applyBorder="1" applyAlignment="1">
      <alignment horizontal="center" vertical="center" textRotation="1"/>
    </xf>
    <xf numFmtId="0" fontId="20" fillId="4" borderId="58" xfId="0" applyFont="1" applyFill="1" applyBorder="1" applyAlignment="1">
      <alignment horizontal="center" vertical="center" wrapText="1"/>
    </xf>
    <xf numFmtId="0" fontId="88" fillId="3" borderId="8" xfId="0" applyFont="1" applyFill="1" applyBorder="1" applyAlignment="1" applyProtection="1">
      <alignment horizontal="left" vertical="center"/>
      <protection locked="0"/>
    </xf>
    <xf numFmtId="0" fontId="20" fillId="16" borderId="41" xfId="0" applyFont="1" applyFill="1" applyBorder="1" applyAlignment="1" applyProtection="1">
      <alignment horizontal="center" vertical="center" wrapText="1"/>
      <protection locked="0"/>
    </xf>
    <xf numFmtId="0" fontId="20" fillId="16" borderId="106" xfId="0" applyFont="1" applyFill="1" applyBorder="1" applyAlignment="1" applyProtection="1">
      <alignment horizontal="center" vertical="center" wrapText="1"/>
      <protection locked="0"/>
    </xf>
    <xf numFmtId="0" fontId="20" fillId="16" borderId="71" xfId="0" applyFont="1" applyFill="1" applyBorder="1" applyAlignment="1" applyProtection="1">
      <alignment horizontal="center" vertical="center" wrapText="1"/>
      <protection locked="0"/>
    </xf>
    <xf numFmtId="0" fontId="20" fillId="16" borderId="54" xfId="0" applyFont="1" applyFill="1" applyBorder="1" applyAlignment="1" applyProtection="1">
      <alignment horizontal="center" vertical="center"/>
      <protection locked="0"/>
    </xf>
    <xf numFmtId="0" fontId="20" fillId="16" borderId="55" xfId="0" applyFont="1" applyFill="1" applyBorder="1" applyAlignment="1" applyProtection="1">
      <alignment horizontal="center" vertical="center"/>
      <protection locked="0"/>
    </xf>
    <xf numFmtId="0" fontId="20" fillId="4" borderId="107"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2" fillId="3" borderId="31"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2" fontId="24" fillId="0" borderId="37" xfId="3" applyNumberFormat="1" applyFont="1" applyBorder="1" applyAlignment="1">
      <alignment horizontal="center" vertical="center" wrapText="1"/>
    </xf>
    <xf numFmtId="2" fontId="24" fillId="0" borderId="8" xfId="3" applyNumberFormat="1" applyFont="1" applyBorder="1" applyAlignment="1">
      <alignment horizontal="center" vertical="center" wrapText="1"/>
    </xf>
    <xf numFmtId="2" fontId="24" fillId="0" borderId="26" xfId="3" applyNumberFormat="1" applyFont="1" applyBorder="1" applyAlignment="1">
      <alignment horizontal="center" vertical="center" wrapText="1"/>
    </xf>
    <xf numFmtId="0" fontId="24" fillId="0" borderId="4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11" borderId="45"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48" xfId="0" applyFont="1" applyFill="1" applyBorder="1" applyAlignment="1">
      <alignment horizontal="center" vertical="center" wrapText="1"/>
    </xf>
    <xf numFmtId="0" fontId="20" fillId="4" borderId="64" xfId="0" applyFont="1" applyFill="1" applyBorder="1" applyAlignment="1">
      <alignment horizontal="center" vertical="center"/>
    </xf>
    <xf numFmtId="0" fontId="20" fillId="4" borderId="65" xfId="0" applyFont="1" applyFill="1" applyBorder="1" applyAlignment="1">
      <alignment horizontal="center" vertical="center"/>
    </xf>
    <xf numFmtId="0" fontId="20" fillId="4" borderId="66" xfId="0" applyFont="1" applyFill="1" applyBorder="1" applyAlignment="1">
      <alignment horizontal="center" vertical="center"/>
    </xf>
    <xf numFmtId="0" fontId="20" fillId="4" borderId="40"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40" xfId="0" applyFont="1" applyFill="1" applyBorder="1" applyAlignment="1">
      <alignment horizontal="center" vertical="center" textRotation="1"/>
    </xf>
    <xf numFmtId="0" fontId="20" fillId="4" borderId="41" xfId="0" applyFont="1" applyFill="1" applyBorder="1" applyAlignment="1">
      <alignment horizontal="center" vertical="center"/>
    </xf>
    <xf numFmtId="3" fontId="20" fillId="4" borderId="40" xfId="0" applyNumberFormat="1" applyFont="1" applyFill="1" applyBorder="1" applyAlignment="1">
      <alignment horizontal="center" vertical="center"/>
    </xf>
    <xf numFmtId="3" fontId="20" fillId="4" borderId="41" xfId="0" applyNumberFormat="1" applyFont="1" applyFill="1" applyBorder="1" applyAlignment="1">
      <alignment horizontal="center" vertical="center"/>
    </xf>
    <xf numFmtId="0" fontId="20" fillId="4" borderId="40" xfId="0" applyFont="1" applyFill="1" applyBorder="1" applyAlignment="1">
      <alignment horizontal="center" vertical="center" textRotation="90" wrapText="1"/>
    </xf>
    <xf numFmtId="0" fontId="20" fillId="4" borderId="41" xfId="0" applyFont="1" applyFill="1" applyBorder="1" applyAlignment="1">
      <alignment horizontal="center" vertical="center" textRotation="90" wrapText="1"/>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62" xfId="0" applyFont="1" applyFill="1" applyBorder="1" applyAlignment="1">
      <alignment horizontal="left" vertical="center"/>
    </xf>
    <xf numFmtId="0" fontId="20" fillId="4" borderId="63" xfId="0" applyFont="1" applyFill="1" applyBorder="1" applyAlignment="1">
      <alignment horizontal="left" vertical="center"/>
    </xf>
    <xf numFmtId="0" fontId="20" fillId="4" borderId="69" xfId="0" applyFont="1" applyFill="1" applyBorder="1" applyAlignment="1">
      <alignment horizontal="left" vertical="center"/>
    </xf>
    <xf numFmtId="0" fontId="20" fillId="4" borderId="67" xfId="0" applyFont="1" applyFill="1" applyBorder="1" applyAlignment="1">
      <alignment horizontal="left" vertical="center"/>
    </xf>
    <xf numFmtId="0" fontId="24" fillId="3" borderId="8" xfId="0" applyFont="1" applyFill="1" applyBorder="1" applyAlignment="1" applyProtection="1">
      <alignment horizontal="left" vertical="center"/>
      <protection locked="0"/>
    </xf>
    <xf numFmtId="0" fontId="20" fillId="3" borderId="70" xfId="0" applyFont="1" applyFill="1" applyBorder="1" applyAlignment="1">
      <alignment horizontal="center" vertical="center"/>
    </xf>
    <xf numFmtId="0" fontId="20" fillId="3" borderId="158" xfId="0" applyFont="1" applyFill="1" applyBorder="1" applyAlignment="1">
      <alignment horizontal="center" vertical="center"/>
    </xf>
    <xf numFmtId="0" fontId="24" fillId="0" borderId="111" xfId="0" applyFont="1" applyBorder="1" applyAlignment="1">
      <alignment horizontal="center" vertical="center" wrapText="1"/>
    </xf>
    <xf numFmtId="0" fontId="24" fillId="3" borderId="69" xfId="0" applyFont="1" applyFill="1" applyBorder="1" applyAlignment="1" applyProtection="1">
      <alignment horizontal="left" vertical="center" wrapText="1"/>
      <protection locked="0"/>
    </xf>
    <xf numFmtId="0" fontId="24" fillId="3" borderId="63" xfId="0" applyFont="1" applyFill="1" applyBorder="1" applyAlignment="1" applyProtection="1">
      <alignment horizontal="left" vertical="center"/>
      <protection locked="0"/>
    </xf>
    <xf numFmtId="0" fontId="12" fillId="3" borderId="11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4" xfId="0" applyFont="1" applyFill="1" applyBorder="1" applyAlignment="1">
      <alignment horizontal="center" vertical="center" wrapText="1"/>
    </xf>
    <xf numFmtId="0" fontId="5" fillId="4" borderId="31" xfId="0" applyFont="1" applyFill="1" applyBorder="1" applyAlignment="1">
      <alignment horizontal="left" vertical="center"/>
    </xf>
    <xf numFmtId="0" fontId="5" fillId="4" borderId="33" xfId="0" applyFont="1" applyFill="1" applyBorder="1" applyAlignment="1">
      <alignment horizontal="left" vertical="center"/>
    </xf>
    <xf numFmtId="0" fontId="0" fillId="0" borderId="25" xfId="0" applyBorder="1" applyAlignment="1">
      <alignment horizontal="center" vertical="center" wrapText="1"/>
    </xf>
    <xf numFmtId="0" fontId="0" fillId="0" borderId="34" xfId="0" applyBorder="1" applyAlignment="1">
      <alignment horizontal="center" vertical="center" wrapText="1"/>
    </xf>
    <xf numFmtId="0" fontId="28" fillId="0" borderId="25" xfId="0" applyFont="1" applyBorder="1" applyAlignment="1">
      <alignment horizontal="center" vertical="center" wrapText="1"/>
    </xf>
    <xf numFmtId="0" fontId="28" fillId="0" borderId="8" xfId="0" applyFont="1" applyBorder="1" applyAlignment="1">
      <alignment horizontal="center" vertical="center" wrapText="1"/>
    </xf>
    <xf numFmtId="0" fontId="0" fillId="0" borderId="8" xfId="0" applyBorder="1" applyAlignment="1">
      <alignment horizontal="center" vertical="center"/>
    </xf>
    <xf numFmtId="9" fontId="0" fillId="0" borderId="30" xfId="0" applyNumberFormat="1" applyBorder="1" applyAlignment="1">
      <alignment horizontal="center" vertical="center" wrapText="1"/>
    </xf>
    <xf numFmtId="9" fontId="0" fillId="0" borderId="25" xfId="0" applyNumberFormat="1" applyBorder="1" applyAlignment="1">
      <alignment horizontal="center" vertical="center" wrapText="1"/>
    </xf>
    <xf numFmtId="2" fontId="0" fillId="0" borderId="30" xfId="0" applyNumberFormat="1" applyBorder="1" applyAlignment="1">
      <alignment horizontal="center" vertical="center" wrapText="1"/>
    </xf>
    <xf numFmtId="2" fontId="0" fillId="0" borderId="25" xfId="0" applyNumberFormat="1" applyBorder="1" applyAlignment="1">
      <alignment horizontal="center" vertical="center" wrapText="1"/>
    </xf>
    <xf numFmtId="0" fontId="0" fillId="0" borderId="165" xfId="0" applyBorder="1" applyAlignment="1">
      <alignment horizontal="center" vertical="center" wrapText="1"/>
    </xf>
    <xf numFmtId="0" fontId="4" fillId="4" borderId="57"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4" xfId="0" applyFont="1" applyFill="1" applyBorder="1" applyAlignment="1">
      <alignment horizontal="center" vertical="center"/>
    </xf>
    <xf numFmtId="0" fontId="29" fillId="4" borderId="8" xfId="0" applyFont="1" applyFill="1" applyBorder="1" applyAlignment="1">
      <alignment horizontal="center" vertical="center"/>
    </xf>
    <xf numFmtId="0" fontId="4" fillId="4" borderId="7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5" xfId="0" applyFont="1" applyFill="1" applyBorder="1" applyAlignment="1">
      <alignment horizontal="center" vertical="center"/>
    </xf>
    <xf numFmtId="0" fontId="6" fillId="3" borderId="8" xfId="0" applyFont="1" applyFill="1" applyBorder="1" applyAlignment="1">
      <alignment horizontal="center" vertical="center"/>
    </xf>
    <xf numFmtId="0" fontId="4" fillId="4" borderId="40" xfId="0" applyFont="1" applyFill="1" applyBorder="1" applyAlignment="1">
      <alignment horizontal="center" vertical="center" textRotation="1"/>
    </xf>
    <xf numFmtId="0" fontId="2" fillId="3" borderId="31"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40" xfId="0" applyFont="1" applyFill="1" applyBorder="1" applyAlignment="1">
      <alignment horizontal="center" vertical="center"/>
    </xf>
    <xf numFmtId="0" fontId="49" fillId="0" borderId="36" xfId="0" applyFont="1" applyBorder="1" applyAlignment="1">
      <alignment horizontal="left" vertical="top" wrapText="1"/>
    </xf>
    <xf numFmtId="0" fontId="49" fillId="0" borderId="0" xfId="0" applyFont="1" applyAlignment="1">
      <alignment horizontal="left" vertical="top" wrapText="1"/>
    </xf>
    <xf numFmtId="0" fontId="49" fillId="0" borderId="80" xfId="0" applyFont="1" applyBorder="1" applyAlignment="1">
      <alignment horizontal="left" vertical="top" wrapText="1"/>
    </xf>
    <xf numFmtId="0" fontId="49" fillId="0" borderId="36" xfId="0" applyFont="1" applyBorder="1" applyAlignment="1">
      <alignment horizontal="left" vertical="center" wrapText="1"/>
    </xf>
    <xf numFmtId="0" fontId="49" fillId="0" borderId="0" xfId="0" applyFont="1" applyAlignment="1">
      <alignment horizontal="left" vertical="center" wrapText="1"/>
    </xf>
    <xf numFmtId="0" fontId="49" fillId="0" borderId="80" xfId="0" applyFont="1" applyBorder="1" applyAlignment="1">
      <alignment horizontal="left" vertical="center" wrapText="1"/>
    </xf>
    <xf numFmtId="0" fontId="49" fillId="0" borderId="8"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8" xfId="0" applyFont="1" applyFill="1" applyBorder="1" applyAlignment="1">
      <alignment horizontal="center" vertical="center" wrapText="1" readingOrder="1"/>
    </xf>
    <xf numFmtId="0" fontId="43" fillId="0" borderId="77" xfId="0" applyFont="1" applyBorder="1" applyAlignment="1">
      <alignment horizontal="center" vertical="center"/>
    </xf>
    <xf numFmtId="0" fontId="43" fillId="0" borderId="12" xfId="0" applyFont="1" applyBorder="1" applyAlignment="1">
      <alignment horizontal="center" vertical="center"/>
    </xf>
    <xf numFmtId="0" fontId="15" fillId="3" borderId="21" xfId="0" applyFont="1" applyFill="1" applyBorder="1" applyAlignment="1">
      <alignment horizontal="center"/>
    </xf>
    <xf numFmtId="0" fontId="15" fillId="3" borderId="22" xfId="0" applyFont="1" applyFill="1" applyBorder="1" applyAlignment="1">
      <alignment horizontal="center"/>
    </xf>
    <xf numFmtId="0" fontId="57" fillId="0" borderId="13" xfId="0" applyFont="1" applyBorder="1" applyAlignment="1">
      <alignment horizontal="center" vertical="center" wrapText="1"/>
    </xf>
    <xf numFmtId="0" fontId="57" fillId="0" borderId="0" xfId="0" applyFont="1" applyAlignment="1">
      <alignment horizontal="center" vertical="center" wrapText="1"/>
    </xf>
    <xf numFmtId="0" fontId="33" fillId="12" borderId="0" xfId="0" applyFont="1" applyFill="1" applyAlignment="1">
      <alignment horizontal="center" vertical="center" wrapText="1" readingOrder="1"/>
    </xf>
    <xf numFmtId="0" fontId="33" fillId="12" borderId="14"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3" fillId="12" borderId="13" xfId="0" applyFont="1" applyFill="1" applyBorder="1" applyAlignment="1">
      <alignment horizontal="center" vertical="center" textRotation="90" wrapText="1" readingOrder="1"/>
    </xf>
    <xf numFmtId="0" fontId="33" fillId="12" borderId="0" xfId="0" applyFont="1" applyFill="1" applyAlignment="1">
      <alignment horizontal="center" vertical="center" textRotation="90" wrapText="1" readingOrder="1"/>
    </xf>
    <xf numFmtId="0" fontId="34" fillId="14" borderId="27" xfId="0" applyFont="1" applyFill="1" applyBorder="1" applyAlignment="1">
      <alignment horizontal="center" vertical="center" wrapText="1" readingOrder="1"/>
    </xf>
    <xf numFmtId="0" fontId="34" fillId="14" borderId="28" xfId="0" applyFont="1" applyFill="1" applyBorder="1" applyAlignment="1">
      <alignment horizontal="center" vertical="center" wrapText="1" readingOrder="1"/>
    </xf>
    <xf numFmtId="0" fontId="34" fillId="14" borderId="29" xfId="0" applyFont="1" applyFill="1" applyBorder="1" applyAlignment="1">
      <alignment horizontal="center" vertical="center" wrapText="1" readingOrder="1"/>
    </xf>
    <xf numFmtId="0" fontId="14" fillId="3" borderId="8" xfId="0" applyFont="1" applyFill="1" applyBorder="1" applyAlignment="1">
      <alignment horizontal="center" vertical="center" wrapText="1"/>
    </xf>
    <xf numFmtId="0" fontId="34" fillId="13" borderId="27" xfId="0" applyFont="1" applyFill="1" applyBorder="1" applyAlignment="1">
      <alignment horizontal="center" vertical="center" wrapText="1" readingOrder="1"/>
    </xf>
    <xf numFmtId="0" fontId="34" fillId="13" borderId="28" xfId="0" applyFont="1" applyFill="1" applyBorder="1" applyAlignment="1">
      <alignment horizontal="center" vertical="center" wrapText="1" readingOrder="1"/>
    </xf>
    <xf numFmtId="0" fontId="14" fillId="3" borderId="3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34" fillId="18" borderId="27" xfId="0" applyFont="1" applyFill="1" applyBorder="1" applyAlignment="1">
      <alignment horizontal="center" vertical="center" wrapText="1" readingOrder="1"/>
    </xf>
    <xf numFmtId="0" fontId="34" fillId="18" borderId="28" xfId="0" applyFont="1" applyFill="1" applyBorder="1" applyAlignment="1">
      <alignment horizontal="center" vertical="center" wrapText="1" readingOrder="1"/>
    </xf>
    <xf numFmtId="0" fontId="34" fillId="7" borderId="27" xfId="0" applyFont="1" applyFill="1" applyBorder="1" applyAlignment="1">
      <alignment horizontal="center" vertical="center" wrapText="1" readingOrder="1"/>
    </xf>
    <xf numFmtId="0" fontId="34" fillId="7" borderId="28" xfId="0" applyFont="1" applyFill="1" applyBorder="1" applyAlignment="1">
      <alignment horizontal="center" vertical="center" wrapText="1" readingOrder="1"/>
    </xf>
    <xf numFmtId="0" fontId="35" fillId="0" borderId="37" xfId="0" applyFont="1" applyBorder="1" applyAlignment="1">
      <alignment horizontal="center" vertical="center"/>
    </xf>
    <xf numFmtId="0" fontId="35" fillId="0" borderId="8" xfId="0" applyFont="1" applyBorder="1" applyAlignment="1">
      <alignment horizontal="center" vertical="center"/>
    </xf>
    <xf numFmtId="14" fontId="13" fillId="0" borderId="8"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122" xfId="0" applyFont="1" applyBorder="1" applyAlignment="1">
      <alignment horizontal="center" vertical="center" wrapText="1"/>
    </xf>
    <xf numFmtId="14" fontId="13" fillId="0" borderId="37" xfId="0" applyNumberFormat="1" applyFont="1" applyBorder="1" applyAlignment="1">
      <alignment horizontal="center" vertical="center"/>
    </xf>
    <xf numFmtId="0" fontId="13" fillId="0" borderId="82"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46"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46" xfId="0" applyFont="1" applyBorder="1" applyAlignment="1">
      <alignment horizontal="center" wrapText="1"/>
    </xf>
    <xf numFmtId="0" fontId="13" fillId="0" borderId="30" xfId="0" applyFont="1" applyBorder="1" applyAlignment="1">
      <alignment horizontal="center" wrapText="1"/>
    </xf>
    <xf numFmtId="0" fontId="13" fillId="0" borderId="49" xfId="0" applyFont="1" applyBorder="1" applyAlignment="1">
      <alignment horizontal="center" wrapText="1"/>
    </xf>
    <xf numFmtId="0" fontId="13" fillId="0" borderId="46" xfId="0" applyFont="1" applyBorder="1" applyAlignment="1">
      <alignment horizontal="center"/>
    </xf>
    <xf numFmtId="0" fontId="13" fillId="0" borderId="30" xfId="0" applyFont="1" applyBorder="1" applyAlignment="1">
      <alignment horizontal="center"/>
    </xf>
    <xf numFmtId="0" fontId="13" fillId="0" borderId="49" xfId="0" applyFont="1" applyBorder="1" applyAlignment="1">
      <alignment horizontal="center"/>
    </xf>
    <xf numFmtId="1" fontId="36" fillId="0" borderId="45" xfId="0" applyNumberFormat="1" applyFont="1" applyBorder="1" applyAlignment="1" applyProtection="1">
      <alignment horizontal="center" vertical="center" wrapText="1"/>
      <protection locked="0"/>
    </xf>
    <xf numFmtId="1" fontId="36" fillId="0" borderId="47" xfId="0" applyNumberFormat="1" applyFont="1" applyBorder="1" applyAlignment="1" applyProtection="1">
      <alignment horizontal="center" vertical="center" wrapText="1"/>
      <protection locked="0"/>
    </xf>
    <xf numFmtId="1" fontId="36" fillId="0" borderId="48" xfId="0" applyNumberFormat="1" applyFont="1" applyBorder="1" applyAlignment="1" applyProtection="1">
      <alignment horizontal="center" vertical="center" wrapText="1"/>
      <protection locked="0"/>
    </xf>
    <xf numFmtId="1" fontId="25" fillId="0" borderId="37" xfId="0" applyNumberFormat="1" applyFont="1" applyBorder="1" applyAlignment="1">
      <alignment horizontal="center" vertical="center"/>
    </xf>
    <xf numFmtId="0" fontId="25" fillId="0" borderId="8" xfId="0" applyFont="1" applyBorder="1" applyAlignment="1">
      <alignment horizontal="center" vertical="center"/>
    </xf>
    <xf numFmtId="0" fontId="25" fillId="0" borderId="34" xfId="0" applyFont="1" applyBorder="1" applyAlignment="1">
      <alignment horizontal="center" vertical="center"/>
    </xf>
    <xf numFmtId="0" fontId="25" fillId="0" borderId="26" xfId="0" applyFont="1" applyBorder="1" applyAlignment="1">
      <alignment horizontal="center" vertical="center"/>
    </xf>
    <xf numFmtId="1" fontId="36" fillId="0" borderId="37" xfId="0" applyNumberFormat="1" applyFont="1" applyBorder="1" applyAlignment="1">
      <alignment horizontal="center" vertical="center"/>
    </xf>
    <xf numFmtId="0" fontId="36" fillId="0" borderId="8" xfId="0" applyFont="1" applyBorder="1" applyAlignment="1">
      <alignment horizontal="center" vertical="center"/>
    </xf>
    <xf numFmtId="0" fontId="36" fillId="0" borderId="34" xfId="0" applyFont="1" applyBorder="1" applyAlignment="1">
      <alignment horizontal="center" vertical="center"/>
    </xf>
    <xf numFmtId="0" fontId="36" fillId="0" borderId="26" xfId="0" applyFont="1" applyBorder="1" applyAlignment="1">
      <alignment horizontal="center" vertical="center"/>
    </xf>
    <xf numFmtId="0" fontId="13" fillId="0" borderId="46" xfId="0" applyFont="1" applyBorder="1" applyAlignment="1">
      <alignment horizontal="left" wrapText="1"/>
    </xf>
    <xf numFmtId="0" fontId="13" fillId="0" borderId="30" xfId="0" applyFont="1" applyBorder="1" applyAlignment="1">
      <alignment horizontal="left" wrapText="1"/>
    </xf>
    <xf numFmtId="0" fontId="13" fillId="0" borderId="49" xfId="0" applyFont="1" applyBorder="1" applyAlignment="1">
      <alignment horizontal="left" wrapText="1"/>
    </xf>
    <xf numFmtId="0" fontId="13" fillId="0" borderId="8" xfId="0" applyFont="1" applyBorder="1" applyAlignment="1">
      <alignment horizontal="center" vertical="center" wrapText="1"/>
    </xf>
    <xf numFmtId="0" fontId="13" fillId="3" borderId="30" xfId="0" applyFont="1" applyFill="1" applyBorder="1" applyAlignment="1">
      <alignment horizontal="left" wrapText="1"/>
    </xf>
    <xf numFmtId="0" fontId="13" fillId="3" borderId="49" xfId="0" applyFont="1" applyFill="1" applyBorder="1" applyAlignment="1">
      <alignment horizontal="left"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83" xfId="0" applyFont="1" applyBorder="1" applyAlignment="1">
      <alignment horizontal="center" vertical="center"/>
    </xf>
    <xf numFmtId="0" fontId="13" fillId="0" borderId="100" xfId="0" applyFont="1" applyBorder="1" applyAlignment="1">
      <alignment horizontal="center" vertical="center"/>
    </xf>
    <xf numFmtId="0" fontId="7" fillId="3" borderId="8" xfId="0" applyFont="1" applyFill="1" applyBorder="1" applyAlignment="1">
      <alignment horizontal="center"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53"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38" xfId="0" applyFont="1" applyFill="1" applyBorder="1" applyAlignment="1">
      <alignment horizontal="center" vertical="center" wrapText="1"/>
    </xf>
    <xf numFmtId="0" fontId="2" fillId="3" borderId="123" xfId="0" applyFont="1" applyFill="1" applyBorder="1" applyAlignment="1" applyProtection="1">
      <alignment horizontal="left" vertical="center" wrapText="1"/>
      <protection locked="0"/>
    </xf>
    <xf numFmtId="0" fontId="2" fillId="3" borderId="124" xfId="0" applyFont="1" applyFill="1" applyBorder="1" applyAlignment="1" applyProtection="1">
      <alignment horizontal="left" vertical="center" wrapText="1"/>
      <protection locked="0"/>
    </xf>
    <xf numFmtId="0" fontId="2" fillId="3" borderId="125"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3" borderId="126" xfId="0" applyFont="1" applyFill="1" applyBorder="1" applyAlignment="1" applyProtection="1">
      <alignment horizontal="left" vertical="center"/>
      <protection locked="0"/>
    </xf>
    <xf numFmtId="0" fontId="38" fillId="4" borderId="132" xfId="0" applyFont="1" applyFill="1" applyBorder="1" applyAlignment="1">
      <alignment horizontal="center" vertical="center" wrapText="1"/>
    </xf>
    <xf numFmtId="0" fontId="38" fillId="4" borderId="44" xfId="0" applyFont="1" applyFill="1" applyBorder="1" applyAlignment="1">
      <alignment horizontal="center" vertical="center" wrapText="1"/>
    </xf>
    <xf numFmtId="0" fontId="38" fillId="4" borderId="133" xfId="0" applyFont="1" applyFill="1" applyBorder="1" applyAlignment="1">
      <alignment horizontal="center" vertical="center" wrapText="1"/>
    </xf>
    <xf numFmtId="0" fontId="38" fillId="4" borderId="130" xfId="0" applyFont="1" applyFill="1" applyBorder="1" applyAlignment="1">
      <alignment horizontal="center" vertical="center" wrapText="1"/>
    </xf>
    <xf numFmtId="0" fontId="37" fillId="4" borderId="134" xfId="0" applyFont="1" applyFill="1" applyBorder="1" applyAlignment="1" applyProtection="1">
      <alignment horizontal="center" vertical="center" wrapText="1"/>
      <protection locked="0"/>
    </xf>
    <xf numFmtId="0" fontId="37" fillId="4" borderId="136" xfId="0" applyFont="1" applyFill="1" applyBorder="1" applyAlignment="1" applyProtection="1">
      <alignment horizontal="center" vertical="center" wrapText="1"/>
      <protection locked="0"/>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2" fillId="3" borderId="2" xfId="0" applyFont="1" applyFill="1" applyBorder="1" applyAlignment="1" applyProtection="1">
      <alignment horizontal="left" vertical="center" wrapText="1"/>
      <protection locked="0"/>
    </xf>
    <xf numFmtId="0" fontId="2" fillId="3" borderId="127" xfId="0" applyFont="1" applyFill="1" applyBorder="1" applyAlignment="1" applyProtection="1">
      <alignment horizontal="left" vertical="center" wrapText="1"/>
      <protection locked="0"/>
    </xf>
    <xf numFmtId="0" fontId="37" fillId="4" borderId="128" xfId="0" applyFont="1" applyFill="1" applyBorder="1" applyAlignment="1">
      <alignment horizontal="center" vertical="center"/>
    </xf>
    <xf numFmtId="0" fontId="37" fillId="4" borderId="129" xfId="0" applyFont="1" applyFill="1" applyBorder="1" applyAlignment="1">
      <alignment horizontal="center" vertical="center"/>
    </xf>
    <xf numFmtId="0" fontId="37" fillId="4" borderId="130" xfId="0" applyFont="1" applyFill="1" applyBorder="1" applyAlignment="1">
      <alignment horizontal="center" vertical="center"/>
    </xf>
    <xf numFmtId="0" fontId="37" fillId="16" borderId="131" xfId="0" applyFont="1" applyFill="1" applyBorder="1" applyAlignment="1" applyProtection="1">
      <alignment horizontal="center" vertical="center" wrapText="1"/>
      <protection locked="0"/>
    </xf>
    <xf numFmtId="0" fontId="37" fillId="4" borderId="131" xfId="0" applyFont="1" applyFill="1" applyBorder="1" applyAlignment="1" applyProtection="1">
      <alignment horizontal="center" vertical="center" wrapText="1"/>
      <protection locked="0"/>
    </xf>
    <xf numFmtId="0" fontId="37" fillId="4" borderId="40" xfId="0" applyFont="1" applyFill="1" applyBorder="1" applyAlignment="1" applyProtection="1">
      <alignment horizontal="center" vertical="center" wrapText="1"/>
      <protection locked="0"/>
    </xf>
    <xf numFmtId="0" fontId="13" fillId="0" borderId="46" xfId="0" applyFont="1" applyBorder="1" applyAlignment="1">
      <alignment horizontal="center" vertical="center"/>
    </xf>
    <xf numFmtId="0" fontId="13" fillId="0" borderId="30" xfId="0" applyFont="1" applyBorder="1" applyAlignment="1">
      <alignment horizontal="center" vertical="center"/>
    </xf>
    <xf numFmtId="0" fontId="13" fillId="0" borderId="49" xfId="0" applyFont="1" applyBorder="1" applyAlignment="1">
      <alignment horizontal="center" vertical="center"/>
    </xf>
    <xf numFmtId="0" fontId="13" fillId="0" borderId="4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9" xfId="0" applyFont="1" applyBorder="1" applyAlignment="1">
      <alignment horizontal="center" vertical="center" wrapText="1"/>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 fillId="3" borderId="126" xfId="0" applyFont="1" applyFill="1" applyBorder="1" applyAlignment="1" applyProtection="1">
      <alignment horizontal="center" vertical="center"/>
      <protection locked="0"/>
    </xf>
    <xf numFmtId="14" fontId="13" fillId="0" borderId="46" xfId="0" applyNumberFormat="1" applyFont="1" applyBorder="1" applyAlignment="1">
      <alignment horizontal="center" vertical="center"/>
    </xf>
    <xf numFmtId="0" fontId="13" fillId="0" borderId="163" xfId="0" applyFont="1" applyBorder="1" applyAlignment="1">
      <alignment horizontal="center" wrapText="1"/>
    </xf>
    <xf numFmtId="0" fontId="13" fillId="0" borderId="36" xfId="0" applyFont="1" applyBorder="1" applyAlignment="1">
      <alignment horizontal="center" wrapText="1"/>
    </xf>
    <xf numFmtId="0" fontId="13" fillId="0" borderId="164" xfId="0" applyFont="1" applyBorder="1" applyAlignment="1">
      <alignment horizontal="center" wrapText="1"/>
    </xf>
    <xf numFmtId="14" fontId="13" fillId="0" borderId="159" xfId="0" applyNumberFormat="1" applyFont="1" applyBorder="1" applyAlignment="1">
      <alignment horizontal="center" vertical="center"/>
    </xf>
    <xf numFmtId="0" fontId="13" fillId="0" borderId="159" xfId="0" applyFont="1" applyBorder="1" applyAlignment="1">
      <alignment horizontal="center" vertical="center"/>
    </xf>
    <xf numFmtId="1" fontId="36" fillId="0" borderId="46" xfId="0" applyNumberFormat="1" applyFont="1" applyBorder="1" applyAlignment="1" applyProtection="1">
      <alignment horizontal="center" vertical="center" wrapText="1"/>
      <protection locked="0"/>
    </xf>
    <xf numFmtId="1" fontId="36" fillId="0" borderId="30" xfId="0" applyNumberFormat="1" applyFont="1" applyBorder="1" applyAlignment="1" applyProtection="1">
      <alignment horizontal="center" vertical="center" wrapText="1"/>
      <protection locked="0"/>
    </xf>
    <xf numFmtId="1" fontId="36" fillId="0" borderId="49" xfId="0" applyNumberFormat="1" applyFont="1" applyBorder="1" applyAlignment="1" applyProtection="1">
      <alignment horizontal="center" vertical="center" wrapText="1"/>
      <protection locked="0"/>
    </xf>
    <xf numFmtId="0" fontId="0" fillId="0" borderId="46" xfId="0"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9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76200</xdr:colOff>
      <xdr:row>0</xdr:row>
      <xdr:rowOff>187325</xdr:rowOff>
    </xdr:from>
    <xdr:ext cx="2505074" cy="914400"/>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76200" y="187325"/>
          <a:ext cx="2505074" cy="914400"/>
        </a:xfrm>
        <a:prstGeom prst="rect">
          <a:avLst/>
        </a:prstGeom>
      </xdr:spPr>
    </xdr:pic>
    <xdr:clientData/>
  </xdr:oneCellAnchor>
  <xdr:twoCellAnchor editAs="oneCell">
    <xdr:from>
      <xdr:col>6</xdr:col>
      <xdr:colOff>714374</xdr:colOff>
      <xdr:row>0</xdr:row>
      <xdr:rowOff>359833</xdr:rowOff>
    </xdr:from>
    <xdr:to>
      <xdr:col>8</xdr:col>
      <xdr:colOff>379941</xdr:colOff>
      <xdr:row>3</xdr:row>
      <xdr:rowOff>20686</xdr:rowOff>
    </xdr:to>
    <xdr:pic>
      <xdr:nvPicPr>
        <xdr:cNvPr id="17" name="Picture 9">
          <a:extLst>
            <a:ext uri="{FF2B5EF4-FFF2-40B4-BE49-F238E27FC236}">
              <a16:creationId xmlns:a16="http://schemas.microsoft.com/office/drawing/2014/main" id="{E48F7556-636E-4C41-AFAA-9B8BFBF6143C}"/>
            </a:ext>
          </a:extLst>
        </xdr:cNvPr>
        <xdr:cNvPicPr>
          <a:picLocks noChangeAspect="1"/>
        </xdr:cNvPicPr>
      </xdr:nvPicPr>
      <xdr:blipFill>
        <a:blip xmlns:r="http://schemas.openxmlformats.org/officeDocument/2006/relationships" r:embed="rId2"/>
        <a:stretch>
          <a:fillRect/>
        </a:stretch>
      </xdr:blipFill>
      <xdr:spPr>
        <a:xfrm>
          <a:off x="10106024" y="359833"/>
          <a:ext cx="1322917" cy="5752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10557</xdr:colOff>
      <xdr:row>8</xdr:row>
      <xdr:rowOff>184308</xdr:rowOff>
    </xdr:from>
    <xdr:ext cx="1539240" cy="1508760"/>
    <xdr:sp macro="" textlink="">
      <xdr:nvSpPr>
        <xdr:cNvPr id="2" name="CuadroTexto 1">
          <a:extLst>
            <a:ext uri="{FF2B5EF4-FFF2-40B4-BE49-F238E27FC236}">
              <a16:creationId xmlns:a16="http://schemas.microsoft.com/office/drawing/2014/main" id="{F4CB708C-CBB0-4897-A902-07F73DF9B51D}"/>
            </a:ext>
          </a:extLst>
        </xdr:cNvPr>
        <xdr:cNvSpPr txBox="1"/>
      </xdr:nvSpPr>
      <xdr:spPr>
        <a:xfrm>
          <a:off x="14364732" y="6213633"/>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1</xdr:rowOff>
    </xdr:from>
    <xdr:to>
      <xdr:col>0</xdr:col>
      <xdr:colOff>3016772</xdr:colOff>
      <xdr:row>0</xdr:row>
      <xdr:rowOff>971551</xdr:rowOff>
    </xdr:to>
    <xdr:pic>
      <xdr:nvPicPr>
        <xdr:cNvPr id="3" name="Picture 8">
          <a:extLst>
            <a:ext uri="{FF2B5EF4-FFF2-40B4-BE49-F238E27FC236}">
              <a16:creationId xmlns:a16="http://schemas.microsoft.com/office/drawing/2014/main" id="{46C7B2CF-3513-4940-82AF-D9D022E19E10}"/>
            </a:ext>
          </a:extLst>
        </xdr:cNvPr>
        <xdr:cNvPicPr>
          <a:picLocks noChangeAspect="1"/>
        </xdr:cNvPicPr>
      </xdr:nvPicPr>
      <xdr:blipFill>
        <a:blip xmlns:r="http://schemas.openxmlformats.org/officeDocument/2006/relationships" r:embed="rId1"/>
        <a:stretch>
          <a:fillRect/>
        </a:stretch>
      </xdr:blipFill>
      <xdr:spPr>
        <a:xfrm>
          <a:off x="92604" y="1"/>
          <a:ext cx="2924168" cy="971550"/>
        </a:xfrm>
        <a:prstGeom prst="rect">
          <a:avLst/>
        </a:prstGeom>
      </xdr:spPr>
    </xdr:pic>
    <xdr:clientData/>
  </xdr:twoCellAnchor>
  <xdr:twoCellAnchor editAs="oneCell">
    <xdr:from>
      <xdr:col>4</xdr:col>
      <xdr:colOff>1162049</xdr:colOff>
      <xdr:row>0</xdr:row>
      <xdr:rowOff>161925</xdr:rowOff>
    </xdr:from>
    <xdr:to>
      <xdr:col>4</xdr:col>
      <xdr:colOff>2705100</xdr:colOff>
      <xdr:row>0</xdr:row>
      <xdr:rowOff>876299</xdr:rowOff>
    </xdr:to>
    <xdr:pic>
      <xdr:nvPicPr>
        <xdr:cNvPr id="4" name="Picture 9">
          <a:extLst>
            <a:ext uri="{FF2B5EF4-FFF2-40B4-BE49-F238E27FC236}">
              <a16:creationId xmlns:a16="http://schemas.microsoft.com/office/drawing/2014/main" id="{75BD737A-3853-4B1E-A94A-688E5B9FF63A}"/>
            </a:ext>
          </a:extLst>
        </xdr:cNvPr>
        <xdr:cNvPicPr>
          <a:picLocks noChangeAspect="1"/>
        </xdr:cNvPicPr>
      </xdr:nvPicPr>
      <xdr:blipFill>
        <a:blip xmlns:r="http://schemas.openxmlformats.org/officeDocument/2006/relationships" r:embed="rId2"/>
        <a:stretch>
          <a:fillRect/>
        </a:stretch>
      </xdr:blipFill>
      <xdr:spPr>
        <a:xfrm rot="10800000" flipH="1" flipV="1">
          <a:off x="11477624" y="161925"/>
          <a:ext cx="1543051" cy="714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30B6E8C3-0EFB-4D57-B558-CC4896739BF4}"/>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F4CF01BB-CC03-4BDD-9FFF-C43E5DE9D90C}"/>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0862F80D-8700-4839-8173-169B5B22E5EB}"/>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78555</xdr:colOff>
      <xdr:row>0</xdr:row>
      <xdr:rowOff>111125</xdr:rowOff>
    </xdr:from>
    <xdr:to>
      <xdr:col>2</xdr:col>
      <xdr:colOff>965053</xdr:colOff>
      <xdr:row>2</xdr:row>
      <xdr:rowOff>720142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930" y="111125"/>
          <a:ext cx="3334423" cy="932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410567</xdr:colOff>
      <xdr:row>0</xdr:row>
      <xdr:rowOff>111578</xdr:rowOff>
    </xdr:from>
    <xdr:to>
      <xdr:col>2</xdr:col>
      <xdr:colOff>714374</xdr:colOff>
      <xdr:row>2</xdr:row>
      <xdr:rowOff>234022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67" y="111578"/>
          <a:ext cx="3161307" cy="510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1495425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869156</xdr:colOff>
      <xdr:row>1</xdr:row>
      <xdr:rowOff>11905</xdr:rowOff>
    </xdr:from>
    <xdr:to>
      <xdr:col>12</xdr:col>
      <xdr:colOff>959642</xdr:colOff>
      <xdr:row>1</xdr:row>
      <xdr:rowOff>420290</xdr:rowOff>
    </xdr:to>
    <xdr:pic>
      <xdr:nvPicPr>
        <xdr:cNvPr id="3" name="Picture 9">
          <a:extLst>
            <a:ext uri="{FF2B5EF4-FFF2-40B4-BE49-F238E27FC236}">
              <a16:creationId xmlns:a16="http://schemas.microsoft.com/office/drawing/2014/main" id="{EA77EE27-0640-4119-9E1A-C4844D25A61A}"/>
            </a:ext>
          </a:extLst>
        </xdr:cNvPr>
        <xdr:cNvPicPr>
          <a:picLocks noChangeAspect="1"/>
        </xdr:cNvPicPr>
      </xdr:nvPicPr>
      <xdr:blipFill>
        <a:blip xmlns:r="http://schemas.openxmlformats.org/officeDocument/2006/relationships" r:embed="rId2"/>
        <a:stretch>
          <a:fillRect/>
        </a:stretch>
      </xdr:blipFill>
      <xdr:spPr>
        <a:xfrm>
          <a:off x="18014156" y="226218"/>
          <a:ext cx="1114424" cy="4083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361950</xdr:colOff>
      <xdr:row>0</xdr:row>
      <xdr:rowOff>19051</xdr:rowOff>
    </xdr:from>
    <xdr:to>
      <xdr:col>1</xdr:col>
      <xdr:colOff>1419225</xdr:colOff>
      <xdr:row>1</xdr:row>
      <xdr:rowOff>446809</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051"/>
          <a:ext cx="1828800" cy="637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1006929</xdr:colOff>
      <xdr:row>0</xdr:row>
      <xdr:rowOff>176893</xdr:rowOff>
    </xdr:from>
    <xdr:to>
      <xdr:col>12</xdr:col>
      <xdr:colOff>964746</xdr:colOff>
      <xdr:row>1</xdr:row>
      <xdr:rowOff>381171</xdr:rowOff>
    </xdr:to>
    <xdr:pic>
      <xdr:nvPicPr>
        <xdr:cNvPr id="4" name="Picture 9">
          <a:extLst>
            <a:ext uri="{FF2B5EF4-FFF2-40B4-BE49-F238E27FC236}">
              <a16:creationId xmlns:a16="http://schemas.microsoft.com/office/drawing/2014/main" id="{77EBFC24-2500-4404-AECD-78E819189BA3}"/>
            </a:ext>
          </a:extLst>
        </xdr:cNvPr>
        <xdr:cNvPicPr>
          <a:picLocks noChangeAspect="1"/>
        </xdr:cNvPicPr>
      </xdr:nvPicPr>
      <xdr:blipFill>
        <a:blip xmlns:r="http://schemas.openxmlformats.org/officeDocument/2006/relationships" r:embed="rId2"/>
        <a:stretch>
          <a:fillRect/>
        </a:stretch>
      </xdr:blipFill>
      <xdr:spPr>
        <a:xfrm>
          <a:off x="19703143" y="176893"/>
          <a:ext cx="1114424" cy="4083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1533525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1533525</xdr:colOff>
      <xdr:row>2</xdr:row>
      <xdr:rowOff>15875</xdr:rowOff>
    </xdr:to>
    <xdr:pic>
      <xdr:nvPicPr>
        <xdr:cNvPr id="3" name="Imagen 1">
          <a:extLst>
            <a:ext uri="{FF2B5EF4-FFF2-40B4-BE49-F238E27FC236}">
              <a16:creationId xmlns:a16="http://schemas.microsoft.com/office/drawing/2014/main" id="{78BFCE19-F7B9-406E-8F48-F3AB07DD5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884465</xdr:colOff>
      <xdr:row>0</xdr:row>
      <xdr:rowOff>190500</xdr:rowOff>
    </xdr:from>
    <xdr:to>
      <xdr:col>12</xdr:col>
      <xdr:colOff>978353</xdr:colOff>
      <xdr:row>1</xdr:row>
      <xdr:rowOff>394778</xdr:rowOff>
    </xdr:to>
    <xdr:pic>
      <xdr:nvPicPr>
        <xdr:cNvPr id="4" name="Picture 9">
          <a:extLst>
            <a:ext uri="{FF2B5EF4-FFF2-40B4-BE49-F238E27FC236}">
              <a16:creationId xmlns:a16="http://schemas.microsoft.com/office/drawing/2014/main" id="{3B56D618-E4C6-4EC1-B4DE-7F1DA7B10735}"/>
            </a:ext>
          </a:extLst>
        </xdr:cNvPr>
        <xdr:cNvPicPr>
          <a:picLocks noChangeAspect="1"/>
        </xdr:cNvPicPr>
      </xdr:nvPicPr>
      <xdr:blipFill>
        <a:blip xmlns:r="http://schemas.openxmlformats.org/officeDocument/2006/relationships" r:embed="rId2"/>
        <a:stretch>
          <a:fillRect/>
        </a:stretch>
      </xdr:blipFill>
      <xdr:spPr>
        <a:xfrm>
          <a:off x="18437679" y="190500"/>
          <a:ext cx="1114424" cy="4083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1352550</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1352550</xdr:colOff>
      <xdr:row>2</xdr:row>
      <xdr:rowOff>15875</xdr:rowOff>
    </xdr:to>
    <xdr:pic>
      <xdr:nvPicPr>
        <xdr:cNvPr id="3" name="Imagen 1">
          <a:extLst>
            <a:ext uri="{FF2B5EF4-FFF2-40B4-BE49-F238E27FC236}">
              <a16:creationId xmlns:a16="http://schemas.microsoft.com/office/drawing/2014/main" id="{6E584432-D138-4EF1-8FE2-7E23DD66D4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625928</xdr:colOff>
      <xdr:row>1</xdr:row>
      <xdr:rowOff>13608</xdr:rowOff>
    </xdr:from>
    <xdr:to>
      <xdr:col>12</xdr:col>
      <xdr:colOff>338816</xdr:colOff>
      <xdr:row>1</xdr:row>
      <xdr:rowOff>421993</xdr:rowOff>
    </xdr:to>
    <xdr:pic>
      <xdr:nvPicPr>
        <xdr:cNvPr id="4" name="Picture 9">
          <a:extLst>
            <a:ext uri="{FF2B5EF4-FFF2-40B4-BE49-F238E27FC236}">
              <a16:creationId xmlns:a16="http://schemas.microsoft.com/office/drawing/2014/main" id="{80FBAAF4-28C7-430A-9C03-F065BAD248DF}"/>
            </a:ext>
          </a:extLst>
        </xdr:cNvPr>
        <xdr:cNvPicPr>
          <a:picLocks noChangeAspect="1"/>
        </xdr:cNvPicPr>
      </xdr:nvPicPr>
      <xdr:blipFill>
        <a:blip xmlns:r="http://schemas.openxmlformats.org/officeDocument/2006/relationships" r:embed="rId2"/>
        <a:stretch>
          <a:fillRect/>
        </a:stretch>
      </xdr:blipFill>
      <xdr:spPr>
        <a:xfrm>
          <a:off x="16682357" y="217715"/>
          <a:ext cx="1114424" cy="408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Q86"/>
  <sheetViews>
    <sheetView topLeftCell="A14" workbookViewId="0">
      <selection activeCell="L16" sqref="L16"/>
    </sheetView>
  </sheetViews>
  <sheetFormatPr baseColWidth="10" defaultColWidth="11.42578125" defaultRowHeight="15"/>
  <cols>
    <col min="1" max="1" width="28.140625" customWidth="1"/>
    <col min="2" max="2" width="18" customWidth="1"/>
    <col min="3" max="3" width="27.42578125" style="7" customWidth="1"/>
    <col min="4" max="5" width="27.42578125" customWidth="1"/>
    <col min="6" max="8" width="12.42578125" customWidth="1"/>
    <col min="10" max="17" width="11.42578125" style="3"/>
  </cols>
  <sheetData>
    <row r="1" spans="1:17" s="3" customFormat="1" ht="42" customHeight="1">
      <c r="A1" s="321"/>
      <c r="B1" s="321"/>
      <c r="C1" s="321"/>
      <c r="D1" s="321"/>
      <c r="E1" s="321"/>
      <c r="F1" s="321"/>
    </row>
    <row r="2" spans="1:17" s="3" customFormat="1">
      <c r="C2" s="266"/>
    </row>
    <row r="3" spans="1:17" s="3" customFormat="1">
      <c r="C3" s="266"/>
    </row>
    <row r="4" spans="1:17" s="3" customFormat="1">
      <c r="C4" s="266"/>
    </row>
    <row r="5" spans="1:17" s="3" customFormat="1">
      <c r="C5" s="266"/>
      <c r="D5" s="267"/>
      <c r="E5" s="267"/>
      <c r="F5" s="267"/>
      <c r="G5" s="267"/>
      <c r="H5" s="267"/>
    </row>
    <row r="6" spans="1:17" s="3" customFormat="1">
      <c r="C6" s="266"/>
      <c r="D6" s="267"/>
      <c r="E6" s="267"/>
      <c r="F6" s="267"/>
      <c r="G6" s="267"/>
      <c r="H6" s="267"/>
    </row>
    <row r="7" spans="1:17" s="3" customFormat="1" ht="33.75">
      <c r="A7" s="322" t="s">
        <v>0</v>
      </c>
      <c r="B7" s="322"/>
      <c r="C7" s="322"/>
      <c r="D7" s="322"/>
      <c r="E7" s="322"/>
      <c r="F7" s="322"/>
      <c r="G7" s="322"/>
      <c r="H7" s="322"/>
      <c r="I7" s="322"/>
    </row>
    <row r="8" spans="1:17" s="3" customFormat="1">
      <c r="C8" s="266"/>
    </row>
    <row r="9" spans="1:17" s="8" customFormat="1" ht="81.75" customHeight="1">
      <c r="A9" s="9" t="s">
        <v>1</v>
      </c>
      <c r="B9" s="323" t="s">
        <v>2</v>
      </c>
      <c r="C9" s="323"/>
      <c r="D9" s="323"/>
      <c r="E9" s="323"/>
      <c r="F9" s="323"/>
      <c r="G9" s="323"/>
      <c r="H9" s="323"/>
      <c r="I9" s="323"/>
      <c r="J9" s="16"/>
      <c r="K9" s="16"/>
      <c r="L9" s="16"/>
      <c r="M9" s="16"/>
      <c r="N9" s="16"/>
      <c r="O9" s="16"/>
      <c r="P9" s="16"/>
      <c r="Q9" s="16"/>
    </row>
    <row r="10" spans="1:17" s="8" customFormat="1" ht="16.899999999999999" customHeight="1">
      <c r="A10" s="13"/>
      <c r="B10" s="14"/>
      <c r="C10" s="14"/>
      <c r="D10" s="13"/>
      <c r="E10" s="12"/>
      <c r="J10" s="16"/>
      <c r="K10" s="16"/>
      <c r="L10" s="16"/>
      <c r="M10" s="16"/>
      <c r="N10" s="16"/>
      <c r="O10" s="16"/>
      <c r="P10" s="16"/>
      <c r="Q10" s="16"/>
    </row>
    <row r="11" spans="1:17" s="8" customFormat="1" ht="84" customHeight="1">
      <c r="A11" s="9" t="s">
        <v>3</v>
      </c>
      <c r="B11" s="10"/>
      <c r="C11" s="320" t="s">
        <v>4</v>
      </c>
      <c r="D11" s="320"/>
      <c r="E11" s="320"/>
      <c r="F11" s="320"/>
      <c r="G11" s="320"/>
      <c r="H11" s="320"/>
      <c r="I11" s="320"/>
      <c r="J11" s="16"/>
      <c r="K11" s="16"/>
      <c r="L11" s="16"/>
      <c r="M11" s="16"/>
      <c r="N11" s="16"/>
      <c r="O11" s="16"/>
      <c r="P11" s="16"/>
      <c r="Q11" s="16"/>
    </row>
    <row r="12" spans="1:17" ht="32.25" customHeight="1">
      <c r="A12" s="11"/>
    </row>
    <row r="13" spans="1:17" ht="32.25" customHeight="1">
      <c r="A13" s="118" t="s">
        <v>5</v>
      </c>
      <c r="B13" s="320"/>
      <c r="C13" s="320"/>
      <c r="D13" s="320"/>
      <c r="E13" s="320"/>
      <c r="F13" s="320"/>
      <c r="G13" s="320"/>
      <c r="H13" s="320"/>
      <c r="I13" s="320"/>
    </row>
    <row r="14" spans="1:17" s="8" customFormat="1" ht="69" customHeight="1">
      <c r="A14" s="118" t="s">
        <v>6</v>
      </c>
      <c r="B14" s="320" t="s">
        <v>7</v>
      </c>
      <c r="C14" s="320"/>
      <c r="D14" s="320"/>
      <c r="E14" s="320"/>
      <c r="F14" s="320"/>
      <c r="G14" s="320"/>
      <c r="H14" s="320"/>
      <c r="I14" s="320"/>
      <c r="J14" s="16"/>
      <c r="K14" s="16"/>
      <c r="L14" s="16"/>
      <c r="M14" s="16"/>
      <c r="N14" s="16"/>
      <c r="O14" s="16"/>
      <c r="P14" s="16"/>
      <c r="Q14" s="16"/>
    </row>
    <row r="15" spans="1:17" s="8" customFormat="1" ht="54" customHeight="1">
      <c r="A15" s="118" t="s">
        <v>8</v>
      </c>
      <c r="B15" s="320"/>
      <c r="C15" s="320"/>
      <c r="D15" s="320"/>
      <c r="E15" s="320"/>
      <c r="F15" s="320"/>
      <c r="G15" s="320"/>
      <c r="H15" s="320"/>
      <c r="I15" s="320"/>
      <c r="J15" s="16"/>
      <c r="K15" s="16"/>
      <c r="L15" s="16"/>
      <c r="M15" s="16"/>
      <c r="N15" s="16"/>
      <c r="O15" s="16"/>
      <c r="P15" s="16"/>
      <c r="Q15" s="16"/>
    </row>
    <row r="16" spans="1:17" s="8" customFormat="1" ht="54" customHeight="1">
      <c r="A16" s="9" t="s">
        <v>9</v>
      </c>
      <c r="B16" s="320"/>
      <c r="C16" s="320"/>
      <c r="D16" s="320"/>
      <c r="E16" s="320"/>
      <c r="F16" s="320"/>
      <c r="G16" s="320"/>
      <c r="H16" s="320"/>
      <c r="I16" s="320"/>
      <c r="J16" s="16"/>
      <c r="K16" s="16"/>
      <c r="L16" s="16"/>
      <c r="M16" s="16"/>
      <c r="N16" s="16"/>
      <c r="O16" s="16"/>
      <c r="P16" s="16"/>
      <c r="Q16" s="16"/>
    </row>
    <row r="18" spans="1:17" s="8" customFormat="1" ht="54.75" customHeight="1">
      <c r="A18" s="9" t="s">
        <v>10</v>
      </c>
      <c r="B18" s="319" t="s">
        <v>11</v>
      </c>
      <c r="C18" s="319"/>
      <c r="D18" s="319"/>
      <c r="E18" s="319"/>
      <c r="F18" s="319"/>
      <c r="G18" s="319"/>
      <c r="H18" s="319"/>
      <c r="I18" s="319"/>
      <c r="J18" s="16"/>
      <c r="K18" s="16"/>
      <c r="L18" s="16"/>
      <c r="M18" s="16"/>
      <c r="N18" s="16"/>
      <c r="O18" s="16"/>
      <c r="P18" s="16"/>
      <c r="Q18" s="16"/>
    </row>
    <row r="19" spans="1:17" s="3" customFormat="1" ht="27" customHeight="1">
      <c r="C19" s="266"/>
    </row>
    <row r="20" spans="1:17" s="3" customFormat="1" ht="15.75" thickBot="1">
      <c r="C20" s="266"/>
    </row>
    <row r="21" spans="1:17" s="3" customFormat="1">
      <c r="B21" s="268" t="s">
        <v>12</v>
      </c>
      <c r="C21" s="269" t="s">
        <v>13</v>
      </c>
      <c r="D21" s="269" t="s">
        <v>14</v>
      </c>
      <c r="E21" s="269" t="s">
        <v>15</v>
      </c>
    </row>
    <row r="22" spans="1:17" s="3" customFormat="1" ht="23.25" customHeight="1" thickBot="1">
      <c r="B22" s="270" t="s">
        <v>16</v>
      </c>
      <c r="C22" s="271" t="s">
        <v>17</v>
      </c>
      <c r="D22" s="271" t="s">
        <v>18</v>
      </c>
      <c r="E22" s="271" t="s">
        <v>19</v>
      </c>
    </row>
    <row r="23" spans="1:17" s="3" customFormat="1">
      <c r="B23" s="272" t="s">
        <v>20</v>
      </c>
      <c r="C23" s="273" t="s">
        <v>10</v>
      </c>
      <c r="D23" s="273" t="s">
        <v>10</v>
      </c>
      <c r="E23" s="273" t="s">
        <v>10</v>
      </c>
    </row>
    <row r="24" spans="1:17" s="3" customFormat="1" ht="15.75" thickBot="1">
      <c r="B24" s="270">
        <v>1</v>
      </c>
      <c r="C24" s="274">
        <v>45243</v>
      </c>
      <c r="D24" s="274">
        <v>45272</v>
      </c>
      <c r="E24" s="274">
        <v>45273</v>
      </c>
    </row>
    <row r="25" spans="1:17" s="3" customFormat="1">
      <c r="C25" s="266"/>
    </row>
    <row r="26" spans="1:17" s="3" customFormat="1">
      <c r="C26" s="266"/>
    </row>
    <row r="27" spans="1:17" s="3" customFormat="1">
      <c r="C27" s="266"/>
    </row>
    <row r="28" spans="1:17" s="3" customFormat="1">
      <c r="C28" s="266"/>
    </row>
    <row r="29" spans="1:17" s="3" customFormat="1">
      <c r="C29" s="266"/>
    </row>
    <row r="30" spans="1:17" s="3" customFormat="1">
      <c r="C30" s="266"/>
    </row>
    <row r="31" spans="1:17" s="3" customFormat="1">
      <c r="C31" s="266"/>
    </row>
    <row r="32" spans="1:17" s="3" customFormat="1">
      <c r="C32" s="266"/>
    </row>
    <row r="33" spans="3:3" s="3" customFormat="1">
      <c r="C33" s="266"/>
    </row>
    <row r="34" spans="3:3" s="3" customFormat="1">
      <c r="C34" s="266"/>
    </row>
    <row r="35" spans="3:3" s="3" customFormat="1">
      <c r="C35" s="266"/>
    </row>
    <row r="36" spans="3:3" s="3" customFormat="1">
      <c r="C36" s="266"/>
    </row>
    <row r="37" spans="3:3" s="3" customFormat="1">
      <c r="C37" s="266"/>
    </row>
    <row r="38" spans="3:3" s="3" customFormat="1">
      <c r="C38" s="266"/>
    </row>
    <row r="39" spans="3:3" s="3" customFormat="1">
      <c r="C39" s="266"/>
    </row>
    <row r="40" spans="3:3" s="3" customFormat="1">
      <c r="C40" s="266"/>
    </row>
    <row r="41" spans="3:3" s="3" customFormat="1">
      <c r="C41" s="266"/>
    </row>
    <row r="42" spans="3:3" s="3" customFormat="1">
      <c r="C42" s="266"/>
    </row>
    <row r="43" spans="3:3" s="3" customFormat="1">
      <c r="C43" s="266"/>
    </row>
    <row r="44" spans="3:3" s="3" customFormat="1">
      <c r="C44" s="266"/>
    </row>
    <row r="45" spans="3:3" s="3" customFormat="1">
      <c r="C45" s="266"/>
    </row>
    <row r="46" spans="3:3" s="3" customFormat="1">
      <c r="C46" s="266"/>
    </row>
    <row r="47" spans="3:3" s="3" customFormat="1">
      <c r="C47" s="266"/>
    </row>
    <row r="48" spans="3:3" s="3" customFormat="1">
      <c r="C48" s="266"/>
    </row>
    <row r="49" spans="3:3" s="3" customFormat="1">
      <c r="C49" s="266"/>
    </row>
    <row r="50" spans="3:3" s="3" customFormat="1">
      <c r="C50" s="266"/>
    </row>
    <row r="51" spans="3:3" s="3" customFormat="1">
      <c r="C51" s="266"/>
    </row>
    <row r="52" spans="3:3" s="3" customFormat="1">
      <c r="C52" s="266"/>
    </row>
    <row r="53" spans="3:3" s="3" customFormat="1">
      <c r="C53" s="266"/>
    </row>
    <row r="54" spans="3:3" s="3" customFormat="1">
      <c r="C54" s="266"/>
    </row>
    <row r="55" spans="3:3" s="3" customFormat="1">
      <c r="C55" s="266"/>
    </row>
    <row r="56" spans="3:3" s="3" customFormat="1">
      <c r="C56" s="266"/>
    </row>
    <row r="57" spans="3:3" s="3" customFormat="1">
      <c r="C57" s="266"/>
    </row>
    <row r="58" spans="3:3" s="3" customFormat="1">
      <c r="C58" s="266"/>
    </row>
    <row r="59" spans="3:3" s="3" customFormat="1">
      <c r="C59" s="266"/>
    </row>
    <row r="60" spans="3:3" s="3" customFormat="1">
      <c r="C60" s="266"/>
    </row>
    <row r="61" spans="3:3" s="3" customFormat="1">
      <c r="C61" s="266"/>
    </row>
    <row r="62" spans="3:3" s="3" customFormat="1">
      <c r="C62" s="266"/>
    </row>
    <row r="63" spans="3:3" s="3" customFormat="1">
      <c r="C63" s="266"/>
    </row>
    <row r="64" spans="3:3" s="3" customFormat="1">
      <c r="C64" s="266"/>
    </row>
    <row r="65" spans="3:3" s="3" customFormat="1">
      <c r="C65" s="266"/>
    </row>
    <row r="66" spans="3:3" s="3" customFormat="1">
      <c r="C66" s="266"/>
    </row>
    <row r="67" spans="3:3" s="3" customFormat="1">
      <c r="C67" s="266"/>
    </row>
    <row r="68" spans="3:3" s="3" customFormat="1">
      <c r="C68" s="266"/>
    </row>
    <row r="69" spans="3:3" s="3" customFormat="1">
      <c r="C69" s="266"/>
    </row>
    <row r="70" spans="3:3" s="3" customFormat="1">
      <c r="C70" s="266"/>
    </row>
    <row r="71" spans="3:3" s="3" customFormat="1">
      <c r="C71" s="266"/>
    </row>
    <row r="72" spans="3:3" s="3" customFormat="1">
      <c r="C72" s="266"/>
    </row>
    <row r="73" spans="3:3" s="3" customFormat="1">
      <c r="C73" s="266"/>
    </row>
    <row r="74" spans="3:3" s="3" customFormat="1">
      <c r="C74" s="266"/>
    </row>
    <row r="75" spans="3:3" s="3" customFormat="1">
      <c r="C75" s="266"/>
    </row>
    <row r="76" spans="3:3" s="3" customFormat="1">
      <c r="C76" s="266"/>
    </row>
    <row r="77" spans="3:3" s="3" customFormat="1">
      <c r="C77" s="266"/>
    </row>
    <row r="78" spans="3:3" s="3" customFormat="1">
      <c r="C78" s="266"/>
    </row>
    <row r="79" spans="3:3" s="3" customFormat="1">
      <c r="C79" s="266"/>
    </row>
    <row r="80" spans="3:3" s="3" customFormat="1">
      <c r="C80" s="266"/>
    </row>
    <row r="81" spans="3:3" s="3" customFormat="1">
      <c r="C81" s="266"/>
    </row>
    <row r="82" spans="3:3" s="3" customFormat="1">
      <c r="C82" s="266"/>
    </row>
    <row r="83" spans="3:3" s="3" customFormat="1">
      <c r="C83" s="266"/>
    </row>
    <row r="84" spans="3:3" s="3" customFormat="1">
      <c r="C84" s="266"/>
    </row>
    <row r="85" spans="3:3" s="3" customFormat="1">
      <c r="C85" s="266"/>
    </row>
    <row r="86" spans="3:3" s="3" customFormat="1">
      <c r="C86" s="266"/>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47799BCB-74D1-46F0-8F67-C2DA95B6FF4C}"/>
    <dataValidation type="list" allowBlank="1" showInputMessage="1" showErrorMessage="1" sqref="B11" xr:uid="{071E6919-C4FC-4B33-A34B-7200D8D566A5}">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O29" sqref="O29"/>
    </sheetView>
  </sheetViews>
  <sheetFormatPr baseColWidth="10" defaultColWidth="11.42578125" defaultRowHeight="15"/>
  <sheetData>
    <row r="2" spans="2:10" ht="18.75">
      <c r="B2" s="324" t="s">
        <v>21</v>
      </c>
      <c r="C2" s="324"/>
      <c r="D2" s="324"/>
      <c r="E2" s="324"/>
      <c r="F2" s="324"/>
      <c r="G2" s="324"/>
      <c r="H2" s="324"/>
      <c r="I2" s="324"/>
      <c r="J2" s="324"/>
    </row>
    <row r="3" spans="2:10" ht="15.75" thickBot="1"/>
    <row r="4" spans="2:10">
      <c r="B4" s="325" t="s">
        <v>22</v>
      </c>
      <c r="C4" s="326"/>
      <c r="D4" s="326"/>
      <c r="E4" s="326"/>
      <c r="F4" s="326"/>
      <c r="G4" s="326"/>
      <c r="H4" s="326"/>
      <c r="I4" s="326"/>
      <c r="J4" s="327"/>
    </row>
    <row r="5" spans="2:10">
      <c r="B5" s="328"/>
      <c r="C5" s="329"/>
      <c r="D5" s="329"/>
      <c r="E5" s="329"/>
      <c r="F5" s="329"/>
      <c r="G5" s="329"/>
      <c r="H5" s="329"/>
      <c r="I5" s="329"/>
      <c r="J5" s="330"/>
    </row>
    <row r="6" spans="2:10">
      <c r="B6" s="328"/>
      <c r="C6" s="329"/>
      <c r="D6" s="329"/>
      <c r="E6" s="329"/>
      <c r="F6" s="329"/>
      <c r="G6" s="329"/>
      <c r="H6" s="329"/>
      <c r="I6" s="329"/>
      <c r="J6" s="330"/>
    </row>
    <row r="7" spans="2:10" ht="15.75" thickBot="1">
      <c r="B7" s="331"/>
      <c r="C7" s="332"/>
      <c r="D7" s="332"/>
      <c r="E7" s="332"/>
      <c r="F7" s="332"/>
      <c r="G7" s="332"/>
      <c r="H7" s="332"/>
      <c r="I7" s="332"/>
      <c r="J7" s="333"/>
    </row>
    <row r="8" spans="2:10" ht="15.75" thickBot="1"/>
    <row r="9" spans="2:10">
      <c r="B9" s="325" t="s">
        <v>23</v>
      </c>
      <c r="C9" s="326"/>
      <c r="D9" s="326"/>
      <c r="E9" s="326"/>
      <c r="F9" s="326"/>
      <c r="G9" s="326"/>
      <c r="H9" s="326"/>
      <c r="I9" s="326"/>
      <c r="J9" s="327"/>
    </row>
    <row r="10" spans="2:10">
      <c r="B10" s="328"/>
      <c r="C10" s="329"/>
      <c r="D10" s="329"/>
      <c r="E10" s="329"/>
      <c r="F10" s="329"/>
      <c r="G10" s="329"/>
      <c r="H10" s="329"/>
      <c r="I10" s="329"/>
      <c r="J10" s="330"/>
    </row>
    <row r="11" spans="2:10">
      <c r="B11" s="328"/>
      <c r="C11" s="329"/>
      <c r="D11" s="329"/>
      <c r="E11" s="329"/>
      <c r="F11" s="329"/>
      <c r="G11" s="329"/>
      <c r="H11" s="329"/>
      <c r="I11" s="329"/>
      <c r="J11" s="330"/>
    </row>
    <row r="12" spans="2:10">
      <c r="B12" s="328"/>
      <c r="C12" s="329"/>
      <c r="D12" s="329"/>
      <c r="E12" s="329"/>
      <c r="F12" s="329"/>
      <c r="G12" s="329"/>
      <c r="H12" s="329"/>
      <c r="I12" s="329"/>
      <c r="J12" s="330"/>
    </row>
    <row r="13" spans="2:10">
      <c r="B13" s="328"/>
      <c r="C13" s="329"/>
      <c r="D13" s="329"/>
      <c r="E13" s="329"/>
      <c r="F13" s="329"/>
      <c r="G13" s="329"/>
      <c r="H13" s="329"/>
      <c r="I13" s="329"/>
      <c r="J13" s="330"/>
    </row>
    <row r="14" spans="2:10">
      <c r="B14" s="328"/>
      <c r="C14" s="329"/>
      <c r="D14" s="329"/>
      <c r="E14" s="329"/>
      <c r="F14" s="329"/>
      <c r="G14" s="329"/>
      <c r="H14" s="329"/>
      <c r="I14" s="329"/>
      <c r="J14" s="330"/>
    </row>
    <row r="15" spans="2:10" ht="15.75" thickBot="1">
      <c r="B15" s="331"/>
      <c r="C15" s="332"/>
      <c r="D15" s="332"/>
      <c r="E15" s="332"/>
      <c r="F15" s="332"/>
      <c r="G15" s="332"/>
      <c r="H15" s="332"/>
      <c r="I15" s="332"/>
      <c r="J15" s="333"/>
    </row>
    <row r="16" spans="2:10" ht="15.75" thickBot="1"/>
    <row r="17" spans="2:10">
      <c r="B17" s="325" t="s">
        <v>24</v>
      </c>
      <c r="C17" s="326"/>
      <c r="D17" s="326"/>
      <c r="E17" s="326"/>
      <c r="F17" s="326"/>
      <c r="G17" s="326"/>
      <c r="H17" s="326"/>
      <c r="I17" s="326"/>
      <c r="J17" s="327"/>
    </row>
    <row r="18" spans="2:10">
      <c r="B18" s="328"/>
      <c r="C18" s="329"/>
      <c r="D18" s="329"/>
      <c r="E18" s="329"/>
      <c r="F18" s="329"/>
      <c r="G18" s="329"/>
      <c r="H18" s="329"/>
      <c r="I18" s="329"/>
      <c r="J18" s="330"/>
    </row>
    <row r="19" spans="2:10">
      <c r="B19" s="328"/>
      <c r="C19" s="329"/>
      <c r="D19" s="329"/>
      <c r="E19" s="329"/>
      <c r="F19" s="329"/>
      <c r="G19" s="329"/>
      <c r="H19" s="329"/>
      <c r="I19" s="329"/>
      <c r="J19" s="330"/>
    </row>
    <row r="20" spans="2:10" ht="15.75" thickBot="1">
      <c r="B20" s="331"/>
      <c r="C20" s="332"/>
      <c r="D20" s="332"/>
      <c r="E20" s="332"/>
      <c r="F20" s="332"/>
      <c r="G20" s="332"/>
      <c r="H20" s="332"/>
      <c r="I20" s="332"/>
      <c r="J20" s="333"/>
    </row>
    <row r="21" spans="2:10" ht="15.75" thickBot="1"/>
    <row r="22" spans="2:10">
      <c r="B22" s="325" t="s">
        <v>25</v>
      </c>
      <c r="C22" s="326"/>
      <c r="D22" s="326"/>
      <c r="E22" s="326"/>
      <c r="F22" s="326"/>
      <c r="G22" s="326"/>
      <c r="H22" s="326"/>
      <c r="I22" s="326"/>
      <c r="J22" s="327"/>
    </row>
    <row r="23" spans="2:10">
      <c r="B23" s="328"/>
      <c r="C23" s="329"/>
      <c r="D23" s="329"/>
      <c r="E23" s="329"/>
      <c r="F23" s="329"/>
      <c r="G23" s="329"/>
      <c r="H23" s="329"/>
      <c r="I23" s="329"/>
      <c r="J23" s="330"/>
    </row>
    <row r="24" spans="2:10">
      <c r="B24" s="328"/>
      <c r="C24" s="329"/>
      <c r="D24" s="329"/>
      <c r="E24" s="329"/>
      <c r="F24" s="329"/>
      <c r="G24" s="329"/>
      <c r="H24" s="329"/>
      <c r="I24" s="329"/>
      <c r="J24" s="330"/>
    </row>
    <row r="25" spans="2:10">
      <c r="B25" s="328"/>
      <c r="C25" s="329"/>
      <c r="D25" s="329"/>
      <c r="E25" s="329"/>
      <c r="F25" s="329"/>
      <c r="G25" s="329"/>
      <c r="H25" s="329"/>
      <c r="I25" s="329"/>
      <c r="J25" s="330"/>
    </row>
    <row r="26" spans="2:10">
      <c r="B26" s="328"/>
      <c r="C26" s="329"/>
      <c r="D26" s="329"/>
      <c r="E26" s="329"/>
      <c r="F26" s="329"/>
      <c r="G26" s="329"/>
      <c r="H26" s="329"/>
      <c r="I26" s="329"/>
      <c r="J26" s="330"/>
    </row>
    <row r="27" spans="2:10">
      <c r="B27" s="328"/>
      <c r="C27" s="329"/>
      <c r="D27" s="329"/>
      <c r="E27" s="329"/>
      <c r="F27" s="329"/>
      <c r="G27" s="329"/>
      <c r="H27" s="329"/>
      <c r="I27" s="329"/>
      <c r="J27" s="330"/>
    </row>
    <row r="28" spans="2:10">
      <c r="B28" s="328"/>
      <c r="C28" s="329"/>
      <c r="D28" s="329"/>
      <c r="E28" s="329"/>
      <c r="F28" s="329"/>
      <c r="G28" s="329"/>
      <c r="H28" s="329"/>
      <c r="I28" s="329"/>
      <c r="J28" s="330"/>
    </row>
    <row r="29" spans="2:10">
      <c r="B29" s="328"/>
      <c r="C29" s="329"/>
      <c r="D29" s="329"/>
      <c r="E29" s="329"/>
      <c r="F29" s="329"/>
      <c r="G29" s="329"/>
      <c r="H29" s="329"/>
      <c r="I29" s="329"/>
      <c r="J29" s="330"/>
    </row>
    <row r="30" spans="2:10" ht="15.75" thickBot="1">
      <c r="B30" s="331"/>
      <c r="C30" s="332"/>
      <c r="D30" s="332"/>
      <c r="E30" s="332"/>
      <c r="F30" s="332"/>
      <c r="G30" s="332"/>
      <c r="H30" s="332"/>
      <c r="I30" s="332"/>
      <c r="J30" s="333"/>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J87"/>
  <sheetViews>
    <sheetView workbookViewId="0">
      <selection activeCell="B7" sqref="B7:C7"/>
    </sheetView>
  </sheetViews>
  <sheetFormatPr baseColWidth="10" defaultColWidth="10.42578125" defaultRowHeight="14.25"/>
  <cols>
    <col min="1" max="1" width="53.28515625" style="239" customWidth="1"/>
    <col min="2" max="2" width="15.42578125" style="240" customWidth="1"/>
    <col min="3" max="3" width="50.42578125" style="210" customWidth="1"/>
    <col min="4" max="4" width="35.5703125" style="240" customWidth="1"/>
    <col min="5" max="5" width="55.85546875" style="210" customWidth="1"/>
    <col min="6" max="6" width="4.7109375" style="210" customWidth="1"/>
    <col min="7" max="16384" width="10.42578125" style="210"/>
  </cols>
  <sheetData>
    <row r="1" spans="1:8" ht="80.099999999999994" customHeight="1">
      <c r="A1" s="208"/>
      <c r="B1" s="338" t="s">
        <v>26</v>
      </c>
      <c r="C1" s="338"/>
      <c r="D1" s="338"/>
      <c r="E1" s="208"/>
      <c r="F1" s="209"/>
      <c r="G1" s="209"/>
      <c r="H1" s="209"/>
    </row>
    <row r="2" spans="1:8" ht="132.75" customHeight="1">
      <c r="A2" s="211" t="s">
        <v>27</v>
      </c>
      <c r="B2" s="339" t="s">
        <v>2</v>
      </c>
      <c r="C2" s="340"/>
      <c r="D2" s="212" t="s">
        <v>28</v>
      </c>
      <c r="E2" s="213" t="s">
        <v>29</v>
      </c>
    </row>
    <row r="3" spans="1:8" ht="16.7" customHeight="1">
      <c r="A3" s="214"/>
      <c r="B3" s="215"/>
      <c r="C3" s="215"/>
      <c r="D3" s="216"/>
      <c r="E3" s="215"/>
    </row>
    <row r="4" spans="1:8" ht="54.75" customHeight="1">
      <c r="A4" s="211" t="s">
        <v>30</v>
      </c>
      <c r="B4" s="341" t="s">
        <v>2</v>
      </c>
      <c r="C4" s="342"/>
      <c r="D4" s="342"/>
      <c r="E4" s="342"/>
    </row>
    <row r="5" spans="1:8" ht="13.35" customHeight="1">
      <c r="A5" s="217"/>
      <c r="B5" s="218"/>
      <c r="D5" s="216"/>
      <c r="E5" s="216"/>
    </row>
    <row r="6" spans="1:8" ht="21" customHeight="1">
      <c r="A6" s="343" t="s">
        <v>31</v>
      </c>
      <c r="B6" s="344" t="s">
        <v>32</v>
      </c>
      <c r="C6" s="344"/>
      <c r="D6" s="344" t="s">
        <v>33</v>
      </c>
      <c r="E6" s="344"/>
    </row>
    <row r="7" spans="1:8" ht="136.5" customHeight="1">
      <c r="A7" s="343"/>
      <c r="B7" s="345" t="s">
        <v>34</v>
      </c>
      <c r="C7" s="341"/>
      <c r="D7" s="345"/>
      <c r="E7" s="345"/>
    </row>
    <row r="8" spans="1:8" ht="21" customHeight="1">
      <c r="A8" s="217"/>
      <c r="B8" s="218"/>
      <c r="D8" s="216"/>
      <c r="E8" s="216"/>
    </row>
    <row r="9" spans="1:8" ht="20.100000000000001" customHeight="1">
      <c r="A9" s="334" t="s">
        <v>35</v>
      </c>
      <c r="B9" s="334"/>
      <c r="C9" s="334"/>
      <c r="D9" s="334"/>
      <c r="E9" s="334"/>
    </row>
    <row r="10" spans="1:8" ht="20.100000000000001" customHeight="1">
      <c r="A10" s="219" t="s">
        <v>36</v>
      </c>
      <c r="B10" s="219" t="s">
        <v>37</v>
      </c>
      <c r="C10" s="219" t="s">
        <v>38</v>
      </c>
      <c r="D10" s="219" t="s">
        <v>39</v>
      </c>
      <c r="E10" s="219" t="s">
        <v>40</v>
      </c>
    </row>
    <row r="11" spans="1:8" s="223" customFormat="1" ht="118.5" customHeight="1">
      <c r="A11" s="335" t="s">
        <v>41</v>
      </c>
      <c r="B11" s="220">
        <v>1</v>
      </c>
      <c r="C11" s="221" t="s">
        <v>42</v>
      </c>
      <c r="D11" s="222">
        <v>1</v>
      </c>
      <c r="E11" s="221" t="s">
        <v>43</v>
      </c>
    </row>
    <row r="12" spans="1:8" s="223" customFormat="1" ht="113.25" customHeight="1">
      <c r="A12" s="335"/>
      <c r="B12" s="220">
        <v>2</v>
      </c>
      <c r="C12" s="221" t="s">
        <v>44</v>
      </c>
      <c r="D12" s="222"/>
      <c r="E12" s="221"/>
      <c r="H12" s="223" t="s">
        <v>45</v>
      </c>
    </row>
    <row r="13" spans="1:8" ht="80.099999999999994" customHeight="1">
      <c r="A13" s="336" t="s">
        <v>46</v>
      </c>
      <c r="B13" s="224">
        <v>3</v>
      </c>
      <c r="C13" s="225" t="s">
        <v>47</v>
      </c>
      <c r="D13" s="224">
        <v>2</v>
      </c>
      <c r="E13" s="225" t="s">
        <v>48</v>
      </c>
    </row>
    <row r="14" spans="1:8" ht="80.099999999999994" customHeight="1">
      <c r="A14" s="336"/>
      <c r="B14" s="224">
        <v>4</v>
      </c>
      <c r="C14" s="225" t="s">
        <v>49</v>
      </c>
      <c r="D14" s="224"/>
      <c r="E14" s="225"/>
    </row>
    <row r="15" spans="1:8" ht="80.099999999999994" customHeight="1">
      <c r="A15" s="336"/>
      <c r="B15" s="224">
        <v>5</v>
      </c>
      <c r="C15" s="225" t="s">
        <v>50</v>
      </c>
      <c r="D15" s="224"/>
      <c r="E15" s="225"/>
    </row>
    <row r="16" spans="1:8" ht="80.099999999999994" customHeight="1">
      <c r="A16" s="337" t="s">
        <v>51</v>
      </c>
      <c r="B16" s="224">
        <v>6</v>
      </c>
      <c r="C16" s="225" t="s">
        <v>52</v>
      </c>
      <c r="D16" s="224">
        <v>3</v>
      </c>
      <c r="E16" s="221" t="s">
        <v>53</v>
      </c>
    </row>
    <row r="17" spans="1:10" ht="80.099999999999994" customHeight="1">
      <c r="A17" s="337"/>
      <c r="B17" s="224">
        <v>7</v>
      </c>
      <c r="C17" s="225" t="s">
        <v>54</v>
      </c>
      <c r="D17" s="224">
        <v>4</v>
      </c>
      <c r="E17" s="221" t="s">
        <v>55</v>
      </c>
    </row>
    <row r="18" spans="1:10" ht="80.099999999999994" customHeight="1">
      <c r="A18" s="337"/>
      <c r="B18" s="224">
        <v>8</v>
      </c>
      <c r="C18" s="225" t="s">
        <v>56</v>
      </c>
      <c r="D18" s="224"/>
      <c r="E18" s="226"/>
    </row>
    <row r="19" spans="1:10" ht="80.099999999999994" customHeight="1">
      <c r="A19" s="337"/>
      <c r="B19" s="224">
        <v>9</v>
      </c>
      <c r="C19" s="225" t="s">
        <v>57</v>
      </c>
      <c r="D19" s="224"/>
      <c r="E19" s="225"/>
    </row>
    <row r="20" spans="1:10" ht="80.099999999999994" customHeight="1">
      <c r="A20" s="337"/>
      <c r="B20" s="224">
        <v>10</v>
      </c>
      <c r="C20" s="225" t="s">
        <v>58</v>
      </c>
      <c r="D20" s="224"/>
      <c r="E20" s="221"/>
      <c r="J20" s="227"/>
    </row>
    <row r="21" spans="1:10" ht="80.099999999999994" customHeight="1">
      <c r="A21" s="337"/>
      <c r="B21" s="224">
        <v>11</v>
      </c>
      <c r="C21" s="225" t="s">
        <v>59</v>
      </c>
      <c r="D21" s="224"/>
      <c r="E21" s="225"/>
      <c r="J21" s="227"/>
    </row>
    <row r="22" spans="1:10" ht="80.099999999999994" customHeight="1">
      <c r="A22" s="337"/>
      <c r="B22" s="224">
        <v>12</v>
      </c>
      <c r="C22" s="225" t="s">
        <v>60</v>
      </c>
      <c r="D22" s="224"/>
      <c r="E22" s="225"/>
      <c r="J22" s="227"/>
    </row>
    <row r="23" spans="1:10" ht="80.099999999999994" customHeight="1">
      <c r="A23" s="337" t="s">
        <v>61</v>
      </c>
      <c r="B23" s="224">
        <v>13</v>
      </c>
      <c r="C23" s="221" t="s">
        <v>62</v>
      </c>
      <c r="D23" s="220">
        <v>5</v>
      </c>
      <c r="E23" s="221" t="s">
        <v>63</v>
      </c>
    </row>
    <row r="24" spans="1:10" ht="80.099999999999994" customHeight="1">
      <c r="A24" s="337"/>
      <c r="B24" s="224">
        <v>14</v>
      </c>
      <c r="C24" s="221" t="s">
        <v>64</v>
      </c>
      <c r="D24" s="220">
        <v>6</v>
      </c>
      <c r="E24" s="221" t="s">
        <v>65</v>
      </c>
    </row>
    <row r="25" spans="1:10" ht="80.099999999999994" customHeight="1">
      <c r="A25" s="337"/>
      <c r="B25" s="224">
        <v>15</v>
      </c>
      <c r="C25" s="221" t="s">
        <v>66</v>
      </c>
      <c r="D25" s="220">
        <v>7</v>
      </c>
      <c r="E25" s="221" t="s">
        <v>67</v>
      </c>
    </row>
    <row r="26" spans="1:10" ht="80.099999999999994" customHeight="1">
      <c r="A26" s="337"/>
      <c r="B26" s="224">
        <v>16</v>
      </c>
      <c r="C26" s="221" t="s">
        <v>68</v>
      </c>
      <c r="D26" s="220"/>
      <c r="E26" s="221"/>
    </row>
    <row r="27" spans="1:10" ht="174.6" customHeight="1">
      <c r="A27" s="228" t="s">
        <v>69</v>
      </c>
      <c r="B27" s="224">
        <v>17</v>
      </c>
      <c r="C27" s="221" t="s">
        <v>70</v>
      </c>
      <c r="D27" s="220">
        <v>8</v>
      </c>
      <c r="E27" s="221" t="s">
        <v>71</v>
      </c>
    </row>
    <row r="28" spans="1:10" ht="48.75" customHeight="1">
      <c r="A28" s="337" t="s">
        <v>72</v>
      </c>
      <c r="B28" s="224">
        <v>18</v>
      </c>
      <c r="C28" s="229" t="s">
        <v>73</v>
      </c>
      <c r="D28" s="224"/>
      <c r="E28" s="225"/>
    </row>
    <row r="29" spans="1:10" ht="87" customHeight="1">
      <c r="A29" s="337"/>
      <c r="B29" s="224">
        <v>19</v>
      </c>
      <c r="C29" s="229" t="s">
        <v>74</v>
      </c>
      <c r="D29" s="224"/>
      <c r="E29" s="225"/>
    </row>
    <row r="30" spans="1:10" ht="20.100000000000001" customHeight="1">
      <c r="A30" s="334" t="s">
        <v>75</v>
      </c>
      <c r="B30" s="334"/>
      <c r="C30" s="334"/>
      <c r="D30" s="334"/>
      <c r="E30" s="334"/>
    </row>
    <row r="31" spans="1:10" ht="20.100000000000001" customHeight="1">
      <c r="A31" s="219" t="s">
        <v>36</v>
      </c>
      <c r="B31" s="219" t="s">
        <v>37</v>
      </c>
      <c r="C31" s="219" t="s">
        <v>76</v>
      </c>
      <c r="D31" s="219" t="s">
        <v>39</v>
      </c>
      <c r="E31" s="219" t="s">
        <v>77</v>
      </c>
    </row>
    <row r="32" spans="1:10" ht="98.45" customHeight="1">
      <c r="A32" s="337" t="s">
        <v>78</v>
      </c>
      <c r="B32" s="220">
        <v>1</v>
      </c>
      <c r="C32" s="221" t="s">
        <v>79</v>
      </c>
      <c r="D32" s="220">
        <v>1</v>
      </c>
      <c r="E32" s="221" t="s">
        <v>80</v>
      </c>
    </row>
    <row r="33" spans="1:5" ht="81" customHeight="1">
      <c r="A33" s="337"/>
      <c r="B33" s="220">
        <v>2</v>
      </c>
      <c r="C33" s="221" t="s">
        <v>81</v>
      </c>
      <c r="D33" s="220">
        <v>2</v>
      </c>
      <c r="E33" s="221" t="s">
        <v>82</v>
      </c>
    </row>
    <row r="34" spans="1:5" ht="92.1" customHeight="1">
      <c r="A34" s="337"/>
      <c r="B34" s="220"/>
      <c r="C34" s="221"/>
      <c r="D34" s="220">
        <v>3</v>
      </c>
      <c r="E34" s="221" t="s">
        <v>83</v>
      </c>
    </row>
    <row r="35" spans="1:5" ht="68.25" customHeight="1">
      <c r="A35" s="337"/>
      <c r="B35" s="220"/>
      <c r="C35" s="221"/>
      <c r="D35" s="220">
        <v>4</v>
      </c>
      <c r="E35" s="221" t="s">
        <v>84</v>
      </c>
    </row>
    <row r="36" spans="1:5" ht="68.25" customHeight="1">
      <c r="A36" s="337"/>
      <c r="B36" s="220"/>
      <c r="C36" s="223"/>
      <c r="D36" s="220">
        <v>5</v>
      </c>
      <c r="E36" s="221" t="s">
        <v>85</v>
      </c>
    </row>
    <row r="37" spans="1:5" ht="41.45" customHeight="1">
      <c r="A37" s="337"/>
      <c r="B37" s="220"/>
      <c r="C37" s="229"/>
      <c r="D37" s="220">
        <v>6</v>
      </c>
      <c r="E37" s="221" t="s">
        <v>86</v>
      </c>
    </row>
    <row r="38" spans="1:5" ht="49.5" customHeight="1">
      <c r="A38" s="337"/>
      <c r="B38" s="220"/>
      <c r="C38" s="229"/>
      <c r="D38" s="220">
        <v>7</v>
      </c>
      <c r="E38" s="229" t="s">
        <v>87</v>
      </c>
    </row>
    <row r="39" spans="1:5" ht="49.5" customHeight="1">
      <c r="A39" s="337" t="s">
        <v>88</v>
      </c>
      <c r="B39" s="220">
        <v>3</v>
      </c>
      <c r="C39" s="229" t="s">
        <v>89</v>
      </c>
      <c r="D39" s="220">
        <v>8</v>
      </c>
      <c r="E39" s="229" t="s">
        <v>90</v>
      </c>
    </row>
    <row r="40" spans="1:5" ht="49.5" customHeight="1">
      <c r="A40" s="337"/>
      <c r="B40" s="220"/>
      <c r="C40" s="229"/>
      <c r="D40" s="220">
        <v>9</v>
      </c>
      <c r="E40" s="229" t="s">
        <v>91</v>
      </c>
    </row>
    <row r="41" spans="1:5" s="230" customFormat="1" ht="68.25" customHeight="1">
      <c r="A41" s="337"/>
      <c r="B41" s="220"/>
      <c r="C41" s="229"/>
      <c r="D41" s="220">
        <v>10</v>
      </c>
      <c r="E41" s="229" t="s">
        <v>92</v>
      </c>
    </row>
    <row r="42" spans="1:5" s="230" customFormat="1" ht="78.75" customHeight="1">
      <c r="A42" s="337"/>
      <c r="B42" s="220"/>
      <c r="C42" s="231"/>
      <c r="D42" s="220">
        <v>11</v>
      </c>
      <c r="E42" s="229" t="s">
        <v>93</v>
      </c>
    </row>
    <row r="43" spans="1:5" s="230" customFormat="1" ht="42.75">
      <c r="A43" s="337" t="s">
        <v>94</v>
      </c>
      <c r="B43" s="220">
        <v>4</v>
      </c>
      <c r="C43" s="221" t="s">
        <v>95</v>
      </c>
      <c r="D43" s="220">
        <v>12</v>
      </c>
      <c r="E43" s="232" t="s">
        <v>96</v>
      </c>
    </row>
    <row r="44" spans="1:5" s="230" customFormat="1" ht="55.5" customHeight="1">
      <c r="A44" s="337"/>
      <c r="B44" s="220">
        <v>5</v>
      </c>
      <c r="C44" s="221" t="s">
        <v>97</v>
      </c>
      <c r="D44" s="220"/>
      <c r="E44" s="221"/>
    </row>
    <row r="45" spans="1:5" s="230" customFormat="1" ht="57">
      <c r="A45" s="337"/>
      <c r="B45" s="220">
        <v>6</v>
      </c>
      <c r="C45" s="221" t="s">
        <v>98</v>
      </c>
      <c r="D45" s="220">
        <v>13</v>
      </c>
      <c r="E45" s="221" t="s">
        <v>99</v>
      </c>
    </row>
    <row r="46" spans="1:5" s="230" customFormat="1" ht="61.5" customHeight="1">
      <c r="A46" s="337"/>
      <c r="B46" s="220">
        <v>7</v>
      </c>
      <c r="C46" s="221" t="s">
        <v>100</v>
      </c>
      <c r="D46" s="220">
        <v>14</v>
      </c>
      <c r="E46" s="221" t="s">
        <v>101</v>
      </c>
    </row>
    <row r="47" spans="1:5" ht="71.25" customHeight="1">
      <c r="A47" s="337"/>
      <c r="B47" s="220">
        <v>8</v>
      </c>
      <c r="C47" s="232" t="s">
        <v>102</v>
      </c>
      <c r="D47" s="220">
        <v>15</v>
      </c>
      <c r="E47" s="221" t="s">
        <v>103</v>
      </c>
    </row>
    <row r="48" spans="1:5" ht="105" customHeight="1">
      <c r="A48" s="337"/>
      <c r="B48" s="220">
        <v>9</v>
      </c>
      <c r="C48" s="221" t="s">
        <v>104</v>
      </c>
      <c r="D48" s="220">
        <v>16</v>
      </c>
      <c r="E48" s="221" t="s">
        <v>105</v>
      </c>
    </row>
    <row r="49" spans="1:5" ht="75.599999999999994" customHeight="1">
      <c r="A49" s="337" t="s">
        <v>106</v>
      </c>
      <c r="B49" s="220">
        <v>10</v>
      </c>
      <c r="C49" s="221" t="s">
        <v>107</v>
      </c>
      <c r="D49" s="220">
        <v>17</v>
      </c>
      <c r="E49" s="221" t="s">
        <v>108</v>
      </c>
    </row>
    <row r="50" spans="1:5" ht="62.45" customHeight="1">
      <c r="A50" s="337"/>
      <c r="B50" s="220">
        <v>11</v>
      </c>
      <c r="C50" s="221" t="s">
        <v>109</v>
      </c>
      <c r="D50" s="222">
        <v>18</v>
      </c>
      <c r="E50" s="221" t="s">
        <v>110</v>
      </c>
    </row>
    <row r="51" spans="1:5" ht="42.75">
      <c r="A51" s="337"/>
      <c r="B51" s="220">
        <v>12</v>
      </c>
      <c r="C51" s="221" t="s">
        <v>111</v>
      </c>
      <c r="D51" s="222">
        <v>19</v>
      </c>
      <c r="E51" s="221" t="s">
        <v>112</v>
      </c>
    </row>
    <row r="52" spans="1:5" ht="57">
      <c r="A52" s="337" t="s">
        <v>113</v>
      </c>
      <c r="B52" s="220">
        <v>13</v>
      </c>
      <c r="C52" s="221" t="s">
        <v>114</v>
      </c>
      <c r="D52" s="222">
        <v>20</v>
      </c>
      <c r="E52" s="232" t="s">
        <v>115</v>
      </c>
    </row>
    <row r="53" spans="1:5" ht="28.5">
      <c r="A53" s="337"/>
      <c r="B53" s="220">
        <v>14</v>
      </c>
      <c r="C53" s="221" t="s">
        <v>116</v>
      </c>
      <c r="D53" s="222">
        <v>21</v>
      </c>
      <c r="E53" s="232" t="s">
        <v>117</v>
      </c>
    </row>
    <row r="54" spans="1:5" ht="85.5">
      <c r="A54" s="337"/>
      <c r="B54" s="220">
        <v>15</v>
      </c>
      <c r="C54" s="221" t="s">
        <v>118</v>
      </c>
      <c r="D54" s="222"/>
      <c r="E54" s="232"/>
    </row>
    <row r="55" spans="1:5" ht="28.5">
      <c r="A55" s="337"/>
      <c r="B55" s="220">
        <v>16</v>
      </c>
      <c r="C55" s="221" t="s">
        <v>119</v>
      </c>
      <c r="D55" s="222"/>
      <c r="E55" s="232"/>
    </row>
    <row r="56" spans="1:5" ht="28.5">
      <c r="A56" s="337"/>
      <c r="B56" s="220">
        <v>17</v>
      </c>
      <c r="C56" s="221" t="s">
        <v>120</v>
      </c>
      <c r="D56" s="222"/>
      <c r="E56" s="232"/>
    </row>
    <row r="57" spans="1:5" ht="28.5">
      <c r="A57" s="337"/>
      <c r="B57" s="220">
        <v>18</v>
      </c>
      <c r="C57" s="221" t="s">
        <v>121</v>
      </c>
      <c r="D57" s="222"/>
      <c r="E57" s="232"/>
    </row>
    <row r="58" spans="1:5" ht="28.5">
      <c r="A58" s="337"/>
      <c r="B58" s="220">
        <v>19</v>
      </c>
      <c r="C58" s="221" t="s">
        <v>122</v>
      </c>
      <c r="D58" s="222"/>
      <c r="E58" s="232"/>
    </row>
    <row r="59" spans="1:5" ht="42.75">
      <c r="A59" s="337"/>
      <c r="B59" s="220">
        <v>20</v>
      </c>
      <c r="C59" s="221" t="s">
        <v>123</v>
      </c>
      <c r="D59" s="222"/>
      <c r="E59" s="232"/>
    </row>
    <row r="60" spans="1:5" ht="57">
      <c r="A60" s="337"/>
      <c r="B60" s="220">
        <v>21</v>
      </c>
      <c r="C60" s="221" t="s">
        <v>124</v>
      </c>
      <c r="D60" s="222"/>
      <c r="E60" s="232"/>
    </row>
    <row r="61" spans="1:5" ht="28.5">
      <c r="A61" s="337"/>
      <c r="B61" s="220">
        <v>22</v>
      </c>
      <c r="C61" s="221" t="s">
        <v>125</v>
      </c>
      <c r="D61" s="222"/>
      <c r="E61" s="233"/>
    </row>
    <row r="62" spans="1:5" ht="42.75">
      <c r="A62" s="337" t="s">
        <v>126</v>
      </c>
      <c r="B62" s="220">
        <v>23</v>
      </c>
      <c r="C62" s="221" t="s">
        <v>127</v>
      </c>
      <c r="D62" s="222">
        <v>22</v>
      </c>
      <c r="E62" s="232" t="s">
        <v>128</v>
      </c>
    </row>
    <row r="63" spans="1:5" ht="42.75">
      <c r="A63" s="337"/>
      <c r="B63" s="220">
        <v>24</v>
      </c>
      <c r="C63" s="221" t="s">
        <v>129</v>
      </c>
      <c r="D63" s="222">
        <v>23</v>
      </c>
      <c r="E63" s="221" t="s">
        <v>130</v>
      </c>
    </row>
    <row r="64" spans="1:5" ht="28.5">
      <c r="A64" s="337"/>
      <c r="B64" s="220">
        <v>25</v>
      </c>
      <c r="C64" s="221" t="s">
        <v>131</v>
      </c>
      <c r="D64" s="222"/>
      <c r="E64" s="232"/>
    </row>
    <row r="65" spans="1:10" ht="71.25">
      <c r="A65" s="350" t="s">
        <v>132</v>
      </c>
      <c r="B65" s="220">
        <v>26</v>
      </c>
      <c r="C65" s="221" t="s">
        <v>133</v>
      </c>
      <c r="D65" s="222">
        <v>24</v>
      </c>
      <c r="E65" s="232" t="s">
        <v>134</v>
      </c>
    </row>
    <row r="66" spans="1:10" ht="45" customHeight="1">
      <c r="A66" s="352"/>
      <c r="B66" s="220"/>
      <c r="C66" s="221"/>
      <c r="D66" s="222"/>
      <c r="E66" s="222"/>
    </row>
    <row r="67" spans="1:10" ht="77.099999999999994" customHeight="1">
      <c r="A67" s="337" t="s">
        <v>135</v>
      </c>
      <c r="B67" s="220">
        <v>27</v>
      </c>
      <c r="C67" s="221" t="s">
        <v>136</v>
      </c>
      <c r="D67" s="222">
        <v>25</v>
      </c>
      <c r="E67" s="221" t="s">
        <v>137</v>
      </c>
    </row>
    <row r="68" spans="1:10" ht="15.95" customHeight="1">
      <c r="A68" s="337"/>
      <c r="B68" s="220"/>
      <c r="C68" s="221"/>
      <c r="D68" s="222">
        <v>26</v>
      </c>
      <c r="E68" s="221" t="s">
        <v>138</v>
      </c>
    </row>
    <row r="69" spans="1:10" ht="50.1" customHeight="1">
      <c r="A69" s="337" t="s">
        <v>139</v>
      </c>
      <c r="B69" s="220">
        <v>28</v>
      </c>
      <c r="C69" s="232" t="s">
        <v>140</v>
      </c>
      <c r="D69" s="222">
        <v>27</v>
      </c>
      <c r="E69" s="232" t="s">
        <v>141</v>
      </c>
    </row>
    <row r="70" spans="1:10" ht="50.1" customHeight="1">
      <c r="A70" s="337"/>
      <c r="B70" s="220">
        <v>29</v>
      </c>
      <c r="C70" s="232" t="s">
        <v>142</v>
      </c>
      <c r="D70" s="222">
        <v>28</v>
      </c>
      <c r="E70" s="232" t="s">
        <v>143</v>
      </c>
    </row>
    <row r="71" spans="1:10" ht="50.1" customHeight="1">
      <c r="A71" s="337"/>
      <c r="B71" s="220"/>
      <c r="C71" s="223"/>
      <c r="D71" s="222">
        <v>29</v>
      </c>
      <c r="E71" s="232" t="s">
        <v>144</v>
      </c>
    </row>
    <row r="72" spans="1:10" ht="50.1" customHeight="1">
      <c r="A72" s="337"/>
      <c r="B72" s="220"/>
      <c r="C72" s="234"/>
      <c r="D72" s="222">
        <v>30</v>
      </c>
      <c r="E72" s="232" t="s">
        <v>145</v>
      </c>
    </row>
    <row r="73" spans="1:10" ht="50.1" customHeight="1">
      <c r="A73" s="337"/>
      <c r="B73" s="220"/>
      <c r="C73" s="232"/>
      <c r="D73" s="222">
        <v>31</v>
      </c>
      <c r="E73" s="232" t="s">
        <v>146</v>
      </c>
    </row>
    <row r="74" spans="1:10" ht="50.1" customHeight="1">
      <c r="A74" s="337"/>
      <c r="B74" s="220"/>
      <c r="C74" s="232"/>
      <c r="D74" s="222">
        <v>32</v>
      </c>
      <c r="E74" s="232" t="s">
        <v>147</v>
      </c>
    </row>
    <row r="75" spans="1:10" ht="50.1" customHeight="1">
      <c r="A75" s="337"/>
      <c r="B75" s="220"/>
      <c r="C75" s="232"/>
      <c r="D75" s="222">
        <v>33</v>
      </c>
      <c r="E75" s="234" t="s">
        <v>148</v>
      </c>
    </row>
    <row r="76" spans="1:10" ht="39.950000000000003" customHeight="1">
      <c r="A76" s="337"/>
      <c r="B76" s="220"/>
      <c r="C76" s="222"/>
      <c r="D76" s="222">
        <v>34</v>
      </c>
      <c r="E76" s="232" t="s">
        <v>149</v>
      </c>
    </row>
    <row r="77" spans="1:10" ht="39.950000000000003" customHeight="1">
      <c r="A77" s="350" t="s">
        <v>150</v>
      </c>
      <c r="B77" s="220">
        <v>30</v>
      </c>
      <c r="C77" s="221" t="s">
        <v>151</v>
      </c>
      <c r="D77" s="222">
        <v>35</v>
      </c>
      <c r="E77" s="221" t="s">
        <v>152</v>
      </c>
    </row>
    <row r="78" spans="1:10" ht="72" customHeight="1">
      <c r="A78" s="351"/>
      <c r="B78" s="220">
        <v>31</v>
      </c>
      <c r="C78" s="221" t="s">
        <v>153</v>
      </c>
      <c r="D78" s="222">
        <v>36</v>
      </c>
      <c r="E78" s="221" t="s">
        <v>154</v>
      </c>
    </row>
    <row r="79" spans="1:10" ht="72" customHeight="1">
      <c r="A79" s="351"/>
      <c r="B79" s="220">
        <v>32</v>
      </c>
      <c r="C79" s="221" t="s">
        <v>155</v>
      </c>
      <c r="D79" s="235">
        <v>37</v>
      </c>
      <c r="E79" s="221" t="s">
        <v>156</v>
      </c>
    </row>
    <row r="80" spans="1:10" ht="72" customHeight="1">
      <c r="A80" s="351"/>
      <c r="B80" s="220">
        <v>33</v>
      </c>
      <c r="C80" s="221" t="s">
        <v>157</v>
      </c>
      <c r="D80" s="235">
        <v>38</v>
      </c>
      <c r="E80" s="221" t="s">
        <v>158</v>
      </c>
      <c r="J80" s="210" t="s">
        <v>159</v>
      </c>
    </row>
    <row r="81" spans="1:6" ht="77.25" customHeight="1">
      <c r="A81" s="351"/>
      <c r="B81" s="236">
        <v>34</v>
      </c>
      <c r="C81" s="237" t="s">
        <v>160</v>
      </c>
      <c r="D81" s="238">
        <v>39</v>
      </c>
      <c r="E81" s="237" t="s">
        <v>161</v>
      </c>
    </row>
    <row r="82" spans="1:6">
      <c r="B82" s="275"/>
      <c r="C82" s="276"/>
      <c r="D82" s="275"/>
    </row>
    <row r="83" spans="1:6" ht="45.75" customHeight="1">
      <c r="A83" s="277" t="s">
        <v>162</v>
      </c>
      <c r="B83" s="346" t="s">
        <v>163</v>
      </c>
      <c r="C83" s="347"/>
      <c r="D83" s="278" t="s">
        <v>164</v>
      </c>
      <c r="E83" s="279" t="s">
        <v>165</v>
      </c>
      <c r="F83" s="280"/>
    </row>
    <row r="84" spans="1:6" ht="36" customHeight="1">
      <c r="A84" s="281" t="s">
        <v>166</v>
      </c>
      <c r="B84" s="348" t="s">
        <v>167</v>
      </c>
      <c r="C84" s="349"/>
      <c r="D84" s="282" t="s">
        <v>168</v>
      </c>
      <c r="E84" s="283" t="s">
        <v>169</v>
      </c>
      <c r="F84" s="280"/>
    </row>
    <row r="85" spans="1:6" ht="18" customHeight="1">
      <c r="E85" s="284"/>
    </row>
    <row r="86" spans="1:6" ht="36" customHeight="1"/>
    <row r="87" spans="1:6" ht="36" customHeight="1"/>
  </sheetData>
  <mergeCells count="27">
    <mergeCell ref="B83:C83"/>
    <mergeCell ref="B84:C84"/>
    <mergeCell ref="A69:A76"/>
    <mergeCell ref="A77:A81"/>
    <mergeCell ref="A49:A51"/>
    <mergeCell ref="A52:A61"/>
    <mergeCell ref="A62:A64"/>
    <mergeCell ref="A65:A66"/>
    <mergeCell ref="A67:A68"/>
    <mergeCell ref="A28:A29"/>
    <mergeCell ref="A30:E30"/>
    <mergeCell ref="A32:A38"/>
    <mergeCell ref="A39:A42"/>
    <mergeCell ref="A43:A48"/>
    <mergeCell ref="B1:D1"/>
    <mergeCell ref="B2:C2"/>
    <mergeCell ref="B4:E4"/>
    <mergeCell ref="A6:A7"/>
    <mergeCell ref="B6:C6"/>
    <mergeCell ref="D6:E6"/>
    <mergeCell ref="B7:C7"/>
    <mergeCell ref="D7:E7"/>
    <mergeCell ref="A9:E9"/>
    <mergeCell ref="A11:A12"/>
    <mergeCell ref="A13:A15"/>
    <mergeCell ref="A16:A22"/>
    <mergeCell ref="A23:A2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F13"/>
  <sheetViews>
    <sheetView topLeftCell="A6" workbookViewId="0">
      <selection activeCell="D5" sqref="D5"/>
    </sheetView>
  </sheetViews>
  <sheetFormatPr baseColWidth="10" defaultColWidth="10.42578125" defaultRowHeight="15"/>
  <cols>
    <col min="1" max="1" width="60.85546875" style="205" customWidth="1"/>
    <col min="2" max="2" width="15.85546875" style="206" customWidth="1"/>
    <col min="3" max="5" width="15.85546875" style="207" customWidth="1"/>
    <col min="6" max="6" width="40.85546875" style="205" customWidth="1"/>
    <col min="7" max="7" width="2.7109375" style="191" customWidth="1"/>
    <col min="8" max="16384" width="10.42578125" style="191"/>
  </cols>
  <sheetData>
    <row r="1" spans="1:6" ht="80.099999999999994" customHeight="1">
      <c r="A1" s="190"/>
      <c r="B1" s="354" t="s">
        <v>170</v>
      </c>
      <c r="C1" s="354"/>
      <c r="D1" s="354"/>
      <c r="E1" s="354"/>
      <c r="F1" s="190"/>
    </row>
    <row r="2" spans="1:6">
      <c r="A2" s="353" t="s">
        <v>171</v>
      </c>
      <c r="B2" s="353"/>
      <c r="C2" s="353"/>
      <c r="D2" s="353"/>
      <c r="E2" s="353"/>
      <c r="F2" s="353"/>
    </row>
    <row r="3" spans="1:6" ht="28.5" customHeight="1">
      <c r="A3" s="355" t="s">
        <v>172</v>
      </c>
      <c r="B3" s="356" t="s">
        <v>173</v>
      </c>
      <c r="C3" s="356"/>
      <c r="D3" s="356"/>
      <c r="E3" s="356"/>
      <c r="F3" s="192" t="s">
        <v>174</v>
      </c>
    </row>
    <row r="4" spans="1:6" ht="46.5" customHeight="1">
      <c r="A4" s="355"/>
      <c r="B4" s="193" t="s">
        <v>175</v>
      </c>
      <c r="C4" s="193" t="s">
        <v>176</v>
      </c>
      <c r="D4" s="193" t="s">
        <v>177</v>
      </c>
      <c r="E4" s="193" t="s">
        <v>178</v>
      </c>
      <c r="F4" s="194"/>
    </row>
    <row r="5" spans="1:6" ht="65.099999999999994" customHeight="1">
      <c r="A5" s="195" t="s">
        <v>179</v>
      </c>
      <c r="B5" s="196"/>
      <c r="C5" s="197"/>
      <c r="D5" s="197">
        <v>8.9</v>
      </c>
      <c r="E5" s="197">
        <v>13.16</v>
      </c>
      <c r="F5" s="198" t="s">
        <v>180</v>
      </c>
    </row>
    <row r="6" spans="1:6" ht="65.099999999999994" customHeight="1">
      <c r="A6" s="199" t="s">
        <v>181</v>
      </c>
      <c r="B6" s="196"/>
      <c r="C6" s="197"/>
      <c r="D6" s="197">
        <v>11</v>
      </c>
      <c r="E6" s="197" t="s">
        <v>182</v>
      </c>
      <c r="F6" s="198" t="s">
        <v>180</v>
      </c>
    </row>
    <row r="7" spans="1:6" ht="65.099999999999994" customHeight="1">
      <c r="A7" s="199" t="s">
        <v>183</v>
      </c>
      <c r="B7" s="200"/>
      <c r="C7" s="201"/>
      <c r="D7" s="201">
        <v>1</v>
      </c>
      <c r="E7" s="201" t="s">
        <v>184</v>
      </c>
      <c r="F7" s="198" t="s">
        <v>180</v>
      </c>
    </row>
    <row r="8" spans="1:6" ht="65.099999999999994" customHeight="1">
      <c r="A8" s="202" t="s">
        <v>185</v>
      </c>
      <c r="B8" s="200">
        <v>16</v>
      </c>
      <c r="C8" s="201">
        <v>3.4</v>
      </c>
      <c r="D8" s="201" t="s">
        <v>186</v>
      </c>
      <c r="E8" s="201" t="s">
        <v>187</v>
      </c>
      <c r="F8" s="198" t="s">
        <v>180</v>
      </c>
    </row>
    <row r="9" spans="1:6" ht="78.95" customHeight="1">
      <c r="A9" s="202" t="s">
        <v>188</v>
      </c>
      <c r="B9" s="200" t="s">
        <v>189</v>
      </c>
      <c r="C9" s="200">
        <v>7</v>
      </c>
      <c r="D9" s="197" t="s">
        <v>190</v>
      </c>
      <c r="E9" s="197" t="s">
        <v>191</v>
      </c>
      <c r="F9" s="198" t="s">
        <v>180</v>
      </c>
    </row>
    <row r="10" spans="1:6" ht="65.099999999999994" customHeight="1">
      <c r="A10" s="199" t="s">
        <v>192</v>
      </c>
      <c r="B10" s="196"/>
      <c r="C10" s="197"/>
      <c r="D10" s="197" t="s">
        <v>193</v>
      </c>
      <c r="E10" s="197">
        <v>28</v>
      </c>
      <c r="F10" s="198" t="s">
        <v>180</v>
      </c>
    </row>
    <row r="11" spans="1:6" ht="65.099999999999994" customHeight="1">
      <c r="A11" s="203" t="s">
        <v>194</v>
      </c>
      <c r="B11" s="200"/>
      <c r="C11" s="201"/>
      <c r="D11" s="201" t="s">
        <v>195</v>
      </c>
      <c r="E11" s="201">
        <v>20.21</v>
      </c>
      <c r="F11" s="204" t="s">
        <v>180</v>
      </c>
    </row>
    <row r="12" spans="1:6" ht="65.099999999999994" customHeight="1">
      <c r="A12" s="203" t="s">
        <v>196</v>
      </c>
      <c r="B12" s="200"/>
      <c r="C12" s="201"/>
      <c r="D12" s="197" t="s">
        <v>197</v>
      </c>
      <c r="E12" s="201" t="s">
        <v>198</v>
      </c>
      <c r="F12" s="204" t="s">
        <v>180</v>
      </c>
    </row>
    <row r="13" spans="1:6" ht="65.099999999999994" customHeight="1">
      <c r="A13" s="203" t="s">
        <v>199</v>
      </c>
      <c r="B13" s="200">
        <v>2.17</v>
      </c>
      <c r="C13" s="201">
        <v>8</v>
      </c>
      <c r="D13" s="201">
        <v>1</v>
      </c>
      <c r="E13" s="201" t="s">
        <v>200</v>
      </c>
      <c r="F13" s="204" t="s">
        <v>201</v>
      </c>
    </row>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E025FA0B-9004-4583-8105-77E1E118E87A}"/>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C1D10646-E7F5-4297-AA61-1AF762C3376B}"/>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I59"/>
  <sheetViews>
    <sheetView topLeftCell="A16" workbookViewId="0"/>
  </sheetViews>
  <sheetFormatPr baseColWidth="10" defaultColWidth="11.42578125" defaultRowHeight="14.25"/>
  <cols>
    <col min="1" max="1" width="2.7109375" style="16" customWidth="1"/>
    <col min="2" max="2" width="24.7109375" style="16" customWidth="1"/>
    <col min="3" max="3" width="11.28515625" style="38" customWidth="1"/>
    <col min="4" max="4" width="19.28515625" style="38"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82" t="s">
        <v>202</v>
      </c>
      <c r="C2" s="383"/>
      <c r="D2" s="383"/>
      <c r="E2" s="383"/>
      <c r="F2" s="383"/>
      <c r="G2" s="384"/>
    </row>
    <row r="3" spans="2:9" ht="15">
      <c r="B3" s="385" t="s">
        <v>203</v>
      </c>
      <c r="C3" s="386"/>
      <c r="D3" s="387"/>
      <c r="E3" s="387"/>
      <c r="F3" s="387"/>
      <c r="G3" s="388"/>
    </row>
    <row r="4" spans="2:9" ht="88.5" customHeight="1">
      <c r="B4" s="389" t="s">
        <v>204</v>
      </c>
      <c r="C4" s="390"/>
      <c r="D4" s="390"/>
      <c r="E4" s="390"/>
      <c r="F4" s="390"/>
      <c r="G4" s="391"/>
    </row>
    <row r="5" spans="2:9" ht="15">
      <c r="B5" s="106"/>
      <c r="C5" s="107"/>
      <c r="D5" s="108"/>
      <c r="E5" s="109"/>
      <c r="F5" s="109"/>
      <c r="G5" s="109"/>
    </row>
    <row r="6" spans="2:9" ht="16.5" customHeight="1">
      <c r="B6" s="392" t="s">
        <v>205</v>
      </c>
      <c r="C6" s="393"/>
      <c r="D6" s="393"/>
      <c r="E6" s="393"/>
      <c r="F6" s="393"/>
      <c r="G6" s="394"/>
    </row>
    <row r="7" spans="2:9" ht="76.5" customHeight="1">
      <c r="B7" s="392"/>
      <c r="C7" s="393"/>
      <c r="D7" s="393"/>
      <c r="E7" s="393"/>
      <c r="F7" s="393"/>
      <c r="G7" s="394"/>
    </row>
    <row r="8" spans="2:9" ht="15" thickBot="1">
      <c r="B8" s="168"/>
      <c r="C8" s="169"/>
      <c r="D8" s="169"/>
      <c r="E8" s="170"/>
      <c r="F8" s="171"/>
      <c r="G8" s="171"/>
    </row>
    <row r="9" spans="2:9">
      <c r="B9" s="172"/>
      <c r="C9" s="173" t="s">
        <v>206</v>
      </c>
      <c r="D9" s="378" t="s">
        <v>207</v>
      </c>
      <c r="E9" s="379"/>
      <c r="F9" s="380" t="s">
        <v>208</v>
      </c>
      <c r="G9" s="381"/>
    </row>
    <row r="10" spans="2:9" ht="15" customHeight="1">
      <c r="B10" s="174"/>
      <c r="C10" s="112">
        <v>5</v>
      </c>
      <c r="D10" s="395" t="s">
        <v>209</v>
      </c>
      <c r="E10" s="396"/>
      <c r="F10" s="357" t="s">
        <v>210</v>
      </c>
      <c r="G10" s="358"/>
      <c r="H10" s="408"/>
      <c r="I10" s="408"/>
    </row>
    <row r="11" spans="2:9">
      <c r="B11" s="174"/>
      <c r="C11" s="112">
        <v>5</v>
      </c>
      <c r="D11" s="395" t="s">
        <v>211</v>
      </c>
      <c r="E11" s="396"/>
      <c r="F11" s="357" t="s">
        <v>212</v>
      </c>
      <c r="G11" s="358"/>
      <c r="H11" s="408"/>
      <c r="I11" s="408"/>
    </row>
    <row r="12" spans="2:9">
      <c r="B12" s="174"/>
      <c r="C12" s="112">
        <v>5</v>
      </c>
      <c r="D12" s="395" t="s">
        <v>213</v>
      </c>
      <c r="E12" s="396"/>
      <c r="F12" s="357" t="s">
        <v>214</v>
      </c>
      <c r="G12" s="358"/>
      <c r="H12" s="408"/>
      <c r="I12" s="408"/>
    </row>
    <row r="13" spans="2:9" ht="27.75" customHeight="1">
      <c r="B13" s="174"/>
      <c r="C13" s="112">
        <v>5</v>
      </c>
      <c r="D13" s="395" t="s">
        <v>215</v>
      </c>
      <c r="E13" s="396"/>
      <c r="F13" s="357" t="s">
        <v>216</v>
      </c>
      <c r="G13" s="358"/>
      <c r="H13" s="408"/>
      <c r="I13" s="408"/>
    </row>
    <row r="14" spans="2:9">
      <c r="B14" s="174"/>
      <c r="C14" s="112">
        <v>5</v>
      </c>
      <c r="D14" s="395" t="s">
        <v>217</v>
      </c>
      <c r="E14" s="396"/>
      <c r="F14" s="357" t="s">
        <v>218</v>
      </c>
      <c r="G14" s="358"/>
      <c r="H14" s="408"/>
      <c r="I14" s="408"/>
    </row>
    <row r="15" spans="2:9" ht="41.25" customHeight="1">
      <c r="B15" s="174"/>
      <c r="C15" s="112">
        <v>5</v>
      </c>
      <c r="D15" s="395" t="s">
        <v>219</v>
      </c>
      <c r="E15" s="396"/>
      <c r="F15" s="357" t="s">
        <v>220</v>
      </c>
      <c r="G15" s="358"/>
      <c r="H15" s="408"/>
      <c r="I15" s="408"/>
    </row>
    <row r="16" spans="2:9" ht="41.25" customHeight="1">
      <c r="B16" s="174"/>
      <c r="C16" s="112">
        <v>5</v>
      </c>
      <c r="D16" s="359" t="s">
        <v>221</v>
      </c>
      <c r="E16" s="360"/>
      <c r="F16" s="357" t="s">
        <v>222</v>
      </c>
      <c r="G16" s="358"/>
      <c r="H16" s="408"/>
      <c r="I16" s="408"/>
    </row>
    <row r="17" spans="2:9" ht="51.75" customHeight="1">
      <c r="B17" s="174"/>
      <c r="C17" s="112">
        <v>5</v>
      </c>
      <c r="D17" s="360" t="s">
        <v>223</v>
      </c>
      <c r="E17" s="397"/>
      <c r="F17" s="357" t="s">
        <v>224</v>
      </c>
      <c r="G17" s="358"/>
      <c r="H17" s="408"/>
      <c r="I17" s="408"/>
    </row>
    <row r="18" spans="2:9" ht="51.75" customHeight="1">
      <c r="B18" s="174"/>
      <c r="C18" s="112">
        <v>5</v>
      </c>
      <c r="D18" s="359" t="s">
        <v>225</v>
      </c>
      <c r="E18" s="360"/>
      <c r="F18" s="357" t="s">
        <v>226</v>
      </c>
      <c r="G18" s="358"/>
      <c r="H18" s="408"/>
      <c r="I18" s="408"/>
    </row>
    <row r="19" spans="2:9" ht="51.75" customHeight="1">
      <c r="B19" s="174"/>
      <c r="C19" s="112">
        <v>5</v>
      </c>
      <c r="D19" s="113" t="s">
        <v>227</v>
      </c>
      <c r="E19" s="114"/>
      <c r="F19" s="357" t="s">
        <v>228</v>
      </c>
      <c r="G19" s="358"/>
      <c r="H19" s="408"/>
      <c r="I19" s="408"/>
    </row>
    <row r="20" spans="2:9" ht="51.75" customHeight="1">
      <c r="B20" s="174"/>
      <c r="C20" s="112">
        <v>5</v>
      </c>
      <c r="D20" s="113" t="s">
        <v>229</v>
      </c>
      <c r="E20" s="114"/>
      <c r="F20" s="357" t="s">
        <v>230</v>
      </c>
      <c r="G20" s="358"/>
      <c r="H20" s="408"/>
      <c r="I20" s="408"/>
    </row>
    <row r="21" spans="2:9" ht="66.75" customHeight="1">
      <c r="B21" s="174"/>
      <c r="C21" s="112">
        <v>5</v>
      </c>
      <c r="D21" s="359" t="s">
        <v>231</v>
      </c>
      <c r="E21" s="360"/>
      <c r="F21" s="357" t="s">
        <v>232</v>
      </c>
      <c r="G21" s="358"/>
      <c r="H21" s="408"/>
      <c r="I21" s="408"/>
    </row>
    <row r="22" spans="2:9" ht="36" customHeight="1">
      <c r="B22" s="174"/>
      <c r="C22" s="112">
        <v>5</v>
      </c>
      <c r="D22" s="376" t="s">
        <v>233</v>
      </c>
      <c r="E22" s="377"/>
      <c r="F22" s="357" t="s">
        <v>234</v>
      </c>
      <c r="G22" s="358"/>
      <c r="H22" s="412"/>
      <c r="I22" s="412"/>
    </row>
    <row r="23" spans="2:9" ht="26.25" customHeight="1">
      <c r="B23" s="174"/>
      <c r="C23" s="112">
        <v>5</v>
      </c>
      <c r="D23" s="366" t="s">
        <v>235</v>
      </c>
      <c r="E23" s="366"/>
      <c r="F23" s="367" t="s">
        <v>236</v>
      </c>
      <c r="G23" s="358"/>
      <c r="H23" s="408"/>
      <c r="I23" s="408"/>
    </row>
    <row r="24" spans="2:9" ht="26.25" customHeight="1">
      <c r="B24" s="174"/>
      <c r="C24" s="112">
        <v>5</v>
      </c>
      <c r="D24" s="366" t="s">
        <v>237</v>
      </c>
      <c r="E24" s="366"/>
      <c r="F24" s="367" t="s">
        <v>238</v>
      </c>
      <c r="G24" s="358"/>
      <c r="H24" s="408"/>
      <c r="I24" s="408"/>
    </row>
    <row r="25" spans="2:9" ht="26.25" customHeight="1">
      <c r="B25" s="174"/>
      <c r="C25" s="112">
        <v>5</v>
      </c>
      <c r="D25" s="368" t="s">
        <v>239</v>
      </c>
      <c r="E25" s="369"/>
      <c r="F25" s="367" t="s">
        <v>240</v>
      </c>
      <c r="G25" s="358"/>
      <c r="H25" s="408"/>
      <c r="I25" s="408"/>
    </row>
    <row r="26" spans="2:9" ht="27" customHeight="1">
      <c r="B26" s="175"/>
      <c r="C26" s="409" t="s">
        <v>241</v>
      </c>
      <c r="D26" s="410"/>
      <c r="E26" s="410"/>
      <c r="F26" s="410"/>
      <c r="G26" s="411"/>
    </row>
    <row r="27" spans="2:9" ht="27" customHeight="1">
      <c r="B27" s="373" t="s">
        <v>242</v>
      </c>
      <c r="C27" s="374"/>
      <c r="D27" s="374"/>
      <c r="E27" s="374"/>
      <c r="F27" s="374"/>
      <c r="G27" s="375"/>
    </row>
    <row r="28" spans="2:9" ht="10.5" customHeight="1">
      <c r="B28" s="176"/>
      <c r="D28" s="115"/>
      <c r="E28" s="116"/>
      <c r="F28" s="117"/>
      <c r="G28" s="117"/>
    </row>
    <row r="29" spans="2:9">
      <c r="B29" s="176"/>
      <c r="C29" s="177"/>
      <c r="D29" s="370" t="s">
        <v>207</v>
      </c>
      <c r="E29" s="370"/>
      <c r="F29" s="371" t="s">
        <v>208</v>
      </c>
      <c r="G29" s="372"/>
    </row>
    <row r="30" spans="2:9">
      <c r="B30" s="176"/>
      <c r="D30" s="363" t="s">
        <v>209</v>
      </c>
      <c r="E30" s="363"/>
      <c r="F30" s="364" t="s">
        <v>243</v>
      </c>
      <c r="G30" s="365"/>
      <c r="H30" s="408"/>
      <c r="I30" s="408"/>
    </row>
    <row r="31" spans="2:9">
      <c r="B31" s="176"/>
      <c r="D31" s="363" t="s">
        <v>211</v>
      </c>
      <c r="E31" s="363"/>
      <c r="F31" s="364" t="s">
        <v>244</v>
      </c>
      <c r="G31" s="365"/>
      <c r="H31" s="408"/>
      <c r="I31" s="408"/>
    </row>
    <row r="32" spans="2:9">
      <c r="B32" s="176"/>
      <c r="D32" s="363" t="s">
        <v>213</v>
      </c>
      <c r="E32" s="363"/>
      <c r="F32" s="364" t="s">
        <v>245</v>
      </c>
      <c r="G32" s="365"/>
      <c r="H32" s="408"/>
      <c r="I32" s="408"/>
    </row>
    <row r="33" spans="2:9">
      <c r="B33" s="176"/>
      <c r="D33" s="363" t="s">
        <v>215</v>
      </c>
      <c r="E33" s="363"/>
      <c r="F33" s="364" t="s">
        <v>246</v>
      </c>
      <c r="G33" s="365"/>
      <c r="H33" s="408"/>
      <c r="I33" s="408"/>
    </row>
    <row r="34" spans="2:9">
      <c r="B34" s="176"/>
      <c r="D34" s="363" t="s">
        <v>217</v>
      </c>
      <c r="E34" s="363"/>
      <c r="F34" s="364" t="s">
        <v>247</v>
      </c>
      <c r="G34" s="365"/>
      <c r="H34" s="408"/>
      <c r="I34" s="408"/>
    </row>
    <row r="35" spans="2:9" ht="40.9" customHeight="1">
      <c r="B35" s="176"/>
      <c r="D35" s="363" t="s">
        <v>248</v>
      </c>
      <c r="E35" s="363"/>
      <c r="F35" s="364" t="s">
        <v>249</v>
      </c>
      <c r="G35" s="365"/>
      <c r="H35" s="408"/>
      <c r="I35" s="408"/>
    </row>
    <row r="36" spans="2:9" ht="42" customHeight="1">
      <c r="B36" s="110"/>
      <c r="C36" s="111"/>
      <c r="D36" s="363" t="s">
        <v>250</v>
      </c>
      <c r="E36" s="363"/>
      <c r="F36" s="364" t="s">
        <v>251</v>
      </c>
      <c r="G36" s="365"/>
      <c r="H36" s="413"/>
      <c r="I36" s="413"/>
    </row>
    <row r="37" spans="2:9" ht="30.75" customHeight="1">
      <c r="B37" s="110"/>
      <c r="C37" s="111"/>
      <c r="D37" s="363" t="s">
        <v>252</v>
      </c>
      <c r="E37" s="363"/>
      <c r="F37" s="361" t="s">
        <v>253</v>
      </c>
      <c r="G37" s="362"/>
      <c r="H37" s="413"/>
      <c r="I37" s="413"/>
    </row>
    <row r="38" spans="2:9" ht="33" customHeight="1">
      <c r="B38" s="110"/>
      <c r="C38" s="111"/>
      <c r="D38" s="363" t="s">
        <v>254</v>
      </c>
      <c r="E38" s="363"/>
      <c r="F38" s="361" t="s">
        <v>253</v>
      </c>
      <c r="G38" s="362"/>
      <c r="H38" s="413"/>
      <c r="I38" s="413"/>
    </row>
    <row r="39" spans="2:9" ht="30" customHeight="1">
      <c r="B39" s="110"/>
      <c r="C39" s="111"/>
      <c r="D39" s="363" t="s">
        <v>255</v>
      </c>
      <c r="E39" s="363"/>
      <c r="F39" s="361" t="s">
        <v>253</v>
      </c>
      <c r="G39" s="362"/>
      <c r="H39" s="413"/>
      <c r="I39" s="413"/>
    </row>
    <row r="40" spans="2:9" ht="30" customHeight="1">
      <c r="B40" s="110"/>
      <c r="C40" s="111"/>
      <c r="D40" s="363" t="s">
        <v>256</v>
      </c>
      <c r="E40" s="363"/>
      <c r="F40" s="361" t="s">
        <v>253</v>
      </c>
      <c r="G40" s="362"/>
      <c r="H40" s="413"/>
      <c r="I40" s="413"/>
    </row>
    <row r="41" spans="2:9" ht="30" customHeight="1">
      <c r="B41" s="110"/>
      <c r="C41" s="111"/>
      <c r="D41" s="404" t="s">
        <v>257</v>
      </c>
      <c r="E41" s="405"/>
      <c r="F41" s="364" t="s">
        <v>258</v>
      </c>
      <c r="G41" s="365"/>
      <c r="H41" s="413"/>
      <c r="I41" s="413"/>
    </row>
    <row r="42" spans="2:9" ht="35.25" customHeight="1">
      <c r="B42" s="110"/>
      <c r="C42" s="111"/>
      <c r="D42" s="363" t="s">
        <v>259</v>
      </c>
      <c r="E42" s="363"/>
      <c r="F42" s="364" t="s">
        <v>260</v>
      </c>
      <c r="G42" s="365"/>
      <c r="H42" s="413"/>
      <c r="I42" s="413"/>
    </row>
    <row r="43" spans="2:9" ht="31.5" customHeight="1">
      <c r="B43" s="110"/>
      <c r="C43" s="111"/>
      <c r="D43" s="363" t="s">
        <v>252</v>
      </c>
      <c r="E43" s="363"/>
      <c r="F43" s="361" t="s">
        <v>253</v>
      </c>
      <c r="G43" s="362"/>
      <c r="H43" s="413"/>
      <c r="I43" s="413"/>
    </row>
    <row r="44" spans="2:9" ht="35.25" customHeight="1">
      <c r="B44" s="110"/>
      <c r="C44" s="111"/>
      <c r="D44" s="363" t="s">
        <v>261</v>
      </c>
      <c r="E44" s="363"/>
      <c r="F44" s="361" t="s">
        <v>253</v>
      </c>
      <c r="G44" s="362"/>
      <c r="H44" s="413"/>
      <c r="I44" s="413"/>
    </row>
    <row r="45" spans="2:9" ht="57" customHeight="1">
      <c r="B45" s="110"/>
      <c r="C45" s="111"/>
      <c r="D45" s="363" t="s">
        <v>256</v>
      </c>
      <c r="E45" s="363"/>
      <c r="F45" s="361" t="s">
        <v>253</v>
      </c>
      <c r="G45" s="362"/>
      <c r="H45" s="413"/>
      <c r="I45" s="413"/>
    </row>
    <row r="46" spans="2:9" ht="32.25" customHeight="1">
      <c r="B46" s="110"/>
      <c r="C46" s="111"/>
      <c r="D46" s="363" t="s">
        <v>254</v>
      </c>
      <c r="E46" s="363"/>
      <c r="F46" s="361" t="s">
        <v>253</v>
      </c>
      <c r="G46" s="362"/>
      <c r="H46" s="413"/>
      <c r="I46" s="413"/>
    </row>
    <row r="47" spans="2:9" ht="32.25" customHeight="1">
      <c r="B47" s="110"/>
      <c r="C47" s="111"/>
      <c r="D47" s="404" t="s">
        <v>262</v>
      </c>
      <c r="E47" s="405"/>
      <c r="F47" s="406" t="s">
        <v>263</v>
      </c>
      <c r="G47" s="407"/>
      <c r="H47" s="413"/>
      <c r="I47" s="413"/>
    </row>
    <row r="48" spans="2:9" ht="32.25" customHeight="1">
      <c r="B48" s="110"/>
      <c r="C48" s="111"/>
      <c r="D48" s="363" t="s">
        <v>264</v>
      </c>
      <c r="E48" s="363"/>
      <c r="F48" s="364" t="s">
        <v>265</v>
      </c>
      <c r="G48" s="365"/>
      <c r="H48" s="413"/>
      <c r="I48" s="413"/>
    </row>
    <row r="49" spans="2:9" ht="32.25" customHeight="1">
      <c r="B49" s="110"/>
      <c r="C49" s="111"/>
      <c r="D49" s="363" t="s">
        <v>266</v>
      </c>
      <c r="E49" s="363"/>
      <c r="F49" s="364" t="s">
        <v>267</v>
      </c>
      <c r="G49" s="365"/>
      <c r="H49" s="413"/>
      <c r="I49" s="413"/>
    </row>
    <row r="50" spans="2:9" ht="32.25" customHeight="1">
      <c r="B50" s="110"/>
      <c r="C50" s="111"/>
      <c r="D50" s="363" t="s">
        <v>268</v>
      </c>
      <c r="E50" s="363"/>
      <c r="F50" s="364" t="s">
        <v>269</v>
      </c>
      <c r="G50" s="365"/>
      <c r="H50" s="413"/>
      <c r="I50" s="413"/>
    </row>
    <row r="51" spans="2:9" ht="32.25" customHeight="1">
      <c r="B51" s="110"/>
      <c r="C51" s="111"/>
      <c r="D51" s="115"/>
      <c r="E51" s="115"/>
      <c r="F51" s="117"/>
      <c r="G51" s="117"/>
      <c r="H51" s="413"/>
      <c r="I51" s="413"/>
    </row>
    <row r="52" spans="2:9" ht="32.25" customHeight="1">
      <c r="B52" s="110"/>
      <c r="C52" s="111"/>
      <c r="D52" s="115"/>
      <c r="E52" s="115"/>
      <c r="F52" s="117"/>
      <c r="G52" s="117"/>
    </row>
    <row r="53" spans="2:9" ht="32.25" customHeight="1">
      <c r="B53" s="110"/>
      <c r="C53" s="111"/>
      <c r="D53" s="115"/>
      <c r="E53" s="115"/>
      <c r="F53" s="117"/>
      <c r="G53" s="117"/>
    </row>
    <row r="54" spans="2:9" ht="21.75" customHeight="1">
      <c r="B54" s="401" t="s">
        <v>270</v>
      </c>
      <c r="C54" s="402"/>
      <c r="D54" s="402"/>
      <c r="E54" s="402"/>
      <c r="F54" s="402"/>
      <c r="G54" s="403"/>
    </row>
    <row r="55" spans="2:9" ht="21.75" customHeight="1">
      <c r="B55" s="401" t="s">
        <v>271</v>
      </c>
      <c r="C55" s="402"/>
      <c r="D55" s="402"/>
      <c r="E55" s="402"/>
      <c r="F55" s="402"/>
      <c r="G55" s="403"/>
    </row>
    <row r="56" spans="2:9" ht="20.25" customHeight="1">
      <c r="B56" s="401" t="s">
        <v>272</v>
      </c>
      <c r="C56" s="402"/>
      <c r="D56" s="402"/>
      <c r="E56" s="402"/>
      <c r="F56" s="402"/>
      <c r="G56" s="403"/>
    </row>
    <row r="57" spans="2:9" ht="20.25" customHeight="1">
      <c r="B57" s="401" t="s">
        <v>273</v>
      </c>
      <c r="C57" s="402"/>
      <c r="D57" s="402"/>
      <c r="E57" s="402"/>
      <c r="F57" s="402"/>
      <c r="G57" s="403"/>
    </row>
    <row r="58" spans="2:9" ht="18" customHeight="1" thickBot="1">
      <c r="B58" s="398" t="s">
        <v>274</v>
      </c>
      <c r="C58" s="399"/>
      <c r="D58" s="399"/>
      <c r="E58" s="399"/>
      <c r="F58" s="399"/>
      <c r="G58" s="400"/>
    </row>
    <row r="59" spans="2:9">
      <c r="B59" s="178"/>
      <c r="C59" s="179"/>
      <c r="D59" s="178"/>
      <c r="E59" s="178"/>
      <c r="F59" s="178"/>
      <c r="G59" s="178"/>
    </row>
  </sheetData>
  <mergeCells count="125">
    <mergeCell ref="H48:I48"/>
    <mergeCell ref="H49:I49"/>
    <mergeCell ref="H50:I50"/>
    <mergeCell ref="H51:I51"/>
    <mergeCell ref="H43:I43"/>
    <mergeCell ref="H44:I44"/>
    <mergeCell ref="H45:I45"/>
    <mergeCell ref="H46:I46"/>
    <mergeCell ref="H47:I47"/>
    <mergeCell ref="H38:I38"/>
    <mergeCell ref="H39:I39"/>
    <mergeCell ref="H40:I40"/>
    <mergeCell ref="H41:I41"/>
    <mergeCell ref="H42:I42"/>
    <mergeCell ref="H33:I33"/>
    <mergeCell ref="H34:I34"/>
    <mergeCell ref="H35:I35"/>
    <mergeCell ref="H36:I36"/>
    <mergeCell ref="H37:I37"/>
    <mergeCell ref="F38:G38"/>
    <mergeCell ref="H15:I15"/>
    <mergeCell ref="H16:I16"/>
    <mergeCell ref="H17:I17"/>
    <mergeCell ref="H18:I18"/>
    <mergeCell ref="H19:I19"/>
    <mergeCell ref="H10:I10"/>
    <mergeCell ref="H11:I11"/>
    <mergeCell ref="H12:I12"/>
    <mergeCell ref="H13:I13"/>
    <mergeCell ref="H14:I14"/>
    <mergeCell ref="H25:I25"/>
    <mergeCell ref="C26:G26"/>
    <mergeCell ref="H30:I30"/>
    <mergeCell ref="H31:I31"/>
    <mergeCell ref="H32:I32"/>
    <mergeCell ref="H20:I20"/>
    <mergeCell ref="H21:I21"/>
    <mergeCell ref="H22:I22"/>
    <mergeCell ref="H23:I23"/>
    <mergeCell ref="H24:I24"/>
    <mergeCell ref="F22:G22"/>
    <mergeCell ref="D23:E23"/>
    <mergeCell ref="F23:G23"/>
    <mergeCell ref="D30:E30"/>
    <mergeCell ref="F30:G30"/>
    <mergeCell ref="D31:E31"/>
    <mergeCell ref="F31:G31"/>
    <mergeCell ref="D32:E32"/>
    <mergeCell ref="F32:G32"/>
    <mergeCell ref="D33:E33"/>
    <mergeCell ref="F33:G33"/>
    <mergeCell ref="D34:E34"/>
    <mergeCell ref="F34:G34"/>
    <mergeCell ref="B58:G58"/>
    <mergeCell ref="D35:E35"/>
    <mergeCell ref="F35:G35"/>
    <mergeCell ref="B54:G54"/>
    <mergeCell ref="B56:G56"/>
    <mergeCell ref="B55:G55"/>
    <mergeCell ref="D36:E36"/>
    <mergeCell ref="F36:G36"/>
    <mergeCell ref="D37:E37"/>
    <mergeCell ref="F37:G37"/>
    <mergeCell ref="D39:E39"/>
    <mergeCell ref="F39:G39"/>
    <mergeCell ref="D38:E38"/>
    <mergeCell ref="F41:G41"/>
    <mergeCell ref="D50:E50"/>
    <mergeCell ref="F50:G50"/>
    <mergeCell ref="D41:E41"/>
    <mergeCell ref="D47:E47"/>
    <mergeCell ref="D48:E48"/>
    <mergeCell ref="F48:G48"/>
    <mergeCell ref="F49:G49"/>
    <mergeCell ref="D49:E49"/>
    <mergeCell ref="F47:G47"/>
    <mergeCell ref="B57:G57"/>
    <mergeCell ref="D9:E9"/>
    <mergeCell ref="F9:G9"/>
    <mergeCell ref="B2:G2"/>
    <mergeCell ref="B3:G3"/>
    <mergeCell ref="B4:G4"/>
    <mergeCell ref="B6:G7"/>
    <mergeCell ref="D21:E21"/>
    <mergeCell ref="D10:E10"/>
    <mergeCell ref="F10:G10"/>
    <mergeCell ref="D11:E11"/>
    <mergeCell ref="F11:G11"/>
    <mergeCell ref="D12:E12"/>
    <mergeCell ref="F12:G12"/>
    <mergeCell ref="D13:E13"/>
    <mergeCell ref="F13:G13"/>
    <mergeCell ref="D15:E15"/>
    <mergeCell ref="F15:G15"/>
    <mergeCell ref="D14:E14"/>
    <mergeCell ref="F16:G16"/>
    <mergeCell ref="D18:E18"/>
    <mergeCell ref="F18:G18"/>
    <mergeCell ref="F19:G19"/>
    <mergeCell ref="F14:G14"/>
    <mergeCell ref="D17:E17"/>
    <mergeCell ref="F17:G17"/>
    <mergeCell ref="D16:E16"/>
    <mergeCell ref="F46:G46"/>
    <mergeCell ref="D45:E45"/>
    <mergeCell ref="F45:G45"/>
    <mergeCell ref="D42:E42"/>
    <mergeCell ref="F42:G42"/>
    <mergeCell ref="D43:E43"/>
    <mergeCell ref="F43:G43"/>
    <mergeCell ref="D44:E44"/>
    <mergeCell ref="F44:G44"/>
    <mergeCell ref="F20:G20"/>
    <mergeCell ref="D24:E24"/>
    <mergeCell ref="F24:G24"/>
    <mergeCell ref="F25:G25"/>
    <mergeCell ref="D25:E25"/>
    <mergeCell ref="D29:E29"/>
    <mergeCell ref="F29:G29"/>
    <mergeCell ref="B27:G27"/>
    <mergeCell ref="D40:E40"/>
    <mergeCell ref="F40:G40"/>
    <mergeCell ref="D46:E46"/>
    <mergeCell ref="F21:G21"/>
    <mergeCell ref="D22:E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JG59"/>
  <sheetViews>
    <sheetView tabSelected="1" zoomScale="80" zoomScaleNormal="80" workbookViewId="0">
      <selection activeCell="J44" sqref="J44"/>
    </sheetView>
  </sheetViews>
  <sheetFormatPr baseColWidth="10" defaultColWidth="11.42578125" defaultRowHeight="12.75"/>
  <cols>
    <col min="1" max="1" width="5" style="15" bestFit="1" customWidth="1"/>
    <col min="2" max="2" width="36.7109375" style="15" customWidth="1"/>
    <col min="3" max="3" width="42.140625" style="15" customWidth="1"/>
    <col min="4" max="4" width="52.5703125" style="148" customWidth="1"/>
    <col min="5" max="5" width="27.42578125" style="15" customWidth="1"/>
    <col min="6" max="6" width="22" style="15" customWidth="1"/>
    <col min="7" max="7" width="17.28515625" style="15" bestFit="1" customWidth="1"/>
    <col min="8" max="8" width="26.28515625" style="15" customWidth="1"/>
    <col min="9" max="9" width="37.28515625" style="15" customWidth="1"/>
    <col min="10" max="10" width="33.28515625" style="15" customWidth="1"/>
    <col min="11" max="11" width="25.5703125" style="15" customWidth="1"/>
    <col min="12" max="12" width="3.28515625" style="15" customWidth="1"/>
    <col min="13" max="13" width="25.5703125" style="15" customWidth="1"/>
    <col min="14" max="14" width="26.28515625" style="15" customWidth="1"/>
    <col min="15" max="15" width="0.7109375" style="15" customWidth="1"/>
    <col min="16" max="267" width="11.42578125" style="125"/>
    <col min="268" max="16384" width="11.42578125" style="126"/>
  </cols>
  <sheetData>
    <row r="1" spans="1:267">
      <c r="A1" s="472"/>
      <c r="B1" s="473"/>
      <c r="C1" s="473"/>
      <c r="D1" s="122"/>
      <c r="E1" s="123"/>
      <c r="F1" s="123"/>
      <c r="G1" s="123"/>
      <c r="H1" s="123"/>
      <c r="I1" s="123"/>
      <c r="J1" s="123"/>
      <c r="K1" s="123"/>
      <c r="L1" s="123"/>
      <c r="M1" s="123"/>
      <c r="N1" s="124"/>
      <c r="O1" s="123"/>
    </row>
    <row r="2" spans="1:267">
      <c r="A2" s="474"/>
      <c r="B2" s="475"/>
      <c r="C2" s="475"/>
      <c r="D2" s="128"/>
      <c r="E2" s="129"/>
      <c r="F2" s="129"/>
      <c r="G2" s="129"/>
      <c r="H2" s="129"/>
      <c r="I2" s="129"/>
      <c r="J2" s="129"/>
      <c r="K2" s="129"/>
      <c r="L2" s="129"/>
      <c r="M2" s="129"/>
      <c r="N2" s="130"/>
      <c r="O2" s="129"/>
    </row>
    <row r="3" spans="1:267" ht="61.5" customHeight="1">
      <c r="A3" s="131"/>
      <c r="B3" s="132"/>
      <c r="C3" s="132"/>
      <c r="D3" s="128"/>
      <c r="E3" s="129"/>
      <c r="F3" s="129"/>
      <c r="G3" s="129"/>
      <c r="H3" s="129"/>
      <c r="I3" s="129"/>
      <c r="J3" s="129"/>
      <c r="K3" s="129"/>
      <c r="L3" s="129"/>
      <c r="M3" s="129"/>
      <c r="N3" s="130"/>
      <c r="O3" s="129"/>
    </row>
    <row r="4" spans="1:267" ht="18">
      <c r="A4" s="476" t="s">
        <v>275</v>
      </c>
      <c r="B4" s="476"/>
      <c r="C4" s="476"/>
      <c r="D4" s="480" t="s">
        <v>276</v>
      </c>
      <c r="E4" s="480"/>
      <c r="F4" s="480"/>
      <c r="G4" s="480"/>
      <c r="H4" s="480"/>
      <c r="I4" s="480"/>
      <c r="J4" s="480"/>
      <c r="K4" s="480"/>
      <c r="L4" s="480"/>
      <c r="M4" s="480"/>
      <c r="N4" s="480"/>
      <c r="O4" s="480"/>
    </row>
    <row r="5" spans="1:267" ht="87" customHeight="1">
      <c r="A5" s="476" t="s">
        <v>277</v>
      </c>
      <c r="B5" s="476"/>
      <c r="C5" s="476"/>
      <c r="D5" s="489" t="s">
        <v>278</v>
      </c>
      <c r="E5" s="490"/>
      <c r="F5" s="490"/>
      <c r="G5" s="490"/>
      <c r="H5" s="490"/>
      <c r="I5" s="490"/>
      <c r="J5" s="490"/>
      <c r="K5" s="490"/>
      <c r="L5" s="490"/>
      <c r="M5" s="490"/>
      <c r="N5" s="490"/>
      <c r="O5" s="297"/>
      <c r="P5" s="297"/>
      <c r="Q5" s="297"/>
      <c r="R5" s="298"/>
    </row>
    <row r="6" spans="1:267" ht="13.5" thickBot="1">
      <c r="A6" s="462" t="s">
        <v>279</v>
      </c>
      <c r="B6" s="462"/>
      <c r="C6" s="462"/>
      <c r="D6" s="133" t="s">
        <v>280</v>
      </c>
      <c r="E6" s="134"/>
      <c r="F6" s="134"/>
      <c r="G6" s="134"/>
      <c r="H6" s="134"/>
      <c r="I6" s="134"/>
      <c r="J6" s="134"/>
      <c r="K6" s="134"/>
      <c r="L6" s="134"/>
      <c r="M6" s="134"/>
      <c r="N6" s="134"/>
      <c r="O6" s="135"/>
    </row>
    <row r="7" spans="1:267" ht="15.6" customHeight="1" thickTop="1" thickBot="1">
      <c r="A7" s="136" t="s">
        <v>281</v>
      </c>
      <c r="B7" s="137"/>
      <c r="C7" s="137"/>
      <c r="D7" s="469" t="s">
        <v>282</v>
      </c>
      <c r="E7" s="466" t="s">
        <v>283</v>
      </c>
      <c r="F7" s="467"/>
      <c r="G7" s="467"/>
      <c r="H7" s="468"/>
      <c r="I7" s="486" t="s">
        <v>284</v>
      </c>
      <c r="J7" s="487"/>
      <c r="K7" s="487"/>
      <c r="L7" s="487"/>
      <c r="M7" s="488"/>
      <c r="N7" s="484" t="s">
        <v>285</v>
      </c>
      <c r="O7" s="485"/>
    </row>
    <row r="8" spans="1:267" ht="17.25" customHeight="1" thickTop="1">
      <c r="A8" s="477" t="s">
        <v>286</v>
      </c>
      <c r="B8" s="479" t="s">
        <v>287</v>
      </c>
      <c r="C8" s="138" t="s">
        <v>288</v>
      </c>
      <c r="D8" s="470"/>
      <c r="E8" s="465" t="s">
        <v>223</v>
      </c>
      <c r="F8" s="465" t="s">
        <v>289</v>
      </c>
      <c r="G8" s="465" t="s">
        <v>290</v>
      </c>
      <c r="H8" s="465" t="s">
        <v>229</v>
      </c>
      <c r="I8" s="463" t="s">
        <v>291</v>
      </c>
      <c r="J8" s="139" t="s">
        <v>292</v>
      </c>
      <c r="K8" s="463" t="s">
        <v>284</v>
      </c>
      <c r="L8" s="463" t="s">
        <v>293</v>
      </c>
      <c r="M8" s="463" t="s">
        <v>294</v>
      </c>
      <c r="N8" s="481" t="s">
        <v>295</v>
      </c>
      <c r="O8" s="481" t="s">
        <v>296</v>
      </c>
    </row>
    <row r="9" spans="1:267" s="142" customFormat="1" ht="51" customHeight="1" thickBot="1">
      <c r="A9" s="478"/>
      <c r="B9" s="470"/>
      <c r="C9" s="140" t="s">
        <v>297</v>
      </c>
      <c r="D9" s="470"/>
      <c r="E9" s="464"/>
      <c r="F9" s="464"/>
      <c r="G9" s="464"/>
      <c r="H9" s="464"/>
      <c r="I9" s="464"/>
      <c r="J9" s="141" t="s">
        <v>298</v>
      </c>
      <c r="K9" s="464" t="s">
        <v>299</v>
      </c>
      <c r="L9" s="464"/>
      <c r="M9" s="464" t="s">
        <v>299</v>
      </c>
      <c r="N9" s="483"/>
      <c r="O9" s="482"/>
      <c r="P9" s="125"/>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row>
    <row r="10" spans="1:267" s="146" customFormat="1" ht="48" customHeight="1">
      <c r="A10" s="448">
        <v>1</v>
      </c>
      <c r="B10" s="418" t="s">
        <v>300</v>
      </c>
      <c r="C10" s="418" t="s">
        <v>301</v>
      </c>
      <c r="D10" s="161" t="s">
        <v>302</v>
      </c>
      <c r="E10" s="450">
        <v>365</v>
      </c>
      <c r="F10" s="450">
        <v>0</v>
      </c>
      <c r="G10" s="453">
        <f>+F10/E10</f>
        <v>0</v>
      </c>
      <c r="H10" s="418"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Muy Baja - 1</v>
      </c>
      <c r="I10" s="143" t="s">
        <v>303</v>
      </c>
      <c r="J10" s="144" t="s">
        <v>304</v>
      </c>
      <c r="K10" s="143" t="str">
        <f>IFERROR(CONCATENATE(INDEX('8- Politicas de admiistracion '!$B$16:$F$53,MATCH('5-. Identificación de Riesgos'!J10,'8- Politicas de admiistracion '!$C$16:$C$54,0),1)," - ",L10),"")</f>
        <v>Moderado - 3</v>
      </c>
      <c r="L10" s="144">
        <f>IFERROR(VLOOKUP(INDEX('8- Politicas de admiistracion '!$B$16:$F$64,MATCH('5-. Identificación de Riesgos'!J10,'8- Politicas de admiistracion '!$C$16:$C$64,0),1),'8- Politicas de admiistracion '!$B$16:$F$64,5,FALSE),"")</f>
        <v>3</v>
      </c>
      <c r="M10" s="418" t="str">
        <f>IFERROR(CONCATENATE(INDEX('8- Politicas de admiistracion '!$B$16:$F$53,MATCH(ROUND(AVERAGE(L10:L19),0),'8- Politicas de admiistracion '!$F$16:$F$53,0),1)," - ",ROUND(AVERAGE(L10:L19),0)),"")</f>
        <v>Menor - 2</v>
      </c>
      <c r="N10" s="433" t="str">
        <f>IFERROR(CONCATENATE(VLOOKUP((LEFT(H10,LEN(H10)-4)&amp;LEFT(M10,LEN(M10)-4)),'9- Matriz de Calor '!$D$18:$E$42,2,0)," - ",RIGHT(H10,1)*RIGHT(M10,1)),"")</f>
        <v>Bajo - 2</v>
      </c>
      <c r="O10" s="430">
        <f>RIGHT(H10,1)*RIGHT(M10,1)</f>
        <v>2</v>
      </c>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5"/>
      <c r="HS10" s="145"/>
      <c r="HT10" s="145"/>
      <c r="HU10" s="145"/>
      <c r="HV10" s="145"/>
      <c r="HW10" s="145"/>
      <c r="HX10" s="145"/>
      <c r="HY10" s="145"/>
      <c r="HZ10" s="145"/>
      <c r="IA10" s="145"/>
      <c r="IB10" s="145"/>
      <c r="IC10" s="145"/>
      <c r="ID10" s="145"/>
      <c r="IE10" s="145"/>
      <c r="IF10" s="145"/>
      <c r="IG10" s="145"/>
      <c r="IH10" s="145"/>
      <c r="II10" s="145"/>
      <c r="IJ10" s="145"/>
      <c r="IK10" s="145"/>
      <c r="IL10" s="145"/>
      <c r="IM10" s="145"/>
      <c r="IN10" s="145"/>
      <c r="IO10" s="145"/>
      <c r="IP10" s="145"/>
      <c r="IQ10" s="145"/>
      <c r="IR10" s="145"/>
      <c r="IS10" s="145"/>
      <c r="IT10" s="145"/>
      <c r="IU10" s="145"/>
      <c r="IV10" s="145"/>
      <c r="IW10" s="145"/>
      <c r="IX10" s="145"/>
      <c r="IY10" s="145"/>
      <c r="IZ10" s="145"/>
      <c r="JA10" s="145"/>
      <c r="JB10" s="145"/>
      <c r="JC10" s="145"/>
      <c r="JD10" s="145"/>
      <c r="JE10" s="145"/>
      <c r="JF10" s="145"/>
      <c r="JG10" s="145"/>
    </row>
    <row r="11" spans="1:267" ht="40.15" customHeight="1">
      <c r="A11" s="449"/>
      <c r="B11" s="419"/>
      <c r="C11" s="419"/>
      <c r="D11" s="119" t="s">
        <v>305</v>
      </c>
      <c r="E11" s="452"/>
      <c r="F11" s="452"/>
      <c r="G11" s="455"/>
      <c r="H11" s="419"/>
      <c r="I11" s="119" t="s">
        <v>306</v>
      </c>
      <c r="J11" s="147" t="s">
        <v>307</v>
      </c>
      <c r="K11" s="119" t="str">
        <f>IFERROR(CONCATENATE(INDEX('8- Politicas de admiistracion '!$B$16:$F$53,MATCH('5-. Identificación de Riesgos'!J11,'8- Politicas de admiistracion '!$C$16:$C$54,0),1)," - ",L11),"")</f>
        <v>Leve - 1</v>
      </c>
      <c r="L11" s="147">
        <f>IFERROR(VLOOKUP(INDEX('8- Politicas de admiistracion '!$B$16:$F$64,MATCH('5-. Identificación de Riesgos'!J11,'8- Politicas de admiistracion '!$C$16:$C$64,0),1),'8- Politicas de admiistracion '!$B$16:$F$64,5,FALSE),"")</f>
        <v>1</v>
      </c>
      <c r="M11" s="419"/>
      <c r="N11" s="434"/>
      <c r="O11" s="431"/>
    </row>
    <row r="12" spans="1:267" ht="23.25" customHeight="1">
      <c r="A12" s="449"/>
      <c r="B12" s="419"/>
      <c r="C12" s="419"/>
      <c r="D12" s="148" t="s">
        <v>308</v>
      </c>
      <c r="E12" s="452"/>
      <c r="F12" s="452"/>
      <c r="G12" s="455"/>
      <c r="H12" s="419"/>
      <c r="I12" s="119"/>
      <c r="J12" s="147"/>
      <c r="K12" s="119" t="str">
        <f>IFERROR(CONCATENATE(INDEX('8- Politicas de admiistracion '!$B$16:$F$53,MATCH('5-. Identificación de Riesgos'!J12,'8- Politicas de admiistracion '!$C$16:$C$54,0),1)," - ",L12),"")</f>
        <v/>
      </c>
      <c r="L12" s="147" t="str">
        <f>IFERROR(VLOOKUP(INDEX('8- Politicas de admiistracion '!$B$16:$F$64,MATCH('5-. Identificación de Riesgos'!J12,'8- Politicas de admiistracion '!$C$16:$C$64,0),1),'8- Politicas de admiistracion '!$B$16:$F$64,5,FALSE),"")</f>
        <v/>
      </c>
      <c r="M12" s="419"/>
      <c r="N12" s="434"/>
      <c r="O12" s="431"/>
    </row>
    <row r="13" spans="1:267" ht="37.15" customHeight="1">
      <c r="A13" s="449"/>
      <c r="B13" s="419"/>
      <c r="C13" s="419"/>
      <c r="D13" s="165" t="s">
        <v>309</v>
      </c>
      <c r="E13" s="452"/>
      <c r="F13" s="452"/>
      <c r="G13" s="455"/>
      <c r="H13" s="419"/>
      <c r="I13" s="119"/>
      <c r="J13" s="147"/>
      <c r="K13" s="119" t="str">
        <f>IFERROR(CONCATENATE(INDEX('8- Politicas de admiistracion '!$B$16:$F$53,MATCH('5-. Identificación de Riesgos'!J13,'8- Politicas de admiistracion '!$C$16:$C$54,0),1)," - ",L13),"")</f>
        <v/>
      </c>
      <c r="L13" s="147" t="str">
        <f>IFERROR(VLOOKUP(INDEX('8- Politicas de admiistracion '!$B$16:$F$64,MATCH('5-. Identificación de Riesgos'!J13,'8- Politicas de admiistracion '!$C$16:$C$64,0),1),'8- Politicas de admiistracion '!$B$16:$F$64,5,FALSE),"")</f>
        <v/>
      </c>
      <c r="M13" s="419"/>
      <c r="N13" s="434"/>
      <c r="O13" s="431"/>
    </row>
    <row r="14" spans="1:267" ht="39" customHeight="1">
      <c r="A14" s="449"/>
      <c r="B14" s="419"/>
      <c r="C14" s="419"/>
      <c r="D14" s="120" t="s">
        <v>310</v>
      </c>
      <c r="E14" s="452"/>
      <c r="F14" s="452"/>
      <c r="G14" s="455"/>
      <c r="H14" s="419"/>
      <c r="I14" s="119"/>
      <c r="J14" s="147"/>
      <c r="K14" s="119" t="str">
        <f>IFERROR(CONCATENATE(INDEX('8- Politicas de admiistracion '!$B$16:$F$53,MATCH('5-. Identificación de Riesgos'!J14,'8- Politicas de admiistracion '!$C$16:$C$54,0),1)," - ",L14),"")</f>
        <v/>
      </c>
      <c r="L14" s="147" t="str">
        <f>IFERROR(VLOOKUP(INDEX('8- Politicas de admiistracion '!$B$16:$F$64,MATCH('5-. Identificación de Riesgos'!J14,'8- Politicas de admiistracion '!$C$16:$C$64,0),1),'8- Politicas de admiistracion '!$B$16:$F$64,5,FALSE),"")</f>
        <v/>
      </c>
      <c r="M14" s="419"/>
      <c r="N14" s="434"/>
      <c r="O14" s="431"/>
    </row>
    <row r="15" spans="1:267" ht="15" customHeight="1">
      <c r="A15" s="449"/>
      <c r="B15" s="419"/>
      <c r="C15" s="419"/>
      <c r="D15" s="149" t="s">
        <v>311</v>
      </c>
      <c r="E15" s="452"/>
      <c r="F15" s="452"/>
      <c r="G15" s="455"/>
      <c r="H15" s="419"/>
      <c r="I15" s="119"/>
      <c r="J15" s="147"/>
      <c r="K15" s="119" t="str">
        <f>IFERROR(CONCATENATE(INDEX('8- Politicas de admiistracion '!$B$16:$F$53,MATCH('5-. Identificación de Riesgos'!J15,'8- Politicas de admiistracion '!$C$16:$C$54,0),1)," - ",L15),"")</f>
        <v/>
      </c>
      <c r="L15" s="147" t="str">
        <f>IFERROR(VLOOKUP(INDEX('8- Politicas de admiistracion '!$B$16:$F$64,MATCH('5-. Identificación de Riesgos'!J15,'8- Politicas de admiistracion '!$C$16:$C$64,0),1),'8- Politicas de admiistracion '!$B$16:$F$64,5,FALSE),"")</f>
        <v/>
      </c>
      <c r="M15" s="419"/>
      <c r="N15" s="434"/>
      <c r="O15" s="431"/>
    </row>
    <row r="16" spans="1:267" ht="26.25" customHeight="1">
      <c r="A16" s="449"/>
      <c r="B16" s="419"/>
      <c r="C16" s="419"/>
      <c r="D16" s="149" t="s">
        <v>312</v>
      </c>
      <c r="E16" s="452"/>
      <c r="F16" s="452"/>
      <c r="G16" s="455"/>
      <c r="H16" s="419"/>
      <c r="I16" s="121"/>
      <c r="J16" s="150"/>
      <c r="K16" s="119" t="str">
        <f>IFERROR(CONCATENATE(INDEX('8- Politicas de admiistracion '!$B$16:$F$53,MATCH('5-. Identificación de Riesgos'!J16,'8- Politicas de admiistracion '!$C$16:$C$54,0),1)," - ",L16),"")</f>
        <v/>
      </c>
      <c r="L16" s="150" t="str">
        <f>IFERROR(VLOOKUP(INDEX('8- Politicas de admiistracion '!$B$16:$F$64,MATCH('5-. Identificación de Riesgos'!J16,'8- Politicas de admiistracion '!$C$16:$C$64,0),1),'8- Politicas de admiistracion '!$B$16:$F$64,5,FALSE),"")</f>
        <v/>
      </c>
      <c r="M16" s="419"/>
      <c r="N16" s="434"/>
      <c r="O16" s="431"/>
    </row>
    <row r="17" spans="1:267" ht="15" customHeight="1">
      <c r="A17" s="449"/>
      <c r="B17" s="419"/>
      <c r="C17" s="419"/>
      <c r="E17" s="452"/>
      <c r="F17" s="452"/>
      <c r="G17" s="455"/>
      <c r="H17" s="419"/>
      <c r="I17" s="121"/>
      <c r="J17" s="150"/>
      <c r="K17" s="119" t="str">
        <f>IFERROR(CONCATENATE(INDEX('8- Politicas de admiistracion '!$B$16:$F$53,MATCH('5-. Identificación de Riesgos'!J17,'8- Politicas de admiistracion '!$C$16:$C$54,0),1)," - ",L17),"")</f>
        <v/>
      </c>
      <c r="L17" s="150" t="str">
        <f>IFERROR(VLOOKUP(INDEX('8- Politicas de admiistracion '!$B$16:$F$64,MATCH('5-. Identificación de Riesgos'!J17,'8- Politicas de admiistracion '!$C$16:$C$64,0),1),'8- Politicas de admiistracion '!$B$16:$F$64,5,FALSE),"")</f>
        <v/>
      </c>
      <c r="M17" s="419"/>
      <c r="N17" s="434"/>
      <c r="O17" s="431"/>
    </row>
    <row r="18" spans="1:267" ht="15" customHeight="1">
      <c r="A18" s="449"/>
      <c r="B18" s="419"/>
      <c r="C18" s="419"/>
      <c r="D18" s="23"/>
      <c r="E18" s="452"/>
      <c r="F18" s="452"/>
      <c r="G18" s="455"/>
      <c r="H18" s="419"/>
      <c r="I18" s="121"/>
      <c r="J18" s="150"/>
      <c r="K18" s="119" t="str">
        <f>IFERROR(CONCATENATE(INDEX('8- Politicas de admiistracion '!$B$16:$F$53,MATCH('5-. Identificación de Riesgos'!J18,'8- Politicas de admiistracion '!$C$16:$C$54,0),1)," - ",L18),"")</f>
        <v/>
      </c>
      <c r="L18" s="150" t="str">
        <f>IFERROR(VLOOKUP(INDEX('8- Politicas de admiistracion '!$B$16:$F$64,MATCH('5-. Identificación de Riesgos'!J18,'8- Politicas de admiistracion '!$C$16:$C$64,0),1),'8- Politicas de admiistracion '!$B$16:$F$64,5,FALSE),"")</f>
        <v/>
      </c>
      <c r="M18" s="419"/>
      <c r="N18" s="434"/>
      <c r="O18" s="431"/>
    </row>
    <row r="19" spans="1:267" s="154" customFormat="1" ht="15" customHeight="1" thickBot="1">
      <c r="A19" s="461"/>
      <c r="B19" s="420"/>
      <c r="C19" s="420"/>
      <c r="D19" s="151"/>
      <c r="E19" s="471"/>
      <c r="F19" s="471"/>
      <c r="G19" s="460"/>
      <c r="H19" s="420"/>
      <c r="I19" s="121"/>
      <c r="J19" s="150"/>
      <c r="K19" s="119" t="str">
        <f>IFERROR(CONCATENATE(INDEX('8- Politicas de admiistracion '!$B$16:$F$53,MATCH('5-. Identificación de Riesgos'!J19,'8- Politicas de admiistracion '!$C$16:$C$54,0),1)," - ",L19),"")</f>
        <v/>
      </c>
      <c r="L19" s="150" t="str">
        <f>IFERROR(VLOOKUP(INDEX('8- Politicas de admiistracion '!$B$16:$F$64,MATCH('5-. Identificación de Riesgos'!J19,'8- Politicas de admiistracion '!$C$16:$C$64,0),1),'8- Politicas de admiistracion '!$B$16:$F$64,5,FALSE),"")</f>
        <v/>
      </c>
      <c r="M19" s="420"/>
      <c r="N19" s="435"/>
      <c r="O19" s="432"/>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3"/>
      <c r="FB19" s="153"/>
      <c r="FC19" s="153"/>
      <c r="FD19" s="153"/>
      <c r="FE19" s="153"/>
      <c r="FF19" s="153"/>
      <c r="FG19" s="153"/>
      <c r="FH19" s="153"/>
      <c r="FI19" s="153"/>
      <c r="FJ19" s="153"/>
      <c r="FK19" s="153"/>
      <c r="FL19" s="153"/>
      <c r="FM19" s="153"/>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3"/>
      <c r="GL19" s="153"/>
      <c r="GM19" s="153"/>
      <c r="GN19" s="153"/>
      <c r="GO19" s="153"/>
      <c r="GP19" s="153"/>
      <c r="GQ19" s="153"/>
      <c r="GR19" s="153"/>
      <c r="GS19" s="153"/>
      <c r="GT19" s="153"/>
      <c r="GU19" s="153"/>
      <c r="GV19" s="153"/>
      <c r="GW19" s="153"/>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3"/>
      <c r="HV19" s="153"/>
      <c r="HW19" s="153"/>
      <c r="HX19" s="153"/>
      <c r="HY19" s="153"/>
      <c r="HZ19" s="153"/>
      <c r="IA19" s="153"/>
      <c r="IB19" s="153"/>
      <c r="IC19" s="153"/>
      <c r="ID19" s="153"/>
      <c r="IE19" s="153"/>
      <c r="IF19" s="153"/>
      <c r="IG19" s="153"/>
      <c r="IH19" s="153"/>
      <c r="II19" s="153"/>
      <c r="IJ19" s="153"/>
      <c r="IK19" s="153"/>
      <c r="IL19" s="153"/>
      <c r="IM19" s="153"/>
      <c r="IN19" s="153"/>
      <c r="IO19" s="153"/>
      <c r="IP19" s="153"/>
      <c r="IQ19" s="153"/>
      <c r="IR19" s="153"/>
      <c r="IS19" s="153"/>
      <c r="IT19" s="153"/>
      <c r="IU19" s="153"/>
      <c r="IV19" s="153"/>
      <c r="IW19" s="153"/>
      <c r="IX19" s="153"/>
      <c r="IY19" s="153"/>
      <c r="IZ19" s="153"/>
      <c r="JA19" s="153"/>
      <c r="JB19" s="153"/>
      <c r="JC19" s="153"/>
      <c r="JD19" s="153"/>
      <c r="JE19" s="153"/>
      <c r="JF19" s="153"/>
      <c r="JG19" s="153"/>
    </row>
    <row r="20" spans="1:267" s="146" customFormat="1" ht="48" customHeight="1">
      <c r="A20" s="448">
        <v>2</v>
      </c>
      <c r="B20" s="418" t="s">
        <v>313</v>
      </c>
      <c r="C20" s="418" t="s">
        <v>314</v>
      </c>
      <c r="D20" s="119" t="s">
        <v>315</v>
      </c>
      <c r="E20" s="450">
        <v>1</v>
      </c>
      <c r="F20" s="450">
        <v>0</v>
      </c>
      <c r="G20" s="453">
        <f>+F20/E20</f>
        <v>0</v>
      </c>
      <c r="H20" s="418"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Muy Baja - 1</v>
      </c>
      <c r="I20" s="143" t="s">
        <v>303</v>
      </c>
      <c r="J20" s="144" t="s">
        <v>304</v>
      </c>
      <c r="K20" s="143" t="str">
        <f>IFERROR(CONCATENATE(INDEX('8- Politicas de admiistracion '!$B$16:$F$53,MATCH('5-. Identificación de Riesgos'!J20,'8- Politicas de admiistracion '!$C$16:$C$54,0),1)," - ",L20),"")</f>
        <v>Moderado - 3</v>
      </c>
      <c r="L20" s="144">
        <f>IFERROR(VLOOKUP(INDEX('8- Politicas de admiistracion '!$B$16:$F$64,MATCH('5-. Identificación de Riesgos'!J20,'8- Politicas de admiistracion '!$C$16:$C$64,0),1),'8- Politicas de admiistracion '!$B$16:$F$64,5,FALSE),"")</f>
        <v>3</v>
      </c>
      <c r="M20" s="418" t="str">
        <f>IFERROR(CONCATENATE(INDEX('8- Politicas de admiistracion '!$B$16:$F$53,MATCH(ROUND(AVERAGE(L20:L29),0),'8- Politicas de admiistracion '!$F$16:$F$53,0),1)," - ",ROUND(AVERAGE(L20:L29),0)),"")</f>
        <v>Menor - 2</v>
      </c>
      <c r="N20" s="433" t="str">
        <f>IFERROR(CONCATENATE(VLOOKUP((LEFT(H20,LEN(H20)-4)&amp;LEFT(M20,LEN(M20)-4)),'9- Matriz de Calor '!$D$18:$E$42,2,0)," - ",RIGHT(H20,1)*RIGHT(M20,1)),"")</f>
        <v>Bajo - 2</v>
      </c>
      <c r="O20" s="430">
        <f>RIGHT(H20,1)*RIGHT(M20,1)</f>
        <v>2</v>
      </c>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c r="GT20" s="145"/>
      <c r="GU20" s="145"/>
      <c r="GV20" s="145"/>
      <c r="GW20" s="145"/>
      <c r="GX20" s="145"/>
      <c r="GY20" s="145"/>
      <c r="GZ20" s="145"/>
      <c r="HA20" s="145"/>
      <c r="HB20" s="145"/>
      <c r="HC20" s="145"/>
      <c r="HD20" s="145"/>
      <c r="HE20" s="145"/>
      <c r="HF20" s="145"/>
      <c r="HG20" s="145"/>
      <c r="HH20" s="145"/>
      <c r="HI20" s="145"/>
      <c r="HJ20" s="145"/>
      <c r="HK20" s="145"/>
      <c r="HL20" s="145"/>
      <c r="HM20" s="145"/>
      <c r="HN20" s="145"/>
      <c r="HO20" s="145"/>
      <c r="HP20" s="145"/>
      <c r="HQ20" s="145"/>
      <c r="HR20" s="145"/>
      <c r="HS20" s="145"/>
      <c r="HT20" s="145"/>
      <c r="HU20" s="145"/>
      <c r="HV20" s="145"/>
      <c r="HW20" s="145"/>
      <c r="HX20" s="145"/>
      <c r="HY20" s="145"/>
      <c r="HZ20" s="145"/>
      <c r="IA20" s="145"/>
      <c r="IB20" s="145"/>
      <c r="IC20" s="145"/>
      <c r="ID20" s="145"/>
      <c r="IE20" s="145"/>
      <c r="IF20" s="145"/>
      <c r="IG20" s="145"/>
      <c r="IH20" s="145"/>
      <c r="II20" s="145"/>
      <c r="IJ20" s="145"/>
      <c r="IK20" s="145"/>
      <c r="IL20" s="145"/>
      <c r="IM20" s="145"/>
      <c r="IN20" s="145"/>
      <c r="IO20" s="145"/>
      <c r="IP20" s="145"/>
      <c r="IQ20" s="145"/>
      <c r="IR20" s="145"/>
      <c r="IS20" s="145"/>
      <c r="IT20" s="145"/>
      <c r="IU20" s="145"/>
      <c r="IV20" s="145"/>
      <c r="IW20" s="145"/>
      <c r="IX20" s="145"/>
      <c r="IY20" s="145"/>
      <c r="IZ20" s="145"/>
      <c r="JA20" s="145"/>
      <c r="JB20" s="145"/>
      <c r="JC20" s="145"/>
      <c r="JD20" s="145"/>
      <c r="JE20" s="145"/>
      <c r="JF20" s="145"/>
      <c r="JG20" s="145"/>
    </row>
    <row r="21" spans="1:267" ht="48" customHeight="1">
      <c r="A21" s="449"/>
      <c r="B21" s="438"/>
      <c r="C21" s="419"/>
      <c r="D21" s="119" t="s">
        <v>316</v>
      </c>
      <c r="E21" s="451"/>
      <c r="F21" s="451"/>
      <c r="G21" s="454"/>
      <c r="H21" s="438"/>
      <c r="I21" s="163"/>
      <c r="J21" s="164"/>
      <c r="K21" s="119" t="str">
        <f>IFERROR(CONCATENATE(INDEX('8- Politicas de admiistracion '!$B$16:$F$53,MATCH('5-. Identificación de Riesgos'!J21,'8- Politicas de admiistracion '!$C$16:$C$54,0),1)," - ",L21),"")</f>
        <v/>
      </c>
      <c r="L21" s="147" t="str">
        <f>IFERROR(VLOOKUP(INDEX('8- Politicas de admiistracion '!$B$16:$F$64,MATCH('5-. Identificación de Riesgos'!J21,'8- Politicas de admiistracion '!$C$16:$C$64,0),1),'8- Politicas de admiistracion '!$B$16:$F$64,5,FALSE),"")</f>
        <v/>
      </c>
      <c r="M21" s="438"/>
      <c r="N21" s="439"/>
      <c r="O21" s="437"/>
    </row>
    <row r="22" spans="1:267" ht="40.15" customHeight="1">
      <c r="A22" s="449"/>
      <c r="B22" s="419"/>
      <c r="C22" s="419"/>
      <c r="D22" s="120" t="s">
        <v>317</v>
      </c>
      <c r="E22" s="452"/>
      <c r="F22" s="452"/>
      <c r="G22" s="455"/>
      <c r="H22" s="419"/>
      <c r="I22" s="119" t="s">
        <v>306</v>
      </c>
      <c r="J22" s="147" t="s">
        <v>307</v>
      </c>
      <c r="K22" s="119" t="str">
        <f>IFERROR(CONCATENATE(INDEX('8- Politicas de admiistracion '!$B$16:$F$53,MATCH('5-. Identificación de Riesgos'!J22,'8- Politicas de admiistracion '!$C$16:$C$54,0),1)," - ",L22),"")</f>
        <v>Leve - 1</v>
      </c>
      <c r="L22" s="147">
        <f>IFERROR(VLOOKUP(INDEX('8- Politicas de admiistracion '!$B$16:$F$64,MATCH('5-. Identificación de Riesgos'!J22,'8- Politicas de admiistracion '!$C$16:$C$64,0),1),'8- Politicas de admiistracion '!$B$16:$F$64,5,FALSE),"")</f>
        <v>1</v>
      </c>
      <c r="M22" s="419"/>
      <c r="N22" s="434"/>
      <c r="O22" s="431"/>
    </row>
    <row r="23" spans="1:267" ht="39" customHeight="1">
      <c r="A23" s="449"/>
      <c r="B23" s="419"/>
      <c r="C23" s="419"/>
      <c r="D23" s="119" t="s">
        <v>318</v>
      </c>
      <c r="E23" s="452"/>
      <c r="F23" s="452"/>
      <c r="G23" s="455"/>
      <c r="H23" s="419"/>
      <c r="I23" s="119"/>
      <c r="J23" s="147"/>
      <c r="K23" s="119" t="str">
        <f>IFERROR(CONCATENATE(INDEX('8- Politicas de admiistracion '!$B$16:$F$53,MATCH('5-. Identificación de Riesgos'!J23,'8- Politicas de admiistracion '!$C$16:$C$54,0),1)," - ",L23),"")</f>
        <v/>
      </c>
      <c r="L23" s="147" t="str">
        <f>IFERROR(VLOOKUP(INDEX('8- Politicas de admiistracion '!$B$16:$F$64,MATCH('5-. Identificación de Riesgos'!J23,'8- Politicas de admiistracion '!$C$16:$C$64,0),1),'8- Politicas de admiistracion '!$B$16:$F$64,5,FALSE),"")</f>
        <v/>
      </c>
      <c r="M23" s="419"/>
      <c r="N23" s="434"/>
      <c r="O23" s="431"/>
    </row>
    <row r="24" spans="1:267" ht="37.15" customHeight="1">
      <c r="A24" s="449"/>
      <c r="B24" s="419"/>
      <c r="C24" s="419"/>
      <c r="D24" s="148" t="s">
        <v>319</v>
      </c>
      <c r="E24" s="452"/>
      <c r="F24" s="452"/>
      <c r="G24" s="455"/>
      <c r="H24" s="419"/>
      <c r="I24" s="119"/>
      <c r="J24" s="147"/>
      <c r="K24" s="119" t="str">
        <f>IFERROR(CONCATENATE(INDEX('8- Politicas de admiistracion '!$B$16:$F$53,MATCH('5-. Identificación de Riesgos'!J24,'8- Politicas de admiistracion '!$C$16:$C$54,0),1)," - ",L24),"")</f>
        <v/>
      </c>
      <c r="L24" s="147" t="str">
        <f>IFERROR(VLOOKUP(INDEX('8- Politicas de admiistracion '!$B$16:$F$64,MATCH('5-. Identificación de Riesgos'!J24,'8- Politicas de admiistracion '!$C$16:$C$64,0),1),'8- Politicas de admiistracion '!$B$16:$F$64,5,FALSE),"")</f>
        <v/>
      </c>
      <c r="M24" s="419"/>
      <c r="N24" s="434"/>
      <c r="O24" s="431"/>
    </row>
    <row r="25" spans="1:267" ht="39" customHeight="1">
      <c r="A25" s="449"/>
      <c r="B25" s="419"/>
      <c r="C25" s="419"/>
      <c r="D25" s="120"/>
      <c r="E25" s="452"/>
      <c r="F25" s="452"/>
      <c r="G25" s="455"/>
      <c r="H25" s="419"/>
      <c r="I25" s="119"/>
      <c r="J25" s="147"/>
      <c r="K25" s="119" t="str">
        <f>IFERROR(CONCATENATE(INDEX('8- Politicas de admiistracion '!$B$16:$F$53,MATCH('5-. Identificación de Riesgos'!J25,'8- Politicas de admiistracion '!$C$16:$C$54,0),1)," - ",L25),"")</f>
        <v/>
      </c>
      <c r="L25" s="147" t="str">
        <f>IFERROR(VLOOKUP(INDEX('8- Politicas de admiistracion '!$B$16:$F$64,MATCH('5-. Identificación de Riesgos'!J25,'8- Politicas de admiistracion '!$C$16:$C$64,0),1),'8- Politicas de admiistracion '!$B$16:$F$64,5,FALSE),"")</f>
        <v/>
      </c>
      <c r="M25" s="419"/>
      <c r="N25" s="434"/>
      <c r="O25" s="431"/>
    </row>
    <row r="26" spans="1:267" ht="15" customHeight="1">
      <c r="A26" s="449"/>
      <c r="B26" s="419"/>
      <c r="C26" s="419"/>
      <c r="D26" s="161"/>
      <c r="E26" s="452"/>
      <c r="F26" s="452"/>
      <c r="G26" s="455"/>
      <c r="H26" s="419"/>
      <c r="I26" s="119"/>
      <c r="J26" s="147"/>
      <c r="K26" s="119" t="str">
        <f>IFERROR(CONCATENATE(INDEX('8- Politicas de admiistracion '!$B$16:$F$53,MATCH('5-. Identificación de Riesgos'!J26,'8- Politicas de admiistracion '!$C$16:$C$54,0),1)," - ",L26),"")</f>
        <v/>
      </c>
      <c r="L26" s="150" t="str">
        <f>IFERROR(VLOOKUP(INDEX('8- Politicas de admiistracion '!$B$16:$F$64,MATCH('5-. Identificación de Riesgos'!J26,'8- Politicas de admiistracion '!$C$16:$C$64,0),1),'8- Politicas de admiistracion '!$B$16:$F$64,5,FALSE),"")</f>
        <v/>
      </c>
      <c r="M26" s="419"/>
      <c r="N26" s="434"/>
      <c r="O26" s="431"/>
    </row>
    <row r="27" spans="1:267" ht="15" customHeight="1">
      <c r="A27" s="449"/>
      <c r="B27" s="419"/>
      <c r="C27" s="419"/>
      <c r="D27" s="149"/>
      <c r="E27" s="452"/>
      <c r="F27" s="452"/>
      <c r="G27" s="455"/>
      <c r="H27" s="419"/>
      <c r="I27" s="121"/>
      <c r="J27" s="150"/>
      <c r="K27" s="119" t="str">
        <f>IFERROR(CONCATENATE(INDEX('8- Politicas de admiistracion '!$B$16:$F$53,MATCH('5-. Identificación de Riesgos'!J27,'8- Politicas de admiistracion '!$C$16:$C$54,0),1)," - ",L27),"")</f>
        <v/>
      </c>
      <c r="L27" s="150" t="str">
        <f>IFERROR(VLOOKUP(INDEX('8- Politicas de admiistracion '!$B$16:$F$64,MATCH('5-. Identificación de Riesgos'!J27,'8- Politicas de admiistracion '!$C$16:$C$64,0),1),'8- Politicas de admiistracion '!$B$16:$F$64,5,FALSE),"")</f>
        <v/>
      </c>
      <c r="M27" s="419"/>
      <c r="N27" s="434"/>
      <c r="O27" s="431"/>
    </row>
    <row r="28" spans="1:267" ht="26.45" customHeight="1">
      <c r="A28" s="449"/>
      <c r="B28" s="419"/>
      <c r="C28" s="419"/>
      <c r="D28" s="126"/>
      <c r="E28" s="452"/>
      <c r="F28" s="452"/>
      <c r="G28" s="455"/>
      <c r="H28" s="419"/>
      <c r="I28" s="121"/>
      <c r="J28" s="150"/>
      <c r="K28" s="119" t="str">
        <f>IFERROR(CONCATENATE(INDEX('8- Politicas de admiistracion '!$B$16:$F$53,MATCH('5-. Identificación de Riesgos'!J28,'8- Politicas de admiistracion '!$C$16:$C$54,0),1)," - ",L28),"")</f>
        <v/>
      </c>
      <c r="L28" s="150" t="str">
        <f>IFERROR(VLOOKUP(INDEX('8- Politicas de admiistracion '!$B$16:$F$64,MATCH('5-. Identificación de Riesgos'!J28,'8- Politicas de admiistracion '!$C$16:$C$64,0),1),'8- Politicas de admiistracion '!$B$16:$F$64,5,FALSE),"")</f>
        <v/>
      </c>
      <c r="M28" s="419"/>
      <c r="N28" s="434"/>
      <c r="O28" s="431"/>
    </row>
    <row r="29" spans="1:267" ht="15" customHeight="1" thickBot="1">
      <c r="A29" s="449"/>
      <c r="B29" s="419"/>
      <c r="C29" s="420"/>
      <c r="D29" s="23"/>
      <c r="E29" s="452"/>
      <c r="F29" s="452"/>
      <c r="G29" s="455"/>
      <c r="H29" s="419"/>
      <c r="I29" s="121"/>
      <c r="J29" s="150"/>
      <c r="K29" s="119" t="str">
        <f>IFERROR(CONCATENATE(INDEX('8- Politicas de admiistracion '!$B$16:$F$53,MATCH('5-. Identificación de Riesgos'!J29,'8- Politicas de admiistracion '!$C$16:$C$54,0),1)," - ",L29),"")</f>
        <v/>
      </c>
      <c r="L29" s="150" t="str">
        <f>IFERROR(VLOOKUP(INDEX('8- Politicas de admiistracion '!$B$16:$F$64,MATCH('5-. Identificación de Riesgos'!J29,'8- Politicas de admiistracion '!$C$16:$C$64,0),1),'8- Politicas de admiistracion '!$B$16:$F$64,5,FALSE),"")</f>
        <v/>
      </c>
      <c r="M29" s="419"/>
      <c r="N29" s="434"/>
      <c r="O29" s="431"/>
    </row>
    <row r="30" spans="1:267" ht="57" customHeight="1" thickBot="1">
      <c r="A30" s="421">
        <v>3</v>
      </c>
      <c r="B30" s="456" t="s">
        <v>320</v>
      </c>
      <c r="C30" s="459" t="s">
        <v>321</v>
      </c>
      <c r="D30" s="155" t="s">
        <v>322</v>
      </c>
      <c r="E30" s="418">
        <v>365</v>
      </c>
      <c r="F30" s="418">
        <v>0</v>
      </c>
      <c r="G30" s="453">
        <f t="shared" ref="G30" si="0">+F30/E30</f>
        <v>0</v>
      </c>
      <c r="H30" s="418" t="str">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Muy Baja - 1</v>
      </c>
      <c r="I30" s="143" t="s">
        <v>303</v>
      </c>
      <c r="J30" s="144" t="s">
        <v>304</v>
      </c>
      <c r="K30" s="143" t="str">
        <f>IFERROR(CONCATENATE(INDEX('8- Politicas de admiistracion '!$B$16:$F$53,MATCH('5-. Identificación de Riesgos'!J30,'8- Politicas de admiistracion '!$C$16:$C$54,0),1)," - ",L30),"")</f>
        <v>Moderado - 3</v>
      </c>
      <c r="L30" s="144">
        <f>IFERROR(VLOOKUP(INDEX('8- Politicas de admiistracion '!$B$16:$F$64,MATCH('5-. Identificación de Riesgos'!J30,'8- Politicas de admiistracion '!$C$16:$C$64,0),1),'8- Politicas de admiistracion '!$B$16:$F$64,5,FALSE),"")</f>
        <v>3</v>
      </c>
      <c r="M30" s="418" t="str">
        <f>IFERROR(CONCATENATE(INDEX('8- Politicas de admiistracion '!$B$16:$F$53,MATCH(ROUND(AVERAGE(L30:L39),0),'8- Politicas de admiistracion '!$F$16:$F$53,0),1)," - ",ROUND(AVERAGE(L30:L39),0)),"")</f>
        <v>Menor - 2</v>
      </c>
      <c r="N30" s="433" t="str">
        <f>IFERROR(CONCATENATE(VLOOKUP((LEFT(H30,LEN(H30)-4)&amp;LEFT(M30,LEN(M30)-4)),'9- Matriz de Calor '!$D$18:$E$42,2,0)," - ",RIGHT(H30,1)*RIGHT(M30,1)),"")</f>
        <v>Bajo - 2</v>
      </c>
      <c r="O30" s="431">
        <f>RIGHT(H30,1)*RIGHT(M30,1)</f>
        <v>2</v>
      </c>
    </row>
    <row r="31" spans="1:267" ht="30" customHeight="1" thickBot="1">
      <c r="A31" s="422"/>
      <c r="B31" s="457"/>
      <c r="C31" s="422"/>
      <c r="D31" s="162" t="s">
        <v>323</v>
      </c>
      <c r="E31" s="419"/>
      <c r="F31" s="419"/>
      <c r="G31" s="455"/>
      <c r="H31" s="419"/>
      <c r="I31" s="119" t="s">
        <v>306</v>
      </c>
      <c r="J31" s="147" t="s">
        <v>307</v>
      </c>
      <c r="K31" s="143" t="str">
        <f>IFERROR(CONCATENATE(INDEX('8- Politicas de admiistracion '!$B$16:$F$53,MATCH('5-. Identificación de Riesgos'!J31,'8- Politicas de admiistracion '!$C$16:$C$54,0),1)," - ",L31),"")</f>
        <v>Leve - 1</v>
      </c>
      <c r="L31" s="147">
        <f>IFERROR(VLOOKUP(INDEX('8- Politicas de admiistracion '!$B$16:$F$64,MATCH('5-. Identificación de Riesgos'!J31,'8- Politicas de admiistracion '!$C$16:$C$64,0),1),'8- Politicas de admiistracion '!$B$16:$F$64,5,FALSE),"")</f>
        <v>1</v>
      </c>
      <c r="M31" s="419"/>
      <c r="N31" s="434"/>
      <c r="O31" s="431"/>
    </row>
    <row r="32" spans="1:267" ht="30.6" customHeight="1" thickBot="1">
      <c r="A32" s="422"/>
      <c r="B32" s="457"/>
      <c r="C32" s="422"/>
      <c r="D32" s="156" t="s">
        <v>324</v>
      </c>
      <c r="E32" s="419"/>
      <c r="F32" s="419"/>
      <c r="G32" s="455"/>
      <c r="H32" s="419"/>
      <c r="I32" s="119"/>
      <c r="J32" s="147"/>
      <c r="K32" s="143" t="str">
        <f>IFERROR(CONCATENATE(INDEX('8- Politicas de admiistracion '!$B$16:$F$53,MATCH('5-. Identificación de Riesgos'!J32,'8- Politicas de admiistracion '!$C$16:$C$54,0),1)," - ",L32),"")</f>
        <v/>
      </c>
      <c r="L32" s="147" t="str">
        <f>IFERROR(VLOOKUP(INDEX('8- Politicas de admiistracion '!$B$16:$F$64,MATCH('5-. Identificación de Riesgos'!J32,'8- Politicas de admiistracion '!$C$16:$C$64,0),1),'8- Politicas de admiistracion '!$B$16:$F$64,5,FALSE),"")</f>
        <v/>
      </c>
      <c r="M32" s="419"/>
      <c r="N32" s="434"/>
      <c r="O32" s="431"/>
    </row>
    <row r="33" spans="1:22" ht="33" customHeight="1">
      <c r="A33" s="422"/>
      <c r="B33" s="457"/>
      <c r="C33" s="422"/>
      <c r="D33" s="156"/>
      <c r="E33" s="419"/>
      <c r="F33" s="419"/>
      <c r="G33" s="455"/>
      <c r="H33" s="419"/>
      <c r="I33" s="119"/>
      <c r="J33" s="147"/>
      <c r="K33" s="143" t="str">
        <f>IFERROR(CONCATENATE(INDEX('8- Politicas de admiistracion '!$B$16:$F$53,MATCH('5-. Identificación de Riesgos'!J33,'8- Politicas de admiistracion '!$C$16:$C$54,0),1)," - ",L33),"")</f>
        <v/>
      </c>
      <c r="L33" s="147" t="str">
        <f>IFERROR(VLOOKUP(INDEX('8- Politicas de admiistracion '!$B$16:$F$64,MATCH('5-. Identificación de Riesgos'!J33,'8- Politicas de admiistracion '!$C$16:$C$64,0),1),'8- Politicas de admiistracion '!$B$16:$F$64,5,FALSE),"")</f>
        <v/>
      </c>
      <c r="M33" s="419"/>
      <c r="N33" s="434"/>
      <c r="O33" s="431"/>
    </row>
    <row r="34" spans="1:22" ht="15" customHeight="1">
      <c r="A34" s="422"/>
      <c r="B34" s="457"/>
      <c r="C34" s="422"/>
      <c r="D34" s="157"/>
      <c r="E34" s="419"/>
      <c r="F34" s="419"/>
      <c r="G34" s="455"/>
      <c r="H34" s="419"/>
      <c r="I34" s="119"/>
      <c r="J34" s="147"/>
      <c r="K34" s="119" t="str">
        <f>IFERROR(CONCATENATE(INDEX('8- Politicas de admiistracion '!$B$16:$F$53,MATCH('5-. Identificación de Riesgos'!J34,'8- Politicas de admiistracion '!$C$16:$C$54,0),1)," - ",L34),"")</f>
        <v/>
      </c>
      <c r="L34" s="147" t="str">
        <f>IFERROR(VLOOKUP(INDEX('8- Politicas de admiistracion '!$B$16:$F$64,MATCH('5-. Identificación de Riesgos'!J34,'8- Politicas de admiistracion '!$C$16:$C$64,0),1),'8- Politicas de admiistracion '!$B$16:$F$64,5,FALSE),"")</f>
        <v/>
      </c>
      <c r="M34" s="419"/>
      <c r="N34" s="434"/>
      <c r="O34" s="431"/>
    </row>
    <row r="35" spans="1:22" ht="15" customHeight="1">
      <c r="A35" s="422"/>
      <c r="B35" s="457"/>
      <c r="C35" s="422"/>
      <c r="D35" s="158"/>
      <c r="E35" s="419"/>
      <c r="F35" s="419"/>
      <c r="G35" s="455"/>
      <c r="H35" s="419"/>
      <c r="I35" s="119"/>
      <c r="J35" s="147"/>
      <c r="K35" s="119"/>
      <c r="L35" s="147" t="str">
        <f>IFERROR(VLOOKUP(INDEX('8- Politicas de admiistracion '!$B$16:$F$64,MATCH('5-. Identificación de Riesgos'!J35,'8- Politicas de admiistracion '!$C$16:$C$64,0),1),'8- Politicas de admiistracion '!$B$16:$F$64,5,FALSE),"")</f>
        <v/>
      </c>
      <c r="M35" s="419"/>
      <c r="N35" s="434"/>
      <c r="O35" s="431"/>
    </row>
    <row r="36" spans="1:22" ht="15" customHeight="1">
      <c r="A36" s="422"/>
      <c r="B36" s="457"/>
      <c r="C36" s="422"/>
      <c r="D36" s="156"/>
      <c r="E36" s="419"/>
      <c r="F36" s="419"/>
      <c r="G36" s="455"/>
      <c r="H36" s="419"/>
      <c r="I36" s="119"/>
      <c r="J36" s="147"/>
      <c r="K36" s="119" t="str">
        <f>IFERROR(CONCATENATE(INDEX('8- Politicas de admiistracion '!$B$16:$F$53,MATCH('5-. Identificación de Riesgos'!J36,'8- Politicas de admiistracion '!$C$16:$C$54,0),1)," - ",L36),"")</f>
        <v/>
      </c>
      <c r="L36" s="150" t="str">
        <f>IFERROR(VLOOKUP(INDEX('8- Politicas de admiistracion '!$B$16:$F$64,MATCH('5-. Identificación de Riesgos'!J36,'8- Politicas de admiistracion '!$C$16:$C$64,0),1),'8- Politicas de admiistracion '!$B$16:$F$64,5,FALSE),"")</f>
        <v/>
      </c>
      <c r="M36" s="419"/>
      <c r="N36" s="434"/>
      <c r="O36" s="431"/>
    </row>
    <row r="37" spans="1:22" ht="15" customHeight="1">
      <c r="A37" s="422"/>
      <c r="B37" s="457"/>
      <c r="C37" s="422"/>
      <c r="D37" s="156"/>
      <c r="E37" s="419"/>
      <c r="F37" s="419"/>
      <c r="G37" s="455"/>
      <c r="H37" s="419"/>
      <c r="I37" s="119"/>
      <c r="J37" s="147"/>
      <c r="K37" s="119" t="str">
        <f>IFERROR(CONCATENATE(INDEX('8- Politicas de admiistracion '!$B$16:$F$53,MATCH('5-. Identificación de Riesgos'!J37,'8- Politicas de admiistracion '!$C$16:$C$54,0),1)," - ",L37),"")</f>
        <v/>
      </c>
      <c r="L37" s="150" t="str">
        <f>IFERROR(VLOOKUP(INDEX('8- Politicas de admiistracion '!$B$16:$F$64,MATCH('5-. Identificación de Riesgos'!J37,'8- Politicas de admiistracion '!$C$16:$C$64,0),1),'8- Politicas de admiistracion '!$B$16:$F$64,5,FALSE),"")</f>
        <v/>
      </c>
      <c r="M37" s="419"/>
      <c r="N37" s="434"/>
      <c r="O37" s="431"/>
    </row>
    <row r="38" spans="1:22" ht="32.25" customHeight="1">
      <c r="A38" s="422"/>
      <c r="B38" s="457"/>
      <c r="C38" s="422"/>
      <c r="D38" s="156"/>
      <c r="E38" s="419"/>
      <c r="F38" s="419"/>
      <c r="G38" s="455"/>
      <c r="H38" s="419"/>
      <c r="I38" s="119"/>
      <c r="J38" s="147"/>
      <c r="K38" s="119" t="str">
        <f>IFERROR(CONCATENATE(INDEX('8- Politicas de admiistracion '!$B$16:$F$53,MATCH('5-. Identificación de Riesgos'!J38,'8- Politicas de admiistracion '!$C$16:$C$54,0),1)," - ",L38),"")</f>
        <v/>
      </c>
      <c r="L38" s="150" t="str">
        <f>IFERROR(VLOOKUP(INDEX('8- Politicas de admiistracion '!$B$16:$F$64,MATCH('5-. Identificación de Riesgos'!J38,'8- Politicas de admiistracion '!$C$16:$C$64,0),1),'8- Politicas de admiistracion '!$B$16:$F$64,5,FALSE),"")</f>
        <v/>
      </c>
      <c r="M38" s="419"/>
      <c r="N38" s="434"/>
      <c r="O38" s="431"/>
    </row>
    <row r="39" spans="1:22" ht="15" customHeight="1">
      <c r="A39" s="423"/>
      <c r="B39" s="458"/>
      <c r="C39" s="423"/>
      <c r="D39" s="159"/>
      <c r="E39" s="420"/>
      <c r="F39" s="420"/>
      <c r="G39" s="460"/>
      <c r="H39" s="420"/>
      <c r="I39" s="152"/>
      <c r="J39" s="160"/>
      <c r="K39" s="119" t="str">
        <f>IFERROR(CONCATENATE(INDEX('8- Politicas de admiistracion '!$B$16:$F$53,MATCH('5-. Identificación de Riesgos'!J39,'8- Politicas de admiistracion '!$C$16:$C$54,0),1)," - ",L39),"")</f>
        <v/>
      </c>
      <c r="L39" s="150" t="str">
        <f>IFERROR(VLOOKUP(INDEX('8- Politicas de admiistracion '!$B$16:$F$64,MATCH('5-. Identificación de Riesgos'!J39,'8- Politicas de admiistracion '!$C$16:$C$64,0),1),'8- Politicas de admiistracion '!$B$16:$F$64,5,FALSE),"")</f>
        <v/>
      </c>
      <c r="M39" s="420"/>
      <c r="N39" s="435"/>
      <c r="O39" s="431"/>
    </row>
    <row r="40" spans="1:22" ht="60">
      <c r="A40" s="421">
        <v>4</v>
      </c>
      <c r="B40" s="424" t="s">
        <v>325</v>
      </c>
      <c r="C40" s="425" t="s">
        <v>326</v>
      </c>
      <c r="D40" s="307" t="s">
        <v>327</v>
      </c>
      <c r="E40" s="426">
        <v>365</v>
      </c>
      <c r="F40" s="428">
        <v>0</v>
      </c>
      <c r="G40" s="415">
        <f t="shared" ref="G40" si="1">+F40/E40</f>
        <v>0</v>
      </c>
      <c r="H40" s="418" t="str">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Muy Baja - 1</v>
      </c>
      <c r="I40" s="295" t="s">
        <v>303</v>
      </c>
      <c r="J40" s="308" t="s">
        <v>328</v>
      </c>
      <c r="K40" s="119" t="str">
        <f>IFERROR(CONCATENATE(INDEX('8- Politicas de admiistracion '!$B$16:$F$53,MATCH('5-. Identificación de Riesgos'!J40,'8- Politicas de admiistracion '!$C$16:$C$54,0),1)," - ",L40),"")</f>
        <v>Mayor - 4</v>
      </c>
      <c r="L40" s="150">
        <f>IFERROR(VLOOKUP(INDEX('8- Politicas de admiistracion '!$B$16:$F$64,MATCH('5-. Identificación de Riesgos'!J40,'8- Politicas de admiistracion '!$C$16:$C$64,0),1),'8- Politicas de admiistracion '!$B$16:$F$64,5,FALSE),"")</f>
        <v>4</v>
      </c>
      <c r="M40" s="418" t="str">
        <f>IFERROR(CONCATENATE(INDEX('8- Politicas de admiistracion '!$B$16:$F$53,MATCH(ROUND(AVERAGE(L40:L49),0),'8- Politicas de admiistracion '!$F$16:$F$53,0),1)," - ",ROUND(AVERAGE(L40:L49),0)),"")</f>
        <v>Mayor - 4</v>
      </c>
      <c r="N40" s="433" t="str">
        <f>IFERROR(CONCATENATE(VLOOKUP((LEFT(H40,LEN(H40)-4)&amp;LEFT(M40,LEN(M40)-4)),'9- Matriz de Calor '!$D$18:$E$42,2,0)," - ",RIGHT(H40,1)*RIGHT(M40,1)),"")</f>
        <v>Alto  - 4</v>
      </c>
      <c r="O40" s="431">
        <f>RIGHT(H40,1)*RIGHT(M40,1)</f>
        <v>4</v>
      </c>
      <c r="Q40" s="414" t="s">
        <v>329</v>
      </c>
      <c r="R40" s="414"/>
      <c r="S40" s="414"/>
      <c r="T40" s="414"/>
      <c r="U40" s="414"/>
      <c r="V40" s="414"/>
    </row>
    <row r="41" spans="1:22" ht="34.5" customHeight="1">
      <c r="A41" s="422"/>
      <c r="B41" s="424"/>
      <c r="C41" s="425"/>
      <c r="D41" s="307" t="s">
        <v>330</v>
      </c>
      <c r="E41" s="426"/>
      <c r="F41" s="428"/>
      <c r="G41" s="416"/>
      <c r="H41" s="419"/>
      <c r="I41" s="152"/>
      <c r="J41" s="160"/>
      <c r="K41" s="119" t="str">
        <f>IFERROR(CONCATENATE(INDEX('8- Politicas de admiistracion '!$B$16:$F$53,MATCH('5-. Identificación de Riesgos'!J41,'8- Politicas de admiistracion '!$C$16:$C$54,0),1)," - ",L41),"")</f>
        <v/>
      </c>
      <c r="L41" s="150" t="str">
        <f>IFERROR(VLOOKUP(INDEX('8- Politicas de admiistracion '!$B$16:$F$64,MATCH('5-. Identificación de Riesgos'!J41,'8- Politicas de admiistracion '!$C$16:$C$64,0),1),'8- Politicas de admiistracion '!$B$16:$F$64,5,FALSE),"")</f>
        <v/>
      </c>
      <c r="M41" s="419"/>
      <c r="N41" s="434"/>
      <c r="O41" s="431"/>
      <c r="Q41" s="414"/>
      <c r="R41" s="414"/>
      <c r="S41" s="414"/>
      <c r="T41" s="414"/>
      <c r="U41" s="414"/>
      <c r="V41" s="414"/>
    </row>
    <row r="42" spans="1:22" ht="38.25" customHeight="1">
      <c r="A42" s="422"/>
      <c r="B42" s="424"/>
      <c r="C42" s="425"/>
      <c r="D42" s="307" t="s">
        <v>331</v>
      </c>
      <c r="E42" s="426"/>
      <c r="F42" s="428"/>
      <c r="G42" s="416"/>
      <c r="H42" s="419"/>
      <c r="I42" s="152"/>
      <c r="J42" s="160"/>
      <c r="K42" s="119" t="str">
        <f>IFERROR(CONCATENATE(INDEX('8- Politicas de admiistracion '!$B$16:$F$53,MATCH('5-. Identificación de Riesgos'!J42,'8- Politicas de admiistracion '!$C$16:$C$54,0),1)," - ",L42),"")</f>
        <v/>
      </c>
      <c r="L42" s="150" t="str">
        <f>IFERROR(VLOOKUP(INDEX('8- Politicas de admiistracion '!$B$16:$F$64,MATCH('5-. Identificación de Riesgos'!J42,'8- Politicas de admiistracion '!$C$16:$C$64,0),1),'8- Politicas de admiistracion '!$B$16:$F$64,5,FALSE),"")</f>
        <v/>
      </c>
      <c r="M42" s="419"/>
      <c r="N42" s="434"/>
      <c r="O42" s="431"/>
      <c r="Q42" s="414"/>
      <c r="R42" s="414"/>
      <c r="S42" s="414"/>
      <c r="T42" s="414"/>
      <c r="U42" s="414"/>
      <c r="V42" s="414"/>
    </row>
    <row r="43" spans="1:22" ht="36.75" customHeight="1">
      <c r="A43" s="422"/>
      <c r="B43" s="424"/>
      <c r="C43" s="425"/>
      <c r="D43" s="307" t="s">
        <v>332</v>
      </c>
      <c r="E43" s="426"/>
      <c r="F43" s="428"/>
      <c r="G43" s="416"/>
      <c r="H43" s="419"/>
      <c r="I43" s="152"/>
      <c r="J43" s="160"/>
      <c r="K43" s="119" t="str">
        <f>IFERROR(CONCATENATE(INDEX('8- Politicas de admiistracion '!$B$16:$F$53,MATCH('5-. Identificación de Riesgos'!J43,'8- Politicas de admiistracion '!$C$16:$C$54,0),1)," - ",L43),"")</f>
        <v/>
      </c>
      <c r="L43" s="150" t="str">
        <f>IFERROR(VLOOKUP(INDEX('8- Politicas de admiistracion '!$B$16:$F$64,MATCH('5-. Identificación de Riesgos'!J43,'8- Politicas de admiistracion '!$C$16:$C$64,0),1),'8- Politicas de admiistracion '!$B$16:$F$64,5,FALSE),"")</f>
        <v/>
      </c>
      <c r="M43" s="419"/>
      <c r="N43" s="434"/>
      <c r="O43" s="431"/>
      <c r="Q43" s="414"/>
      <c r="R43" s="414"/>
      <c r="S43" s="414"/>
      <c r="T43" s="414"/>
      <c r="U43" s="414"/>
      <c r="V43" s="414"/>
    </row>
    <row r="44" spans="1:22" ht="36" customHeight="1">
      <c r="A44" s="422"/>
      <c r="B44" s="424"/>
      <c r="C44" s="425"/>
      <c r="D44" s="307" t="s">
        <v>333</v>
      </c>
      <c r="E44" s="426"/>
      <c r="F44" s="428"/>
      <c r="G44" s="416"/>
      <c r="H44" s="419"/>
      <c r="I44" s="152"/>
      <c r="J44" s="160"/>
      <c r="K44" s="119" t="str">
        <f>IFERROR(CONCATENATE(INDEX('8- Politicas de admiistracion '!$B$16:$F$53,MATCH('5-. Identificación de Riesgos'!J44,'8- Politicas de admiistracion '!$C$16:$C$54,0),1)," - ",L44),"")</f>
        <v/>
      </c>
      <c r="L44" s="150" t="str">
        <f>IFERROR(VLOOKUP(INDEX('8- Politicas de admiistracion '!$B$16:$F$64,MATCH('5-. Identificación de Riesgos'!J44,'8- Politicas de admiistracion '!$C$16:$C$64,0),1),'8- Politicas de admiistracion '!$B$16:$F$64,5,FALSE),"")</f>
        <v/>
      </c>
      <c r="M44" s="419"/>
      <c r="N44" s="434"/>
      <c r="O44" s="431"/>
      <c r="Q44" s="414"/>
      <c r="R44" s="414"/>
      <c r="S44" s="414"/>
      <c r="T44" s="414"/>
      <c r="U44" s="414"/>
      <c r="V44" s="414"/>
    </row>
    <row r="45" spans="1:22" ht="15" customHeight="1">
      <c r="A45" s="422"/>
      <c r="B45" s="424"/>
      <c r="C45" s="425"/>
      <c r="D45" s="307"/>
      <c r="E45" s="426"/>
      <c r="F45" s="428"/>
      <c r="G45" s="416"/>
      <c r="H45" s="419"/>
      <c r="I45" s="152"/>
      <c r="J45" s="160"/>
      <c r="K45" s="119" t="str">
        <f>IFERROR(CONCATENATE(INDEX('8- Politicas de admiistracion '!$B$16:$F$53,MATCH('5-. Identificación de Riesgos'!J45,'8- Politicas de admiistracion '!$C$16:$C$54,0),1)," - ",L45),"")</f>
        <v/>
      </c>
      <c r="L45" s="150" t="str">
        <f>IFERROR(VLOOKUP(INDEX('8- Politicas de admiistracion '!$B$16:$F$64,MATCH('5-. Identificación de Riesgos'!J45,'8- Politicas de admiistracion '!$C$16:$C$64,0),1),'8- Politicas de admiistracion '!$B$16:$F$64,5,FALSE),"")</f>
        <v/>
      </c>
      <c r="M45" s="419"/>
      <c r="N45" s="434"/>
      <c r="O45" s="431"/>
      <c r="Q45" s="414"/>
      <c r="R45" s="414"/>
      <c r="S45" s="414"/>
      <c r="T45" s="414"/>
      <c r="U45" s="414"/>
      <c r="V45" s="414"/>
    </row>
    <row r="46" spans="1:22" ht="15" customHeight="1">
      <c r="A46" s="422"/>
      <c r="B46" s="424"/>
      <c r="C46" s="425"/>
      <c r="D46" s="307"/>
      <c r="E46" s="426"/>
      <c r="F46" s="428"/>
      <c r="G46" s="416"/>
      <c r="H46" s="419"/>
      <c r="I46" s="152"/>
      <c r="J46" s="160"/>
      <c r="K46" s="119" t="str">
        <f>IFERROR(CONCATENATE(INDEX('8- Politicas de admiistracion '!$B$16:$F$53,MATCH('5-. Identificación de Riesgos'!J46,'8- Politicas de admiistracion '!$C$16:$C$54,0),1)," - ",L46),"")</f>
        <v/>
      </c>
      <c r="L46" s="150" t="str">
        <f>IFERROR(VLOOKUP(INDEX('8- Politicas de admiistracion '!$B$16:$F$64,MATCH('5-. Identificación de Riesgos'!J46,'8- Politicas de admiistracion '!$C$16:$C$64,0),1),'8- Politicas de admiistracion '!$B$16:$F$64,5,FALSE),"")</f>
        <v/>
      </c>
      <c r="M46" s="419"/>
      <c r="N46" s="434"/>
      <c r="O46" s="431"/>
      <c r="Q46" s="414"/>
      <c r="R46" s="414"/>
      <c r="S46" s="414"/>
      <c r="T46" s="414"/>
      <c r="U46" s="414"/>
      <c r="V46" s="414"/>
    </row>
    <row r="47" spans="1:22" ht="15" customHeight="1">
      <c r="A47" s="422"/>
      <c r="B47" s="424"/>
      <c r="C47" s="425"/>
      <c r="D47" s="307"/>
      <c r="E47" s="426"/>
      <c r="F47" s="428"/>
      <c r="G47" s="416"/>
      <c r="H47" s="419"/>
      <c r="I47" s="152"/>
      <c r="J47" s="160"/>
      <c r="K47" s="119" t="str">
        <f>IFERROR(CONCATENATE(INDEX('8- Politicas de admiistracion '!$B$16:$F$53,MATCH('5-. Identificación de Riesgos'!J47,'8- Politicas de admiistracion '!$C$16:$C$54,0),1)," - ",L47),"")</f>
        <v/>
      </c>
      <c r="L47" s="150" t="str">
        <f>IFERROR(VLOOKUP(INDEX('8- Politicas de admiistracion '!$B$16:$F$64,MATCH('5-. Identificación de Riesgos'!J47,'8- Politicas de admiistracion '!$C$16:$C$64,0),1),'8- Politicas de admiistracion '!$B$16:$F$64,5,FALSE),"")</f>
        <v/>
      </c>
      <c r="M47" s="419"/>
      <c r="N47" s="434"/>
      <c r="O47" s="431"/>
      <c r="Q47" s="414"/>
      <c r="R47" s="414"/>
      <c r="S47" s="414"/>
      <c r="T47" s="414"/>
      <c r="U47" s="414"/>
      <c r="V47" s="414"/>
    </row>
    <row r="48" spans="1:22" ht="15" customHeight="1">
      <c r="A48" s="422"/>
      <c r="B48" s="424"/>
      <c r="C48" s="425"/>
      <c r="D48" s="307"/>
      <c r="E48" s="426"/>
      <c r="F48" s="428"/>
      <c r="G48" s="416"/>
      <c r="H48" s="419"/>
      <c r="I48" s="152"/>
      <c r="J48" s="160"/>
      <c r="K48" s="119" t="str">
        <f>IFERROR(CONCATENATE(INDEX('8- Politicas de admiistracion '!$B$16:$F$53,MATCH('5-. Identificación de Riesgos'!J48,'8- Politicas de admiistracion '!$C$16:$C$54,0),1)," - ",L48),"")</f>
        <v/>
      </c>
      <c r="L48" s="150" t="str">
        <f>IFERROR(VLOOKUP(INDEX('8- Politicas de admiistracion '!$B$16:$F$64,MATCH('5-. Identificación de Riesgos'!J48,'8- Politicas de admiistracion '!$C$16:$C$64,0),1),'8- Politicas de admiistracion '!$B$16:$F$64,5,FALSE),"")</f>
        <v/>
      </c>
      <c r="M48" s="419"/>
      <c r="N48" s="434"/>
      <c r="O48" s="431"/>
      <c r="Q48" s="414"/>
      <c r="R48" s="414"/>
      <c r="S48" s="414"/>
      <c r="T48" s="414"/>
      <c r="U48" s="414"/>
      <c r="V48" s="414"/>
    </row>
    <row r="49" spans="1:267" ht="15" customHeight="1">
      <c r="A49" s="423"/>
      <c r="B49" s="424"/>
      <c r="C49" s="425"/>
      <c r="D49" s="307"/>
      <c r="E49" s="427"/>
      <c r="F49" s="429"/>
      <c r="G49" s="417"/>
      <c r="H49" s="420"/>
      <c r="I49" s="152"/>
      <c r="J49" s="160"/>
      <c r="K49" s="119" t="str">
        <f>IFERROR(CONCATENATE(INDEX('8- Politicas de admiistracion '!$B$16:$F$53,MATCH('5-. Identificación de Riesgos'!J49,'8- Politicas de admiistracion '!$C$16:$C$54,0),1)," - ",L49),"")</f>
        <v/>
      </c>
      <c r="L49" s="150" t="str">
        <f>IFERROR(VLOOKUP(INDEX('8- Politicas de admiistracion '!$B$16:$F$64,MATCH('5-. Identificación de Riesgos'!J49,'8- Politicas de admiistracion '!$C$16:$C$64,0),1),'8- Politicas de admiistracion '!$B$16:$F$64,5,FALSE),"")</f>
        <v/>
      </c>
      <c r="M49" s="420"/>
      <c r="N49" s="435"/>
      <c r="O49" s="431"/>
      <c r="Q49" s="414"/>
      <c r="R49" s="414"/>
      <c r="S49" s="414"/>
      <c r="T49" s="414"/>
      <c r="U49" s="414"/>
      <c r="V49" s="414"/>
    </row>
    <row r="50" spans="1:267" s="22" customFormat="1" ht="60.75" customHeight="1">
      <c r="A50" s="440">
        <v>5</v>
      </c>
      <c r="B50" s="436" t="s">
        <v>334</v>
      </c>
      <c r="C50" s="436" t="s">
        <v>335</v>
      </c>
      <c r="D50" s="241" t="s">
        <v>336</v>
      </c>
      <c r="E50" s="443">
        <v>1</v>
      </c>
      <c r="F50" s="442">
        <v>0</v>
      </c>
      <c r="G50" s="445">
        <f>F50/E50</f>
        <v>0</v>
      </c>
      <c r="H50" s="418" t="str">
        <f>CONCATENATE(IF(G50&lt;='8-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 - ",VLOOKUP(IF(G50&lt;='8-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valida"))))),'8- Politicas de admiistracion '!$B$6:$F$10,5,FALSE))</f>
        <v>Muy Baja - 1</v>
      </c>
      <c r="I50" s="143" t="s">
        <v>303</v>
      </c>
      <c r="J50" s="144" t="s">
        <v>304</v>
      </c>
      <c r="K50" s="119" t="str">
        <f>IFERROR(CONCATENATE(INDEX('8- Politicas de admiistracion '!$B$16:$F$53,MATCH('5-. Identificación de Riesgos'!J50,'8- Politicas de admiistracion '!$C$16:$C$54,0),1)," - ",L50),"")</f>
        <v>Moderado - 3</v>
      </c>
      <c r="L50" s="144">
        <f>IFERROR(VLOOKUP(INDEX('8- Politicas de admiistracion '!$B$16:$F$64,MATCH('5-. Identificación de Riesgos'!J50,'8- Politicas de admiistracion '!$C$16:$C$64,0),1),'8- Politicas de admiistracion '!$B$16:$F$64,5,FALSE),"")</f>
        <v>3</v>
      </c>
      <c r="M50" s="418" t="str">
        <f>IFERROR(CONCATENATE(INDEX('8- Politicas de admiistracion '!$B$16:$F$53,MATCH(ROUND(AVERAGE(L50:L59),0),'8- Politicas de admiistracion '!$F$16:$F$53,0),1)," - ",ROUND(AVERAGE(L50:L59),0)),"")</f>
        <v>Menor - 2</v>
      </c>
      <c r="N50" s="433" t="str">
        <f>IFERROR(CONCATENATE(VLOOKUP((LEFT(H50,LEN(H50)-4)&amp;LEFT(M50,LEN(M50)-4)),'9- Matriz de Calor '!$D$18:$E$42,2,0)," - ",RIGHT(H50,1)*RIGHT(M50,1)),"")</f>
        <v>Bajo - 2</v>
      </c>
      <c r="O50" s="436">
        <f>RIGHT(H50,1)*RIGHT(M50,1)</f>
        <v>2</v>
      </c>
      <c r="P50" s="18"/>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row>
    <row r="51" spans="1:267" s="22" customFormat="1" ht="30">
      <c r="A51" s="441"/>
      <c r="B51" s="436"/>
      <c r="C51" s="436"/>
      <c r="D51" s="241" t="s">
        <v>337</v>
      </c>
      <c r="E51" s="444"/>
      <c r="F51" s="442"/>
      <c r="G51" s="446"/>
      <c r="H51" s="419"/>
      <c r="I51" s="119" t="s">
        <v>306</v>
      </c>
      <c r="J51" s="147" t="s">
        <v>307</v>
      </c>
      <c r="K51" s="119" t="str">
        <f>IFERROR(CONCATENATE(INDEX('8- Politicas de admiistracion '!$B$16:$F$53,MATCH('5-. Identificación de Riesgos'!J51,'8- Politicas de admiistracion '!$C$16:$C$54,0),1)," - ",L51),"")</f>
        <v>Leve - 1</v>
      </c>
      <c r="L51" s="147">
        <f>IFERROR(VLOOKUP(INDEX('8- Politicas de admiistracion '!$B$16:$F$64,MATCH('5-. Identificación de Riesgos'!J51,'8- Politicas de admiistracion '!$C$16:$C$64,0),1),'8- Politicas de admiistracion '!$B$16:$F$64,5,FALSE),"")</f>
        <v>1</v>
      </c>
      <c r="M51" s="419"/>
      <c r="N51" s="434"/>
      <c r="O51" s="436"/>
      <c r="P51" s="18"/>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row>
    <row r="52" spans="1:267" s="22" customFormat="1" ht="30" customHeight="1">
      <c r="A52" s="441"/>
      <c r="B52" s="436"/>
      <c r="C52" s="436"/>
      <c r="D52" s="242" t="s">
        <v>338</v>
      </c>
      <c r="E52" s="444"/>
      <c r="F52" s="442"/>
      <c r="G52" s="446"/>
      <c r="H52" s="419"/>
      <c r="I52" s="119"/>
      <c r="J52" s="147"/>
      <c r="K52" s="119" t="str">
        <f>IFERROR(CONCATENATE(INDEX('8- Politicas de admiistracion '!$B$16:$F$53,MATCH('5-. Identificación de Riesgos'!J52,'8- Politicas de admiistracion '!$C$16:$C$54,0),1)," - ",L52),"")</f>
        <v/>
      </c>
      <c r="L52" s="147" t="str">
        <f>IFERROR(VLOOKUP(INDEX('8- Politicas de admiistracion '!$B$16:$F$64,MATCH('5-. Identificación de Riesgos'!J52,'8- Politicas de admiistracion '!$C$16:$C$64,0),1),'8- Politicas de admiistracion '!$B$16:$F$64,5,FALSE),"")</f>
        <v/>
      </c>
      <c r="M52" s="419"/>
      <c r="N52" s="434"/>
      <c r="O52" s="436"/>
      <c r="P52" s="18"/>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row>
    <row r="53" spans="1:267" s="22" customFormat="1" ht="45">
      <c r="A53" s="441"/>
      <c r="B53" s="436"/>
      <c r="C53" s="436"/>
      <c r="D53" s="242" t="s">
        <v>339</v>
      </c>
      <c r="E53" s="444"/>
      <c r="F53" s="442"/>
      <c r="G53" s="446"/>
      <c r="H53" s="419"/>
      <c r="I53" s="119"/>
      <c r="J53" s="147"/>
      <c r="K53" s="119" t="str">
        <f>IFERROR(CONCATENATE(INDEX('8- Politicas de admiistracion '!$B$16:$F$53,MATCH('5-. Identificación de Riesgos'!J53,'8- Politicas de admiistracion '!$C$16:$C$54,0),1)," - ",L53),"")</f>
        <v/>
      </c>
      <c r="L53" s="147" t="str">
        <f>IFERROR(VLOOKUP(INDEX('8- Politicas de admiistracion '!$B$16:$F$64,MATCH('5-. Identificación de Riesgos'!J53,'8- Politicas de admiistracion '!$C$16:$C$64,0),1),'8- Politicas de admiistracion '!$B$16:$F$64,5,FALSE),"")</f>
        <v/>
      </c>
      <c r="M53" s="419"/>
      <c r="N53" s="434"/>
      <c r="O53" s="436"/>
      <c r="P53" s="18"/>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row>
    <row r="54" spans="1:267" s="22" customFormat="1" ht="72" customHeight="1">
      <c r="A54" s="441"/>
      <c r="B54" s="436"/>
      <c r="C54" s="436"/>
      <c r="D54" s="242"/>
      <c r="E54" s="444"/>
      <c r="F54" s="442"/>
      <c r="G54" s="446"/>
      <c r="H54" s="419"/>
      <c r="I54" s="119"/>
      <c r="J54" s="147"/>
      <c r="K54" s="119" t="str">
        <f>IFERROR(CONCATENATE(INDEX('8- Politicas de admiistracion '!$B$16:$F$53,MATCH('5-. Identificación de Riesgos'!J54,'8- Politicas de admiistracion '!$C$16:$C$54,0),1)," - ",L54),"")</f>
        <v/>
      </c>
      <c r="L54" s="147" t="str">
        <f>IFERROR(VLOOKUP(INDEX('8- Politicas de admiistracion '!$B$16:$F$64,MATCH('5-. Identificación de Riesgos'!J54,'8- Politicas de admiistracion '!$C$16:$C$64,0),1),'8- Politicas de admiistracion '!$B$16:$F$64,5,FALSE),"")</f>
        <v/>
      </c>
      <c r="M54" s="419"/>
      <c r="N54" s="434"/>
      <c r="O54" s="436"/>
      <c r="P54" s="18"/>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row>
    <row r="55" spans="1:267" s="22" customFormat="1" ht="16.5">
      <c r="A55" s="441"/>
      <c r="B55" s="436"/>
      <c r="C55" s="436"/>
      <c r="D55" s="242"/>
      <c r="E55" s="444"/>
      <c r="F55" s="442"/>
      <c r="G55" s="446"/>
      <c r="H55" s="419"/>
      <c r="I55" s="119"/>
      <c r="J55" s="147"/>
      <c r="K55" s="119" t="str">
        <f>IFERROR(CONCATENATE(INDEX('8- Politicas de admiistracion '!$B$16:$F$53,MATCH('5-. Identificación de Riesgos'!J55,'8- Politicas de admiistracion '!$C$16:$C$54,0),1)," - ",L55),"")</f>
        <v/>
      </c>
      <c r="L55" s="147" t="str">
        <f>IFERROR(VLOOKUP(INDEX('8- Politicas de admiistracion '!$B$16:$F$64,MATCH('5-. Identificación de Riesgos'!J55,'8- Politicas de admiistracion '!$C$16:$C$64,0),1),'8- Politicas de admiistracion '!$B$16:$F$64,5,FALSE),"")</f>
        <v/>
      </c>
      <c r="M55" s="419"/>
      <c r="N55" s="434"/>
      <c r="O55" s="436"/>
      <c r="P55" s="18"/>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row>
    <row r="56" spans="1:267" s="22" customFormat="1" ht="30" customHeight="1">
      <c r="A56" s="441"/>
      <c r="B56" s="436"/>
      <c r="C56" s="436"/>
      <c r="D56" s="242"/>
      <c r="E56" s="444"/>
      <c r="F56" s="442"/>
      <c r="G56" s="446"/>
      <c r="H56" s="419"/>
      <c r="I56" s="119"/>
      <c r="J56" s="147"/>
      <c r="K56" s="119" t="str">
        <f>IFERROR(CONCATENATE(INDEX('8- Politicas de admiistracion '!$B$16:$F$53,MATCH('5-. Identificación de Riesgos'!J56,'8- Politicas de admiistracion '!$C$16:$C$54,0),1)," - ",L56),"")</f>
        <v/>
      </c>
      <c r="L56" s="150" t="str">
        <f>IFERROR(VLOOKUP(INDEX('8- Politicas de admiistracion '!$B$16:$F$64,MATCH('5-. Identificación de Riesgos'!J56,'8- Politicas de admiistracion '!$C$16:$C$64,0),1),'8- Politicas de admiistracion '!$B$16:$F$64,5,FALSE),"")</f>
        <v/>
      </c>
      <c r="M56" s="419"/>
      <c r="N56" s="434"/>
      <c r="O56" s="436"/>
      <c r="P56" s="18"/>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row>
    <row r="57" spans="1:267" s="22" customFormat="1" ht="16.5">
      <c r="A57" s="441"/>
      <c r="B57" s="436"/>
      <c r="C57" s="436"/>
      <c r="D57" s="242"/>
      <c r="E57" s="444"/>
      <c r="F57" s="442"/>
      <c r="G57" s="446"/>
      <c r="H57" s="419"/>
      <c r="I57" s="119"/>
      <c r="J57" s="147"/>
      <c r="K57" s="119" t="str">
        <f>IFERROR(CONCATENATE(INDEX('8- Politicas de admiistracion '!$B$16:$F$53,MATCH('5-. Identificación de Riesgos'!J57,'8- Politicas de admiistracion '!$C$16:$C$54,0),1)," - ",L57),"")</f>
        <v/>
      </c>
      <c r="L57" s="150" t="str">
        <f>IFERROR(VLOOKUP(INDEX('8- Politicas de admiistracion '!$B$16:$F$64,MATCH('5-. Identificación de Riesgos'!J57,'8- Politicas de admiistracion '!$C$16:$C$64,0),1),'8- Politicas de admiistracion '!$B$16:$F$64,5,FALSE),"")</f>
        <v/>
      </c>
      <c r="M57" s="419"/>
      <c r="N57" s="434"/>
      <c r="O57" s="436"/>
      <c r="P57" s="18"/>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row>
    <row r="58" spans="1:267" s="22" customFormat="1" ht="48" customHeight="1">
      <c r="A58" s="441"/>
      <c r="B58" s="436"/>
      <c r="C58" s="436"/>
      <c r="D58" s="242"/>
      <c r="E58" s="444"/>
      <c r="F58" s="442"/>
      <c r="G58" s="446"/>
      <c r="H58" s="419"/>
      <c r="I58" s="119"/>
      <c r="J58" s="147"/>
      <c r="K58" s="119" t="str">
        <f>IFERROR(CONCATENATE(INDEX('8- Politicas de admiistracion '!$B$16:$F$53,MATCH('5-. Identificación de Riesgos'!J58,'8- Politicas de admiistracion '!$C$16:$C$54,0),1)," - ",L58),"")</f>
        <v/>
      </c>
      <c r="L58" s="150" t="str">
        <f>IFERROR(VLOOKUP(INDEX('8- Politicas de admiistracion '!$B$16:$F$64,MATCH('5-. Identificación de Riesgos'!J58,'8- Politicas de admiistracion '!$C$16:$C$64,0),1),'8- Politicas de admiistracion '!$B$16:$F$64,5,FALSE),"")</f>
        <v/>
      </c>
      <c r="M58" s="419"/>
      <c r="N58" s="434"/>
      <c r="O58" s="436"/>
      <c r="P58" s="18"/>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row>
    <row r="59" spans="1:267" s="22" customFormat="1" ht="36.75" customHeight="1">
      <c r="A59" s="441"/>
      <c r="B59" s="436"/>
      <c r="C59" s="436"/>
      <c r="D59" s="242"/>
      <c r="E59" s="444"/>
      <c r="F59" s="443"/>
      <c r="G59" s="447"/>
      <c r="H59" s="420"/>
      <c r="I59" s="152"/>
      <c r="J59" s="160"/>
      <c r="K59" s="119" t="str">
        <f>IFERROR(CONCATENATE(INDEX('8- Politicas de admiistracion '!$B$16:$F$53,MATCH('5-. Identificación de Riesgos'!J59,'8- Politicas de admiistracion '!$C$16:$C$54,0),1)," - ",L59),"")</f>
        <v/>
      </c>
      <c r="L59" s="150" t="str">
        <f>IFERROR(VLOOKUP(INDEX('8- Politicas de admiistracion '!$B$16:$F$64,MATCH('5-. Identificación de Riesgos'!J59,'8- Politicas de admiistracion '!$C$16:$C$64,0),1),'8- Politicas de admiistracion '!$B$16:$F$64,5,FALSE),"")</f>
        <v/>
      </c>
      <c r="M59" s="420"/>
      <c r="N59" s="435"/>
      <c r="O59" s="436"/>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row>
  </sheetData>
  <mergeCells count="73">
    <mergeCell ref="A1:C2"/>
    <mergeCell ref="A4:C4"/>
    <mergeCell ref="A8:A9"/>
    <mergeCell ref="B8:B9"/>
    <mergeCell ref="E8:E9"/>
    <mergeCell ref="D4:O4"/>
    <mergeCell ref="O8:O9"/>
    <mergeCell ref="N8:N9"/>
    <mergeCell ref="N7:O7"/>
    <mergeCell ref="K8:K9"/>
    <mergeCell ref="M8:M9"/>
    <mergeCell ref="I7:M7"/>
    <mergeCell ref="F8:F9"/>
    <mergeCell ref="A5:C5"/>
    <mergeCell ref="L8:L9"/>
    <mergeCell ref="D5:N5"/>
    <mergeCell ref="A10:A19"/>
    <mergeCell ref="A6:C6"/>
    <mergeCell ref="I8:I9"/>
    <mergeCell ref="G8:G9"/>
    <mergeCell ref="H8:H9"/>
    <mergeCell ref="E7:H7"/>
    <mergeCell ref="D7:D9"/>
    <mergeCell ref="B10:B19"/>
    <mergeCell ref="C10:C19"/>
    <mergeCell ref="E10:E19"/>
    <mergeCell ref="F10:F19"/>
    <mergeCell ref="G10:G19"/>
    <mergeCell ref="H10:H19"/>
    <mergeCell ref="A20:A29"/>
    <mergeCell ref="C20:C29"/>
    <mergeCell ref="B20:B29"/>
    <mergeCell ref="F30:F39"/>
    <mergeCell ref="H20:H29"/>
    <mergeCell ref="E20:E29"/>
    <mergeCell ref="F20:F29"/>
    <mergeCell ref="G20:G29"/>
    <mergeCell ref="B30:B39"/>
    <mergeCell ref="C30:C39"/>
    <mergeCell ref="A30:A39"/>
    <mergeCell ref="E30:E39"/>
    <mergeCell ref="G30:G39"/>
    <mergeCell ref="H30:H39"/>
    <mergeCell ref="B50:B59"/>
    <mergeCell ref="A50:A59"/>
    <mergeCell ref="F50:F59"/>
    <mergeCell ref="H50:H59"/>
    <mergeCell ref="C50:C59"/>
    <mergeCell ref="E50:E59"/>
    <mergeCell ref="G50:G59"/>
    <mergeCell ref="O10:O19"/>
    <mergeCell ref="N50:N59"/>
    <mergeCell ref="O50:O59"/>
    <mergeCell ref="M50:M59"/>
    <mergeCell ref="O20:O29"/>
    <mergeCell ref="O30:O39"/>
    <mergeCell ref="N30:N39"/>
    <mergeCell ref="M20:M29"/>
    <mergeCell ref="M10:M19"/>
    <mergeCell ref="N10:N19"/>
    <mergeCell ref="N20:N29"/>
    <mergeCell ref="N40:N49"/>
    <mergeCell ref="O40:O49"/>
    <mergeCell ref="Q40:V49"/>
    <mergeCell ref="G40:G49"/>
    <mergeCell ref="M30:M39"/>
    <mergeCell ref="A40:A49"/>
    <mergeCell ref="B40:B49"/>
    <mergeCell ref="C40:C49"/>
    <mergeCell ref="E40:E49"/>
    <mergeCell ref="F40:F49"/>
    <mergeCell ref="H40:H49"/>
    <mergeCell ref="M40:M49"/>
  </mergeCells>
  <conditionalFormatting sqref="H10">
    <cfRule type="containsText" dxfId="491" priority="122" operator="containsText" text="Muy Baja">
      <formula>NOT(ISERROR(SEARCH("Muy Baja",H10)))</formula>
    </cfRule>
    <cfRule type="containsText" dxfId="490" priority="123" operator="containsText" text="Baja">
      <formula>NOT(ISERROR(SEARCH("Baja",H10)))</formula>
    </cfRule>
    <cfRule type="containsText" dxfId="489" priority="124" operator="containsText" text="Muy Alta">
      <formula>NOT(ISERROR(SEARCH("Muy Alta",H10)))</formula>
    </cfRule>
    <cfRule type="containsText" dxfId="488" priority="126" operator="containsText" text="Alta">
      <formula>NOT(ISERROR(SEARCH("Alta",H10)))</formula>
    </cfRule>
    <cfRule type="containsText" dxfId="487" priority="127" operator="containsText" text="Media">
      <formula>NOT(ISERROR(SEARCH("Media",H10)))</formula>
    </cfRule>
    <cfRule type="containsText" dxfId="486" priority="128" operator="containsText" text="Media">
      <formula>NOT(ISERROR(SEARCH("Media",H10)))</formula>
    </cfRule>
    <cfRule type="containsText" dxfId="485" priority="129" operator="containsText" text="Media">
      <formula>NOT(ISERROR(SEARCH("Media",H10)))</formula>
    </cfRule>
    <cfRule type="containsText" dxfId="484" priority="130" operator="containsText" text="Muy Baja">
      <formula>NOT(ISERROR(SEARCH("Muy Baja",H10)))</formula>
    </cfRule>
    <cfRule type="containsText" dxfId="483" priority="131" operator="containsText" text="Baja">
      <formula>NOT(ISERROR(SEARCH("Baja",H10)))</formula>
    </cfRule>
    <cfRule type="containsText" dxfId="482" priority="132" operator="containsText" text="Muy Baja">
      <formula>NOT(ISERROR(SEARCH("Muy Baja",H10)))</formula>
    </cfRule>
    <cfRule type="containsText" dxfId="481" priority="133" operator="containsText" text="Muy Baja">
      <formula>NOT(ISERROR(SEARCH("Muy Baja",H10)))</formula>
    </cfRule>
    <cfRule type="containsText" dxfId="480" priority="134" operator="containsText" text="Muy Baja">
      <formula>NOT(ISERROR(SEARCH("Muy Baja",H10)))</formula>
    </cfRule>
    <cfRule type="containsText" dxfId="479" priority="135" operator="containsText" text="Muy Baja'Tabla probabilidad'!">
      <formula>NOT(ISERROR(SEARCH("Muy Baja'Tabla probabilidad'!",H10)))</formula>
    </cfRule>
    <cfRule type="containsText" dxfId="478" priority="136" operator="containsText" text="Muy bajo">
      <formula>NOT(ISERROR(SEARCH("Muy bajo",H10)))</formula>
    </cfRule>
    <cfRule type="containsText" dxfId="477" priority="137" operator="containsText" text="Alta">
      <formula>NOT(ISERROR(SEARCH("Alta",H10)))</formula>
    </cfRule>
    <cfRule type="containsText" dxfId="476" priority="138" operator="containsText" text="Media">
      <formula>NOT(ISERROR(SEARCH("Media",H10)))</formula>
    </cfRule>
    <cfRule type="containsText" dxfId="475" priority="139" operator="containsText" text="Baja">
      <formula>NOT(ISERROR(SEARCH("Baja",H10)))</formula>
    </cfRule>
    <cfRule type="containsText" dxfId="474" priority="140" operator="containsText" text="Muy baja">
      <formula>NOT(ISERROR(SEARCH("Muy baja",H10)))</formula>
    </cfRule>
    <cfRule type="cellIs" dxfId="473" priority="143" operator="between">
      <formula>1</formula>
      <formula>2</formula>
    </cfRule>
    <cfRule type="cellIs" dxfId="472" priority="144" operator="between">
      <formula>0</formula>
      <formula>2</formula>
    </cfRule>
  </conditionalFormatting>
  <conditionalFormatting sqref="H20:H21 H30 H40">
    <cfRule type="containsText" dxfId="471" priority="772" operator="containsText" text="Muy Baja">
      <formula>NOT(ISERROR(SEARCH("Muy Baja",H20)))</formula>
    </cfRule>
    <cfRule type="containsText" dxfId="470" priority="773" operator="containsText" text="Baja">
      <formula>NOT(ISERROR(SEARCH("Baja",H20)))</formula>
    </cfRule>
    <cfRule type="containsText" dxfId="469" priority="774" operator="containsText" text="Muy Alta">
      <formula>NOT(ISERROR(SEARCH("Muy Alta",H20)))</formula>
    </cfRule>
    <cfRule type="containsText" dxfId="468" priority="776" operator="containsText" text="Alta">
      <formula>NOT(ISERROR(SEARCH("Alta",H20)))</formula>
    </cfRule>
    <cfRule type="containsText" dxfId="467" priority="777" operator="containsText" text="Media">
      <formula>NOT(ISERROR(SEARCH("Media",H20)))</formula>
    </cfRule>
    <cfRule type="containsText" dxfId="466" priority="778" operator="containsText" text="Media">
      <formula>NOT(ISERROR(SEARCH("Media",H20)))</formula>
    </cfRule>
    <cfRule type="containsText" dxfId="465" priority="779" operator="containsText" text="Media">
      <formula>NOT(ISERROR(SEARCH("Media",H20)))</formula>
    </cfRule>
    <cfRule type="containsText" dxfId="464" priority="780" operator="containsText" text="Muy Baja">
      <formula>NOT(ISERROR(SEARCH("Muy Baja",H20)))</formula>
    </cfRule>
    <cfRule type="containsText" dxfId="463" priority="781" operator="containsText" text="Baja">
      <formula>NOT(ISERROR(SEARCH("Baja",H20)))</formula>
    </cfRule>
    <cfRule type="containsText" dxfId="462" priority="782" operator="containsText" text="Muy Baja">
      <formula>NOT(ISERROR(SEARCH("Muy Baja",H20)))</formula>
    </cfRule>
    <cfRule type="containsText" dxfId="461" priority="783" operator="containsText" text="Muy Baja">
      <formula>NOT(ISERROR(SEARCH("Muy Baja",H20)))</formula>
    </cfRule>
    <cfRule type="containsText" dxfId="460" priority="784" operator="containsText" text="Muy Baja">
      <formula>NOT(ISERROR(SEARCH("Muy Baja",H20)))</formula>
    </cfRule>
    <cfRule type="containsText" dxfId="459" priority="785" operator="containsText" text="Muy Baja'Tabla probabilidad'!">
      <formula>NOT(ISERROR(SEARCH("Muy Baja'Tabla probabilidad'!",H20)))</formula>
    </cfRule>
    <cfRule type="containsText" dxfId="458" priority="786" operator="containsText" text="Muy bajo">
      <formula>NOT(ISERROR(SEARCH("Muy bajo",H20)))</formula>
    </cfRule>
    <cfRule type="containsText" dxfId="457" priority="787" operator="containsText" text="Alta">
      <formula>NOT(ISERROR(SEARCH("Alta",H20)))</formula>
    </cfRule>
    <cfRule type="containsText" dxfId="456" priority="788" operator="containsText" text="Media">
      <formula>NOT(ISERROR(SEARCH("Media",H20)))</formula>
    </cfRule>
    <cfRule type="containsText" dxfId="455" priority="789" operator="containsText" text="Baja">
      <formula>NOT(ISERROR(SEARCH("Baja",H20)))</formula>
    </cfRule>
    <cfRule type="containsText" dxfId="454" priority="790" operator="containsText" text="Muy baja">
      <formula>NOT(ISERROR(SEARCH("Muy baja",H20)))</formula>
    </cfRule>
    <cfRule type="cellIs" dxfId="453" priority="793" operator="between">
      <formula>1</formula>
      <formula>2</formula>
    </cfRule>
    <cfRule type="cellIs" dxfId="452" priority="794" operator="between">
      <formula>0</formula>
      <formula>2</formula>
    </cfRule>
  </conditionalFormatting>
  <conditionalFormatting sqref="H50">
    <cfRule type="containsText" dxfId="451" priority="67" operator="containsText" text="Muy Baja">
      <formula>NOT(ISERROR(SEARCH("Muy Baja",H50)))</formula>
    </cfRule>
    <cfRule type="containsText" dxfId="450" priority="68" operator="containsText" text="Baja">
      <formula>NOT(ISERROR(SEARCH("Baja",H50)))</formula>
    </cfRule>
    <cfRule type="containsText" dxfId="449" priority="69" operator="containsText" text="Muy Alta">
      <formula>NOT(ISERROR(SEARCH("Muy Alta",H50)))</formula>
    </cfRule>
    <cfRule type="containsText" dxfId="448" priority="70" operator="containsText" text="Alta">
      <formula>NOT(ISERROR(SEARCH("Alta",H50)))</formula>
    </cfRule>
    <cfRule type="containsText" dxfId="447" priority="71" operator="containsText" text="Media">
      <formula>NOT(ISERROR(SEARCH("Media",H50)))</formula>
    </cfRule>
    <cfRule type="containsText" dxfId="446" priority="72" operator="containsText" text="Media">
      <formula>NOT(ISERROR(SEARCH("Media",H50)))</formula>
    </cfRule>
    <cfRule type="containsText" dxfId="445" priority="73" operator="containsText" text="Media">
      <formula>NOT(ISERROR(SEARCH("Media",H50)))</formula>
    </cfRule>
    <cfRule type="containsText" dxfId="444" priority="74" operator="containsText" text="Muy Baja">
      <formula>NOT(ISERROR(SEARCH("Muy Baja",H50)))</formula>
    </cfRule>
    <cfRule type="containsText" dxfId="443" priority="75" operator="containsText" text="Baja">
      <formula>NOT(ISERROR(SEARCH("Baja",H50)))</formula>
    </cfRule>
    <cfRule type="containsText" dxfId="442" priority="76" operator="containsText" text="Muy Baja">
      <formula>NOT(ISERROR(SEARCH("Muy Baja",H50)))</formula>
    </cfRule>
    <cfRule type="containsText" dxfId="441" priority="77" operator="containsText" text="Muy Baja">
      <formula>NOT(ISERROR(SEARCH("Muy Baja",H50)))</formula>
    </cfRule>
    <cfRule type="containsText" dxfId="440" priority="78" operator="containsText" text="Muy Baja">
      <formula>NOT(ISERROR(SEARCH("Muy Baja",H50)))</formula>
    </cfRule>
    <cfRule type="containsText" dxfId="439" priority="79" operator="containsText" text="Muy Baja'Tabla probabilidad'!">
      <formula>NOT(ISERROR(SEARCH("Muy Baja'Tabla probabilidad'!",H50)))</formula>
    </cfRule>
    <cfRule type="containsText" dxfId="438" priority="80" operator="containsText" text="Muy bajo">
      <formula>NOT(ISERROR(SEARCH("Muy bajo",H50)))</formula>
    </cfRule>
    <cfRule type="containsText" dxfId="437" priority="81" operator="containsText" text="Alta">
      <formula>NOT(ISERROR(SEARCH("Alta",H50)))</formula>
    </cfRule>
    <cfRule type="containsText" dxfId="436" priority="82" operator="containsText" text="Media">
      <formula>NOT(ISERROR(SEARCH("Media",H50)))</formula>
    </cfRule>
    <cfRule type="containsText" dxfId="435" priority="83" operator="containsText" text="Baja">
      <formula>NOT(ISERROR(SEARCH("Baja",H50)))</formula>
    </cfRule>
    <cfRule type="containsText" dxfId="434" priority="84" operator="containsText" text="Muy baja">
      <formula>NOT(ISERROR(SEARCH("Muy baja",H50)))</formula>
    </cfRule>
    <cfRule type="cellIs" dxfId="433" priority="87" operator="between">
      <formula>1</formula>
      <formula>2</formula>
    </cfRule>
    <cfRule type="cellIs" dxfId="432" priority="88" operator="between">
      <formula>0</formula>
      <formula>2</formula>
    </cfRule>
  </conditionalFormatting>
  <conditionalFormatting sqref="K36:K59">
    <cfRule type="containsText" dxfId="431" priority="27" operator="containsText" text="Catastrófico">
      <formula>NOT(ISERROR(SEARCH("Catastrófico",K36)))</formula>
    </cfRule>
    <cfRule type="containsText" dxfId="430" priority="28" operator="containsText" text="Mayor">
      <formula>NOT(ISERROR(SEARCH("Mayor",K36)))</formula>
    </cfRule>
    <cfRule type="containsText" dxfId="429" priority="29" operator="containsText" text="Alta">
      <formula>NOT(ISERROR(SEARCH("Alta",K36)))</formula>
    </cfRule>
    <cfRule type="containsText" dxfId="428" priority="30" operator="containsText" text="Moderado">
      <formula>NOT(ISERROR(SEARCH("Moderado",K36)))</formula>
    </cfRule>
    <cfRule type="containsText" dxfId="427" priority="31" operator="containsText" text="Menor">
      <formula>NOT(ISERROR(SEARCH("Menor",K36)))</formula>
    </cfRule>
    <cfRule type="containsText" dxfId="426" priority="32" operator="containsText" text="Leve">
      <formula>NOT(ISERROR(SEARCH("Leve",K36)))</formula>
    </cfRule>
  </conditionalFormatting>
  <conditionalFormatting sqref="M10 K10:K34 M20:M21 M30 M40">
    <cfRule type="containsText" dxfId="425" priority="766" operator="containsText" text="Catastrófico">
      <formula>NOT(ISERROR(SEARCH("Catastrófico",K10)))</formula>
    </cfRule>
    <cfRule type="containsText" dxfId="424" priority="767" operator="containsText" text="Mayor">
      <formula>NOT(ISERROR(SEARCH("Mayor",K10)))</formula>
    </cfRule>
    <cfRule type="containsText" dxfId="423" priority="768" operator="containsText" text="Alta">
      <formula>NOT(ISERROR(SEARCH("Alta",K10)))</formula>
    </cfRule>
    <cfRule type="containsText" dxfId="422" priority="769" operator="containsText" text="Moderado">
      <formula>NOT(ISERROR(SEARCH("Moderado",K10)))</formula>
    </cfRule>
    <cfRule type="containsText" dxfId="421" priority="770" operator="containsText" text="Menor">
      <formula>NOT(ISERROR(SEARCH("Menor",K10)))</formula>
    </cfRule>
    <cfRule type="containsText" dxfId="420" priority="771" operator="containsText" text="Leve">
      <formula>NOT(ISERROR(SEARCH("Leve",K10)))</formula>
    </cfRule>
  </conditionalFormatting>
  <conditionalFormatting sqref="M50">
    <cfRule type="containsText" dxfId="419" priority="17" operator="containsText" text="Catastrófico">
      <formula>NOT(ISERROR(SEARCH("Catastrófico",M50)))</formula>
    </cfRule>
    <cfRule type="containsText" dxfId="418" priority="18" operator="containsText" text="Mayor">
      <formula>NOT(ISERROR(SEARCH("Mayor",M50)))</formula>
    </cfRule>
    <cfRule type="containsText" dxfId="417" priority="19" operator="containsText" text="Alta">
      <formula>NOT(ISERROR(SEARCH("Alta",M50)))</formula>
    </cfRule>
    <cfRule type="containsText" dxfId="416" priority="20" operator="containsText" text="Moderado">
      <formula>NOT(ISERROR(SEARCH("Moderado",M50)))</formula>
    </cfRule>
    <cfRule type="containsText" dxfId="415" priority="21" operator="containsText" text="Menor">
      <formula>NOT(ISERROR(SEARCH("Menor",M50)))</formula>
    </cfRule>
    <cfRule type="containsText" dxfId="414" priority="22" operator="containsText" text="Leve">
      <formula>NOT(ISERROR(SEARCH("Leve",M50)))</formula>
    </cfRule>
  </conditionalFormatting>
  <conditionalFormatting sqref="N8:O8">
    <cfRule type="containsText" dxfId="413" priority="748" operator="containsText" text="3- Moderado">
      <formula>NOT(ISERROR(SEARCH("3- Moderado",N8)))</formula>
    </cfRule>
    <cfRule type="containsText" dxfId="412" priority="749" operator="containsText" text="6- Moderado">
      <formula>NOT(ISERROR(SEARCH("6- Moderado",N8)))</formula>
    </cfRule>
    <cfRule type="containsText" dxfId="411" priority="750" operator="containsText" text="4- Moderado">
      <formula>NOT(ISERROR(SEARCH("4- Moderado",N8)))</formula>
    </cfRule>
    <cfRule type="containsText" dxfId="410" priority="751" operator="containsText" text="3- Bajo">
      <formula>NOT(ISERROR(SEARCH("3- Bajo",N8)))</formula>
    </cfRule>
    <cfRule type="containsText" dxfId="409" priority="752" operator="containsText" text="4- Bajo">
      <formula>NOT(ISERROR(SEARCH("4- Bajo",N8)))</formula>
    </cfRule>
    <cfRule type="containsText" dxfId="408" priority="753" operator="containsText" text="1- Bajo">
      <formula>NOT(ISERROR(SEARCH("1- Bajo",N8)))</formula>
    </cfRule>
  </conditionalFormatting>
  <conditionalFormatting sqref="N10:O10">
    <cfRule type="containsText" dxfId="407" priority="145" operator="containsText" text="Extremo">
      <formula>NOT(ISERROR(SEARCH("Extremo",N10)))</formula>
    </cfRule>
    <cfRule type="containsText" dxfId="406" priority="146" operator="containsText" text="Alto">
      <formula>NOT(ISERROR(SEARCH("Alto",N10)))</formula>
    </cfRule>
    <cfRule type="containsText" dxfId="405" priority="147" operator="containsText" text="Bajo">
      <formula>NOT(ISERROR(SEARCH("Bajo",N10)))</formula>
    </cfRule>
    <cfRule type="containsText" dxfId="404" priority="148" operator="containsText" text="Moderado">
      <formula>NOT(ISERROR(SEARCH("Moderado",N10)))</formula>
    </cfRule>
  </conditionalFormatting>
  <conditionalFormatting sqref="N20:O21 N30:O30 N40:O40">
    <cfRule type="containsText" dxfId="403" priority="1353" operator="containsText" text="Extremo">
      <formula>NOT(ISERROR(SEARCH("Extremo",N20)))</formula>
    </cfRule>
    <cfRule type="containsText" dxfId="402" priority="1354" operator="containsText" text="Alto">
      <formula>NOT(ISERROR(SEARCH("Alto",N20)))</formula>
    </cfRule>
    <cfRule type="containsText" dxfId="401" priority="1355" operator="containsText" text="Bajo">
      <formula>NOT(ISERROR(SEARCH("Bajo",N20)))</formula>
    </cfRule>
    <cfRule type="containsText" dxfId="400" priority="1356" operator="containsText" text="Moderado">
      <formula>NOT(ISERROR(SEARCH("Moderado",N20)))</formula>
    </cfRule>
  </conditionalFormatting>
  <conditionalFormatting sqref="N50:O50">
    <cfRule type="containsText" dxfId="399" priority="23" operator="containsText" text="Extremo">
      <formula>NOT(ISERROR(SEARCH("Extremo",N50)))</formula>
    </cfRule>
    <cfRule type="containsText" dxfId="398" priority="24" operator="containsText" text="Alto">
      <formula>NOT(ISERROR(SEARCH("Alto",N50)))</formula>
    </cfRule>
    <cfRule type="containsText" dxfId="397" priority="25" operator="containsText" text="Bajo">
      <formula>NOT(ISERROR(SEARCH("Bajo",N50)))</formula>
    </cfRule>
    <cfRule type="containsText" dxfId="396" priority="26" operator="containsText" text="Moderado">
      <formula>NOT(ISERROR(SEARCH("Moderado",N50)))</formula>
    </cfRule>
  </conditionalFormatting>
  <conditionalFormatting sqref="D40:D49">
    <cfRule type="containsText" dxfId="395" priority="1" operator="containsText" text="3- Moderado">
      <formula>NOT(ISERROR(SEARCH("3- Moderado",D40)))</formula>
    </cfRule>
    <cfRule type="containsText" dxfId="394" priority="2" operator="containsText" text="6- Moderado">
      <formula>NOT(ISERROR(SEARCH("6- Moderado",D40)))</formula>
    </cfRule>
    <cfRule type="containsText" dxfId="393" priority="3" operator="containsText" text="4- Moderado">
      <formula>NOT(ISERROR(SEARCH("4- Moderado",D40)))</formula>
    </cfRule>
    <cfRule type="containsText" dxfId="392" priority="4" operator="containsText" text="3- Bajo">
      <formula>NOT(ISERROR(SEARCH("3- Bajo",D40)))</formula>
    </cfRule>
    <cfRule type="containsText" dxfId="391" priority="5" operator="containsText" text="4- Bajo">
      <formula>NOT(ISERROR(SEARCH("4- Bajo",D40)))</formula>
    </cfRule>
    <cfRule type="containsText" dxfId="390" priority="6" operator="containsText" text="1- Bajo">
      <formula>NOT(ISERROR(SEARCH("1- Bajo",D40)))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41" operator="containsText" id="{FA3EBA7E-E248-4804-A507-9B0561E675B7}">
            <xm:f>NOT(ISERROR(SEARCH('8- Politicas de admiistracion '!$B$5,H10)))</xm:f>
            <xm:f>'8- Politicas de admiistracion '!$B$5</xm:f>
            <x14:dxf>
              <font>
                <color rgb="FF006100"/>
              </font>
              <fill>
                <patternFill>
                  <bgColor rgb="FFC6EFCE"/>
                </patternFill>
              </fill>
            </x14:dxf>
          </x14:cfRule>
          <x14:cfRule type="containsText" priority="142" operator="containsText" id="{49C37402-E481-4513-BEB3-3FA765064EA5}">
            <xm:f>NOT(ISERROR(SEARCH('8- Politicas de admiistracion '!$B$5,H10)))</xm:f>
            <xm:f>'8- Politicas de admiistracion '!$B$5</xm:f>
            <x14:dxf>
              <font>
                <color rgb="FF9C0006"/>
              </font>
              <fill>
                <patternFill>
                  <bgColor rgb="FFFFC7CE"/>
                </patternFill>
              </fill>
            </x14:dxf>
          </x14:cfRule>
          <xm:sqref>H10</xm:sqref>
        </x14:conditionalFormatting>
        <x14:conditionalFormatting xmlns:xm="http://schemas.microsoft.com/office/excel/2006/main">
          <x14:cfRule type="containsText" priority="791" operator="containsText" id="{D4158494-FAE5-4853-A580-52567E2FD023}">
            <xm:f>NOT(ISERROR(SEARCH('8- Politicas de admiistracion '!$B$5,H20)))</xm:f>
            <xm:f>'8- Politicas de admiistracion '!$B$5</xm:f>
            <x14:dxf>
              <font>
                <color rgb="FF006100"/>
              </font>
              <fill>
                <patternFill>
                  <bgColor rgb="FFC6EFCE"/>
                </patternFill>
              </fill>
            </x14:dxf>
          </x14:cfRule>
          <x14:cfRule type="containsText" priority="792" operator="containsText" id="{009A1948-254C-4020-A26D-7181B4E8E5DF}">
            <xm:f>NOT(ISERROR(SEARCH('8- Politicas de admiistracion '!$B$5,H20)))</xm:f>
            <xm:f>'8- Politicas de admiistracion '!$B$5</xm:f>
            <x14:dxf>
              <font>
                <color rgb="FF9C0006"/>
              </font>
              <fill>
                <patternFill>
                  <bgColor rgb="FFFFC7CE"/>
                </patternFill>
              </fill>
            </x14:dxf>
          </x14:cfRule>
          <xm:sqref>H20:H21 H30 H40</xm:sqref>
        </x14:conditionalFormatting>
        <x14:conditionalFormatting xmlns:xm="http://schemas.microsoft.com/office/excel/2006/main">
          <x14:cfRule type="containsText" priority="85" operator="containsText" id="{21E865DF-16FB-4AC3-A3DD-A00AFF65A188}">
            <xm:f>NOT(ISERROR(SEARCH('8- Politicas de admiistracion '!$B$5,H50)))</xm:f>
            <xm:f>'8- Politicas de admiistracion '!$B$5</xm:f>
            <x14:dxf>
              <font>
                <color rgb="FF006100"/>
              </font>
              <fill>
                <patternFill>
                  <bgColor rgb="FFC6EFCE"/>
                </patternFill>
              </fill>
            </x14:dxf>
          </x14:cfRule>
          <x14:cfRule type="containsText" priority="86" operator="containsText" id="{737D2820-B329-4885-8D88-455EFB465211}">
            <xm:f>NOT(ISERROR(SEARCH('8- Politicas de admiistracion '!$B$5,H50)))</xm:f>
            <xm:f>'8- Politicas de admiistracion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Politicas de admiistracion '!$I$17:$I$22</xm:f>
          </x14:formula1>
          <xm:sqref>I10:I59</xm:sqref>
        </x14:dataValidation>
        <x14:dataValidation type="list" allowBlank="1" showInputMessage="1" showErrorMessage="1" xr:uid="{00000000-0002-0000-0500-000001000000}">
          <x14:formula1>
            <xm:f>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R60"/>
  <sheetViews>
    <sheetView topLeftCell="J39" zoomScale="90" zoomScaleNormal="90" workbookViewId="0">
      <selection activeCell="M40" sqref="M40:Q40"/>
    </sheetView>
  </sheetViews>
  <sheetFormatPr baseColWidth="10" defaultColWidth="11.42578125" defaultRowHeight="12.75"/>
  <cols>
    <col min="1" max="1" width="7" style="15" customWidth="1"/>
    <col min="2" max="2" width="35.85546875" style="15" customWidth="1"/>
    <col min="3" max="3" width="37.28515625" style="260" customWidth="1"/>
    <col min="4" max="4" width="1.140625" style="15" customWidth="1"/>
    <col min="5" max="5" width="86.28515625" style="15" customWidth="1"/>
    <col min="6" max="6" width="11.42578125" style="15"/>
    <col min="7" max="7" width="12.28515625" style="15" bestFit="1" customWidth="1"/>
    <col min="8" max="8" width="14.7109375" style="15" bestFit="1" customWidth="1"/>
    <col min="9" max="9" width="13.5703125" style="15" customWidth="1"/>
    <col min="10" max="10" width="6.42578125" style="304" customWidth="1"/>
    <col min="11" max="11" width="11.7109375" style="15" customWidth="1"/>
    <col min="12" max="12" width="25" style="15" customWidth="1"/>
    <col min="13" max="13" width="42.7109375" style="15" customWidth="1"/>
    <col min="14" max="14" width="7.7109375" style="15" customWidth="1"/>
    <col min="15" max="15" width="15.7109375" style="15" customWidth="1"/>
    <col min="16" max="17" width="10" style="15" customWidth="1"/>
    <col min="18" max="18" width="7.7109375" style="15" customWidth="1"/>
    <col min="19" max="19" width="11.42578125" style="15" customWidth="1"/>
    <col min="20" max="20" width="26.28515625" style="261" customWidth="1"/>
    <col min="21" max="21" width="18.5703125" style="262" customWidth="1"/>
    <col min="22" max="22" width="22.5703125" style="263" customWidth="1"/>
    <col min="23" max="278" width="11.42578125" style="125"/>
    <col min="279" max="16384" width="11.42578125" style="126"/>
  </cols>
  <sheetData>
    <row r="1" spans="1:278" ht="15.75" customHeight="1">
      <c r="A1" s="528"/>
      <c r="B1" s="475"/>
      <c r="C1" s="475"/>
      <c r="D1" s="529"/>
      <c r="E1" s="506" t="s">
        <v>340</v>
      </c>
      <c r="F1" s="507"/>
      <c r="G1" s="507"/>
      <c r="H1" s="507"/>
      <c r="I1" s="507"/>
      <c r="J1" s="507"/>
      <c r="K1" s="507"/>
      <c r="L1" s="507"/>
      <c r="M1" s="507"/>
      <c r="N1" s="507"/>
      <c r="O1" s="507"/>
      <c r="P1" s="507"/>
      <c r="Q1" s="507"/>
      <c r="R1" s="507"/>
      <c r="S1" s="507"/>
      <c r="T1" s="507"/>
      <c r="U1" s="507"/>
      <c r="V1" s="507"/>
    </row>
    <row r="2" spans="1:278" ht="15" customHeight="1">
      <c r="A2" s="528"/>
      <c r="B2" s="475"/>
      <c r="C2" s="475"/>
      <c r="D2" s="529"/>
      <c r="E2" s="508"/>
      <c r="F2" s="470"/>
      <c r="G2" s="470"/>
      <c r="H2" s="470"/>
      <c r="I2" s="470"/>
      <c r="J2" s="470"/>
      <c r="K2" s="470"/>
      <c r="L2" s="470"/>
      <c r="M2" s="470"/>
      <c r="N2" s="470"/>
      <c r="O2" s="470"/>
      <c r="P2" s="470"/>
      <c r="Q2" s="470"/>
      <c r="R2" s="470"/>
      <c r="S2" s="470"/>
      <c r="T2" s="470"/>
      <c r="U2" s="470"/>
      <c r="V2" s="470"/>
    </row>
    <row r="3" spans="1:278" ht="33" customHeight="1">
      <c r="A3" s="528"/>
      <c r="B3" s="475"/>
      <c r="C3" s="475"/>
      <c r="D3" s="529"/>
      <c r="E3" s="508"/>
      <c r="F3" s="470"/>
      <c r="G3" s="470"/>
      <c r="H3" s="470"/>
      <c r="I3" s="470"/>
      <c r="J3" s="470"/>
      <c r="K3" s="470"/>
      <c r="L3" s="470"/>
      <c r="M3" s="470"/>
      <c r="N3" s="470"/>
      <c r="O3" s="470"/>
      <c r="P3" s="470"/>
      <c r="Q3" s="470"/>
      <c r="R3" s="470"/>
      <c r="S3" s="470"/>
      <c r="T3" s="470"/>
      <c r="U3" s="470"/>
      <c r="V3" s="470"/>
    </row>
    <row r="4" spans="1:278" ht="39.75" customHeight="1">
      <c r="A4" s="525" t="s">
        <v>275</v>
      </c>
      <c r="B4" s="526"/>
      <c r="C4" s="527" t="s">
        <v>276</v>
      </c>
      <c r="D4" s="527"/>
      <c r="E4" s="527"/>
      <c r="F4" s="527"/>
      <c r="G4" s="527"/>
      <c r="H4" s="527"/>
      <c r="I4" s="527"/>
      <c r="J4" s="527"/>
      <c r="K4" s="527"/>
      <c r="L4" s="527"/>
      <c r="M4" s="527"/>
      <c r="N4" s="527"/>
      <c r="O4" s="527"/>
      <c r="P4" s="527"/>
      <c r="Q4" s="527"/>
      <c r="R4" s="527"/>
      <c r="S4" s="527"/>
      <c r="T4" s="527"/>
      <c r="U4" s="527"/>
      <c r="V4" s="527"/>
    </row>
    <row r="5" spans="1:278" ht="48" customHeight="1">
      <c r="A5" s="523" t="s">
        <v>277</v>
      </c>
      <c r="B5" s="523"/>
      <c r="C5" s="531" t="s">
        <v>278</v>
      </c>
      <c r="D5" s="531"/>
      <c r="E5" s="531"/>
      <c r="F5" s="531"/>
      <c r="G5" s="531"/>
      <c r="H5" s="531"/>
      <c r="I5" s="531"/>
      <c r="J5" s="531"/>
      <c r="K5" s="531"/>
      <c r="L5" s="531"/>
      <c r="M5" s="531"/>
      <c r="N5" s="531"/>
      <c r="O5" s="531"/>
      <c r="P5" s="531"/>
      <c r="Q5" s="531"/>
      <c r="R5" s="531"/>
      <c r="S5" s="531"/>
      <c r="T5" s="531"/>
      <c r="U5" s="531"/>
      <c r="V5" s="531"/>
    </row>
    <row r="6" spans="1:278" ht="24" customHeight="1" thickBot="1">
      <c r="A6" s="524" t="s">
        <v>279</v>
      </c>
      <c r="B6" s="524"/>
      <c r="C6" s="532" t="s">
        <v>341</v>
      </c>
      <c r="D6" s="532"/>
      <c r="E6" s="532"/>
      <c r="F6" s="532"/>
      <c r="G6" s="532"/>
      <c r="H6" s="532"/>
      <c r="I6" s="532"/>
      <c r="J6" s="532"/>
      <c r="K6" s="532"/>
      <c r="L6" s="532"/>
      <c r="M6" s="532"/>
      <c r="N6" s="532"/>
      <c r="O6" s="532"/>
      <c r="P6" s="532"/>
      <c r="Q6" s="532"/>
      <c r="R6" s="532"/>
      <c r="S6" s="532"/>
      <c r="T6" s="532"/>
      <c r="U6" s="532"/>
      <c r="V6" s="532"/>
    </row>
    <row r="7" spans="1:278" ht="14.25" thickTop="1" thickBot="1">
      <c r="A7" s="509" t="s">
        <v>342</v>
      </c>
      <c r="B7" s="509"/>
      <c r="C7" s="509"/>
      <c r="D7" s="510" t="s">
        <v>343</v>
      </c>
      <c r="E7" s="511"/>
      <c r="F7" s="511"/>
      <c r="G7" s="511"/>
      <c r="H7" s="511"/>
      <c r="I7" s="511"/>
      <c r="J7" s="511"/>
      <c r="K7" s="511"/>
      <c r="L7" s="511"/>
      <c r="M7" s="511"/>
      <c r="N7" s="511"/>
      <c r="O7" s="511"/>
      <c r="P7" s="511"/>
      <c r="Q7" s="511"/>
      <c r="R7" s="512"/>
      <c r="S7" s="247"/>
      <c r="T7" s="509" t="s">
        <v>344</v>
      </c>
      <c r="U7" s="509"/>
      <c r="V7" s="509"/>
    </row>
    <row r="8" spans="1:278" ht="45.75" customHeight="1" thickTop="1" thickBot="1">
      <c r="A8" s="513" t="s">
        <v>286</v>
      </c>
      <c r="B8" s="509" t="s">
        <v>345</v>
      </c>
      <c r="C8" s="515" t="s">
        <v>282</v>
      </c>
      <c r="D8" s="517" t="s">
        <v>346</v>
      </c>
      <c r="E8" s="519" t="s">
        <v>250</v>
      </c>
      <c r="F8" s="520" t="s">
        <v>347</v>
      </c>
      <c r="G8" s="521"/>
      <c r="H8" s="521"/>
      <c r="I8" s="521"/>
      <c r="J8" s="521"/>
      <c r="K8" s="522"/>
      <c r="L8" s="520" t="s">
        <v>348</v>
      </c>
      <c r="M8" s="521"/>
      <c r="N8" s="521"/>
      <c r="O8" s="521"/>
      <c r="P8" s="521"/>
      <c r="Q8" s="521"/>
      <c r="R8" s="521"/>
      <c r="S8" s="522"/>
      <c r="T8" s="248"/>
      <c r="U8" s="249"/>
      <c r="V8" s="250" t="s">
        <v>349</v>
      </c>
    </row>
    <row r="9" spans="1:278" s="142" customFormat="1" ht="96" customHeight="1" thickTop="1" thickBot="1">
      <c r="A9" s="477"/>
      <c r="B9" s="514"/>
      <c r="C9" s="516"/>
      <c r="D9" s="518"/>
      <c r="E9" s="463"/>
      <c r="F9" s="251" t="s">
        <v>252</v>
      </c>
      <c r="G9" s="251" t="s">
        <v>254</v>
      </c>
      <c r="H9" s="251" t="s">
        <v>350</v>
      </c>
      <c r="I9" s="251" t="s">
        <v>256</v>
      </c>
      <c r="J9" s="299" t="s">
        <v>351</v>
      </c>
      <c r="K9" s="251" t="s">
        <v>262</v>
      </c>
      <c r="L9" s="251" t="s">
        <v>352</v>
      </c>
      <c r="M9" s="139" t="s">
        <v>259</v>
      </c>
      <c r="N9" s="251" t="s">
        <v>353</v>
      </c>
      <c r="O9" s="251" t="s">
        <v>354</v>
      </c>
      <c r="P9" s="251" t="s">
        <v>355</v>
      </c>
      <c r="Q9" s="251" t="s">
        <v>356</v>
      </c>
      <c r="R9" s="252" t="s">
        <v>351</v>
      </c>
      <c r="S9" s="251" t="s">
        <v>357</v>
      </c>
      <c r="T9" s="253" t="s">
        <v>264</v>
      </c>
      <c r="U9" s="253" t="s">
        <v>266</v>
      </c>
      <c r="V9" s="254" t="s">
        <v>358</v>
      </c>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row>
    <row r="10" spans="1:278" ht="71.25" customHeight="1">
      <c r="A10" s="500">
        <f>'5-. Identificación de Riesgos'!A10</f>
        <v>1</v>
      </c>
      <c r="B10" s="500" t="str">
        <f>'5-. Identificación de Riesgos'!B10</f>
        <v xml:space="preserve">El Sistema Integrado de Gestión (SIGCMA) no aporte  al mejoramiento institucional. </v>
      </c>
      <c r="C10" s="286" t="str">
        <f>'5-. Identificación de Riesgos'!D10</f>
        <v xml:space="preserve">Incumplimiento de los  planes de accion </v>
      </c>
      <c r="D10" s="243">
        <v>1</v>
      </c>
      <c r="E10" s="289" t="s">
        <v>359</v>
      </c>
      <c r="F10" s="286" t="s">
        <v>360</v>
      </c>
      <c r="G10" s="286" t="s">
        <v>360</v>
      </c>
      <c r="H10" s="286" t="s">
        <v>360</v>
      </c>
      <c r="I10" s="286" t="s">
        <v>360</v>
      </c>
      <c r="J10" s="300">
        <f t="shared" ref="J10:J16" si="0">COUNTIF(F10:I10,"SI")/4</f>
        <v>1</v>
      </c>
      <c r="K10" s="491">
        <f>AVERAGE(J10:J19)</f>
        <v>0.8928571428571429</v>
      </c>
      <c r="L10" s="143" t="str">
        <f>'5-. Identificación de Riesgos'!I10</f>
        <v>Afectación de reputacion,imagén,  credibilidad, satisfacción de usuarios y PI</v>
      </c>
      <c r="M10" s="294" t="s">
        <v>361</v>
      </c>
      <c r="N10" s="295" t="s">
        <v>362</v>
      </c>
      <c r="O10" s="295" t="s">
        <v>362</v>
      </c>
      <c r="P10" s="295" t="s">
        <v>360</v>
      </c>
      <c r="Q10" s="295" t="s">
        <v>360</v>
      </c>
      <c r="R10" s="255">
        <f t="shared" ref="R10:R11" si="1">SUM(COUNTIF(N10,"SI")*25%,COUNTIF(O10,"SI")*40%,COUNTIF(P10,"SI")*25%,COUNTIF(Q10,"SI")*10%)</f>
        <v>0.35</v>
      </c>
      <c r="S10" s="491">
        <f t="shared" ref="S10" si="2">AVERAGE(R10:R19)</f>
        <v>0.55000000000000004</v>
      </c>
      <c r="T10" s="494"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Muy Baja - 1</v>
      </c>
      <c r="U10" s="494"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Leve - 1</v>
      </c>
      <c r="V10" s="497" t="str">
        <f>CONCATENATE(VLOOKUP((LEFT(T10,LEN(T10)-4)&amp;LEFT(U10,LEN(U10)-4)),'9- Matriz de Calor '!$D$18:$E$42,2,0)," - ",RIGHT(T10,1)*RIGHT(U10,1))</f>
        <v>Bajo - 1</v>
      </c>
    </row>
    <row r="11" spans="1:278" ht="61.5" customHeight="1" thickBot="1">
      <c r="A11" s="501"/>
      <c r="B11" s="501"/>
      <c r="C11" s="287" t="str">
        <f>'5-. Identificación de Riesgos'!D11</f>
        <v>Metodologias no adecuadas</v>
      </c>
      <c r="D11" s="121">
        <v>2</v>
      </c>
      <c r="E11" s="290" t="s">
        <v>363</v>
      </c>
      <c r="F11" s="287" t="s">
        <v>360</v>
      </c>
      <c r="G11" s="287" t="s">
        <v>360</v>
      </c>
      <c r="H11" s="287" t="s">
        <v>360</v>
      </c>
      <c r="I11" s="287" t="s">
        <v>360</v>
      </c>
      <c r="J11" s="301">
        <f t="shared" si="0"/>
        <v>1</v>
      </c>
      <c r="K11" s="492"/>
      <c r="L11" s="163" t="str">
        <f>'5-. Identificación de Riesgos'!I11</f>
        <v>Incumplimiento de las metas establecidas</v>
      </c>
      <c r="M11" s="296" t="s">
        <v>364</v>
      </c>
      <c r="N11" s="285" t="s">
        <v>360</v>
      </c>
      <c r="O11" s="285" t="s">
        <v>360</v>
      </c>
      <c r="P11" s="285" t="s">
        <v>362</v>
      </c>
      <c r="Q11" s="285" t="s">
        <v>360</v>
      </c>
      <c r="R11" s="256">
        <f t="shared" si="1"/>
        <v>0.75</v>
      </c>
      <c r="S11" s="492"/>
      <c r="T11" s="495"/>
      <c r="U11" s="495"/>
      <c r="V11" s="498"/>
    </row>
    <row r="12" spans="1:278" ht="86.25" customHeight="1">
      <c r="A12" s="501"/>
      <c r="B12" s="501"/>
      <c r="C12" s="287" t="str">
        <f>'5-. Identificación de Riesgos'!D12</f>
        <v>Falta de seguimiento y control</v>
      </c>
      <c r="D12" s="121">
        <v>3</v>
      </c>
      <c r="E12" s="289" t="s">
        <v>359</v>
      </c>
      <c r="F12" s="287" t="s">
        <v>360</v>
      </c>
      <c r="G12" s="287" t="s">
        <v>360</v>
      </c>
      <c r="H12" s="287" t="s">
        <v>360</v>
      </c>
      <c r="I12" s="287" t="s">
        <v>360</v>
      </c>
      <c r="J12" s="301">
        <f t="shared" si="0"/>
        <v>1</v>
      </c>
      <c r="K12" s="492"/>
      <c r="L12" s="163">
        <f>'5-. Identificación de Riesgos'!I12</f>
        <v>0</v>
      </c>
      <c r="M12" s="256"/>
      <c r="N12" s="121"/>
      <c r="O12" s="121"/>
      <c r="P12" s="121"/>
      <c r="Q12" s="121"/>
      <c r="R12" s="256"/>
      <c r="S12" s="492"/>
      <c r="T12" s="495"/>
      <c r="U12" s="495"/>
      <c r="V12" s="498"/>
    </row>
    <row r="13" spans="1:278" ht="32.25" customHeight="1" thickBot="1">
      <c r="A13" s="501"/>
      <c r="B13" s="501"/>
      <c r="C13" s="287" t="str">
        <f>'5-. Identificación de Riesgos'!D13</f>
        <v>Insuficiencia de personal</v>
      </c>
      <c r="D13" s="121">
        <v>4</v>
      </c>
      <c r="E13" s="290" t="s">
        <v>365</v>
      </c>
      <c r="F13" s="290" t="s">
        <v>362</v>
      </c>
      <c r="G13" s="290" t="s">
        <v>362</v>
      </c>
      <c r="H13" s="290" t="s">
        <v>362</v>
      </c>
      <c r="I13" s="290" t="s">
        <v>360</v>
      </c>
      <c r="J13" s="301">
        <f t="shared" si="0"/>
        <v>0.25</v>
      </c>
      <c r="K13" s="492"/>
      <c r="L13" s="163">
        <f>'5-. Identificación de Riesgos'!I13</f>
        <v>0</v>
      </c>
      <c r="M13" s="256"/>
      <c r="N13" s="121"/>
      <c r="O13" s="121"/>
      <c r="P13" s="121"/>
      <c r="Q13" s="121"/>
      <c r="R13" s="256"/>
      <c r="S13" s="492"/>
      <c r="T13" s="495"/>
      <c r="U13" s="495"/>
      <c r="V13" s="498"/>
    </row>
    <row r="14" spans="1:278" ht="58.5" customHeight="1">
      <c r="A14" s="501"/>
      <c r="B14" s="501"/>
      <c r="C14" s="119" t="str">
        <f>'5-. Identificación de Riesgos'!D14</f>
        <v>Falta de planificación</v>
      </c>
      <c r="D14" s="121">
        <v>5</v>
      </c>
      <c r="E14" s="289" t="s">
        <v>359</v>
      </c>
      <c r="F14" s="119" t="s">
        <v>360</v>
      </c>
      <c r="G14" s="119" t="s">
        <v>360</v>
      </c>
      <c r="H14" s="119" t="s">
        <v>360</v>
      </c>
      <c r="I14" s="119" t="s">
        <v>360</v>
      </c>
      <c r="J14" s="302">
        <f t="shared" si="0"/>
        <v>1</v>
      </c>
      <c r="K14" s="492"/>
      <c r="L14" s="163">
        <f>'5-. Identificación de Riesgos'!I14</f>
        <v>0</v>
      </c>
      <c r="M14" s="256"/>
      <c r="N14" s="121"/>
      <c r="O14" s="121"/>
      <c r="P14" s="121"/>
      <c r="Q14" s="121"/>
      <c r="R14" s="256"/>
      <c r="S14" s="492"/>
      <c r="T14" s="495"/>
      <c r="U14" s="495"/>
      <c r="V14" s="498"/>
    </row>
    <row r="15" spans="1:278" ht="104.25" customHeight="1" thickBot="1">
      <c r="A15" s="501"/>
      <c r="B15" s="501"/>
      <c r="C15" s="287" t="str">
        <f>'5-. Identificación de Riesgos'!D15</f>
        <v>Debilidades en la  divulgación de los lineamientos del SIGCMA</v>
      </c>
      <c r="D15" s="121">
        <v>1</v>
      </c>
      <c r="E15" s="290" t="s">
        <v>366</v>
      </c>
      <c r="F15" s="287" t="s">
        <v>360</v>
      </c>
      <c r="G15" s="287" t="s">
        <v>360</v>
      </c>
      <c r="H15" s="287" t="s">
        <v>360</v>
      </c>
      <c r="I15" s="287" t="s">
        <v>360</v>
      </c>
      <c r="J15" s="301">
        <f t="shared" si="0"/>
        <v>1</v>
      </c>
      <c r="K15" s="492"/>
      <c r="L15" s="163">
        <f>'5-. Identificación de Riesgos'!I15</f>
        <v>0</v>
      </c>
      <c r="M15" s="256"/>
      <c r="N15" s="121"/>
      <c r="O15" s="121"/>
      <c r="P15" s="121"/>
      <c r="Q15" s="121"/>
      <c r="R15" s="256"/>
      <c r="S15" s="492"/>
      <c r="T15" s="495"/>
      <c r="U15" s="495"/>
      <c r="V15" s="498"/>
    </row>
    <row r="16" spans="1:278" ht="76.5">
      <c r="A16" s="501"/>
      <c r="B16" s="501"/>
      <c r="C16" s="287" t="str">
        <f>'5-. Identificación de Riesgos'!D16</f>
        <v xml:space="preserve">Fallas en la comunicación </v>
      </c>
      <c r="D16" s="121">
        <v>2</v>
      </c>
      <c r="E16" s="290" t="s">
        <v>367</v>
      </c>
      <c r="F16" s="287" t="s">
        <v>360</v>
      </c>
      <c r="G16" s="287" t="s">
        <v>360</v>
      </c>
      <c r="H16" s="287" t="s">
        <v>360</v>
      </c>
      <c r="I16" s="287" t="s">
        <v>360</v>
      </c>
      <c r="J16" s="301">
        <f t="shared" si="0"/>
        <v>1</v>
      </c>
      <c r="K16" s="492"/>
      <c r="L16" s="143">
        <f>'5-. Identificación de Riesgos'!I16</f>
        <v>0</v>
      </c>
      <c r="M16" s="256"/>
      <c r="N16" s="121"/>
      <c r="O16" s="121"/>
      <c r="P16" s="121"/>
      <c r="Q16" s="121"/>
      <c r="R16" s="256"/>
      <c r="S16" s="492"/>
      <c r="T16" s="495"/>
      <c r="U16" s="495"/>
      <c r="V16" s="498"/>
    </row>
    <row r="17" spans="1:22" ht="25.15" customHeight="1">
      <c r="A17" s="501"/>
      <c r="B17" s="501"/>
      <c r="C17" s="287">
        <f>'5-. Identificación de Riesgos'!D17</f>
        <v>0</v>
      </c>
      <c r="D17" s="121">
        <v>3</v>
      </c>
      <c r="E17" s="287"/>
      <c r="F17" s="287"/>
      <c r="G17" s="287"/>
      <c r="H17" s="287"/>
      <c r="I17" s="287"/>
      <c r="J17" s="301"/>
      <c r="K17" s="492"/>
      <c r="L17" s="163">
        <f>'5-. Identificación de Riesgos'!I17</f>
        <v>0</v>
      </c>
      <c r="M17" s="256"/>
      <c r="N17" s="121"/>
      <c r="O17" s="121"/>
      <c r="P17" s="121"/>
      <c r="Q17" s="121"/>
      <c r="R17" s="256"/>
      <c r="S17" s="492"/>
      <c r="T17" s="495"/>
      <c r="U17" s="495"/>
      <c r="V17" s="498"/>
    </row>
    <row r="18" spans="1:22" ht="25.15" customHeight="1">
      <c r="A18" s="501"/>
      <c r="B18" s="501"/>
      <c r="C18" s="287">
        <f>'5-. Identificación de Riesgos'!D18</f>
        <v>0</v>
      </c>
      <c r="D18" s="121">
        <v>4</v>
      </c>
      <c r="E18" s="245"/>
      <c r="F18" s="287"/>
      <c r="G18" s="287"/>
      <c r="H18" s="287"/>
      <c r="I18" s="287"/>
      <c r="J18" s="301"/>
      <c r="K18" s="492"/>
      <c r="L18" s="163">
        <f>'5-. Identificación de Riesgos'!I18</f>
        <v>0</v>
      </c>
      <c r="M18" s="256"/>
      <c r="N18" s="121"/>
      <c r="O18" s="121"/>
      <c r="P18" s="121"/>
      <c r="Q18" s="121"/>
      <c r="R18" s="256"/>
      <c r="S18" s="492"/>
      <c r="T18" s="495"/>
      <c r="U18" s="495"/>
      <c r="V18" s="498"/>
    </row>
    <row r="19" spans="1:22" ht="25.15" customHeight="1" thickBot="1">
      <c r="A19" s="502"/>
      <c r="B19" s="502"/>
      <c r="C19" s="288">
        <f>'5-. Identificación de Riesgos'!D19</f>
        <v>0</v>
      </c>
      <c r="D19" s="244">
        <v>5</v>
      </c>
      <c r="E19" s="257"/>
      <c r="F19" s="288"/>
      <c r="G19" s="288"/>
      <c r="H19" s="288"/>
      <c r="I19" s="288"/>
      <c r="J19" s="303"/>
      <c r="K19" s="493"/>
      <c r="L19" s="259">
        <f>'5-. Identificación de Riesgos'!I19</f>
        <v>0</v>
      </c>
      <c r="M19" s="258"/>
      <c r="N19" s="244"/>
      <c r="O19" s="244"/>
      <c r="P19" s="244"/>
      <c r="Q19" s="244"/>
      <c r="R19" s="258"/>
      <c r="S19" s="493"/>
      <c r="T19" s="496"/>
      <c r="U19" s="496"/>
      <c r="V19" s="499"/>
    </row>
    <row r="20" spans="1:22" ht="66.75" customHeight="1">
      <c r="A20" s="456">
        <f>'5-. Identificación de Riesgos'!A20</f>
        <v>2</v>
      </c>
      <c r="B20" s="456" t="str">
        <f>'5-. Identificación de Riesgos'!B20</f>
        <v>Las auditorias internas del SIGCMA  no contribuyan al mejoramiento del sistema integrado.</v>
      </c>
      <c r="C20" s="289" t="str">
        <f>'5-. Identificación de Riesgos'!D20</f>
        <v>Planificacion no adecuada</v>
      </c>
      <c r="D20" s="243">
        <v>1</v>
      </c>
      <c r="E20" s="290" t="s">
        <v>363</v>
      </c>
      <c r="F20" s="289" t="s">
        <v>360</v>
      </c>
      <c r="G20" s="289" t="s">
        <v>360</v>
      </c>
      <c r="H20" s="289" t="s">
        <v>360</v>
      </c>
      <c r="I20" s="289" t="s">
        <v>360</v>
      </c>
      <c r="J20" s="300">
        <f>COUNTIF(F20:I20,"SI")/4</f>
        <v>1</v>
      </c>
      <c r="K20" s="491">
        <f>AVERAGE(J20:J29)</f>
        <v>0.85</v>
      </c>
      <c r="L20" s="143" t="str">
        <f>'5-. Identificación de Riesgos'!I20</f>
        <v>Afectación de reputacion,imagén,  credibilidad, satisfacción de usuarios y PI</v>
      </c>
      <c r="M20" s="294" t="s">
        <v>361</v>
      </c>
      <c r="N20" s="295" t="s">
        <v>362</v>
      </c>
      <c r="O20" s="295" t="s">
        <v>362</v>
      </c>
      <c r="P20" s="295" t="s">
        <v>360</v>
      </c>
      <c r="Q20" s="295" t="s">
        <v>360</v>
      </c>
      <c r="R20" s="255">
        <f>SUM(COUNTIF(N20,"SI")*25%,COUNTIF(O20,"SI")*40%,COUNTIF(P20,"SI")*25%,COUNTIF(Q20,"SI")*10%)</f>
        <v>0.35</v>
      </c>
      <c r="S20" s="491">
        <f>AVERAGE(R20:R29)</f>
        <v>0.55000000000000004</v>
      </c>
      <c r="T20" s="418"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Muy Baja - 1</v>
      </c>
      <c r="U20" s="418"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Leve - 1</v>
      </c>
      <c r="V20" s="433" t="str">
        <f>CONCATENATE(VLOOKUP((LEFT(T20,LEN(T20)-4)&amp;LEFT(U20,LEN(U20)-4)),'9- Matriz de Calor '!$D$18:$E$42,2,0)," - ",RIGHT(T20,1)*RIGHT(U20,1))</f>
        <v>Bajo - 1</v>
      </c>
    </row>
    <row r="21" spans="1:22" ht="89.25" customHeight="1">
      <c r="A21" s="457"/>
      <c r="B21" s="457"/>
      <c r="C21" s="290" t="str">
        <f>'5-. Identificación de Riesgos'!D21</f>
        <v>Falta de experiencia y capacitación de los auditores</v>
      </c>
      <c r="D21" s="121">
        <v>2</v>
      </c>
      <c r="E21" s="290" t="s">
        <v>368</v>
      </c>
      <c r="F21" s="290" t="s">
        <v>360</v>
      </c>
      <c r="G21" s="290" t="s">
        <v>360</v>
      </c>
      <c r="H21" s="290" t="s">
        <v>360</v>
      </c>
      <c r="I21" s="290" t="s">
        <v>360</v>
      </c>
      <c r="J21" s="301">
        <f t="shared" ref="J21:J32" si="3">COUNTIF(F21:I21,"SI")/4</f>
        <v>1</v>
      </c>
      <c r="K21" s="492"/>
      <c r="L21" s="163">
        <f>'5-. Identificación de Riesgos'!I21</f>
        <v>0</v>
      </c>
      <c r="M21" s="296"/>
      <c r="N21" s="285"/>
      <c r="O21" s="285"/>
      <c r="P21" s="285"/>
      <c r="Q21" s="285"/>
      <c r="R21" s="256"/>
      <c r="S21" s="492"/>
      <c r="T21" s="419"/>
      <c r="U21" s="419"/>
      <c r="V21" s="434"/>
    </row>
    <row r="22" spans="1:22" ht="25.5">
      <c r="A22" s="457"/>
      <c r="B22" s="457"/>
      <c r="C22" s="290" t="str">
        <f>'5-. Identificación de Riesgos'!D22</f>
        <v>Personal insuficiente</v>
      </c>
      <c r="D22" s="121"/>
      <c r="E22" s="290" t="s">
        <v>365</v>
      </c>
      <c r="F22" s="290" t="s">
        <v>362</v>
      </c>
      <c r="G22" s="290" t="s">
        <v>362</v>
      </c>
      <c r="H22" s="290" t="s">
        <v>362</v>
      </c>
      <c r="I22" s="290" t="s">
        <v>360</v>
      </c>
      <c r="J22" s="301">
        <f t="shared" si="3"/>
        <v>0.25</v>
      </c>
      <c r="K22" s="492"/>
      <c r="L22" s="163" t="str">
        <f>'5-. Identificación de Riesgos'!I22</f>
        <v>Incumplimiento de las metas establecidas</v>
      </c>
      <c r="M22" s="296" t="s">
        <v>364</v>
      </c>
      <c r="N22" s="285" t="s">
        <v>360</v>
      </c>
      <c r="O22" s="285" t="s">
        <v>360</v>
      </c>
      <c r="P22" s="285" t="s">
        <v>362</v>
      </c>
      <c r="Q22" s="285" t="s">
        <v>360</v>
      </c>
      <c r="R22" s="256">
        <f t="shared" ref="R22:R31" si="4">SUM(COUNTIF(N22,"SI")*25%,COUNTIF(O22,"SI")*40%,COUNTIF(P22,"SI")*25%,COUNTIF(Q22,"SI")*10%)</f>
        <v>0.75</v>
      </c>
      <c r="S22" s="492"/>
      <c r="T22" s="419"/>
      <c r="U22" s="419"/>
      <c r="V22" s="434"/>
    </row>
    <row r="23" spans="1:22">
      <c r="A23" s="457"/>
      <c r="B23" s="457"/>
      <c r="C23" s="290" t="str">
        <f>'5-. Identificación de Riesgos'!D23</f>
        <v xml:space="preserve">No participación activa de los auditados </v>
      </c>
      <c r="D23" s="121"/>
      <c r="E23" s="290" t="s">
        <v>369</v>
      </c>
      <c r="F23" s="290" t="s">
        <v>360</v>
      </c>
      <c r="G23" s="290" t="s">
        <v>360</v>
      </c>
      <c r="H23" s="290" t="s">
        <v>360</v>
      </c>
      <c r="I23" s="290" t="s">
        <v>360</v>
      </c>
      <c r="J23" s="301">
        <f t="shared" si="3"/>
        <v>1</v>
      </c>
      <c r="K23" s="492"/>
      <c r="L23" s="163">
        <f>'5-. Identificación de Riesgos'!I23</f>
        <v>0</v>
      </c>
      <c r="M23" s="246"/>
      <c r="N23" s="121"/>
      <c r="O23" s="121"/>
      <c r="P23" s="121"/>
      <c r="Q23" s="121"/>
      <c r="R23" s="256"/>
      <c r="S23" s="492"/>
      <c r="T23" s="419"/>
      <c r="U23" s="419"/>
      <c r="V23" s="434"/>
    </row>
    <row r="24" spans="1:22" ht="63.75">
      <c r="A24" s="457"/>
      <c r="B24" s="457"/>
      <c r="C24" s="121" t="str">
        <f>'5-. Identificación de Riesgos'!D24</f>
        <v>Debilidad en el seguimiento de los hallazgos</v>
      </c>
      <c r="D24" s="121">
        <v>3</v>
      </c>
      <c r="E24" s="121" t="s">
        <v>370</v>
      </c>
      <c r="F24" s="121" t="s">
        <v>360</v>
      </c>
      <c r="G24" s="121" t="s">
        <v>360</v>
      </c>
      <c r="H24" s="121" t="s">
        <v>360</v>
      </c>
      <c r="I24" s="121" t="s">
        <v>360</v>
      </c>
      <c r="J24" s="302">
        <f t="shared" si="3"/>
        <v>1</v>
      </c>
      <c r="K24" s="492"/>
      <c r="L24" s="163">
        <f>'5-. Identificación de Riesgos'!I24</f>
        <v>0</v>
      </c>
      <c r="M24" s="246"/>
      <c r="N24" s="121"/>
      <c r="O24" s="121"/>
      <c r="P24" s="121"/>
      <c r="Q24" s="121"/>
      <c r="R24" s="256"/>
      <c r="S24" s="492"/>
      <c r="T24" s="419"/>
      <c r="U24" s="419"/>
      <c r="V24" s="434"/>
    </row>
    <row r="25" spans="1:22" ht="25.15" customHeight="1">
      <c r="A25" s="457"/>
      <c r="B25" s="457"/>
      <c r="C25" s="290">
        <f>'5-. Identificación de Riesgos'!D25</f>
        <v>0</v>
      </c>
      <c r="D25" s="121"/>
      <c r="E25" s="290"/>
      <c r="F25" s="290"/>
      <c r="G25" s="290"/>
      <c r="H25" s="290"/>
      <c r="I25" s="290"/>
      <c r="J25" s="301"/>
      <c r="K25" s="492"/>
      <c r="L25" s="163">
        <f>'5-. Identificación de Riesgos'!I25</f>
        <v>0</v>
      </c>
      <c r="M25" s="256"/>
      <c r="N25" s="121"/>
      <c r="O25" s="121"/>
      <c r="P25" s="121"/>
      <c r="Q25" s="121"/>
      <c r="R25" s="256"/>
      <c r="S25" s="492"/>
      <c r="T25" s="419"/>
      <c r="U25" s="419"/>
      <c r="V25" s="434"/>
    </row>
    <row r="26" spans="1:22" ht="25.15" customHeight="1">
      <c r="A26" s="457"/>
      <c r="B26" s="457"/>
      <c r="C26" s="290">
        <f>'5-. Identificación de Riesgos'!D26</f>
        <v>0</v>
      </c>
      <c r="D26" s="121"/>
      <c r="E26" s="290"/>
      <c r="F26" s="290"/>
      <c r="G26" s="290"/>
      <c r="H26" s="290"/>
      <c r="I26" s="290"/>
      <c r="J26" s="301"/>
      <c r="K26" s="492"/>
      <c r="L26" s="163">
        <f>'5-. Identificación de Riesgos'!I26</f>
        <v>0</v>
      </c>
      <c r="M26" s="256"/>
      <c r="N26" s="121"/>
      <c r="O26" s="121"/>
      <c r="P26" s="121"/>
      <c r="Q26" s="121"/>
      <c r="R26" s="256"/>
      <c r="S26" s="492"/>
      <c r="T26" s="419"/>
      <c r="U26" s="419"/>
      <c r="V26" s="434"/>
    </row>
    <row r="27" spans="1:22" ht="25.15" customHeight="1">
      <c r="A27" s="457"/>
      <c r="B27" s="457"/>
      <c r="C27" s="290">
        <f>'5-. Identificación de Riesgos'!D27</f>
        <v>0</v>
      </c>
      <c r="D27" s="121"/>
      <c r="E27" s="290"/>
      <c r="F27" s="290"/>
      <c r="G27" s="290"/>
      <c r="H27" s="290"/>
      <c r="I27" s="290"/>
      <c r="J27" s="301"/>
      <c r="K27" s="492"/>
      <c r="L27" s="163">
        <f>'5-. Identificación de Riesgos'!I27</f>
        <v>0</v>
      </c>
      <c r="M27" s="256"/>
      <c r="N27" s="121"/>
      <c r="O27" s="121"/>
      <c r="P27" s="121"/>
      <c r="Q27" s="121"/>
      <c r="R27" s="256"/>
      <c r="S27" s="492"/>
      <c r="T27" s="419"/>
      <c r="U27" s="419"/>
      <c r="V27" s="434"/>
    </row>
    <row r="28" spans="1:22" ht="36.6" customHeight="1">
      <c r="A28" s="457"/>
      <c r="B28" s="457"/>
      <c r="C28" s="290">
        <f>'5-. Identificación de Riesgos'!D28</f>
        <v>0</v>
      </c>
      <c r="D28" s="121"/>
      <c r="E28" s="290"/>
      <c r="F28" s="290"/>
      <c r="G28" s="290"/>
      <c r="H28" s="290"/>
      <c r="I28" s="290"/>
      <c r="J28" s="301"/>
      <c r="K28" s="492"/>
      <c r="L28" s="163">
        <f>'5-. Identificación de Riesgos'!I28</f>
        <v>0</v>
      </c>
      <c r="M28" s="256"/>
      <c r="N28" s="121"/>
      <c r="O28" s="121"/>
      <c r="P28" s="121"/>
      <c r="Q28" s="121"/>
      <c r="R28" s="256"/>
      <c r="S28" s="492"/>
      <c r="T28" s="419"/>
      <c r="U28" s="419"/>
      <c r="V28" s="434"/>
    </row>
    <row r="29" spans="1:22" ht="46.15" customHeight="1" thickBot="1">
      <c r="A29" s="530"/>
      <c r="B29" s="530"/>
      <c r="C29" s="291">
        <f>'5-. Identificación de Riesgos'!D29</f>
        <v>0</v>
      </c>
      <c r="D29" s="244">
        <v>5</v>
      </c>
      <c r="E29" s="291"/>
      <c r="F29" s="291"/>
      <c r="G29" s="291"/>
      <c r="H29" s="291"/>
      <c r="I29" s="291"/>
      <c r="J29" s="303"/>
      <c r="K29" s="493"/>
      <c r="L29" s="259">
        <f>'5-. Identificación de Riesgos'!I29</f>
        <v>0</v>
      </c>
      <c r="M29" s="258"/>
      <c r="N29" s="244"/>
      <c r="O29" s="244"/>
      <c r="P29" s="244"/>
      <c r="Q29" s="244"/>
      <c r="R29" s="258"/>
      <c r="S29" s="493"/>
      <c r="T29" s="420"/>
      <c r="U29" s="420"/>
      <c r="V29" s="435"/>
    </row>
    <row r="30" spans="1:22" ht="76.5">
      <c r="A30" s="500">
        <f>'5-. Identificación de Riesgos'!A30</f>
        <v>3</v>
      </c>
      <c r="B30" s="500" t="str">
        <f>'5-. Identificación de Riesgos'!B30</f>
        <v xml:space="preserve">Desactualización de los documentos del sistema </v>
      </c>
      <c r="C30" s="289" t="str">
        <f>'5-. Identificación de Riesgos'!D30</f>
        <v>Falta de control</v>
      </c>
      <c r="D30" s="243">
        <v>1</v>
      </c>
      <c r="E30" s="289" t="s">
        <v>371</v>
      </c>
      <c r="F30" s="289" t="s">
        <v>360</v>
      </c>
      <c r="G30" s="289" t="s">
        <v>360</v>
      </c>
      <c r="H30" s="289" t="s">
        <v>360</v>
      </c>
      <c r="I30" s="289" t="s">
        <v>360</v>
      </c>
      <c r="J30" s="300">
        <f t="shared" si="3"/>
        <v>1</v>
      </c>
      <c r="K30" s="491">
        <f>AVERAGE(J30:J39)</f>
        <v>0.75</v>
      </c>
      <c r="L30" s="143" t="str">
        <f>'5-. Identificación de Riesgos'!I30</f>
        <v>Afectación de reputacion,imagén,  credibilidad, satisfacción de usuarios y PI</v>
      </c>
      <c r="M30" s="294" t="s">
        <v>361</v>
      </c>
      <c r="N30" s="295" t="s">
        <v>362</v>
      </c>
      <c r="O30" s="295" t="s">
        <v>362</v>
      </c>
      <c r="P30" s="295" t="s">
        <v>360</v>
      </c>
      <c r="Q30" s="295" t="s">
        <v>360</v>
      </c>
      <c r="R30" s="255">
        <f t="shared" si="4"/>
        <v>0.35</v>
      </c>
      <c r="S30" s="491">
        <f t="shared" ref="S30" si="5">AVERAGE(R30:R39)</f>
        <v>0.55000000000000004</v>
      </c>
      <c r="T30" s="494" t="str">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Muy Baja - 1</v>
      </c>
      <c r="U30" s="494" t="str">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Leve - 1</v>
      </c>
      <c r="V30" s="497" t="str">
        <f>CONCATENATE(VLOOKUP((LEFT(T30,LEN(T30)-4)&amp;LEFT(U30,LEN(U30)-4)),'9- Matriz de Calor '!$D$18:$E$42,2,0)," - ",RIGHT(T30,1)*RIGHT(U30,1))</f>
        <v>Bajo - 1</v>
      </c>
    </row>
    <row r="31" spans="1:22" ht="51" customHeight="1">
      <c r="A31" s="501"/>
      <c r="B31" s="501"/>
      <c r="C31" s="290" t="str">
        <f>'5-. Identificación de Riesgos'!D31</f>
        <v>Falta de personal</v>
      </c>
      <c r="D31" s="121">
        <v>2</v>
      </c>
      <c r="E31" s="290" t="s">
        <v>365</v>
      </c>
      <c r="F31" s="290" t="s">
        <v>362</v>
      </c>
      <c r="G31" s="290" t="s">
        <v>362</v>
      </c>
      <c r="H31" s="290" t="s">
        <v>362</v>
      </c>
      <c r="I31" s="290" t="s">
        <v>360</v>
      </c>
      <c r="J31" s="301">
        <f t="shared" si="3"/>
        <v>0.25</v>
      </c>
      <c r="K31" s="492"/>
      <c r="L31" s="163" t="str">
        <f>'5-. Identificación de Riesgos'!I31</f>
        <v>Incumplimiento de las metas establecidas</v>
      </c>
      <c r="M31" s="296" t="s">
        <v>364</v>
      </c>
      <c r="N31" s="285" t="s">
        <v>360</v>
      </c>
      <c r="O31" s="285" t="s">
        <v>360</v>
      </c>
      <c r="P31" s="285" t="s">
        <v>362</v>
      </c>
      <c r="Q31" s="285" t="s">
        <v>360</v>
      </c>
      <c r="R31" s="256">
        <f t="shared" si="4"/>
        <v>0.75</v>
      </c>
      <c r="S31" s="492"/>
      <c r="T31" s="495"/>
      <c r="U31" s="495"/>
      <c r="V31" s="498"/>
    </row>
    <row r="32" spans="1:22" ht="80.25" customHeight="1">
      <c r="A32" s="501"/>
      <c r="B32" s="501"/>
      <c r="C32" s="290" t="str">
        <f>'5-. Identificación de Riesgos'!D32</f>
        <v>Debilidades en la  metodologia</v>
      </c>
      <c r="D32" s="121">
        <v>3</v>
      </c>
      <c r="E32" s="290" t="s">
        <v>372</v>
      </c>
      <c r="F32" s="290" t="s">
        <v>360</v>
      </c>
      <c r="G32" s="290" t="s">
        <v>360</v>
      </c>
      <c r="H32" s="290" t="s">
        <v>360</v>
      </c>
      <c r="I32" s="290" t="s">
        <v>360</v>
      </c>
      <c r="J32" s="301">
        <f t="shared" si="3"/>
        <v>1</v>
      </c>
      <c r="K32" s="492"/>
      <c r="L32" s="163">
        <f>'5-. Identificación de Riesgos'!I32</f>
        <v>0</v>
      </c>
      <c r="M32" s="256"/>
      <c r="N32" s="121"/>
      <c r="O32" s="121"/>
      <c r="P32" s="121"/>
      <c r="Q32" s="121"/>
      <c r="R32" s="256"/>
      <c r="S32" s="492"/>
      <c r="T32" s="495"/>
      <c r="U32" s="495"/>
      <c r="V32" s="498"/>
    </row>
    <row r="33" spans="1:22" ht="25.15" customHeight="1">
      <c r="A33" s="501"/>
      <c r="B33" s="501"/>
      <c r="C33" s="290">
        <f>'5-. Identificación de Riesgos'!D33</f>
        <v>0</v>
      </c>
      <c r="D33" s="121"/>
      <c r="E33" s="290"/>
      <c r="F33" s="290"/>
      <c r="G33" s="290"/>
      <c r="H33" s="290"/>
      <c r="I33" s="290"/>
      <c r="J33" s="301"/>
      <c r="K33" s="492"/>
      <c r="L33" s="163">
        <f>'5-. Identificación de Riesgos'!I33</f>
        <v>0</v>
      </c>
      <c r="M33" s="256"/>
      <c r="N33" s="121"/>
      <c r="O33" s="121"/>
      <c r="P33" s="121"/>
      <c r="Q33" s="121"/>
      <c r="R33" s="256"/>
      <c r="S33" s="492"/>
      <c r="T33" s="495"/>
      <c r="U33" s="495"/>
      <c r="V33" s="498"/>
    </row>
    <row r="34" spans="1:22" ht="25.15" customHeight="1">
      <c r="A34" s="501"/>
      <c r="B34" s="501"/>
      <c r="C34" s="121">
        <f>'5-. Identificación de Riesgos'!D34</f>
        <v>0</v>
      </c>
      <c r="D34" s="121"/>
      <c r="E34" s="121"/>
      <c r="F34" s="121"/>
      <c r="G34" s="121"/>
      <c r="H34" s="121"/>
      <c r="I34" s="121"/>
      <c r="J34" s="302"/>
      <c r="K34" s="492"/>
      <c r="L34" s="163">
        <f>'5-. Identificación de Riesgos'!I34</f>
        <v>0</v>
      </c>
      <c r="M34" s="256"/>
      <c r="N34" s="121"/>
      <c r="O34" s="121"/>
      <c r="P34" s="121"/>
      <c r="Q34" s="121"/>
      <c r="R34" s="256"/>
      <c r="S34" s="492"/>
      <c r="T34" s="495"/>
      <c r="U34" s="495"/>
      <c r="V34" s="498"/>
    </row>
    <row r="35" spans="1:22" ht="25.15" customHeight="1">
      <c r="A35" s="501"/>
      <c r="B35" s="501"/>
      <c r="C35" s="290">
        <f>'5-. Identificación de Riesgos'!D35</f>
        <v>0</v>
      </c>
      <c r="D35" s="121"/>
      <c r="E35" s="290"/>
      <c r="F35" s="290"/>
      <c r="G35" s="290"/>
      <c r="H35" s="290"/>
      <c r="I35" s="290"/>
      <c r="J35" s="301"/>
      <c r="K35" s="492"/>
      <c r="L35" s="163">
        <f>'5-. Identificación de Riesgos'!I35</f>
        <v>0</v>
      </c>
      <c r="M35" s="256"/>
      <c r="N35" s="121"/>
      <c r="O35" s="121"/>
      <c r="P35" s="121"/>
      <c r="Q35" s="121"/>
      <c r="R35" s="256"/>
      <c r="S35" s="492"/>
      <c r="T35" s="495"/>
      <c r="U35" s="495"/>
      <c r="V35" s="498"/>
    </row>
    <row r="36" spans="1:22" ht="25.15" customHeight="1">
      <c r="A36" s="501"/>
      <c r="B36" s="501"/>
      <c r="C36" s="290">
        <f>'5-. Identificación de Riesgos'!D36</f>
        <v>0</v>
      </c>
      <c r="D36" s="121"/>
      <c r="E36" s="290"/>
      <c r="F36" s="290"/>
      <c r="G36" s="290"/>
      <c r="H36" s="290"/>
      <c r="I36" s="290"/>
      <c r="J36" s="301"/>
      <c r="K36" s="492"/>
      <c r="L36" s="163">
        <f>'5-. Identificación de Riesgos'!I36</f>
        <v>0</v>
      </c>
      <c r="M36" s="256"/>
      <c r="N36" s="121"/>
      <c r="O36" s="121"/>
      <c r="P36" s="121"/>
      <c r="Q36" s="121"/>
      <c r="R36" s="256"/>
      <c r="S36" s="492"/>
      <c r="T36" s="495"/>
      <c r="U36" s="495"/>
      <c r="V36" s="498"/>
    </row>
    <row r="37" spans="1:22" ht="25.15" customHeight="1">
      <c r="A37" s="501"/>
      <c r="B37" s="501"/>
      <c r="C37" s="290">
        <f>'5-. Identificación de Riesgos'!D37</f>
        <v>0</v>
      </c>
      <c r="D37" s="121"/>
      <c r="E37" s="290"/>
      <c r="F37" s="290"/>
      <c r="G37" s="290"/>
      <c r="H37" s="290"/>
      <c r="I37" s="290"/>
      <c r="J37" s="301"/>
      <c r="K37" s="492"/>
      <c r="L37" s="163">
        <f>'5-. Identificación de Riesgos'!I37</f>
        <v>0</v>
      </c>
      <c r="M37" s="256"/>
      <c r="N37" s="121"/>
      <c r="O37" s="121"/>
      <c r="P37" s="121"/>
      <c r="Q37" s="121"/>
      <c r="R37" s="256"/>
      <c r="S37" s="492"/>
      <c r="T37" s="495"/>
      <c r="U37" s="495"/>
      <c r="V37" s="498"/>
    </row>
    <row r="38" spans="1:22" ht="25.15" customHeight="1">
      <c r="A38" s="501"/>
      <c r="B38" s="501"/>
      <c r="C38" s="290">
        <f>'5-. Identificación de Riesgos'!D38</f>
        <v>0</v>
      </c>
      <c r="D38" s="121"/>
      <c r="E38" s="290"/>
      <c r="F38" s="290"/>
      <c r="G38" s="290"/>
      <c r="H38" s="290"/>
      <c r="I38" s="290"/>
      <c r="J38" s="301"/>
      <c r="K38" s="492"/>
      <c r="L38" s="163">
        <f>'5-. Identificación de Riesgos'!I38</f>
        <v>0</v>
      </c>
      <c r="M38" s="256"/>
      <c r="N38" s="121"/>
      <c r="O38" s="121"/>
      <c r="P38" s="121"/>
      <c r="Q38" s="121"/>
      <c r="R38" s="256"/>
      <c r="S38" s="492"/>
      <c r="T38" s="495"/>
      <c r="U38" s="495"/>
      <c r="V38" s="498"/>
    </row>
    <row r="39" spans="1:22" ht="25.15" customHeight="1">
      <c r="A39" s="502"/>
      <c r="B39" s="502"/>
      <c r="C39" s="291">
        <f>'5-. Identificación de Riesgos'!D39</f>
        <v>0</v>
      </c>
      <c r="D39" s="244"/>
      <c r="E39" s="291"/>
      <c r="F39" s="291"/>
      <c r="G39" s="291"/>
      <c r="H39" s="291"/>
      <c r="I39" s="291"/>
      <c r="J39" s="303"/>
      <c r="K39" s="493"/>
      <c r="L39" s="259">
        <f>'5-. Identificación de Riesgos'!I39</f>
        <v>0</v>
      </c>
      <c r="M39" s="258"/>
      <c r="N39" s="244"/>
      <c r="O39" s="244"/>
      <c r="P39" s="244"/>
      <c r="Q39" s="244"/>
      <c r="R39" s="258"/>
      <c r="S39" s="493"/>
      <c r="T39" s="496"/>
      <c r="U39" s="496"/>
      <c r="V39" s="499"/>
    </row>
    <row r="40" spans="1:22" ht="85.5" customHeight="1">
      <c r="A40" s="500">
        <f>'5-. Identificación de Riesgos'!A40</f>
        <v>4</v>
      </c>
      <c r="B40" s="500" t="str">
        <f>'5-. Identificación de Riesgos'!B40</f>
        <v>Corrupción</v>
      </c>
      <c r="C40" s="289" t="str">
        <f>'5-. Identificación de Riesgos'!D40</f>
        <v>1.Insuficientes programas de capacitación para la toma de conciencia debido al desconocimiento de la ley anti soborno (ISO 37001:2016), Plan Anticorrupción y  de los  valores y principios propios de la entidad.</v>
      </c>
      <c r="D40" s="305"/>
      <c r="E40" s="309" t="s">
        <v>373</v>
      </c>
      <c r="F40" s="306" t="s">
        <v>360</v>
      </c>
      <c r="G40" s="306" t="s">
        <v>360</v>
      </c>
      <c r="H40" s="306" t="s">
        <v>360</v>
      </c>
      <c r="I40" s="306" t="s">
        <v>360</v>
      </c>
      <c r="J40" s="310">
        <f t="shared" ref="J40:J44" si="6">COUNTIF(F40:I40,"SI")/4</f>
        <v>1</v>
      </c>
      <c r="K40" s="491">
        <f>AVERAGE(J40:J49)</f>
        <v>1</v>
      </c>
      <c r="L40" s="259" t="str">
        <f>'5-. Identificación de Riesgos'!I40</f>
        <v>Afectación de reputacion,imagén,  credibilidad, satisfacción de usuarios y PI</v>
      </c>
      <c r="M40" s="314" t="s">
        <v>361</v>
      </c>
      <c r="N40" s="306" t="s">
        <v>362</v>
      </c>
      <c r="O40" s="306" t="s">
        <v>362</v>
      </c>
      <c r="P40" s="306" t="s">
        <v>360</v>
      </c>
      <c r="Q40" s="306" t="s">
        <v>360</v>
      </c>
      <c r="R40" s="310">
        <f t="shared" ref="R40" si="7">SUM(COUNTIF(N40,"SI")*25%,COUNTIF(O40,"SI")*40%,COUNTIF(P40,"SI")*25%,COUNTIF(Q40,"SI")*10%)</f>
        <v>0.35</v>
      </c>
      <c r="S40" s="491">
        <f t="shared" ref="S40" si="8">AVERAGE(R40:R49)</f>
        <v>0.35</v>
      </c>
      <c r="T40" s="494" t="str">
        <f>CONCATENATE(INDEX('8- Politicas de admiistracion '!$B$6:$F$10,MATCH(ROUND(IF((RIGHT('5-. Identificación de Riesgos'!H40,1)-'6. Valoración Controles'!K40)&lt;1,1,(RIGHT('5-. Identificación de Riesgos'!H40,1)-'6. Valoración Controles'!K40)),0),'8- Politicas de admiistracion '!$F$6:$F$10,0),1)," - ",ROUND(IF((RIGHT('5-. Identificación de Riesgos'!H40,1)-'6. Valoración Controles'!K40)&lt;1,1,(RIGHT('5-. Identificación de Riesgos'!H40,1)-'6. Valoración Controles'!K40)),0))</f>
        <v>Muy Baja - 1</v>
      </c>
      <c r="U40" s="494" t="str">
        <f>CONCATENATE(INDEX('8- Politicas de admiistracion '!$B$17:$F$21,MATCH(ROUND(IF((RIGHT('5-. Identificación de Riesgos'!M40,1)-'6. Valoración Controles'!S40)&lt;1,1,(RIGHT('5-. Identificación de Riesgos'!M40,1)-'6. Valoración Controles'!S40)),0),'8- Politicas de admiistracion '!$F$17:$F$21,0),1)," - ",ROUND(IF((RIGHT('5-. Identificación de Riesgos'!M40,1)-'6. Valoración Controles'!S40)&lt;1,1,(RIGHT('5-. Identificación de Riesgos'!M40,1)-'6. Valoración Controles'!S40)),0))</f>
        <v>Mayor - 4</v>
      </c>
      <c r="V40" s="497" t="str">
        <f>CONCATENATE(VLOOKUP((LEFT(T40,LEN(T40)-4)&amp;LEFT(U40,LEN(U40)-4)),'9- Matriz de Calor '!$D$18:$E$42,2,0)," - ",RIGHT(T40,1)*RIGHT(U40,1))</f>
        <v>Alto  - 4</v>
      </c>
    </row>
    <row r="41" spans="1:22" ht="25.15" customHeight="1">
      <c r="A41" s="501"/>
      <c r="B41" s="501"/>
      <c r="C41" s="290" t="str">
        <f>'5-. Identificación de Riesgos'!D41</f>
        <v xml:space="preserve">2. Desconocimiento del Código de Ética y Buen Gobierno.    </v>
      </c>
      <c r="D41" s="305"/>
      <c r="E41" s="309" t="s">
        <v>374</v>
      </c>
      <c r="F41" s="306" t="s">
        <v>360</v>
      </c>
      <c r="G41" s="306" t="s">
        <v>360</v>
      </c>
      <c r="H41" s="306" t="s">
        <v>360</v>
      </c>
      <c r="I41" s="306" t="s">
        <v>360</v>
      </c>
      <c r="J41" s="311">
        <f t="shared" si="6"/>
        <v>1</v>
      </c>
      <c r="K41" s="492"/>
      <c r="L41" s="259"/>
      <c r="M41" s="258"/>
      <c r="N41" s="244"/>
      <c r="O41" s="244"/>
      <c r="P41" s="244"/>
      <c r="Q41" s="244"/>
      <c r="R41" s="258"/>
      <c r="S41" s="492"/>
      <c r="T41" s="495"/>
      <c r="U41" s="495"/>
      <c r="V41" s="498"/>
    </row>
    <row r="42" spans="1:22" ht="54" customHeight="1">
      <c r="A42" s="501"/>
      <c r="B42" s="501"/>
      <c r="C42" s="290" t="str">
        <f>'5-. Identificación de Riesgos'!D42</f>
        <v>3.Carencia de compromiso  y transparencia de los servidores judiciales con la Entidad.</v>
      </c>
      <c r="D42" s="305"/>
      <c r="E42" s="312" t="s">
        <v>375</v>
      </c>
      <c r="F42" s="306" t="s">
        <v>360</v>
      </c>
      <c r="G42" s="306" t="s">
        <v>360</v>
      </c>
      <c r="H42" s="306" t="s">
        <v>360</v>
      </c>
      <c r="I42" s="306" t="s">
        <v>360</v>
      </c>
      <c r="J42" s="311">
        <f t="shared" si="6"/>
        <v>1</v>
      </c>
      <c r="K42" s="492"/>
      <c r="L42" s="259"/>
      <c r="M42" s="258"/>
      <c r="N42" s="244"/>
      <c r="O42" s="244"/>
      <c r="P42" s="244"/>
      <c r="Q42" s="244"/>
      <c r="R42" s="258"/>
      <c r="S42" s="492"/>
      <c r="T42" s="495"/>
      <c r="U42" s="495"/>
      <c r="V42" s="498"/>
    </row>
    <row r="43" spans="1:22" ht="46.5" customHeight="1">
      <c r="A43" s="501"/>
      <c r="B43" s="501"/>
      <c r="C43" s="290" t="str">
        <f>'5-. Identificación de Riesgos'!D43</f>
        <v>4.Deficiencia del control y seguimiento de la gestión ejercida por los servidores judiciales.</v>
      </c>
      <c r="D43" s="305"/>
      <c r="E43" s="313" t="s">
        <v>376</v>
      </c>
      <c r="F43" s="306" t="s">
        <v>360</v>
      </c>
      <c r="G43" s="306" t="s">
        <v>360</v>
      </c>
      <c r="H43" s="306" t="s">
        <v>360</v>
      </c>
      <c r="I43" s="306" t="s">
        <v>360</v>
      </c>
      <c r="J43" s="311">
        <f t="shared" si="6"/>
        <v>1</v>
      </c>
      <c r="K43" s="492"/>
      <c r="L43" s="259"/>
      <c r="M43" s="258"/>
      <c r="N43" s="244"/>
      <c r="O43" s="244"/>
      <c r="P43" s="244"/>
      <c r="Q43" s="244"/>
      <c r="R43" s="258"/>
      <c r="S43" s="492"/>
      <c r="T43" s="495"/>
      <c r="U43" s="495"/>
      <c r="V43" s="498"/>
    </row>
    <row r="44" spans="1:22" ht="46.5" customHeight="1">
      <c r="A44" s="501"/>
      <c r="B44" s="501"/>
      <c r="C44" s="121" t="str">
        <f>'5-. Identificación de Riesgos'!D44</f>
        <v xml:space="preserve">5.Obtención de beneficios propios </v>
      </c>
      <c r="D44" s="305"/>
      <c r="E44" s="313" t="s">
        <v>376</v>
      </c>
      <c r="F44" s="306" t="s">
        <v>360</v>
      </c>
      <c r="G44" s="306" t="s">
        <v>360</v>
      </c>
      <c r="H44" s="306" t="s">
        <v>360</v>
      </c>
      <c r="I44" s="306" t="s">
        <v>360</v>
      </c>
      <c r="J44" s="311">
        <f t="shared" si="6"/>
        <v>1</v>
      </c>
      <c r="K44" s="492"/>
      <c r="L44" s="259"/>
      <c r="M44" s="258"/>
      <c r="N44" s="244"/>
      <c r="O44" s="244"/>
      <c r="P44" s="244"/>
      <c r="Q44" s="244"/>
      <c r="R44" s="258"/>
      <c r="S44" s="492"/>
      <c r="T44" s="495"/>
      <c r="U44" s="495"/>
      <c r="V44" s="498"/>
    </row>
    <row r="45" spans="1:22" ht="25.15" customHeight="1">
      <c r="A45" s="501"/>
      <c r="B45" s="501"/>
      <c r="C45" s="290"/>
      <c r="D45" s="305"/>
      <c r="E45" s="289"/>
      <c r="F45" s="289"/>
      <c r="G45" s="289"/>
      <c r="H45" s="289"/>
      <c r="I45" s="289"/>
      <c r="J45" s="300"/>
      <c r="K45" s="492"/>
      <c r="L45" s="259"/>
      <c r="M45" s="258"/>
      <c r="N45" s="244"/>
      <c r="O45" s="244"/>
      <c r="P45" s="244"/>
      <c r="Q45" s="244"/>
      <c r="R45" s="258"/>
      <c r="S45" s="492"/>
      <c r="T45" s="495"/>
      <c r="U45" s="495"/>
      <c r="V45" s="498"/>
    </row>
    <row r="46" spans="1:22" ht="25.15" customHeight="1">
      <c r="A46" s="501"/>
      <c r="B46" s="501"/>
      <c r="C46" s="290"/>
      <c r="D46" s="305"/>
      <c r="E46" s="289"/>
      <c r="F46" s="289"/>
      <c r="G46" s="289"/>
      <c r="H46" s="289"/>
      <c r="I46" s="289"/>
      <c r="J46" s="300"/>
      <c r="K46" s="492"/>
      <c r="L46" s="259"/>
      <c r="M46" s="258"/>
      <c r="N46" s="244"/>
      <c r="O46" s="244"/>
      <c r="P46" s="244"/>
      <c r="Q46" s="244"/>
      <c r="R46" s="258"/>
      <c r="S46" s="492"/>
      <c r="T46" s="495"/>
      <c r="U46" s="495"/>
      <c r="V46" s="498"/>
    </row>
    <row r="47" spans="1:22" ht="25.15" customHeight="1">
      <c r="A47" s="501"/>
      <c r="B47" s="501"/>
      <c r="C47" s="290"/>
      <c r="D47" s="305"/>
      <c r="E47" s="289"/>
      <c r="F47" s="289"/>
      <c r="G47" s="289"/>
      <c r="H47" s="289"/>
      <c r="I47" s="289"/>
      <c r="J47" s="300"/>
      <c r="K47" s="492"/>
      <c r="L47" s="259"/>
      <c r="M47" s="258"/>
      <c r="N47" s="244"/>
      <c r="O47" s="244"/>
      <c r="P47" s="244"/>
      <c r="Q47" s="244"/>
      <c r="R47" s="258"/>
      <c r="S47" s="492"/>
      <c r="T47" s="495"/>
      <c r="U47" s="495"/>
      <c r="V47" s="498"/>
    </row>
    <row r="48" spans="1:22" ht="25.15" customHeight="1">
      <c r="A48" s="501"/>
      <c r="B48" s="501"/>
      <c r="C48" s="290"/>
      <c r="D48" s="305"/>
      <c r="E48" s="289"/>
      <c r="F48" s="289"/>
      <c r="G48" s="289"/>
      <c r="H48" s="289"/>
      <c r="I48" s="289"/>
      <c r="J48" s="300"/>
      <c r="K48" s="492"/>
      <c r="L48" s="259"/>
      <c r="M48" s="258"/>
      <c r="N48" s="244"/>
      <c r="O48" s="244"/>
      <c r="P48" s="244"/>
      <c r="Q48" s="244"/>
      <c r="R48" s="258"/>
      <c r="S48" s="492"/>
      <c r="T48" s="495"/>
      <c r="U48" s="495"/>
      <c r="V48" s="498"/>
    </row>
    <row r="49" spans="1:22" ht="25.15" customHeight="1">
      <c r="A49" s="502"/>
      <c r="B49" s="502"/>
      <c r="C49" s="291"/>
      <c r="D49" s="305"/>
      <c r="E49" s="289"/>
      <c r="F49" s="289"/>
      <c r="G49" s="289"/>
      <c r="H49" s="289"/>
      <c r="I49" s="289"/>
      <c r="J49" s="300"/>
      <c r="K49" s="493"/>
      <c r="L49" s="259"/>
      <c r="M49" s="258"/>
      <c r="N49" s="244"/>
      <c r="O49" s="244"/>
      <c r="P49" s="244"/>
      <c r="Q49" s="244"/>
      <c r="R49" s="258"/>
      <c r="S49" s="493"/>
      <c r="T49" s="496"/>
      <c r="U49" s="496"/>
      <c r="V49" s="499"/>
    </row>
    <row r="50" spans="1:22" ht="51">
      <c r="A50" s="503">
        <f>'5-. Identificación de Riesgos'!A50</f>
        <v>5</v>
      </c>
      <c r="B50" s="500" t="str">
        <f>'5-. Identificación de Riesgos'!B50</f>
        <v xml:space="preserve">Ofrecer, prometer, entregar, aceptar o solicitar una ventaja indebida para preparar o presentar Informes con datos inexactos, inoportunos y no confiables en el ejercicio de la Auditoría Interna  que permita favorecer intereses personales o de terceros.
</v>
      </c>
      <c r="C50" s="289" t="str">
        <f>'5-. Identificación de Riesgos'!D50</f>
        <v>1. Falta de ética de los servidores públicos (Debilidades en principios y valores)</v>
      </c>
      <c r="D50" s="243">
        <v>1</v>
      </c>
      <c r="E50" s="289" t="s">
        <v>377</v>
      </c>
      <c r="F50" s="289" t="s">
        <v>360</v>
      </c>
      <c r="G50" s="289" t="s">
        <v>360</v>
      </c>
      <c r="H50" s="289" t="s">
        <v>360</v>
      </c>
      <c r="I50" s="289" t="s">
        <v>360</v>
      </c>
      <c r="J50" s="300">
        <f>COUNTIF(F50:I50,"SI")/4</f>
        <v>1</v>
      </c>
      <c r="K50" s="491">
        <f>AVERAGE(J50:J59)</f>
        <v>1</v>
      </c>
      <c r="L50" s="143" t="str">
        <f>'5-. Identificación de Riesgos'!I50</f>
        <v>Afectación de reputacion,imagén,  credibilidad, satisfacción de usuarios y PI</v>
      </c>
      <c r="M50" s="294" t="s">
        <v>361</v>
      </c>
      <c r="N50" s="295" t="s">
        <v>362</v>
      </c>
      <c r="O50" s="295" t="s">
        <v>362</v>
      </c>
      <c r="P50" s="295" t="s">
        <v>360</v>
      </c>
      <c r="Q50" s="295" t="s">
        <v>360</v>
      </c>
      <c r="R50" s="256">
        <f>SUM(COUNTIF(N50,"SI")*25%,COUNTIF(O50,"SI")*40%,COUNTIF(P50,"SI")*25%,COUNTIF(Q50,"SI")*10%)</f>
        <v>0.35</v>
      </c>
      <c r="S50" s="491">
        <f>AVERAGE(R50:R59)</f>
        <v>0.55000000000000004</v>
      </c>
      <c r="T50" s="494" t="str">
        <f>CONCATENATE(INDEX('8- Politicas de admiistracion '!$B$6:$F$10,MATCH(ROUND(IF((RIGHT('5-. Identificación de Riesgos'!H50,1)-'6. Valoración Controles'!K50)&lt;1,1,(RIGHT('5-. Identificación de Riesgos'!H50,1)-'6. Valoración Controles'!K50)),0),'8- Politicas de admiistracion '!$F$6:$F$10,0),1)," - ",ROUND(IF((RIGHT('5-. Identificación de Riesgos'!H50,1)-'6. Valoración Controles'!K50)&lt;1,1,(RIGHT('5-. Identificación de Riesgos'!H50,1)-'6. Valoración Controles'!K50)),0))</f>
        <v>Muy Baja - 1</v>
      </c>
      <c r="U50" s="494" t="str">
        <f>CONCATENATE(INDEX('8- Politicas de admiistracion '!$B$17:$F$21,MATCH(ROUND(IF((RIGHT('5-. Identificación de Riesgos'!M50,1)-'6. Valoración Controles'!S50)&lt;1,1,(RIGHT('5-. Identificación de Riesgos'!M50,1)-'6. Valoración Controles'!S50)),0),'8- Politicas de admiistracion '!$F$17:$F$21,0),1)," - ",ROUND(IF((RIGHT('5-. Identificación de Riesgos'!M50,1)-'6. Valoración Controles'!S50)&lt;1,1,(RIGHT('5-. Identificación de Riesgos'!M50,1)-'6. Valoración Controles'!S50)),0))</f>
        <v>Leve - 1</v>
      </c>
      <c r="V50" s="497" t="str">
        <f>CONCATENATE(VLOOKUP((LEFT(T50,LEN(T50)-4)&amp;LEFT(U50,LEN(U50)-4)),'9- Matriz de Calor '!$D$18:$E$42,2,0)," - ",RIGHT(T50,1)*RIGHT(U50,1))</f>
        <v>Bajo - 1</v>
      </c>
    </row>
    <row r="51" spans="1:22" ht="25.5">
      <c r="A51" s="504"/>
      <c r="B51" s="501"/>
      <c r="C51" s="290" t="str">
        <f>'5-. Identificación de Riesgos'!D51</f>
        <v>2. Falta de ética de terceros interesados  (Debilidades principios y valores)</v>
      </c>
      <c r="D51" s="121">
        <v>2</v>
      </c>
      <c r="E51" s="290" t="s">
        <v>378</v>
      </c>
      <c r="F51" s="290" t="s">
        <v>360</v>
      </c>
      <c r="G51" s="290" t="s">
        <v>360</v>
      </c>
      <c r="H51" s="290" t="s">
        <v>360</v>
      </c>
      <c r="I51" s="290" t="s">
        <v>360</v>
      </c>
      <c r="J51" s="301">
        <f t="shared" ref="J51:J53" si="9">COUNTIF(F51:I51,"SI")/4</f>
        <v>1</v>
      </c>
      <c r="K51" s="492"/>
      <c r="L51" s="163" t="str">
        <f>'5-. Identificación de Riesgos'!I51</f>
        <v>Incumplimiento de las metas establecidas</v>
      </c>
      <c r="M51" s="296" t="s">
        <v>364</v>
      </c>
      <c r="N51" s="285" t="s">
        <v>360</v>
      </c>
      <c r="O51" s="285" t="s">
        <v>360</v>
      </c>
      <c r="P51" s="285" t="s">
        <v>362</v>
      </c>
      <c r="Q51" s="285" t="s">
        <v>360</v>
      </c>
      <c r="R51" s="256">
        <f>SUM(COUNTIF(N51,"SI")*25%,COUNTIF(O51,"SI")*40%,COUNTIF(P51,"SI")*25%,COUNTIF(Q51,"SI")*10%)</f>
        <v>0.75</v>
      </c>
      <c r="S51" s="492"/>
      <c r="T51" s="495"/>
      <c r="U51" s="495"/>
      <c r="V51" s="498"/>
    </row>
    <row r="52" spans="1:22" ht="38.25">
      <c r="A52" s="504"/>
      <c r="B52" s="501"/>
      <c r="C52" s="290" t="str">
        <f>'5-. Identificación de Riesgos'!D52</f>
        <v>3. Debilidades en la aplicación de controles de calidad en los informes de Auditoría.</v>
      </c>
      <c r="D52" s="121">
        <v>3</v>
      </c>
      <c r="E52" s="290" t="s">
        <v>379</v>
      </c>
      <c r="F52" s="290" t="s">
        <v>360</v>
      </c>
      <c r="G52" s="290" t="s">
        <v>360</v>
      </c>
      <c r="H52" s="290" t="s">
        <v>360</v>
      </c>
      <c r="I52" s="290" t="s">
        <v>360</v>
      </c>
      <c r="J52" s="301">
        <f t="shared" si="9"/>
        <v>1</v>
      </c>
      <c r="K52" s="492"/>
      <c r="L52" s="163">
        <f>'5-. Identificación de Riesgos'!I52</f>
        <v>0</v>
      </c>
      <c r="M52" s="256"/>
      <c r="N52" s="121"/>
      <c r="O52" s="121"/>
      <c r="P52" s="121"/>
      <c r="Q52" s="121"/>
      <c r="R52" s="256"/>
      <c r="S52" s="492"/>
      <c r="T52" s="495"/>
      <c r="U52" s="495"/>
      <c r="V52" s="498"/>
    </row>
    <row r="53" spans="1:22" ht="52.5" customHeight="1">
      <c r="A53" s="504"/>
      <c r="B53" s="501"/>
      <c r="C53" s="290" t="str">
        <f>'5-. Identificación de Riesgos'!D53</f>
        <v xml:space="preserve">4. Inaplicación o incumplimiento por parte de los auditores, de los principios y reglas de conducta establecidos en el Código de Ética </v>
      </c>
      <c r="D53" s="121">
        <v>4</v>
      </c>
      <c r="E53" s="290" t="s">
        <v>380</v>
      </c>
      <c r="F53" s="290" t="s">
        <v>360</v>
      </c>
      <c r="G53" s="290" t="s">
        <v>360</v>
      </c>
      <c r="H53" s="290" t="s">
        <v>360</v>
      </c>
      <c r="I53" s="290" t="s">
        <v>360</v>
      </c>
      <c r="J53" s="301">
        <f t="shared" si="9"/>
        <v>1</v>
      </c>
      <c r="K53" s="492"/>
      <c r="L53" s="163">
        <f>'5-. Identificación de Riesgos'!I53</f>
        <v>0</v>
      </c>
      <c r="M53" s="256"/>
      <c r="N53" s="121"/>
      <c r="O53" s="121"/>
      <c r="P53" s="121"/>
      <c r="Q53" s="121"/>
      <c r="R53" s="256"/>
      <c r="S53" s="492"/>
      <c r="T53" s="495"/>
      <c r="U53" s="495"/>
      <c r="V53" s="498"/>
    </row>
    <row r="54" spans="1:22" ht="21" customHeight="1">
      <c r="A54" s="504"/>
      <c r="B54" s="501"/>
      <c r="C54" s="121">
        <f>'5-. Identificación de Riesgos'!D54</f>
        <v>0</v>
      </c>
      <c r="D54" s="121"/>
      <c r="E54" s="121"/>
      <c r="F54" s="121"/>
      <c r="G54" s="121"/>
      <c r="H54" s="121"/>
      <c r="I54" s="121"/>
      <c r="J54" s="302"/>
      <c r="K54" s="492"/>
      <c r="L54" s="163">
        <f>'5-. Identificación de Riesgos'!I54</f>
        <v>0</v>
      </c>
      <c r="M54" s="256"/>
      <c r="N54" s="121"/>
      <c r="O54" s="121"/>
      <c r="P54" s="121"/>
      <c r="Q54" s="121"/>
      <c r="R54" s="256"/>
      <c r="S54" s="492"/>
      <c r="T54" s="495"/>
      <c r="U54" s="495"/>
      <c r="V54" s="498"/>
    </row>
    <row r="55" spans="1:22" ht="25.15" customHeight="1">
      <c r="A55" s="504"/>
      <c r="B55" s="501"/>
      <c r="C55" s="290">
        <f>'5-. Identificación de Riesgos'!D55</f>
        <v>0</v>
      </c>
      <c r="D55" s="121"/>
      <c r="E55" s="290"/>
      <c r="F55" s="290"/>
      <c r="G55" s="290"/>
      <c r="H55" s="290"/>
      <c r="I55" s="290"/>
      <c r="J55" s="301"/>
      <c r="K55" s="492"/>
      <c r="L55" s="163">
        <f>'5-. Identificación de Riesgos'!I55</f>
        <v>0</v>
      </c>
      <c r="M55" s="256"/>
      <c r="N55" s="121"/>
      <c r="O55" s="121"/>
      <c r="P55" s="121"/>
      <c r="Q55" s="121"/>
      <c r="R55" s="256"/>
      <c r="S55" s="492"/>
      <c r="T55" s="495"/>
      <c r="U55" s="495"/>
      <c r="V55" s="498"/>
    </row>
    <row r="56" spans="1:22" ht="25.15" customHeight="1">
      <c r="A56" s="504"/>
      <c r="B56" s="501"/>
      <c r="C56" s="290">
        <f>'5-. Identificación de Riesgos'!D56</f>
        <v>0</v>
      </c>
      <c r="D56" s="121"/>
      <c r="E56" s="290"/>
      <c r="F56" s="290"/>
      <c r="G56" s="290"/>
      <c r="H56" s="290"/>
      <c r="I56" s="290"/>
      <c r="J56" s="301"/>
      <c r="K56" s="492"/>
      <c r="L56" s="163">
        <f>'5-. Identificación de Riesgos'!I56</f>
        <v>0</v>
      </c>
      <c r="M56" s="256"/>
      <c r="N56" s="121"/>
      <c r="O56" s="121"/>
      <c r="P56" s="121"/>
      <c r="Q56" s="121"/>
      <c r="R56" s="256"/>
      <c r="S56" s="492"/>
      <c r="T56" s="495"/>
      <c r="U56" s="495"/>
      <c r="V56" s="498"/>
    </row>
    <row r="57" spans="1:22" ht="25.15" customHeight="1">
      <c r="A57" s="504"/>
      <c r="B57" s="501"/>
      <c r="C57" s="290">
        <f>'5-. Identificación de Riesgos'!D57</f>
        <v>0</v>
      </c>
      <c r="D57" s="121"/>
      <c r="E57" s="290"/>
      <c r="F57" s="290"/>
      <c r="G57" s="290"/>
      <c r="H57" s="290"/>
      <c r="I57" s="290"/>
      <c r="J57" s="301"/>
      <c r="K57" s="492"/>
      <c r="L57" s="163">
        <f>'5-. Identificación de Riesgos'!I57</f>
        <v>0</v>
      </c>
      <c r="M57" s="256"/>
      <c r="N57" s="121"/>
      <c r="O57" s="121"/>
      <c r="P57" s="121"/>
      <c r="Q57" s="121"/>
      <c r="R57" s="256"/>
      <c r="S57" s="492"/>
      <c r="T57" s="495"/>
      <c r="U57" s="495"/>
      <c r="V57" s="498"/>
    </row>
    <row r="58" spans="1:22" ht="25.15" customHeight="1">
      <c r="A58" s="504"/>
      <c r="B58" s="501"/>
      <c r="C58" s="290">
        <f>'5-. Identificación de Riesgos'!D58</f>
        <v>0</v>
      </c>
      <c r="D58" s="121"/>
      <c r="E58" s="290"/>
      <c r="F58" s="290"/>
      <c r="G58" s="290"/>
      <c r="H58" s="290"/>
      <c r="I58" s="290"/>
      <c r="J58" s="301"/>
      <c r="K58" s="492"/>
      <c r="L58" s="163">
        <f>'5-. Identificación de Riesgos'!I58</f>
        <v>0</v>
      </c>
      <c r="M58" s="256"/>
      <c r="N58" s="121"/>
      <c r="O58" s="121"/>
      <c r="P58" s="121"/>
      <c r="Q58" s="121"/>
      <c r="R58" s="256"/>
      <c r="S58" s="492"/>
      <c r="T58" s="495"/>
      <c r="U58" s="495"/>
      <c r="V58" s="498"/>
    </row>
    <row r="59" spans="1:22" ht="25.15" customHeight="1">
      <c r="A59" s="505"/>
      <c r="B59" s="502"/>
      <c r="C59" s="291">
        <f>'5-. Identificación de Riesgos'!D59</f>
        <v>0</v>
      </c>
      <c r="D59" s="244">
        <v>5</v>
      </c>
      <c r="E59" s="291"/>
      <c r="F59" s="291"/>
      <c r="G59" s="291"/>
      <c r="H59" s="291"/>
      <c r="I59" s="291"/>
      <c r="J59" s="303"/>
      <c r="K59" s="493"/>
      <c r="L59" s="259">
        <f>'5-. Identificación de Riesgos'!I59</f>
        <v>0</v>
      </c>
      <c r="M59" s="258"/>
      <c r="N59" s="244"/>
      <c r="O59" s="244"/>
      <c r="P59" s="244"/>
      <c r="Q59" s="244"/>
      <c r="R59" s="256"/>
      <c r="S59" s="493"/>
      <c r="T59" s="496"/>
      <c r="U59" s="496"/>
      <c r="V59" s="499"/>
    </row>
    <row r="60" spans="1:22">
      <c r="C60" s="292"/>
      <c r="D60" s="293"/>
      <c r="E60" s="293"/>
      <c r="F60" s="293"/>
      <c r="G60" s="293"/>
      <c r="H60" s="293"/>
      <c r="I60" s="293"/>
    </row>
  </sheetData>
  <mergeCells count="53">
    <mergeCell ref="A20:A29"/>
    <mergeCell ref="B20:B29"/>
    <mergeCell ref="C5:V5"/>
    <mergeCell ref="C6:V6"/>
    <mergeCell ref="S20:S29"/>
    <mergeCell ref="T20:T29"/>
    <mergeCell ref="U20:U29"/>
    <mergeCell ref="V20:V29"/>
    <mergeCell ref="K20:K29"/>
    <mergeCell ref="A10:A19"/>
    <mergeCell ref="B10:B19"/>
    <mergeCell ref="K10:K19"/>
    <mergeCell ref="S10:S19"/>
    <mergeCell ref="T10:T19"/>
    <mergeCell ref="U10:U19"/>
    <mergeCell ref="V10:V19"/>
    <mergeCell ref="E1:V3"/>
    <mergeCell ref="T7:V7"/>
    <mergeCell ref="D7:R7"/>
    <mergeCell ref="A8:A9"/>
    <mergeCell ref="B8:B9"/>
    <mergeCell ref="C8:C9"/>
    <mergeCell ref="D8:D9"/>
    <mergeCell ref="E8:E9"/>
    <mergeCell ref="F8:K8"/>
    <mergeCell ref="L8:S8"/>
    <mergeCell ref="A5:B5"/>
    <mergeCell ref="A6:B6"/>
    <mergeCell ref="A7:C7"/>
    <mergeCell ref="A4:B4"/>
    <mergeCell ref="C4:V4"/>
    <mergeCell ref="A1:D3"/>
    <mergeCell ref="A30:A39"/>
    <mergeCell ref="T50:T59"/>
    <mergeCell ref="U50:U59"/>
    <mergeCell ref="V50:V59"/>
    <mergeCell ref="A50:A59"/>
    <mergeCell ref="B50:B59"/>
    <mergeCell ref="K50:K59"/>
    <mergeCell ref="S50:S59"/>
    <mergeCell ref="B30:B39"/>
    <mergeCell ref="K30:K39"/>
    <mergeCell ref="V30:V39"/>
    <mergeCell ref="T30:T39"/>
    <mergeCell ref="U30:U39"/>
    <mergeCell ref="S30:S39"/>
    <mergeCell ref="A40:A49"/>
    <mergeCell ref="B40:B49"/>
    <mergeCell ref="K40:K49"/>
    <mergeCell ref="S40:S49"/>
    <mergeCell ref="T40:T49"/>
    <mergeCell ref="U40:U49"/>
    <mergeCell ref="V40:V49"/>
  </mergeCells>
  <conditionalFormatting sqref="T10">
    <cfRule type="containsText" dxfId="383" priority="164" operator="containsText" text="Muy Baja">
      <formula>NOT(ISERROR(SEARCH("Muy Baja",T10)))</formula>
    </cfRule>
    <cfRule type="containsText" dxfId="382" priority="165" operator="containsText" text="Baja">
      <formula>NOT(ISERROR(SEARCH("Baja",T10)))</formula>
    </cfRule>
    <cfRule type="containsText" dxfId="381" priority="166" operator="containsText" text="Muy Alta">
      <formula>NOT(ISERROR(SEARCH("Muy Alta",T10)))</formula>
    </cfRule>
    <cfRule type="containsText" dxfId="380" priority="168" operator="containsText" text="Alta">
      <formula>NOT(ISERROR(SEARCH("Alta",T10)))</formula>
    </cfRule>
    <cfRule type="containsText" dxfId="379" priority="169" operator="containsText" text="Media">
      <formula>NOT(ISERROR(SEARCH("Media",T10)))</formula>
    </cfRule>
    <cfRule type="containsText" dxfId="378" priority="170" operator="containsText" text="Media">
      <formula>NOT(ISERROR(SEARCH("Media",T10)))</formula>
    </cfRule>
    <cfRule type="containsText" dxfId="377" priority="171" operator="containsText" text="Media">
      <formula>NOT(ISERROR(SEARCH("Media",T10)))</formula>
    </cfRule>
    <cfRule type="containsText" dxfId="376" priority="172" operator="containsText" text="Muy Baja">
      <formula>NOT(ISERROR(SEARCH("Muy Baja",T10)))</formula>
    </cfRule>
    <cfRule type="containsText" dxfId="375" priority="173" operator="containsText" text="Baja">
      <formula>NOT(ISERROR(SEARCH("Baja",T10)))</formula>
    </cfRule>
    <cfRule type="containsText" dxfId="374" priority="174" operator="containsText" text="Muy Baja">
      <formula>NOT(ISERROR(SEARCH("Muy Baja",T10)))</formula>
    </cfRule>
    <cfRule type="containsText" dxfId="373" priority="175" operator="containsText" text="Muy Baja">
      <formula>NOT(ISERROR(SEARCH("Muy Baja",T10)))</formula>
    </cfRule>
    <cfRule type="containsText" dxfId="372" priority="176" operator="containsText" text="Muy Baja">
      <formula>NOT(ISERROR(SEARCH("Muy Baja",T10)))</formula>
    </cfRule>
    <cfRule type="containsText" dxfId="371" priority="177" operator="containsText" text="Muy Baja'Tabla probabilidad'!">
      <formula>NOT(ISERROR(SEARCH("Muy Baja'Tabla probabilidad'!",T10)))</formula>
    </cfRule>
    <cfRule type="containsText" dxfId="370" priority="178" operator="containsText" text="Muy bajo">
      <formula>NOT(ISERROR(SEARCH("Muy bajo",T10)))</formula>
    </cfRule>
    <cfRule type="containsText" dxfId="369" priority="179" operator="containsText" text="Alta">
      <formula>NOT(ISERROR(SEARCH("Alta",T10)))</formula>
    </cfRule>
    <cfRule type="containsText" dxfId="368" priority="180" operator="containsText" text="Media">
      <formula>NOT(ISERROR(SEARCH("Media",T10)))</formula>
    </cfRule>
    <cfRule type="containsText" dxfId="367" priority="181" operator="containsText" text="Baja">
      <formula>NOT(ISERROR(SEARCH("Baja",T10)))</formula>
    </cfRule>
    <cfRule type="containsText" dxfId="366" priority="182" operator="containsText" text="Muy baja">
      <formula>NOT(ISERROR(SEARCH("Muy baja",T10)))</formula>
    </cfRule>
    <cfRule type="cellIs" dxfId="365" priority="185" operator="between">
      <formula>1</formula>
      <formula>2</formula>
    </cfRule>
    <cfRule type="cellIs" dxfId="364" priority="186" operator="between">
      <formula>0</formula>
      <formula>2</formula>
    </cfRule>
  </conditionalFormatting>
  <conditionalFormatting sqref="T20 T30 T40">
    <cfRule type="containsText" dxfId="363" priority="526" operator="containsText" text="Muy Baja">
      <formula>NOT(ISERROR(SEARCH("Muy Baja",T20)))</formula>
    </cfRule>
    <cfRule type="containsText" dxfId="362" priority="527" operator="containsText" text="Baja">
      <formula>NOT(ISERROR(SEARCH("Baja",T20)))</formula>
    </cfRule>
    <cfRule type="containsText" dxfId="361" priority="528" operator="containsText" text="Muy Alta">
      <formula>NOT(ISERROR(SEARCH("Muy Alta",T20)))</formula>
    </cfRule>
    <cfRule type="containsText" dxfId="360" priority="530" operator="containsText" text="Alta">
      <formula>NOT(ISERROR(SEARCH("Alta",T20)))</formula>
    </cfRule>
    <cfRule type="containsText" dxfId="359" priority="531" operator="containsText" text="Media">
      <formula>NOT(ISERROR(SEARCH("Media",T20)))</formula>
    </cfRule>
    <cfRule type="containsText" dxfId="358" priority="532" operator="containsText" text="Media">
      <formula>NOT(ISERROR(SEARCH("Media",T20)))</formula>
    </cfRule>
    <cfRule type="containsText" dxfId="357" priority="533" operator="containsText" text="Media">
      <formula>NOT(ISERROR(SEARCH("Media",T20)))</formula>
    </cfRule>
    <cfRule type="containsText" dxfId="356" priority="534" operator="containsText" text="Muy Baja">
      <formula>NOT(ISERROR(SEARCH("Muy Baja",T20)))</formula>
    </cfRule>
    <cfRule type="containsText" dxfId="355" priority="535" operator="containsText" text="Baja">
      <formula>NOT(ISERROR(SEARCH("Baja",T20)))</formula>
    </cfRule>
    <cfRule type="containsText" dxfId="354" priority="536" operator="containsText" text="Muy Baja">
      <formula>NOT(ISERROR(SEARCH("Muy Baja",T20)))</formula>
    </cfRule>
    <cfRule type="containsText" dxfId="353" priority="537" operator="containsText" text="Muy Baja">
      <formula>NOT(ISERROR(SEARCH("Muy Baja",T20)))</formula>
    </cfRule>
    <cfRule type="containsText" dxfId="352" priority="538" operator="containsText" text="Muy Baja">
      <formula>NOT(ISERROR(SEARCH("Muy Baja",T20)))</formula>
    </cfRule>
    <cfRule type="containsText" dxfId="351" priority="539" operator="containsText" text="Muy Baja'Tabla probabilidad'!">
      <formula>NOT(ISERROR(SEARCH("Muy Baja'Tabla probabilidad'!",T20)))</formula>
    </cfRule>
    <cfRule type="containsText" dxfId="350" priority="540" operator="containsText" text="Muy bajo">
      <formula>NOT(ISERROR(SEARCH("Muy bajo",T20)))</formula>
    </cfRule>
    <cfRule type="containsText" dxfId="349" priority="541" operator="containsText" text="Alta">
      <formula>NOT(ISERROR(SEARCH("Alta",T20)))</formula>
    </cfRule>
    <cfRule type="containsText" dxfId="348" priority="542" operator="containsText" text="Media">
      <formula>NOT(ISERROR(SEARCH("Media",T20)))</formula>
    </cfRule>
    <cfRule type="containsText" dxfId="347" priority="543" operator="containsText" text="Baja">
      <formula>NOT(ISERROR(SEARCH("Baja",T20)))</formula>
    </cfRule>
    <cfRule type="containsText" dxfId="346" priority="544" operator="containsText" text="Muy baja">
      <formula>NOT(ISERROR(SEARCH("Muy baja",T20)))</formula>
    </cfRule>
    <cfRule type="cellIs" dxfId="345" priority="547" operator="between">
      <formula>1</formula>
      <formula>2</formula>
    </cfRule>
    <cfRule type="cellIs" dxfId="344" priority="548" operator="between">
      <formula>0</formula>
      <formula>2</formula>
    </cfRule>
  </conditionalFormatting>
  <conditionalFormatting sqref="T50">
    <cfRule type="containsText" dxfId="343" priority="43" operator="containsText" text="Muy Baja">
      <formula>NOT(ISERROR(SEARCH("Muy Baja",T50)))</formula>
    </cfRule>
    <cfRule type="containsText" dxfId="342" priority="44" operator="containsText" text="Baja">
      <formula>NOT(ISERROR(SEARCH("Baja",T50)))</formula>
    </cfRule>
    <cfRule type="containsText" dxfId="341" priority="45" operator="containsText" text="Muy Alta">
      <formula>NOT(ISERROR(SEARCH("Muy Alta",T50)))</formula>
    </cfRule>
    <cfRule type="containsText" dxfId="340" priority="46" operator="containsText" text="Alta">
      <formula>NOT(ISERROR(SEARCH("Alta",T50)))</formula>
    </cfRule>
    <cfRule type="containsText" dxfId="339" priority="47" operator="containsText" text="Media">
      <formula>NOT(ISERROR(SEARCH("Media",T50)))</formula>
    </cfRule>
    <cfRule type="containsText" dxfId="338" priority="48" operator="containsText" text="Media">
      <formula>NOT(ISERROR(SEARCH("Media",T50)))</formula>
    </cfRule>
    <cfRule type="containsText" dxfId="337" priority="49" operator="containsText" text="Media">
      <formula>NOT(ISERROR(SEARCH("Media",T50)))</formula>
    </cfRule>
    <cfRule type="containsText" dxfId="336" priority="50" operator="containsText" text="Muy Baja">
      <formula>NOT(ISERROR(SEARCH("Muy Baja",T50)))</formula>
    </cfRule>
    <cfRule type="containsText" dxfId="335" priority="51" operator="containsText" text="Baja">
      <formula>NOT(ISERROR(SEARCH("Baja",T50)))</formula>
    </cfRule>
    <cfRule type="containsText" dxfId="334" priority="52" operator="containsText" text="Muy Baja">
      <formula>NOT(ISERROR(SEARCH("Muy Baja",T50)))</formula>
    </cfRule>
    <cfRule type="containsText" dxfId="333" priority="53" operator="containsText" text="Muy Baja">
      <formula>NOT(ISERROR(SEARCH("Muy Baja",T50)))</formula>
    </cfRule>
    <cfRule type="containsText" dxfId="332" priority="54" operator="containsText" text="Muy Baja">
      <formula>NOT(ISERROR(SEARCH("Muy Baja",T50)))</formula>
    </cfRule>
    <cfRule type="containsText" dxfId="331" priority="55" operator="containsText" text="Muy Baja'Tabla probabilidad'!">
      <formula>NOT(ISERROR(SEARCH("Muy Baja'Tabla probabilidad'!",T50)))</formula>
    </cfRule>
    <cfRule type="containsText" dxfId="330" priority="56" operator="containsText" text="Muy bajo">
      <formula>NOT(ISERROR(SEARCH("Muy bajo",T50)))</formula>
    </cfRule>
    <cfRule type="containsText" dxfId="329" priority="57" operator="containsText" text="Alta">
      <formula>NOT(ISERROR(SEARCH("Alta",T50)))</formula>
    </cfRule>
    <cfRule type="containsText" dxfId="328" priority="58" operator="containsText" text="Media">
      <formula>NOT(ISERROR(SEARCH("Media",T50)))</formula>
    </cfRule>
    <cfRule type="containsText" dxfId="327" priority="59" operator="containsText" text="Baja">
      <formula>NOT(ISERROR(SEARCH("Baja",T50)))</formula>
    </cfRule>
    <cfRule type="containsText" dxfId="326" priority="60" operator="containsText" text="Muy baja">
      <formula>NOT(ISERROR(SEARCH("Muy baja",T50)))</formula>
    </cfRule>
    <cfRule type="cellIs" dxfId="325" priority="63" operator="between">
      <formula>1</formula>
      <formula>2</formula>
    </cfRule>
    <cfRule type="cellIs" dxfId="324" priority="64" operator="between">
      <formula>0</formula>
      <formula>2</formula>
    </cfRule>
  </conditionalFormatting>
  <conditionalFormatting sqref="U10">
    <cfRule type="containsText" dxfId="323" priority="158" operator="containsText" text="Catastrófico">
      <formula>NOT(ISERROR(SEARCH("Catastrófico",U10)))</formula>
    </cfRule>
    <cfRule type="containsText" dxfId="322" priority="159" operator="containsText" text="Mayor">
      <formula>NOT(ISERROR(SEARCH("Mayor",U10)))</formula>
    </cfRule>
    <cfRule type="containsText" dxfId="321" priority="160" operator="containsText" text="Alta">
      <formula>NOT(ISERROR(SEARCH("Alta",U10)))</formula>
    </cfRule>
    <cfRule type="containsText" dxfId="320" priority="161" operator="containsText" text="Moderado">
      <formula>NOT(ISERROR(SEARCH("Moderado",U10)))</formula>
    </cfRule>
    <cfRule type="containsText" dxfId="319" priority="162" operator="containsText" text="Menor">
      <formula>NOT(ISERROR(SEARCH("Menor",U10)))</formula>
    </cfRule>
    <cfRule type="containsText" dxfId="318" priority="163" operator="containsText" text="Leve">
      <formula>NOT(ISERROR(SEARCH("Leve",U10)))</formula>
    </cfRule>
  </conditionalFormatting>
  <conditionalFormatting sqref="U20 U30 U40">
    <cfRule type="containsText" dxfId="317" priority="520" operator="containsText" text="Catastrófico">
      <formula>NOT(ISERROR(SEARCH("Catastrófico",U20)))</formula>
    </cfRule>
    <cfRule type="containsText" dxfId="316" priority="521" operator="containsText" text="Mayor">
      <formula>NOT(ISERROR(SEARCH("Mayor",U20)))</formula>
    </cfRule>
    <cfRule type="containsText" dxfId="315" priority="522" operator="containsText" text="Alta">
      <formula>NOT(ISERROR(SEARCH("Alta",U20)))</formula>
    </cfRule>
    <cfRule type="containsText" dxfId="314" priority="523" operator="containsText" text="Moderado">
      <formula>NOT(ISERROR(SEARCH("Moderado",U20)))</formula>
    </cfRule>
    <cfRule type="containsText" dxfId="313" priority="524" operator="containsText" text="Menor">
      <formula>NOT(ISERROR(SEARCH("Menor",U20)))</formula>
    </cfRule>
    <cfRule type="containsText" dxfId="312" priority="525" operator="containsText" text="Leve">
      <formula>NOT(ISERROR(SEARCH("Leve",U20)))</formula>
    </cfRule>
  </conditionalFormatting>
  <conditionalFormatting sqref="U50">
    <cfRule type="containsText" dxfId="311" priority="37" operator="containsText" text="Catastrófico">
      <formula>NOT(ISERROR(SEARCH("Catastrófico",U50)))</formula>
    </cfRule>
    <cfRule type="containsText" dxfId="310" priority="38" operator="containsText" text="Mayor">
      <formula>NOT(ISERROR(SEARCH("Mayor",U50)))</formula>
    </cfRule>
    <cfRule type="containsText" dxfId="309" priority="39" operator="containsText" text="Alta">
      <formula>NOT(ISERROR(SEARCH("Alta",U50)))</formula>
    </cfRule>
    <cfRule type="containsText" dxfId="308" priority="40" operator="containsText" text="Moderado">
      <formula>NOT(ISERROR(SEARCH("Moderado",U50)))</formula>
    </cfRule>
    <cfRule type="containsText" dxfId="307" priority="41" operator="containsText" text="Menor">
      <formula>NOT(ISERROR(SEARCH("Menor",U50)))</formula>
    </cfRule>
    <cfRule type="containsText" dxfId="306" priority="42" operator="containsText" text="Leve">
      <formula>NOT(ISERROR(SEARCH("Leve",U50)))</formula>
    </cfRule>
  </conditionalFormatting>
  <conditionalFormatting sqref="V10">
    <cfRule type="containsText" dxfId="305" priority="154" operator="containsText" text="Extremo">
      <formula>NOT(ISERROR(SEARCH("Extremo",V10)))</formula>
    </cfRule>
    <cfRule type="containsText" dxfId="304" priority="155" operator="containsText" text="Alto">
      <formula>NOT(ISERROR(SEARCH("Alto",V10)))</formula>
    </cfRule>
    <cfRule type="containsText" dxfId="303" priority="156" operator="containsText" text="Bajo">
      <formula>NOT(ISERROR(SEARCH("Bajo",V10)))</formula>
    </cfRule>
    <cfRule type="containsText" dxfId="302" priority="157" operator="containsText" text="Moderado">
      <formula>NOT(ISERROR(SEARCH("Moderado",V10)))</formula>
    </cfRule>
  </conditionalFormatting>
  <conditionalFormatting sqref="V20 V30 V40">
    <cfRule type="containsText" dxfId="301" priority="484" operator="containsText" text="Extremo">
      <formula>NOT(ISERROR(SEARCH("Extremo",V20)))</formula>
    </cfRule>
    <cfRule type="containsText" dxfId="300" priority="485" operator="containsText" text="Alto">
      <formula>NOT(ISERROR(SEARCH("Alto",V20)))</formula>
    </cfRule>
    <cfRule type="containsText" dxfId="299" priority="486" operator="containsText" text="Bajo">
      <formula>NOT(ISERROR(SEARCH("Bajo",V20)))</formula>
    </cfRule>
    <cfRule type="containsText" dxfId="298" priority="487" operator="containsText" text="Moderado">
      <formula>NOT(ISERROR(SEARCH("Moderado",V20)))</formula>
    </cfRule>
  </conditionalFormatting>
  <conditionalFormatting sqref="V50">
    <cfRule type="containsText" dxfId="297" priority="33" operator="containsText" text="Extremo">
      <formula>NOT(ISERROR(SEARCH("Extremo",V50)))</formula>
    </cfRule>
    <cfRule type="containsText" dxfId="296" priority="34" operator="containsText" text="Alto">
      <formula>NOT(ISERROR(SEARCH("Alto",V50)))</formula>
    </cfRule>
    <cfRule type="containsText" dxfId="295" priority="35" operator="containsText" text="Bajo">
      <formula>NOT(ISERROR(SEARCH("Bajo",V50)))</formula>
    </cfRule>
    <cfRule type="containsText" dxfId="294" priority="36" operator="containsText" text="Moderado">
      <formula>NOT(ISERROR(SEARCH("Moderado",V50)))</formula>
    </cfRule>
  </conditionalFormatting>
  <dataValidations xWindow="833" yWindow="408" count="2">
    <dataValidation allowBlank="1" showInputMessage="1" showErrorMessage="1" prompt="Enunciar cuál es el control" sqref="E35:E38 M10:M11 M50:M54 E20:E33 M30:M31 E53:E59 M20:M24 E10:E18 E45:E51 M40" xr:uid="{00000000-0002-0000-0600-000000000000}"/>
    <dataValidation type="list" allowBlank="1" showInputMessage="1" showErrorMessage="1" sqref="F10:I59 N10:Q59" xr:uid="{00000000-0002-0000-06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83" operator="containsText" id="{74DF5541-C60C-46BF-9308-8E45A13DA566}">
            <xm:f>NOT(ISERROR(SEARCH('8- Politicas de admiistracion '!$B$5,T10)))</xm:f>
            <xm:f>'8- Politicas de admiistracion '!$B$5</xm:f>
            <x14:dxf>
              <font>
                <color rgb="FF006100"/>
              </font>
              <fill>
                <patternFill>
                  <bgColor rgb="FFC6EFCE"/>
                </patternFill>
              </fill>
            </x14:dxf>
          </x14:cfRule>
          <x14:cfRule type="containsText" priority="184" operator="containsText" id="{7FA5BA60-8CF1-4682-8533-D363EE9C49B8}">
            <xm:f>NOT(ISERROR(SEARCH('8- Politicas de admiistracion '!$B$5,T10)))</xm:f>
            <xm:f>'8- Politicas de admiistracion '!$B$5</xm:f>
            <x14:dxf>
              <font>
                <color rgb="FF9C0006"/>
              </font>
              <fill>
                <patternFill>
                  <bgColor rgb="FFFFC7CE"/>
                </patternFill>
              </fill>
            </x14:dxf>
          </x14:cfRule>
          <xm:sqref>T10</xm:sqref>
        </x14:conditionalFormatting>
        <x14:conditionalFormatting xmlns:xm="http://schemas.microsoft.com/office/excel/2006/main">
          <x14:cfRule type="containsText" priority="545" operator="containsText" id="{877E8953-578D-45F2-A4D3-A91A39387986}">
            <xm:f>NOT(ISERROR(SEARCH('8- Politicas de admiistracion '!$B$5,T20)))</xm:f>
            <xm:f>'8- Politicas de admiistracion '!$B$5</xm:f>
            <x14:dxf>
              <font>
                <color rgb="FF006100"/>
              </font>
              <fill>
                <patternFill>
                  <bgColor rgb="FFC6EFCE"/>
                </patternFill>
              </fill>
            </x14:dxf>
          </x14:cfRule>
          <x14:cfRule type="containsText" priority="546" operator="containsText" id="{5790250D-E3CC-4EBD-835F-F5F4C0703B76}">
            <xm:f>NOT(ISERROR(SEARCH('8- Politicas de admiistracion '!$B$5,T20)))</xm:f>
            <xm:f>'8- Politicas de admiistracion '!$B$5</xm:f>
            <x14:dxf>
              <font>
                <color rgb="FF9C0006"/>
              </font>
              <fill>
                <patternFill>
                  <bgColor rgb="FFFFC7CE"/>
                </patternFill>
              </fill>
            </x14:dxf>
          </x14:cfRule>
          <xm:sqref>T20 T30 T40</xm:sqref>
        </x14:conditionalFormatting>
        <x14:conditionalFormatting xmlns:xm="http://schemas.microsoft.com/office/excel/2006/main">
          <x14:cfRule type="containsText" priority="61" operator="containsText" id="{5A10DCB1-9F80-4057-91CB-0EC1130B8912}">
            <xm:f>NOT(ISERROR(SEARCH('8- Politicas de admiistracion '!$B$5,T50)))</xm:f>
            <xm:f>'8- Politicas de admiistracion '!$B$5</xm:f>
            <x14:dxf>
              <font>
                <color rgb="FF006100"/>
              </font>
              <fill>
                <patternFill>
                  <bgColor rgb="FFC6EFCE"/>
                </patternFill>
              </fill>
            </x14:dxf>
          </x14:cfRule>
          <x14:cfRule type="containsText" priority="62" operator="containsText" id="{D1585869-E0EE-46CE-8174-8A3835475D35}">
            <xm:f>NOT(ISERROR(SEARCH('8- Politicas de admiistracion '!$B$5,T50)))</xm:f>
            <xm:f>'8- Politicas de admiistracion '!$B$5</xm:f>
            <x14:dxf>
              <font>
                <color rgb="FF9C0006"/>
              </font>
              <fill>
                <patternFill>
                  <bgColor rgb="FFFFC7CE"/>
                </patternFill>
              </fill>
            </x14:dxf>
          </x14:cfRule>
          <xm:sqref>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59"/>
  <sheetViews>
    <sheetView topLeftCell="G35" workbookViewId="0">
      <selection activeCell="O40" sqref="O40:Q42"/>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16.42578125" style="35" hidden="1" customWidth="1"/>
    <col min="13" max="13" width="16.7109375" customWidth="1"/>
    <col min="14" max="14" width="17.42578125" customWidth="1"/>
    <col min="15" max="15" width="35.710937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556"/>
      <c r="B1" s="556"/>
      <c r="C1" s="556"/>
      <c r="D1" s="556"/>
      <c r="E1" s="556"/>
      <c r="F1" s="552" t="s">
        <v>381</v>
      </c>
      <c r="G1" s="552"/>
      <c r="H1" s="552"/>
      <c r="I1" s="552"/>
      <c r="J1" s="552"/>
      <c r="K1" s="552"/>
      <c r="L1" s="552"/>
      <c r="M1" s="552"/>
      <c r="N1" s="552"/>
      <c r="O1" s="552"/>
      <c r="P1" s="552"/>
      <c r="Q1" s="552"/>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56"/>
      <c r="B2" s="556"/>
      <c r="C2" s="556"/>
      <c r="D2" s="556"/>
      <c r="E2" s="556"/>
      <c r="F2" s="552"/>
      <c r="G2" s="552"/>
      <c r="H2" s="552"/>
      <c r="I2" s="552"/>
      <c r="J2" s="552"/>
      <c r="K2" s="552"/>
      <c r="L2" s="552"/>
      <c r="M2" s="552"/>
      <c r="N2" s="552"/>
      <c r="O2" s="552"/>
      <c r="P2" s="552"/>
      <c r="Q2" s="552"/>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56"/>
      <c r="B3" s="556"/>
      <c r="C3" s="556"/>
      <c r="D3" s="556"/>
      <c r="E3" s="556"/>
      <c r="F3" s="552"/>
      <c r="G3" s="552"/>
      <c r="H3" s="552"/>
      <c r="I3" s="552"/>
      <c r="J3" s="552"/>
      <c r="K3" s="552"/>
      <c r="L3" s="552"/>
      <c r="M3" s="552"/>
      <c r="N3" s="552"/>
      <c r="O3" s="552"/>
      <c r="P3" s="552"/>
      <c r="Q3" s="55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536" t="s">
        <v>275</v>
      </c>
      <c r="B4" s="537"/>
      <c r="C4" s="558" t="s">
        <v>276</v>
      </c>
      <c r="D4" s="559"/>
      <c r="E4" s="559"/>
      <c r="F4" s="559"/>
      <c r="G4" s="559"/>
      <c r="H4" s="559"/>
      <c r="I4" s="559"/>
      <c r="J4" s="559"/>
      <c r="K4" s="559"/>
      <c r="L4" s="559"/>
      <c r="M4" s="559"/>
      <c r="N4" s="559"/>
      <c r="O4" s="559"/>
      <c r="P4" s="559"/>
      <c r="Q4" s="560"/>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536" t="s">
        <v>277</v>
      </c>
      <c r="B5" s="537"/>
      <c r="C5" s="558" t="s">
        <v>382</v>
      </c>
      <c r="D5" s="559"/>
      <c r="E5" s="559"/>
      <c r="F5" s="559"/>
      <c r="G5" s="559"/>
      <c r="H5" s="559"/>
      <c r="I5" s="559"/>
      <c r="J5" s="559"/>
      <c r="K5" s="559"/>
      <c r="L5" s="559"/>
      <c r="M5" s="559"/>
      <c r="N5" s="559"/>
      <c r="O5" s="559"/>
      <c r="P5" s="559"/>
      <c r="Q5" s="560"/>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536" t="s">
        <v>279</v>
      </c>
      <c r="B6" s="537"/>
      <c r="C6" s="561"/>
      <c r="D6" s="562"/>
      <c r="E6" s="562"/>
      <c r="F6" s="562"/>
      <c r="G6" s="562"/>
      <c r="H6" s="562"/>
      <c r="I6" s="562"/>
      <c r="J6" s="562"/>
      <c r="K6" s="562"/>
      <c r="L6" s="562"/>
      <c r="M6" s="562"/>
      <c r="N6" s="562"/>
      <c r="O6" s="562"/>
      <c r="P6" s="562"/>
      <c r="Q6" s="563"/>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6.5">
      <c r="A7" s="551" t="s">
        <v>383</v>
      </c>
      <c r="B7" s="551"/>
      <c r="C7" s="551"/>
      <c r="D7" s="551"/>
      <c r="E7" s="551"/>
      <c r="F7" s="551" t="s">
        <v>296</v>
      </c>
      <c r="G7" s="551"/>
      <c r="H7" s="551"/>
      <c r="I7" s="74"/>
      <c r="J7" s="555" t="s">
        <v>384</v>
      </c>
      <c r="K7" s="555"/>
      <c r="L7" s="555"/>
      <c r="M7" s="555"/>
      <c r="N7" s="549"/>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c r="A8" s="557" t="s">
        <v>286</v>
      </c>
      <c r="B8" s="550" t="s">
        <v>345</v>
      </c>
      <c r="C8" s="564" t="s">
        <v>288</v>
      </c>
      <c r="D8" s="548" t="s">
        <v>298</v>
      </c>
      <c r="E8" s="566" t="s">
        <v>282</v>
      </c>
      <c r="F8" s="553" t="s">
        <v>385</v>
      </c>
      <c r="G8" s="553" t="s">
        <v>386</v>
      </c>
      <c r="H8" s="553" t="s">
        <v>387</v>
      </c>
      <c r="I8" s="75"/>
      <c r="J8" s="553" t="s">
        <v>388</v>
      </c>
      <c r="K8" s="553" t="s">
        <v>389</v>
      </c>
      <c r="L8" s="553" t="s">
        <v>390</v>
      </c>
      <c r="M8" s="553" t="s">
        <v>391</v>
      </c>
      <c r="N8" s="553" t="s">
        <v>392</v>
      </c>
      <c r="O8" s="553" t="s">
        <v>393</v>
      </c>
      <c r="P8" s="553" t="s">
        <v>394</v>
      </c>
      <c r="Q8" s="553" t="s">
        <v>395</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c r="A9" s="557"/>
      <c r="B9" s="551"/>
      <c r="C9" s="565"/>
      <c r="D9" s="549"/>
      <c r="E9" s="566"/>
      <c r="F9" s="554"/>
      <c r="G9" s="554"/>
      <c r="H9" s="554"/>
      <c r="I9" s="76"/>
      <c r="J9" s="554"/>
      <c r="K9" s="554"/>
      <c r="L9" s="554"/>
      <c r="M9" s="554"/>
      <c r="N9" s="554"/>
      <c r="O9" s="554"/>
      <c r="P9" s="554"/>
      <c r="Q9" s="554"/>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c r="A10" s="538">
        <f>'5-. Identificación de Riesgos'!A10</f>
        <v>1</v>
      </c>
      <c r="B10" s="547" t="str">
        <f>'5-. Identificación de Riesgos'!B10</f>
        <v xml:space="preserve">El Sistema Integrado de Gestión (SIGCMA) no aporte  al mejoramiento institucional. </v>
      </c>
      <c r="C10" s="538" t="str">
        <f>'5-. Identificación de Riesgos'!C10</f>
        <v>Que  la implementación de los sistemas  de gestión no cumpla con sus objetivos al no  contribuir con el mejoramiento institucional y no logre  la eficacia, la eficiencia, la efectividad y  transparencia  de los procesos.</v>
      </c>
      <c r="D10" s="538" t="s">
        <v>306</v>
      </c>
      <c r="E10" s="36" t="e">
        <f>'5-. Identificación de Riesgos'!#REF!</f>
        <v>#REF!</v>
      </c>
      <c r="F10" s="540" t="str">
        <f>'5-. Identificación de Riesgos'!H10</f>
        <v>Muy Baja - 1</v>
      </c>
      <c r="G10" s="538" t="str">
        <f>'5-. Identificación de Riesgos'!M10</f>
        <v>Menor - 2</v>
      </c>
      <c r="H10" s="538" t="str">
        <f>'5-. Identificación de Riesgos'!N10</f>
        <v>Bajo - 2</v>
      </c>
      <c r="I10" s="77"/>
      <c r="J10" s="543" t="str">
        <f>'6. Valoración Controles'!T10</f>
        <v>Muy Baja - 1</v>
      </c>
      <c r="K10" s="543" t="str">
        <f>'6. Valoración Controles'!U10</f>
        <v>Leve - 1</v>
      </c>
      <c r="L10" s="545"/>
      <c r="M10" s="428" t="str">
        <f>'6. Valoración Controles'!V10</f>
        <v>Bajo - 1</v>
      </c>
      <c r="N10" s="428" t="s">
        <v>396</v>
      </c>
      <c r="O10" s="42"/>
      <c r="P10" s="42"/>
      <c r="Q10" s="42"/>
    </row>
    <row r="11" spans="1:269" ht="13.5" customHeight="1">
      <c r="A11" s="436"/>
      <c r="B11" s="428"/>
      <c r="C11" s="436"/>
      <c r="D11" s="436"/>
      <c r="E11" s="36" t="e">
        <f>'5-. Identificación de Riesgos'!#REF!</f>
        <v>#REF!</v>
      </c>
      <c r="F11" s="541"/>
      <c r="G11" s="542"/>
      <c r="H11" s="436"/>
      <c r="I11" s="77"/>
      <c r="J11" s="543"/>
      <c r="K11" s="543"/>
      <c r="L11" s="545"/>
      <c r="M11" s="428"/>
      <c r="N11" s="428"/>
      <c r="O11" s="42"/>
      <c r="P11" s="42">
        <v>5</v>
      </c>
      <c r="Q11" s="42"/>
    </row>
    <row r="12" spans="1:269" ht="13.5" customHeight="1">
      <c r="A12" s="436"/>
      <c r="B12" s="428"/>
      <c r="C12" s="436"/>
      <c r="D12" s="436"/>
      <c r="E12" s="36" t="str">
        <f>'5-. Identificación de Riesgos'!D11</f>
        <v>Metodologias no adecuadas</v>
      </c>
      <c r="F12" s="541"/>
      <c r="G12" s="542"/>
      <c r="H12" s="436"/>
      <c r="I12" s="77"/>
      <c r="J12" s="543"/>
      <c r="K12" s="543"/>
      <c r="L12" s="545"/>
      <c r="M12" s="428"/>
      <c r="N12" s="428"/>
      <c r="O12" s="42"/>
      <c r="P12" s="42"/>
      <c r="Q12" s="42"/>
    </row>
    <row r="13" spans="1:269" ht="13.5" customHeight="1">
      <c r="A13" s="436"/>
      <c r="B13" s="428"/>
      <c r="C13" s="436"/>
      <c r="D13" s="436"/>
      <c r="E13" s="36" t="e">
        <f>'5-. Identificación de Riesgos'!#REF!</f>
        <v>#REF!</v>
      </c>
      <c r="F13" s="541"/>
      <c r="G13" s="542"/>
      <c r="H13" s="436"/>
      <c r="I13" s="77"/>
      <c r="J13" s="543"/>
      <c r="K13" s="543"/>
      <c r="L13" s="545"/>
      <c r="M13" s="428"/>
      <c r="N13" s="428"/>
      <c r="O13" s="42"/>
      <c r="P13" s="42"/>
      <c r="Q13" s="42"/>
    </row>
    <row r="14" spans="1:269" ht="13.5" customHeight="1">
      <c r="A14" s="436"/>
      <c r="B14" s="428"/>
      <c r="C14" s="436"/>
      <c r="D14" s="436"/>
      <c r="E14" s="36" t="e">
        <f>'5-. Identificación de Riesgos'!#REF!</f>
        <v>#REF!</v>
      </c>
      <c r="F14" s="541"/>
      <c r="G14" s="542"/>
      <c r="H14" s="436"/>
      <c r="I14" s="77"/>
      <c r="J14" s="543"/>
      <c r="K14" s="543"/>
      <c r="L14" s="545"/>
      <c r="M14" s="428"/>
      <c r="N14" s="428"/>
      <c r="O14" s="42"/>
      <c r="P14" s="42"/>
      <c r="Q14" s="42"/>
    </row>
    <row r="15" spans="1:269" ht="13.5" customHeight="1">
      <c r="A15" s="436"/>
      <c r="B15" s="428"/>
      <c r="C15" s="436"/>
      <c r="D15" s="436"/>
      <c r="E15" s="36" t="str">
        <f>'5-. Identificación de Riesgos'!D16</f>
        <v xml:space="preserve">Fallas en la comunicación </v>
      </c>
      <c r="F15" s="541"/>
      <c r="G15" s="542"/>
      <c r="H15" s="436"/>
      <c r="I15" s="77"/>
      <c r="J15" s="543"/>
      <c r="K15" s="543"/>
      <c r="L15" s="545"/>
      <c r="M15" s="428"/>
      <c r="N15" s="428"/>
      <c r="O15" s="42"/>
      <c r="P15" s="42"/>
      <c r="Q15" s="42"/>
    </row>
    <row r="16" spans="1:269" ht="13.5" customHeight="1">
      <c r="A16" s="436"/>
      <c r="B16" s="428"/>
      <c r="C16" s="436"/>
      <c r="D16" s="436"/>
      <c r="E16" s="36">
        <f>'5-. Identificación de Riesgos'!D19</f>
        <v>0</v>
      </c>
      <c r="F16" s="541"/>
      <c r="G16" s="542"/>
      <c r="H16" s="436"/>
      <c r="I16" s="77"/>
      <c r="J16" s="543"/>
      <c r="K16" s="543"/>
      <c r="L16" s="545"/>
      <c r="M16" s="428"/>
      <c r="N16" s="428"/>
      <c r="O16" s="42"/>
      <c r="P16" s="42"/>
      <c r="Q16" s="42"/>
    </row>
    <row r="17" spans="1:17" ht="13.5" customHeight="1">
      <c r="A17" s="436"/>
      <c r="B17" s="428"/>
      <c r="C17" s="436"/>
      <c r="D17" s="436"/>
      <c r="E17" s="36" t="e">
        <f>'5-. Identificación de Riesgos'!#REF!</f>
        <v>#REF!</v>
      </c>
      <c r="F17" s="541"/>
      <c r="G17" s="542"/>
      <c r="H17" s="436"/>
      <c r="I17" s="77"/>
      <c r="J17" s="543"/>
      <c r="K17" s="543"/>
      <c r="L17" s="545"/>
      <c r="M17" s="428"/>
      <c r="N17" s="428"/>
      <c r="O17" s="42"/>
      <c r="P17" s="42"/>
      <c r="Q17" s="42"/>
    </row>
    <row r="18" spans="1:17" ht="13.5" customHeight="1">
      <c r="A18" s="436"/>
      <c r="B18" s="428"/>
      <c r="C18" s="436"/>
      <c r="D18" s="436"/>
      <c r="E18" s="36" t="e">
        <f>'5-. Identificación de Riesgos'!#REF!</f>
        <v>#REF!</v>
      </c>
      <c r="F18" s="541"/>
      <c r="G18" s="542"/>
      <c r="H18" s="436"/>
      <c r="I18" s="77"/>
      <c r="J18" s="543"/>
      <c r="K18" s="543"/>
      <c r="L18" s="545"/>
      <c r="M18" s="428"/>
      <c r="N18" s="428"/>
      <c r="O18" s="42"/>
      <c r="P18" s="42"/>
      <c r="Q18" s="42"/>
    </row>
    <row r="19" spans="1:17" ht="13.5" customHeight="1">
      <c r="A19" s="436"/>
      <c r="B19" s="538"/>
      <c r="C19" s="436"/>
      <c r="D19" s="436"/>
      <c r="E19" s="36" t="e">
        <f>'5-. Identificación de Riesgos'!#REF!</f>
        <v>#REF!</v>
      </c>
      <c r="F19" s="541"/>
      <c r="G19" s="542"/>
      <c r="H19" s="436"/>
      <c r="I19" s="78"/>
      <c r="J19" s="544"/>
      <c r="K19" s="544"/>
      <c r="L19" s="546"/>
      <c r="M19" s="538"/>
      <c r="N19" s="538"/>
      <c r="O19" s="42"/>
      <c r="P19" s="42"/>
      <c r="Q19" s="42"/>
    </row>
    <row r="20" spans="1:17" ht="13.5" customHeight="1">
      <c r="A20" s="538">
        <f>'5-. Identificación de Riesgos'!A20</f>
        <v>2</v>
      </c>
      <c r="B20" s="539" t="str">
        <f>'5-. Identificación de Riesgos'!B20</f>
        <v>Las auditorias internas del SIGCMA  no contribuyan al mejoramiento del sistema integrado.</v>
      </c>
      <c r="C20" s="538" t="str">
        <f>'5-. Identificación de Riesgos'!C20</f>
        <v>Cuando  en la preparación y presentación de resultados de la auditoria interna del SIGCMA se  emiten informes y/o  conceptos inexactos con los requisitos de las normas aplicables, inoportunos, no confiables,  sin utilidad,  sin objetividad..</v>
      </c>
      <c r="D20" s="538" t="s">
        <v>306</v>
      </c>
      <c r="E20" s="36" t="e">
        <f>'5-. Identificación de Riesgos'!#REF!</f>
        <v>#REF!</v>
      </c>
      <c r="F20" s="540" t="str">
        <f>'5-. Identificación de Riesgos'!H20</f>
        <v>Muy Baja - 1</v>
      </c>
      <c r="G20" s="538" t="str">
        <f>'5-. Identificación de Riesgos'!M20</f>
        <v>Menor - 2</v>
      </c>
      <c r="H20" s="538" t="str">
        <f>'5-. Identificación de Riesgos'!N20</f>
        <v>Bajo - 2</v>
      </c>
      <c r="I20" s="77"/>
      <c r="J20" s="543" t="str">
        <f>'6. Valoración Controles'!T20</f>
        <v>Muy Baja - 1</v>
      </c>
      <c r="K20" s="543" t="str">
        <f>'6. Valoración Controles'!U20</f>
        <v>Leve - 1</v>
      </c>
      <c r="L20" s="545"/>
      <c r="M20" s="428" t="str">
        <f>'6. Valoración Controles'!V20</f>
        <v>Bajo - 1</v>
      </c>
      <c r="N20" s="428" t="s">
        <v>396</v>
      </c>
      <c r="O20" s="42"/>
      <c r="P20" s="42"/>
      <c r="Q20" s="42"/>
    </row>
    <row r="21" spans="1:17" ht="13.5" customHeight="1">
      <c r="A21" s="436"/>
      <c r="B21" s="428"/>
      <c r="C21" s="436"/>
      <c r="D21" s="436"/>
      <c r="E21" s="36" t="e">
        <f>'5-. Identificación de Riesgos'!#REF!</f>
        <v>#REF!</v>
      </c>
      <c r="F21" s="541"/>
      <c r="G21" s="542"/>
      <c r="H21" s="436"/>
      <c r="I21" s="77"/>
      <c r="J21" s="543"/>
      <c r="K21" s="543"/>
      <c r="L21" s="545"/>
      <c r="M21" s="428"/>
      <c r="N21" s="428"/>
      <c r="O21" s="42"/>
      <c r="P21" s="42">
        <v>5</v>
      </c>
      <c r="Q21" s="42"/>
    </row>
    <row r="22" spans="1:17" ht="13.5" customHeight="1">
      <c r="A22" s="436"/>
      <c r="B22" s="428"/>
      <c r="C22" s="436"/>
      <c r="D22" s="436"/>
      <c r="E22" s="36" t="str">
        <f>'5-. Identificación de Riesgos'!D22</f>
        <v>Personal insuficiente</v>
      </c>
      <c r="F22" s="541"/>
      <c r="G22" s="542"/>
      <c r="H22" s="436"/>
      <c r="I22" s="77"/>
      <c r="J22" s="543"/>
      <c r="K22" s="543"/>
      <c r="L22" s="545"/>
      <c r="M22" s="428"/>
      <c r="N22" s="428"/>
      <c r="O22" s="42"/>
      <c r="P22" s="42"/>
      <c r="Q22" s="42"/>
    </row>
    <row r="23" spans="1:17" ht="13.5" customHeight="1">
      <c r="A23" s="436"/>
      <c r="B23" s="428"/>
      <c r="C23" s="436"/>
      <c r="D23" s="436"/>
      <c r="E23" s="36" t="e">
        <f>'5-. Identificación de Riesgos'!#REF!</f>
        <v>#REF!</v>
      </c>
      <c r="F23" s="541"/>
      <c r="G23" s="542"/>
      <c r="H23" s="436"/>
      <c r="I23" s="77"/>
      <c r="J23" s="543"/>
      <c r="K23" s="543"/>
      <c r="L23" s="545"/>
      <c r="M23" s="428"/>
      <c r="N23" s="428"/>
      <c r="O23" s="42"/>
      <c r="P23" s="42"/>
      <c r="Q23" s="42"/>
    </row>
    <row r="24" spans="1:17" ht="13.5" customHeight="1">
      <c r="A24" s="436"/>
      <c r="B24" s="428"/>
      <c r="C24" s="436"/>
      <c r="D24" s="436"/>
      <c r="E24" s="36" t="e">
        <f>'5-. Identificación de Riesgos'!#REF!</f>
        <v>#REF!</v>
      </c>
      <c r="F24" s="541"/>
      <c r="G24" s="542"/>
      <c r="H24" s="436"/>
      <c r="I24" s="77"/>
      <c r="J24" s="543"/>
      <c r="K24" s="543"/>
      <c r="L24" s="545"/>
      <c r="M24" s="428"/>
      <c r="N24" s="428"/>
      <c r="O24" s="42"/>
      <c r="P24" s="42"/>
      <c r="Q24" s="42"/>
    </row>
    <row r="25" spans="1:17" ht="13.5" customHeight="1">
      <c r="A25" s="436"/>
      <c r="B25" s="428"/>
      <c r="C25" s="436"/>
      <c r="D25" s="436"/>
      <c r="E25" s="36">
        <f>'5-. Identificación de Riesgos'!D27</f>
        <v>0</v>
      </c>
      <c r="F25" s="541"/>
      <c r="G25" s="542"/>
      <c r="H25" s="436"/>
      <c r="I25" s="77"/>
      <c r="J25" s="543"/>
      <c r="K25" s="543"/>
      <c r="L25" s="545"/>
      <c r="M25" s="428"/>
      <c r="N25" s="428"/>
      <c r="O25" s="42"/>
      <c r="P25" s="42"/>
      <c r="Q25" s="42"/>
    </row>
    <row r="26" spans="1:17" ht="13.5" customHeight="1">
      <c r="A26" s="436"/>
      <c r="B26" s="428"/>
      <c r="C26" s="436"/>
      <c r="D26" s="436"/>
      <c r="E26" s="36">
        <f>'5-. Identificación de Riesgos'!D29</f>
        <v>0</v>
      </c>
      <c r="F26" s="541"/>
      <c r="G26" s="542"/>
      <c r="H26" s="436"/>
      <c r="I26" s="77"/>
      <c r="J26" s="543"/>
      <c r="K26" s="543"/>
      <c r="L26" s="545"/>
      <c r="M26" s="428"/>
      <c r="N26" s="428"/>
      <c r="O26" s="42"/>
      <c r="P26" s="42"/>
      <c r="Q26" s="42"/>
    </row>
    <row r="27" spans="1:17" ht="13.5" customHeight="1">
      <c r="A27" s="436"/>
      <c r="B27" s="428"/>
      <c r="C27" s="436"/>
      <c r="D27" s="436"/>
      <c r="E27" s="36" t="e">
        <f>'5-. Identificación de Riesgos'!#REF!</f>
        <v>#REF!</v>
      </c>
      <c r="F27" s="541"/>
      <c r="G27" s="542"/>
      <c r="H27" s="436"/>
      <c r="I27" s="77"/>
      <c r="J27" s="543"/>
      <c r="K27" s="543"/>
      <c r="L27" s="545"/>
      <c r="M27" s="428"/>
      <c r="N27" s="428"/>
      <c r="O27" s="42"/>
      <c r="P27" s="42"/>
      <c r="Q27" s="42"/>
    </row>
    <row r="28" spans="1:17" ht="13.5" customHeight="1">
      <c r="A28" s="436"/>
      <c r="B28" s="428"/>
      <c r="C28" s="436"/>
      <c r="D28" s="436"/>
      <c r="E28" s="36" t="e">
        <f>'5-. Identificación de Riesgos'!#REF!</f>
        <v>#REF!</v>
      </c>
      <c r="F28" s="541"/>
      <c r="G28" s="542"/>
      <c r="H28" s="436"/>
      <c r="I28" s="77"/>
      <c r="J28" s="543"/>
      <c r="K28" s="543"/>
      <c r="L28" s="545"/>
      <c r="M28" s="428"/>
      <c r="N28" s="428"/>
      <c r="O28" s="42"/>
      <c r="P28" s="42"/>
      <c r="Q28" s="42"/>
    </row>
    <row r="29" spans="1:17" ht="13.5" customHeight="1">
      <c r="A29" s="436"/>
      <c r="B29" s="538"/>
      <c r="C29" s="436"/>
      <c r="D29" s="436"/>
      <c r="E29" s="36" t="e">
        <f>'5-. Identificación de Riesgos'!#REF!</f>
        <v>#REF!</v>
      </c>
      <c r="F29" s="541"/>
      <c r="G29" s="542"/>
      <c r="H29" s="436"/>
      <c r="I29" s="78"/>
      <c r="J29" s="544"/>
      <c r="K29" s="544"/>
      <c r="L29" s="546"/>
      <c r="M29" s="538"/>
      <c r="N29" s="538"/>
      <c r="O29" s="42"/>
      <c r="P29" s="42"/>
      <c r="Q29" s="42"/>
    </row>
    <row r="30" spans="1:17" ht="13.5" customHeight="1">
      <c r="A30" s="538">
        <f>'5-. Identificación de Riesgos'!A30</f>
        <v>3</v>
      </c>
      <c r="B30" s="539" t="str">
        <f>'5-. Identificación de Riesgos'!B30</f>
        <v xml:space="preserve">Desactualización de los documentos del sistema </v>
      </c>
      <c r="C30" s="538" t="str">
        <f>'5-. Identificación de Riesgos'!C30</f>
        <v xml:space="preserve">Se usen o se mantengan publicados  documentos desactualizados, no vigentes o no controlados </v>
      </c>
      <c r="D30" s="538" t="s">
        <v>306</v>
      </c>
      <c r="E30" s="36" t="str">
        <f>'5-. Identificación de Riesgos'!D30</f>
        <v>Falta de control</v>
      </c>
      <c r="F30" s="540" t="str">
        <f>'5-. Identificación de Riesgos'!H30</f>
        <v>Muy Baja - 1</v>
      </c>
      <c r="G30" s="538" t="str">
        <f>'5-. Identificación de Riesgos'!M30</f>
        <v>Menor - 2</v>
      </c>
      <c r="H30" s="538" t="str">
        <f>'5-. Identificación de Riesgos'!N30</f>
        <v>Bajo - 2</v>
      </c>
      <c r="I30" s="77"/>
      <c r="J30" s="543" t="str">
        <f>'6. Valoración Controles'!T30</f>
        <v>Muy Baja - 1</v>
      </c>
      <c r="K30" s="543" t="str">
        <f>'6. Valoración Controles'!U30</f>
        <v>Leve - 1</v>
      </c>
      <c r="L30" s="545"/>
      <c r="M30" s="428" t="str">
        <f>'6. Valoración Controles'!V30</f>
        <v>Bajo - 1</v>
      </c>
      <c r="N30" s="428" t="s">
        <v>396</v>
      </c>
      <c r="O30" s="42"/>
      <c r="P30" s="42"/>
      <c r="Q30" s="42"/>
    </row>
    <row r="31" spans="1:17" ht="13.5" customHeight="1">
      <c r="A31" s="436"/>
      <c r="B31" s="428"/>
      <c r="C31" s="436"/>
      <c r="D31" s="436"/>
      <c r="E31" s="36" t="str">
        <f>'5-. Identificación de Riesgos'!D31</f>
        <v>Falta de personal</v>
      </c>
      <c r="F31" s="541"/>
      <c r="G31" s="542"/>
      <c r="H31" s="436"/>
      <c r="I31" s="77"/>
      <c r="J31" s="543"/>
      <c r="K31" s="543"/>
      <c r="L31" s="545"/>
      <c r="M31" s="428"/>
      <c r="N31" s="428"/>
      <c r="O31" s="42"/>
      <c r="P31" s="42"/>
      <c r="Q31" s="42"/>
    </row>
    <row r="32" spans="1:17" ht="13.5" customHeight="1">
      <c r="A32" s="436"/>
      <c r="B32" s="428"/>
      <c r="C32" s="436"/>
      <c r="D32" s="436"/>
      <c r="E32" s="36" t="str">
        <f>'5-. Identificación de Riesgos'!D32</f>
        <v>Debilidades en la  metodologia</v>
      </c>
      <c r="F32" s="541"/>
      <c r="G32" s="542"/>
      <c r="H32" s="436"/>
      <c r="I32" s="77"/>
      <c r="J32" s="543"/>
      <c r="K32" s="543"/>
      <c r="L32" s="545"/>
      <c r="M32" s="428"/>
      <c r="N32" s="428"/>
      <c r="O32" s="42"/>
      <c r="P32" s="42"/>
      <c r="Q32" s="42"/>
    </row>
    <row r="33" spans="1:17" ht="13.5" customHeight="1">
      <c r="A33" s="436"/>
      <c r="B33" s="428"/>
      <c r="C33" s="436"/>
      <c r="D33" s="436"/>
      <c r="E33" s="36" t="e">
        <f>'5-. Identificación de Riesgos'!#REF!</f>
        <v>#REF!</v>
      </c>
      <c r="F33" s="541"/>
      <c r="G33" s="542"/>
      <c r="H33" s="436"/>
      <c r="I33" s="77"/>
      <c r="J33" s="543"/>
      <c r="K33" s="543"/>
      <c r="L33" s="545"/>
      <c r="M33" s="428"/>
      <c r="N33" s="428"/>
      <c r="O33" s="42"/>
      <c r="P33" s="42"/>
      <c r="Q33" s="42"/>
    </row>
    <row r="34" spans="1:17" ht="13.5" customHeight="1">
      <c r="A34" s="436"/>
      <c r="B34" s="428"/>
      <c r="C34" s="436"/>
      <c r="D34" s="436"/>
      <c r="E34" s="36">
        <f>'5-. Identificación de Riesgos'!D33</f>
        <v>0</v>
      </c>
      <c r="F34" s="541"/>
      <c r="G34" s="542"/>
      <c r="H34" s="436"/>
      <c r="I34" s="77"/>
      <c r="J34" s="543"/>
      <c r="K34" s="543"/>
      <c r="L34" s="545"/>
      <c r="M34" s="428"/>
      <c r="N34" s="428"/>
      <c r="O34" s="42"/>
      <c r="P34" s="42"/>
      <c r="Q34" s="42"/>
    </row>
    <row r="35" spans="1:17" ht="13.5" customHeight="1">
      <c r="A35" s="436"/>
      <c r="B35" s="428"/>
      <c r="C35" s="436"/>
      <c r="D35" s="436"/>
      <c r="E35" s="36" t="e">
        <f>'5-. Identificación de Riesgos'!#REF!</f>
        <v>#REF!</v>
      </c>
      <c r="F35" s="541"/>
      <c r="G35" s="542"/>
      <c r="H35" s="436"/>
      <c r="I35" s="77"/>
      <c r="J35" s="543"/>
      <c r="K35" s="543"/>
      <c r="L35" s="545"/>
      <c r="M35" s="428"/>
      <c r="N35" s="428"/>
      <c r="O35" s="42"/>
      <c r="P35" s="42"/>
      <c r="Q35" s="42"/>
    </row>
    <row r="36" spans="1:17" ht="13.5" customHeight="1">
      <c r="A36" s="436"/>
      <c r="B36" s="428"/>
      <c r="C36" s="436"/>
      <c r="D36" s="436"/>
      <c r="E36" s="36">
        <f>'5-. Identificación de Riesgos'!D36</f>
        <v>0</v>
      </c>
      <c r="F36" s="541"/>
      <c r="G36" s="542"/>
      <c r="H36" s="436"/>
      <c r="I36" s="77"/>
      <c r="J36" s="543"/>
      <c r="K36" s="543"/>
      <c r="L36" s="545"/>
      <c r="M36" s="428"/>
      <c r="N36" s="428"/>
      <c r="O36" s="42"/>
      <c r="P36" s="42"/>
      <c r="Q36" s="42"/>
    </row>
    <row r="37" spans="1:17" ht="13.5" customHeight="1">
      <c r="A37" s="436"/>
      <c r="B37" s="428"/>
      <c r="C37" s="436"/>
      <c r="D37" s="436"/>
      <c r="E37" s="36">
        <f>'5-. Identificación de Riesgos'!D37</f>
        <v>0</v>
      </c>
      <c r="F37" s="541"/>
      <c r="G37" s="542"/>
      <c r="H37" s="436"/>
      <c r="I37" s="77"/>
      <c r="J37" s="543"/>
      <c r="K37" s="543"/>
      <c r="L37" s="545"/>
      <c r="M37" s="428"/>
      <c r="N37" s="428"/>
      <c r="O37" s="42"/>
      <c r="P37" s="42"/>
      <c r="Q37" s="42"/>
    </row>
    <row r="38" spans="1:17" ht="13.5" customHeight="1">
      <c r="A38" s="436"/>
      <c r="B38" s="428"/>
      <c r="C38" s="436"/>
      <c r="D38" s="436"/>
      <c r="E38" s="36">
        <f>'5-. Identificación de Riesgos'!D38</f>
        <v>0</v>
      </c>
      <c r="F38" s="541"/>
      <c r="G38" s="542"/>
      <c r="H38" s="436"/>
      <c r="I38" s="77"/>
      <c r="J38" s="543"/>
      <c r="K38" s="543"/>
      <c r="L38" s="545"/>
      <c r="M38" s="428"/>
      <c r="N38" s="428"/>
      <c r="O38" s="42"/>
      <c r="P38" s="42"/>
      <c r="Q38" s="42"/>
    </row>
    <row r="39" spans="1:17" ht="13.5" customHeight="1">
      <c r="A39" s="436"/>
      <c r="B39" s="538"/>
      <c r="C39" s="436"/>
      <c r="D39" s="436"/>
      <c r="E39" s="36">
        <f>'5-. Identificación de Riesgos'!D39</f>
        <v>0</v>
      </c>
      <c r="F39" s="541"/>
      <c r="G39" s="542"/>
      <c r="H39" s="436"/>
      <c r="I39" s="78"/>
      <c r="J39" s="544"/>
      <c r="K39" s="544"/>
      <c r="L39" s="546"/>
      <c r="M39" s="538"/>
      <c r="N39" s="538"/>
      <c r="O39" s="42"/>
      <c r="P39" s="42"/>
      <c r="Q39" s="42"/>
    </row>
    <row r="40" spans="1:17" ht="33.75" customHeight="1">
      <c r="A40" s="538">
        <f>'5-. Identificación de Riesgos'!A40</f>
        <v>4</v>
      </c>
      <c r="B40" s="539" t="str">
        <f>'5-. Identificación de Riesgos'!B40</f>
        <v>Corrupción</v>
      </c>
      <c r="C40" s="538" t="str">
        <f>'5-. Identificación de Riesgos'!C40</f>
        <v>Posibilidad de actos indebidos de  los servidores judiciales debido a  la carencia en transparencia, ética y valores</v>
      </c>
      <c r="D40" s="538" t="s">
        <v>306</v>
      </c>
      <c r="E40" s="36" t="str">
        <f>'5-. Identificación de Riesgos'!D40</f>
        <v>1.Insuficientes programas de capacitación para la toma de conciencia debido al desconocimiento de la ley anti soborno (ISO 37001:2016), Plan Anticorrupción y  de los  valores y principios propios de la entidad.</v>
      </c>
      <c r="F40" s="540" t="str">
        <f>'5-. Identificación de Riesgos'!H40</f>
        <v>Muy Baja - 1</v>
      </c>
      <c r="G40" s="538" t="str">
        <f>'5-. Identificación de Riesgos'!M40</f>
        <v>Mayor - 4</v>
      </c>
      <c r="H40" s="538" t="str">
        <f>'5-. Identificación de Riesgos'!N40</f>
        <v>Alto  - 4</v>
      </c>
      <c r="I40" s="77"/>
      <c r="J40" s="543" t="str">
        <f>'6. Valoración Controles'!T40</f>
        <v>Muy Baja - 1</v>
      </c>
      <c r="K40" s="543" t="str">
        <f>'6. Valoración Controles'!U40</f>
        <v>Mayor - 4</v>
      </c>
      <c r="L40" s="545"/>
      <c r="M40" s="428" t="str">
        <f>'6. Valoración Controles'!V40</f>
        <v>Alto  - 4</v>
      </c>
      <c r="N40" s="428" t="s">
        <v>397</v>
      </c>
      <c r="O40" s="533" t="s">
        <v>398</v>
      </c>
      <c r="P40" s="534"/>
      <c r="Q40" s="535"/>
    </row>
    <row r="41" spans="1:17" ht="44.25" customHeight="1">
      <c r="A41" s="436"/>
      <c r="B41" s="428"/>
      <c r="C41" s="436"/>
      <c r="D41" s="436"/>
      <c r="E41" s="36" t="str">
        <f>'5-. Identificación de Riesgos'!D41</f>
        <v xml:space="preserve">2. Desconocimiento del Código de Ética y Buen Gobierno.    </v>
      </c>
      <c r="F41" s="541"/>
      <c r="G41" s="542"/>
      <c r="H41" s="436"/>
      <c r="I41" s="77"/>
      <c r="J41" s="543"/>
      <c r="K41" s="543"/>
      <c r="L41" s="545"/>
      <c r="M41" s="428"/>
      <c r="N41" s="428"/>
      <c r="O41" s="533" t="s">
        <v>399</v>
      </c>
      <c r="P41" s="534"/>
      <c r="Q41" s="535"/>
    </row>
    <row r="42" spans="1:17" ht="50.25" customHeight="1">
      <c r="A42" s="436"/>
      <c r="B42" s="428"/>
      <c r="C42" s="436"/>
      <c r="D42" s="436"/>
      <c r="E42" s="36" t="str">
        <f>'5-. Identificación de Riesgos'!D42</f>
        <v>3.Carencia de compromiso  y transparencia de los servidores judiciales con la Entidad.</v>
      </c>
      <c r="F42" s="541"/>
      <c r="G42" s="542"/>
      <c r="H42" s="436"/>
      <c r="I42" s="77"/>
      <c r="J42" s="543"/>
      <c r="K42" s="543"/>
      <c r="L42" s="545"/>
      <c r="M42" s="428"/>
      <c r="N42" s="428"/>
      <c r="O42" s="533" t="s">
        <v>400</v>
      </c>
      <c r="P42" s="534"/>
      <c r="Q42" s="535"/>
    </row>
    <row r="43" spans="1:17" ht="13.5" customHeight="1">
      <c r="A43" s="436"/>
      <c r="B43" s="428"/>
      <c r="C43" s="436"/>
      <c r="D43" s="436"/>
      <c r="E43" s="36" t="e">
        <f>'5-. Identificación de Riesgos'!#REF!</f>
        <v>#REF!</v>
      </c>
      <c r="F43" s="541"/>
      <c r="G43" s="542"/>
      <c r="H43" s="436"/>
      <c r="I43" s="77"/>
      <c r="J43" s="543"/>
      <c r="K43" s="543"/>
      <c r="L43" s="545"/>
      <c r="M43" s="428"/>
      <c r="N43" s="428"/>
      <c r="O43" s="42"/>
      <c r="P43" s="42"/>
      <c r="Q43" s="42"/>
    </row>
    <row r="44" spans="1:17" ht="13.5" customHeight="1">
      <c r="A44" s="436"/>
      <c r="B44" s="428"/>
      <c r="C44" s="436"/>
      <c r="D44" s="436"/>
      <c r="E44" s="36" t="str">
        <f>'5-. Identificación de Riesgos'!D43</f>
        <v>4.Deficiencia del control y seguimiento de la gestión ejercida por los servidores judiciales.</v>
      </c>
      <c r="F44" s="541"/>
      <c r="G44" s="542"/>
      <c r="H44" s="436"/>
      <c r="I44" s="77"/>
      <c r="J44" s="543"/>
      <c r="K44" s="543"/>
      <c r="L44" s="545"/>
      <c r="M44" s="428"/>
      <c r="N44" s="428"/>
      <c r="O44" s="42"/>
      <c r="P44" s="42"/>
      <c r="Q44" s="42"/>
    </row>
    <row r="45" spans="1:17" ht="13.5" customHeight="1">
      <c r="A45" s="436"/>
      <c r="B45" s="428"/>
      <c r="C45" s="436"/>
      <c r="D45" s="436"/>
      <c r="E45" s="36" t="e">
        <f>'5-. Identificación de Riesgos'!#REF!</f>
        <v>#REF!</v>
      </c>
      <c r="F45" s="541"/>
      <c r="G45" s="542"/>
      <c r="H45" s="436"/>
      <c r="I45" s="77"/>
      <c r="J45" s="543"/>
      <c r="K45" s="543"/>
      <c r="L45" s="545"/>
      <c r="M45" s="428"/>
      <c r="N45" s="428"/>
      <c r="O45" s="42"/>
      <c r="P45" s="42"/>
      <c r="Q45" s="42"/>
    </row>
    <row r="46" spans="1:17" ht="13.5" customHeight="1">
      <c r="A46" s="436"/>
      <c r="B46" s="428"/>
      <c r="C46" s="436"/>
      <c r="D46" s="436"/>
      <c r="E46" s="36">
        <f>'5-. Identificación de Riesgos'!D46</f>
        <v>0</v>
      </c>
      <c r="F46" s="541"/>
      <c r="G46" s="542"/>
      <c r="H46" s="436"/>
      <c r="I46" s="77"/>
      <c r="J46" s="543"/>
      <c r="K46" s="543"/>
      <c r="L46" s="545"/>
      <c r="M46" s="428"/>
      <c r="N46" s="428"/>
      <c r="O46" s="42"/>
      <c r="P46" s="42"/>
      <c r="Q46" s="42"/>
    </row>
    <row r="47" spans="1:17" ht="13.5" customHeight="1">
      <c r="A47" s="436"/>
      <c r="B47" s="428"/>
      <c r="C47" s="436"/>
      <c r="D47" s="436"/>
      <c r="E47" s="36">
        <f>'5-. Identificación de Riesgos'!D47</f>
        <v>0</v>
      </c>
      <c r="F47" s="541"/>
      <c r="G47" s="542"/>
      <c r="H47" s="436"/>
      <c r="I47" s="77"/>
      <c r="J47" s="543"/>
      <c r="K47" s="543"/>
      <c r="L47" s="545"/>
      <c r="M47" s="428"/>
      <c r="N47" s="428"/>
      <c r="O47" s="42"/>
      <c r="P47" s="42"/>
      <c r="Q47" s="42"/>
    </row>
    <row r="48" spans="1:17" ht="13.5" customHeight="1">
      <c r="A48" s="436"/>
      <c r="B48" s="428"/>
      <c r="C48" s="436"/>
      <c r="D48" s="436"/>
      <c r="E48" s="36">
        <f>'5-. Identificación de Riesgos'!D48</f>
        <v>0</v>
      </c>
      <c r="F48" s="541"/>
      <c r="G48" s="542"/>
      <c r="H48" s="436"/>
      <c r="I48" s="77"/>
      <c r="J48" s="543"/>
      <c r="K48" s="543"/>
      <c r="L48" s="545"/>
      <c r="M48" s="428"/>
      <c r="N48" s="428"/>
      <c r="O48" s="42"/>
      <c r="P48" s="42"/>
      <c r="Q48" s="42"/>
    </row>
    <row r="49" spans="1:17" ht="13.5" customHeight="1">
      <c r="A49" s="436"/>
      <c r="B49" s="538"/>
      <c r="C49" s="436"/>
      <c r="D49" s="436"/>
      <c r="E49" s="36">
        <f>'5-. Identificación de Riesgos'!D49</f>
        <v>0</v>
      </c>
      <c r="F49" s="541"/>
      <c r="G49" s="542"/>
      <c r="H49" s="436"/>
      <c r="I49" s="77"/>
      <c r="J49" s="544"/>
      <c r="K49" s="544"/>
      <c r="L49" s="546"/>
      <c r="M49" s="538"/>
      <c r="N49" s="538"/>
      <c r="O49" s="42"/>
      <c r="P49" s="42"/>
      <c r="Q49" s="42"/>
    </row>
    <row r="50" spans="1:17" ht="15" customHeight="1">
      <c r="A50" s="440">
        <f>'5-. Identificación de Riesgos'!A50</f>
        <v>5</v>
      </c>
      <c r="B50" s="539" t="str">
        <f>'5-. Identificación de Riesgos'!B50</f>
        <v xml:space="preserve">Ofrecer, prometer, entregar, aceptar o solicitar una ventaja indebida para preparar o presentar Informes con datos inexactos, inoportunos y no confiables en el ejercicio de la Auditoría Interna  que permita favorecer intereses personales o de terceros.
</v>
      </c>
      <c r="C50" s="538" t="str">
        <f>'5-. Identificación de Riesgos'!C50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50" s="538" t="s">
        <v>306</v>
      </c>
      <c r="E50" s="36" t="str">
        <f>'5-. Identificación de Riesgos'!D50</f>
        <v>1. Falta de ética de los servidores públicos (Debilidades en principios y valores)</v>
      </c>
      <c r="F50" s="540" t="str">
        <f>'5-. Identificación de Riesgos'!H50</f>
        <v>Muy Baja - 1</v>
      </c>
      <c r="G50" s="538" t="str">
        <f>'5-. Identificación de Riesgos'!M50</f>
        <v>Menor - 2</v>
      </c>
      <c r="H50" s="538" t="str">
        <f>'5-. Identificación de Riesgos'!N50</f>
        <v>Bajo - 2</v>
      </c>
      <c r="I50" s="77"/>
      <c r="J50" s="543" t="str">
        <f>'6. Valoración Controles'!T50</f>
        <v>Muy Baja - 1</v>
      </c>
      <c r="K50" s="543" t="str">
        <f>'6. Valoración Controles'!U50</f>
        <v>Leve - 1</v>
      </c>
      <c r="L50" s="545"/>
      <c r="M50" s="428" t="str">
        <f>'6. Valoración Controles'!V50</f>
        <v>Bajo - 1</v>
      </c>
      <c r="N50" s="539" t="s">
        <v>396</v>
      </c>
      <c r="O50" s="42"/>
      <c r="P50" s="42"/>
      <c r="Q50" s="42"/>
    </row>
    <row r="51" spans="1:17" ht="30" customHeight="1">
      <c r="A51" s="441"/>
      <c r="B51" s="428"/>
      <c r="C51" s="436"/>
      <c r="D51" s="436"/>
      <c r="E51" s="36" t="str">
        <f>'5-. Identificación de Riesgos'!D51</f>
        <v>2. Falta de ética de terceros interesados  (Debilidades principios y valores)</v>
      </c>
      <c r="F51" s="541"/>
      <c r="G51" s="542"/>
      <c r="H51" s="436"/>
      <c r="I51" s="77"/>
      <c r="J51" s="543"/>
      <c r="K51" s="543"/>
      <c r="L51" s="545"/>
      <c r="M51" s="428"/>
      <c r="N51" s="428"/>
      <c r="O51" s="42"/>
      <c r="P51" s="42"/>
      <c r="Q51" s="42"/>
    </row>
    <row r="52" spans="1:17" ht="30" customHeight="1">
      <c r="A52" s="441"/>
      <c r="B52" s="428"/>
      <c r="C52" s="436"/>
      <c r="D52" s="436"/>
      <c r="E52" s="36" t="str">
        <f>'5-. Identificación de Riesgos'!D52</f>
        <v>3. Debilidades en la aplicación de controles de calidad en los informes de Auditoría.</v>
      </c>
      <c r="F52" s="541"/>
      <c r="G52" s="542"/>
      <c r="H52" s="436"/>
      <c r="I52" s="77"/>
      <c r="J52" s="543"/>
      <c r="K52" s="543"/>
      <c r="L52" s="545"/>
      <c r="M52" s="428"/>
      <c r="N52" s="428"/>
      <c r="O52" s="42"/>
      <c r="P52" s="42"/>
      <c r="Q52" s="42"/>
    </row>
    <row r="53" spans="1:17">
      <c r="A53" s="441"/>
      <c r="B53" s="428"/>
      <c r="C53" s="436"/>
      <c r="D53" s="436"/>
      <c r="E53" s="36" t="e">
        <f>'5-. Identificación de Riesgos'!#REF!</f>
        <v>#REF!</v>
      </c>
      <c r="F53" s="541"/>
      <c r="G53" s="542"/>
      <c r="H53" s="436"/>
      <c r="I53" s="77"/>
      <c r="J53" s="543"/>
      <c r="K53" s="543"/>
      <c r="L53" s="545"/>
      <c r="M53" s="428"/>
      <c r="N53" s="428"/>
      <c r="O53" s="42"/>
      <c r="P53" s="42"/>
      <c r="Q53" s="42"/>
    </row>
    <row r="54" spans="1:17" ht="45" customHeight="1">
      <c r="A54" s="441"/>
      <c r="B54" s="428"/>
      <c r="C54" s="436"/>
      <c r="D54" s="436"/>
      <c r="E54" s="36" t="str">
        <f>'5-. Identificación de Riesgos'!D53</f>
        <v xml:space="preserve">4. Inaplicación o incumplimiento por parte de los auditores, de los principios y reglas de conducta establecidos en el Código de Ética </v>
      </c>
      <c r="F54" s="541"/>
      <c r="G54" s="542"/>
      <c r="H54" s="436"/>
      <c r="I54" s="77"/>
      <c r="J54" s="543"/>
      <c r="K54" s="543"/>
      <c r="L54" s="545"/>
      <c r="M54" s="428"/>
      <c r="N54" s="428"/>
      <c r="O54" s="42"/>
      <c r="P54" s="42"/>
      <c r="Q54" s="42"/>
    </row>
    <row r="55" spans="1:17">
      <c r="A55" s="441"/>
      <c r="B55" s="428"/>
      <c r="C55" s="436"/>
      <c r="D55" s="436"/>
      <c r="E55" s="36" t="e">
        <f>'5-. Identificación de Riesgos'!#REF!</f>
        <v>#REF!</v>
      </c>
      <c r="F55" s="541"/>
      <c r="G55" s="542"/>
      <c r="H55" s="436"/>
      <c r="I55" s="77"/>
      <c r="J55" s="543"/>
      <c r="K55" s="543"/>
      <c r="L55" s="545"/>
      <c r="M55" s="428"/>
      <c r="N55" s="428"/>
      <c r="O55" s="42"/>
      <c r="P55" s="42"/>
      <c r="Q55" s="42"/>
    </row>
    <row r="56" spans="1:17">
      <c r="A56" s="441"/>
      <c r="B56" s="428"/>
      <c r="C56" s="436"/>
      <c r="D56" s="436"/>
      <c r="E56" s="36">
        <f>'5-. Identificación de Riesgos'!D56</f>
        <v>0</v>
      </c>
      <c r="F56" s="541"/>
      <c r="G56" s="542"/>
      <c r="H56" s="436"/>
      <c r="I56" s="77"/>
      <c r="J56" s="543"/>
      <c r="K56" s="543"/>
      <c r="L56" s="545"/>
      <c r="M56" s="428"/>
      <c r="N56" s="428"/>
      <c r="O56" s="42"/>
      <c r="P56" s="42"/>
      <c r="Q56" s="42"/>
    </row>
    <row r="57" spans="1:17">
      <c r="A57" s="441"/>
      <c r="B57" s="428"/>
      <c r="C57" s="436"/>
      <c r="D57" s="436"/>
      <c r="E57" s="36">
        <f>'5-. Identificación de Riesgos'!D57</f>
        <v>0</v>
      </c>
      <c r="F57" s="541"/>
      <c r="G57" s="542"/>
      <c r="H57" s="436"/>
      <c r="I57" s="77"/>
      <c r="J57" s="543"/>
      <c r="K57" s="543"/>
      <c r="L57" s="545"/>
      <c r="M57" s="428"/>
      <c r="N57" s="428"/>
      <c r="O57" s="42"/>
      <c r="P57" s="42"/>
      <c r="Q57" s="42"/>
    </row>
    <row r="58" spans="1:17">
      <c r="A58" s="441"/>
      <c r="B58" s="428"/>
      <c r="C58" s="436"/>
      <c r="D58" s="436"/>
      <c r="E58" s="36">
        <f>'5-. Identificación de Riesgos'!D58</f>
        <v>0</v>
      </c>
      <c r="F58" s="541"/>
      <c r="G58" s="542"/>
      <c r="H58" s="436"/>
      <c r="I58" s="77"/>
      <c r="J58" s="543"/>
      <c r="K58" s="543"/>
      <c r="L58" s="545"/>
      <c r="M58" s="428"/>
      <c r="N58" s="428"/>
      <c r="O58" s="42"/>
      <c r="P58" s="42"/>
      <c r="Q58" s="42"/>
    </row>
    <row r="59" spans="1:17">
      <c r="A59" s="441"/>
      <c r="B59" s="538"/>
      <c r="C59" s="436"/>
      <c r="D59" s="436"/>
      <c r="E59" s="36">
        <f>'5-. Identificación de Riesgos'!D59</f>
        <v>0</v>
      </c>
      <c r="F59" s="541"/>
      <c r="G59" s="542"/>
      <c r="H59" s="436"/>
      <c r="I59" s="78"/>
      <c r="J59" s="544"/>
      <c r="K59" s="544"/>
      <c r="L59" s="546"/>
      <c r="M59" s="538"/>
      <c r="N59" s="538"/>
      <c r="O59" s="42"/>
      <c r="P59" s="42"/>
      <c r="Q59" s="42"/>
    </row>
  </sheetData>
  <mergeCells count="90">
    <mergeCell ref="C5:Q5"/>
    <mergeCell ref="C6:Q6"/>
    <mergeCell ref="L8:L9"/>
    <mergeCell ref="J8:J9"/>
    <mergeCell ref="H8:H9"/>
    <mergeCell ref="C8:C9"/>
    <mergeCell ref="K8:K9"/>
    <mergeCell ref="E8:E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A10:A19"/>
    <mergeCell ref="B10:B19"/>
    <mergeCell ref="C10:C19"/>
    <mergeCell ref="D10:D19"/>
    <mergeCell ref="D8:D9"/>
    <mergeCell ref="B8:B9"/>
    <mergeCell ref="F50:F59"/>
    <mergeCell ref="D30:D39"/>
    <mergeCell ref="A30:A39"/>
    <mergeCell ref="B30:B39"/>
    <mergeCell ref="A20:A29"/>
    <mergeCell ref="B20:B29"/>
    <mergeCell ref="F20:F29"/>
    <mergeCell ref="B50:B59"/>
    <mergeCell ref="A50:A59"/>
    <mergeCell ref="C50:C59"/>
    <mergeCell ref="D50:D59"/>
    <mergeCell ref="D20:D29"/>
    <mergeCell ref="G20:G29"/>
    <mergeCell ref="M10:M19"/>
    <mergeCell ref="N10:N19"/>
    <mergeCell ref="F10:F19"/>
    <mergeCell ref="G10:G19"/>
    <mergeCell ref="H10:H19"/>
    <mergeCell ref="J10:J19"/>
    <mergeCell ref="K10:K19"/>
    <mergeCell ref="L10:L19"/>
    <mergeCell ref="M40:M49"/>
    <mergeCell ref="N40:N49"/>
    <mergeCell ref="C30:C39"/>
    <mergeCell ref="K30:K39"/>
    <mergeCell ref="L20:L29"/>
    <mergeCell ref="F30:F39"/>
    <mergeCell ref="G30:G39"/>
    <mergeCell ref="H30:H39"/>
    <mergeCell ref="J30:J39"/>
    <mergeCell ref="L30:L39"/>
    <mergeCell ref="H20:H29"/>
    <mergeCell ref="J20:J29"/>
    <mergeCell ref="K20:K29"/>
    <mergeCell ref="M20:M29"/>
    <mergeCell ref="N20:N29"/>
    <mergeCell ref="C20:C29"/>
    <mergeCell ref="H50:H59"/>
    <mergeCell ref="G50:G59"/>
    <mergeCell ref="N50:N59"/>
    <mergeCell ref="M50:M59"/>
    <mergeCell ref="L50:L59"/>
    <mergeCell ref="K50:K59"/>
    <mergeCell ref="J50:J59"/>
    <mergeCell ref="O40:Q40"/>
    <mergeCell ref="O41:Q41"/>
    <mergeCell ref="O42:Q42"/>
    <mergeCell ref="A6:B6"/>
    <mergeCell ref="A40:A49"/>
    <mergeCell ref="B40:B49"/>
    <mergeCell ref="C40:C49"/>
    <mergeCell ref="D40:D49"/>
    <mergeCell ref="F40:F49"/>
    <mergeCell ref="N30:N39"/>
    <mergeCell ref="M30:M39"/>
    <mergeCell ref="G40:G49"/>
    <mergeCell ref="H40:H49"/>
    <mergeCell ref="J40:J49"/>
    <mergeCell ref="K40:K49"/>
    <mergeCell ref="L40:L49"/>
  </mergeCells>
  <conditionalFormatting sqref="F10">
    <cfRule type="containsText" dxfId="287" priority="127" operator="containsText" text="Muy Baja">
      <formula>NOT(ISERROR(SEARCH("Muy Baja",F10)))</formula>
    </cfRule>
    <cfRule type="containsText" dxfId="286" priority="128" operator="containsText" text="Baja">
      <formula>NOT(ISERROR(SEARCH("Baja",F10)))</formula>
    </cfRule>
    <cfRule type="containsText" dxfId="285" priority="129" operator="containsText" text="Muy Alta">
      <formula>NOT(ISERROR(SEARCH("Muy Alta",F10)))</formula>
    </cfRule>
    <cfRule type="containsText" dxfId="284" priority="130" operator="containsText" text="Alta">
      <formula>NOT(ISERROR(SEARCH("Alta",F10)))</formula>
    </cfRule>
    <cfRule type="containsText" dxfId="283" priority="131" operator="containsText" text="Media">
      <formula>NOT(ISERROR(SEARCH("Media",F10)))</formula>
    </cfRule>
    <cfRule type="containsText" dxfId="282" priority="132" operator="containsText" text="Media">
      <formula>NOT(ISERROR(SEARCH("Media",F10)))</formula>
    </cfRule>
    <cfRule type="containsText" dxfId="281" priority="133" operator="containsText" text="Media">
      <formula>NOT(ISERROR(SEARCH("Media",F10)))</formula>
    </cfRule>
    <cfRule type="containsText" dxfId="280" priority="134" operator="containsText" text="Muy Baja">
      <formula>NOT(ISERROR(SEARCH("Muy Baja",F10)))</formula>
    </cfRule>
    <cfRule type="containsText" dxfId="279" priority="135" operator="containsText" text="Baja">
      <formula>NOT(ISERROR(SEARCH("Baja",F10)))</formula>
    </cfRule>
    <cfRule type="containsText" dxfId="278" priority="136" operator="containsText" text="Muy Baja">
      <formula>NOT(ISERROR(SEARCH("Muy Baja",F10)))</formula>
    </cfRule>
    <cfRule type="containsText" dxfId="277" priority="137" operator="containsText" text="Muy Baja">
      <formula>NOT(ISERROR(SEARCH("Muy Baja",F10)))</formula>
    </cfRule>
    <cfRule type="containsText" dxfId="276" priority="138" operator="containsText" text="Muy Baja">
      <formula>NOT(ISERROR(SEARCH("Muy Baja",F10)))</formula>
    </cfRule>
    <cfRule type="containsText" dxfId="275" priority="139" operator="containsText" text="Muy Baja'Tabla probabilidad'!">
      <formula>NOT(ISERROR(SEARCH("Muy Baja'Tabla probabilidad'!",F10)))</formula>
    </cfRule>
    <cfRule type="containsText" dxfId="274" priority="140" operator="containsText" text="Muy bajo">
      <formula>NOT(ISERROR(SEARCH("Muy bajo",F10)))</formula>
    </cfRule>
    <cfRule type="containsText" dxfId="273" priority="141" operator="containsText" text="Alta">
      <formula>NOT(ISERROR(SEARCH("Alta",F10)))</formula>
    </cfRule>
    <cfRule type="containsText" dxfId="272" priority="142" operator="containsText" text="Media">
      <formula>NOT(ISERROR(SEARCH("Media",F10)))</formula>
    </cfRule>
    <cfRule type="containsText" dxfId="271" priority="143" operator="containsText" text="Baja">
      <formula>NOT(ISERROR(SEARCH("Baja",F10)))</formula>
    </cfRule>
    <cfRule type="containsText" dxfId="270" priority="144" operator="containsText" text="Muy baja">
      <formula>NOT(ISERROR(SEARCH("Muy baja",F10)))</formula>
    </cfRule>
    <cfRule type="cellIs" dxfId="269" priority="147" operator="between">
      <formula>1</formula>
      <formula>2</formula>
    </cfRule>
    <cfRule type="cellIs" dxfId="268" priority="148" operator="between">
      <formula>0</formula>
      <formula>2</formula>
    </cfRule>
  </conditionalFormatting>
  <conditionalFormatting sqref="F20 F30 F40">
    <cfRule type="containsText" dxfId="267" priority="463" operator="containsText" text="Muy Baja">
      <formula>NOT(ISERROR(SEARCH("Muy Baja",F20)))</formula>
    </cfRule>
    <cfRule type="containsText" dxfId="266" priority="464" operator="containsText" text="Baja">
      <formula>NOT(ISERROR(SEARCH("Baja",F20)))</formula>
    </cfRule>
    <cfRule type="containsText" dxfId="265" priority="465" operator="containsText" text="Muy Alta">
      <formula>NOT(ISERROR(SEARCH("Muy Alta",F20)))</formula>
    </cfRule>
    <cfRule type="containsText" dxfId="264" priority="467" operator="containsText" text="Alta">
      <formula>NOT(ISERROR(SEARCH("Alta",F20)))</formula>
    </cfRule>
    <cfRule type="containsText" dxfId="263" priority="468" operator="containsText" text="Media">
      <formula>NOT(ISERROR(SEARCH("Media",F20)))</formula>
    </cfRule>
    <cfRule type="containsText" dxfId="262" priority="469" operator="containsText" text="Media">
      <formula>NOT(ISERROR(SEARCH("Media",F20)))</formula>
    </cfRule>
    <cfRule type="containsText" dxfId="261" priority="470" operator="containsText" text="Media">
      <formula>NOT(ISERROR(SEARCH("Media",F20)))</formula>
    </cfRule>
    <cfRule type="containsText" dxfId="260" priority="471" operator="containsText" text="Muy Baja">
      <formula>NOT(ISERROR(SEARCH("Muy Baja",F20)))</formula>
    </cfRule>
    <cfRule type="containsText" dxfId="259" priority="472" operator="containsText" text="Baja">
      <formula>NOT(ISERROR(SEARCH("Baja",F20)))</formula>
    </cfRule>
    <cfRule type="containsText" dxfId="258" priority="473" operator="containsText" text="Muy Baja">
      <formula>NOT(ISERROR(SEARCH("Muy Baja",F20)))</formula>
    </cfRule>
    <cfRule type="containsText" dxfId="257" priority="474" operator="containsText" text="Muy Baja">
      <formula>NOT(ISERROR(SEARCH("Muy Baja",F20)))</formula>
    </cfRule>
    <cfRule type="containsText" dxfId="256" priority="475" operator="containsText" text="Muy Baja">
      <formula>NOT(ISERROR(SEARCH("Muy Baja",F20)))</formula>
    </cfRule>
    <cfRule type="containsText" dxfId="255" priority="476" operator="containsText" text="Muy Baja'Tabla probabilidad'!">
      <formula>NOT(ISERROR(SEARCH("Muy Baja'Tabla probabilidad'!",F20)))</formula>
    </cfRule>
    <cfRule type="containsText" dxfId="254" priority="477" operator="containsText" text="Muy bajo">
      <formula>NOT(ISERROR(SEARCH("Muy bajo",F20)))</formula>
    </cfRule>
    <cfRule type="containsText" dxfId="253" priority="478" operator="containsText" text="Alta">
      <formula>NOT(ISERROR(SEARCH("Alta",F20)))</formula>
    </cfRule>
    <cfRule type="containsText" dxfId="252" priority="479" operator="containsText" text="Media">
      <formula>NOT(ISERROR(SEARCH("Media",F20)))</formula>
    </cfRule>
    <cfRule type="containsText" dxfId="251" priority="480" operator="containsText" text="Baja">
      <formula>NOT(ISERROR(SEARCH("Baja",F20)))</formula>
    </cfRule>
    <cfRule type="containsText" dxfId="250" priority="481" operator="containsText" text="Muy baja">
      <formula>NOT(ISERROR(SEARCH("Muy baja",F20)))</formula>
    </cfRule>
    <cfRule type="cellIs" dxfId="249" priority="484" operator="between">
      <formula>1</formula>
      <formula>2</formula>
    </cfRule>
    <cfRule type="cellIs" dxfId="248" priority="485" operator="between">
      <formula>0</formula>
      <formula>2</formula>
    </cfRule>
  </conditionalFormatting>
  <conditionalFormatting sqref="F50">
    <cfRule type="containsText" dxfId="247" priority="85" operator="containsText" text="Muy Baja">
      <formula>NOT(ISERROR(SEARCH("Muy Baja",F50)))</formula>
    </cfRule>
    <cfRule type="containsText" dxfId="246" priority="86" operator="containsText" text="Baja">
      <formula>NOT(ISERROR(SEARCH("Baja",F50)))</formula>
    </cfRule>
    <cfRule type="containsText" dxfId="245" priority="87" operator="containsText" text="Muy Alta">
      <formula>NOT(ISERROR(SEARCH("Muy Alta",F50)))</formula>
    </cfRule>
    <cfRule type="containsText" dxfId="244" priority="88" operator="containsText" text="Alta">
      <formula>NOT(ISERROR(SEARCH("Alta",F50)))</formula>
    </cfRule>
    <cfRule type="containsText" dxfId="243" priority="89" operator="containsText" text="Media">
      <formula>NOT(ISERROR(SEARCH("Media",F50)))</formula>
    </cfRule>
    <cfRule type="containsText" dxfId="242" priority="90" operator="containsText" text="Media">
      <formula>NOT(ISERROR(SEARCH("Media",F50)))</formula>
    </cfRule>
    <cfRule type="containsText" dxfId="241" priority="91" operator="containsText" text="Media">
      <formula>NOT(ISERROR(SEARCH("Media",F50)))</formula>
    </cfRule>
    <cfRule type="containsText" dxfId="240" priority="92" operator="containsText" text="Muy Baja">
      <formula>NOT(ISERROR(SEARCH("Muy Baja",F50)))</formula>
    </cfRule>
    <cfRule type="containsText" dxfId="239" priority="93" operator="containsText" text="Baja">
      <formula>NOT(ISERROR(SEARCH("Baja",F50)))</formula>
    </cfRule>
    <cfRule type="containsText" dxfId="238" priority="94" operator="containsText" text="Muy Baja">
      <formula>NOT(ISERROR(SEARCH("Muy Baja",F50)))</formula>
    </cfRule>
    <cfRule type="containsText" dxfId="237" priority="95" operator="containsText" text="Muy Baja">
      <formula>NOT(ISERROR(SEARCH("Muy Baja",F50)))</formula>
    </cfRule>
    <cfRule type="containsText" dxfId="236" priority="96" operator="containsText" text="Muy Baja">
      <formula>NOT(ISERROR(SEARCH("Muy Baja",F50)))</formula>
    </cfRule>
    <cfRule type="containsText" dxfId="235" priority="97" operator="containsText" text="Muy Baja'Tabla probabilidad'!">
      <formula>NOT(ISERROR(SEARCH("Muy Baja'Tabla probabilidad'!",F50)))</formula>
    </cfRule>
    <cfRule type="containsText" dxfId="234" priority="98" operator="containsText" text="Muy bajo">
      <formula>NOT(ISERROR(SEARCH("Muy bajo",F50)))</formula>
    </cfRule>
    <cfRule type="containsText" dxfId="233" priority="99" operator="containsText" text="Alta">
      <formula>NOT(ISERROR(SEARCH("Alta",F50)))</formula>
    </cfRule>
    <cfRule type="containsText" dxfId="232" priority="100" operator="containsText" text="Media">
      <formula>NOT(ISERROR(SEARCH("Media",F50)))</formula>
    </cfRule>
    <cfRule type="containsText" dxfId="231" priority="101" operator="containsText" text="Baja">
      <formula>NOT(ISERROR(SEARCH("Baja",F50)))</formula>
    </cfRule>
    <cfRule type="containsText" dxfId="230" priority="102" operator="containsText" text="Muy baja">
      <formula>NOT(ISERROR(SEARCH("Muy baja",F50)))</formula>
    </cfRule>
    <cfRule type="cellIs" dxfId="229" priority="105" operator="between">
      <formula>1</formula>
      <formula>2</formula>
    </cfRule>
    <cfRule type="cellIs" dxfId="228" priority="106" operator="between">
      <formula>0</formula>
      <formula>2</formula>
    </cfRule>
  </conditionalFormatting>
  <conditionalFormatting sqref="G10">
    <cfRule type="containsText" dxfId="227" priority="121" operator="containsText" text="Catastrófico">
      <formula>NOT(ISERROR(SEARCH("Catastrófico",G10)))</formula>
    </cfRule>
    <cfRule type="containsText" dxfId="226" priority="122" operator="containsText" text="Mayor">
      <formula>NOT(ISERROR(SEARCH("Mayor",G10)))</formula>
    </cfRule>
    <cfRule type="containsText" dxfId="225" priority="123" operator="containsText" text="Alta">
      <formula>NOT(ISERROR(SEARCH("Alta",G10)))</formula>
    </cfRule>
    <cfRule type="containsText" dxfId="224" priority="124" operator="containsText" text="Moderado">
      <formula>NOT(ISERROR(SEARCH("Moderado",G10)))</formula>
    </cfRule>
    <cfRule type="containsText" dxfId="223" priority="125" operator="containsText" text="Menor">
      <formula>NOT(ISERROR(SEARCH("Menor",G10)))</formula>
    </cfRule>
    <cfRule type="containsText" dxfId="222" priority="126" operator="containsText" text="Leve">
      <formula>NOT(ISERROR(SEARCH("Leve",G10)))</formula>
    </cfRule>
  </conditionalFormatting>
  <conditionalFormatting sqref="G20 G30 G40">
    <cfRule type="containsText" dxfId="221" priority="457" operator="containsText" text="Catastrófico">
      <formula>NOT(ISERROR(SEARCH("Catastrófico",G20)))</formula>
    </cfRule>
    <cfRule type="containsText" dxfId="220" priority="458" operator="containsText" text="Mayor">
      <formula>NOT(ISERROR(SEARCH("Mayor",G20)))</formula>
    </cfRule>
    <cfRule type="containsText" dxfId="219" priority="459" operator="containsText" text="Alta">
      <formula>NOT(ISERROR(SEARCH("Alta",G20)))</formula>
    </cfRule>
    <cfRule type="containsText" dxfId="218" priority="460" operator="containsText" text="Moderado">
      <formula>NOT(ISERROR(SEARCH("Moderado",G20)))</formula>
    </cfRule>
    <cfRule type="containsText" dxfId="217" priority="461" operator="containsText" text="Menor">
      <formula>NOT(ISERROR(SEARCH("Menor",G20)))</formula>
    </cfRule>
    <cfRule type="containsText" dxfId="216" priority="462" operator="containsText" text="Leve">
      <formula>NOT(ISERROR(SEARCH("Leve",G20)))</formula>
    </cfRule>
  </conditionalFormatting>
  <conditionalFormatting sqref="G50">
    <cfRule type="containsText" dxfId="215" priority="79" operator="containsText" text="Catastrófico">
      <formula>NOT(ISERROR(SEARCH("Catastrófico",G50)))</formula>
    </cfRule>
    <cfRule type="containsText" dxfId="214" priority="80" operator="containsText" text="Mayor">
      <formula>NOT(ISERROR(SEARCH("Mayor",G50)))</formula>
    </cfRule>
    <cfRule type="containsText" dxfId="213" priority="81" operator="containsText" text="Alta">
      <formula>NOT(ISERROR(SEARCH("Alta",G50)))</formula>
    </cfRule>
    <cfRule type="containsText" dxfId="212" priority="82" operator="containsText" text="Moderado">
      <formula>NOT(ISERROR(SEARCH("Moderado",G50)))</formula>
    </cfRule>
    <cfRule type="containsText" dxfId="211" priority="83" operator="containsText" text="Menor">
      <formula>NOT(ISERROR(SEARCH("Menor",G50)))</formula>
    </cfRule>
    <cfRule type="containsText" dxfId="210" priority="84" operator="containsText" text="Leve">
      <formula>NOT(ISERROR(SEARCH("Leve",G50)))</formula>
    </cfRule>
  </conditionalFormatting>
  <conditionalFormatting sqref="H10:I10">
    <cfRule type="containsText" dxfId="209" priority="116" operator="containsText" text="Extremo">
      <formula>NOT(ISERROR(SEARCH("Extremo",H10)))</formula>
    </cfRule>
    <cfRule type="containsText" dxfId="208" priority="117" operator="containsText" text="Alto">
      <formula>NOT(ISERROR(SEARCH("Alto",H10)))</formula>
    </cfRule>
    <cfRule type="containsText" dxfId="207" priority="118" operator="containsText" text="Bajo">
      <formula>NOT(ISERROR(SEARCH("Bajo",H10)))</formula>
    </cfRule>
    <cfRule type="containsText" dxfId="206" priority="119" operator="containsText" text="Moderado">
      <formula>NOT(ISERROR(SEARCH("Moderado",H10)))</formula>
    </cfRule>
    <cfRule type="containsText" dxfId="205" priority="120" operator="containsText" text="Extremo">
      <formula>NOT(ISERROR(SEARCH("Extremo",H10)))</formula>
    </cfRule>
  </conditionalFormatting>
  <conditionalFormatting sqref="H20:I20 H30:I30 H40">
    <cfRule type="containsText" dxfId="204" priority="452" operator="containsText" text="Extremo">
      <formula>NOT(ISERROR(SEARCH("Extremo",H20)))</formula>
    </cfRule>
    <cfRule type="containsText" dxfId="203" priority="453" operator="containsText" text="Alto">
      <formula>NOT(ISERROR(SEARCH("Alto",H20)))</formula>
    </cfRule>
    <cfRule type="containsText" dxfId="202" priority="454" operator="containsText" text="Bajo">
      <formula>NOT(ISERROR(SEARCH("Bajo",H20)))</formula>
    </cfRule>
    <cfRule type="containsText" dxfId="201" priority="455" operator="containsText" text="Moderado">
      <formula>NOT(ISERROR(SEARCH("Moderado",H20)))</formula>
    </cfRule>
    <cfRule type="containsText" dxfId="200" priority="456" operator="containsText" text="Extremo">
      <formula>NOT(ISERROR(SEARCH("Extremo",H20)))</formula>
    </cfRule>
  </conditionalFormatting>
  <conditionalFormatting sqref="H50:I50">
    <cfRule type="containsText" dxfId="199" priority="74" operator="containsText" text="Extremo">
      <formula>NOT(ISERROR(SEARCH("Extremo",H50)))</formula>
    </cfRule>
    <cfRule type="containsText" dxfId="198" priority="75" operator="containsText" text="Alto">
      <formula>NOT(ISERROR(SEARCH("Alto",H50)))</formula>
    </cfRule>
    <cfRule type="containsText" dxfId="197" priority="76" operator="containsText" text="Bajo">
      <formula>NOT(ISERROR(SEARCH("Bajo",H50)))</formula>
    </cfRule>
    <cfRule type="containsText" dxfId="196" priority="77" operator="containsText" text="Moderado">
      <formula>NOT(ISERROR(SEARCH("Moderado",H50)))</formula>
    </cfRule>
    <cfRule type="containsText" dxfId="195" priority="78" operator="containsText" text="Extremo">
      <formula>NOT(ISERROR(SEARCH("Extremo",H50)))</formula>
    </cfRule>
  </conditionalFormatting>
  <conditionalFormatting sqref="J10:J49">
    <cfRule type="containsText" dxfId="194" priority="421" operator="containsText" text="Muy Alta">
      <formula>NOT(ISERROR(SEARCH("Muy Alta",J10)))</formula>
    </cfRule>
    <cfRule type="containsText" dxfId="193" priority="422" operator="containsText" text="Alta">
      <formula>NOT(ISERROR(SEARCH("Alta",J10)))</formula>
    </cfRule>
    <cfRule type="containsText" dxfId="192" priority="423" operator="containsText" text="Media">
      <formula>NOT(ISERROR(SEARCH("Media",J10)))</formula>
    </cfRule>
    <cfRule type="containsText" dxfId="191" priority="424" operator="containsText" text="Baja">
      <formula>NOT(ISERROR(SEARCH("Baja",J10)))</formula>
    </cfRule>
    <cfRule type="containsText" dxfId="190" priority="425" operator="containsText" text="Muy Baja">
      <formula>NOT(ISERROR(SEARCH("Muy Baja",J10)))</formula>
    </cfRule>
  </conditionalFormatting>
  <conditionalFormatting sqref="J10:J59">
    <cfRule type="containsText" dxfId="189" priority="64" operator="containsText" text="Muy Baja">
      <formula>NOT(ISERROR(SEARCH("Muy Baja",J10)))</formula>
    </cfRule>
  </conditionalFormatting>
  <conditionalFormatting sqref="J50:J59">
    <cfRule type="containsText" dxfId="188" priority="60" operator="containsText" text="Muy Alta">
      <formula>NOT(ISERROR(SEARCH("Muy Alta",J50)))</formula>
    </cfRule>
    <cfRule type="containsText" dxfId="187" priority="61" operator="containsText" text="Alta">
      <formula>NOT(ISERROR(SEARCH("Alta",J50)))</formula>
    </cfRule>
    <cfRule type="containsText" dxfId="186" priority="62" operator="containsText" text="Media">
      <formula>NOT(ISERROR(SEARCH("Media",J50)))</formula>
    </cfRule>
    <cfRule type="containsText" dxfId="185" priority="63" operator="containsText" text="Baja">
      <formula>NOT(ISERROR(SEARCH("Baja",J50)))</formula>
    </cfRule>
  </conditionalFormatting>
  <conditionalFormatting sqref="J50:J59">
    <cfRule type="containsText" dxfId="184" priority="11" operator="containsText" text="Muy Baja">
      <formula>NOT(ISERROR(SEARCH("Muy Baja",J50)))</formula>
    </cfRule>
  </conditionalFormatting>
  <conditionalFormatting sqref="K10:K59">
    <cfRule type="containsText" dxfId="183" priority="2" operator="containsText" text="Catastrófico">
      <formula>NOT(ISERROR(SEARCH("Catastrófico",K10)))</formula>
    </cfRule>
    <cfRule type="containsText" dxfId="182" priority="3" operator="containsText" text="Moderado">
      <formula>NOT(ISERROR(SEARCH("Moderado",K10)))</formula>
    </cfRule>
    <cfRule type="containsText" dxfId="181" priority="4" operator="containsText" text="Menor">
      <formula>NOT(ISERROR(SEARCH("Menor",K10)))</formula>
    </cfRule>
    <cfRule type="containsText" dxfId="180" priority="5" operator="containsText" text="Leve">
      <formula>NOT(ISERROR(SEARCH("Leve",K10)))</formula>
    </cfRule>
    <cfRule type="containsText" dxfId="179" priority="6" operator="containsText" text="Mayor">
      <formula>NOT(ISERROR(SEARCH("Mayor",K10)))</formula>
    </cfRule>
  </conditionalFormatting>
  <conditionalFormatting sqref="M10">
    <cfRule type="containsText" dxfId="178" priority="107" operator="containsText" text="Extremo">
      <formula>NOT(ISERROR(SEARCH("Extremo",M10)))</formula>
    </cfRule>
    <cfRule type="containsText" dxfId="177" priority="108" operator="containsText" text="Alto">
      <formula>NOT(ISERROR(SEARCH("Alto",M10)))</formula>
    </cfRule>
    <cfRule type="containsText" dxfId="176" priority="109" operator="containsText" text="Moderado">
      <formula>NOT(ISERROR(SEARCH("Moderado",M10)))</formula>
    </cfRule>
    <cfRule type="containsText" dxfId="175" priority="110" operator="containsText" text="Menor">
      <formula>NOT(ISERROR(SEARCH("Menor",M10)))</formula>
    </cfRule>
    <cfRule type="containsText" dxfId="174" priority="111" operator="containsText" text="Bajo">
      <formula>NOT(ISERROR(SEARCH("Bajo",M10)))</formula>
    </cfRule>
    <cfRule type="containsText" dxfId="173" priority="112" operator="containsText" text="Moderado">
      <formula>NOT(ISERROR(SEARCH("Moderado",M10)))</formula>
    </cfRule>
    <cfRule type="containsText" dxfId="172" priority="113" operator="containsText" text="Extremo">
      <formula>NOT(ISERROR(SEARCH("Extremo",M10)))</formula>
    </cfRule>
    <cfRule type="containsText" dxfId="171" priority="114" operator="containsText" text="Baja">
      <formula>NOT(ISERROR(SEARCH("Baja",M10)))</formula>
    </cfRule>
    <cfRule type="containsText" dxfId="170" priority="115" operator="containsText" text="Alto">
      <formula>NOT(ISERROR(SEARCH("Alto",M10)))</formula>
    </cfRule>
  </conditionalFormatting>
  <conditionalFormatting sqref="M20 M30 M40">
    <cfRule type="containsText" dxfId="169" priority="426" operator="containsText" text="Extremo">
      <formula>NOT(ISERROR(SEARCH("Extremo",M20)))</formula>
    </cfRule>
    <cfRule type="containsText" dxfId="168" priority="427" operator="containsText" text="Alto">
      <formula>NOT(ISERROR(SEARCH("Alto",M20)))</formula>
    </cfRule>
    <cfRule type="containsText" dxfId="167" priority="428" operator="containsText" text="Moderado">
      <formula>NOT(ISERROR(SEARCH("Moderado",M20)))</formula>
    </cfRule>
    <cfRule type="containsText" dxfId="166" priority="429" operator="containsText" text="Menor">
      <formula>NOT(ISERROR(SEARCH("Menor",M20)))</formula>
    </cfRule>
    <cfRule type="containsText" dxfId="165" priority="430" operator="containsText" text="Bajo">
      <formula>NOT(ISERROR(SEARCH("Bajo",M20)))</formula>
    </cfRule>
    <cfRule type="containsText" dxfId="164" priority="431" operator="containsText" text="Moderado">
      <formula>NOT(ISERROR(SEARCH("Moderado",M20)))</formula>
    </cfRule>
    <cfRule type="containsText" dxfId="163" priority="432" operator="containsText" text="Extremo">
      <formula>NOT(ISERROR(SEARCH("Extremo",M20)))</formula>
    </cfRule>
    <cfRule type="containsText" dxfId="162" priority="433" operator="containsText" text="Baja">
      <formula>NOT(ISERROR(SEARCH("Baja",M20)))</formula>
    </cfRule>
    <cfRule type="containsText" dxfId="161" priority="434" operator="containsText" text="Alto">
      <formula>NOT(ISERROR(SEARCH("Alto",M20)))</formula>
    </cfRule>
  </conditionalFormatting>
  <conditionalFormatting sqref="M50">
    <cfRule type="containsText" dxfId="160" priority="65" operator="containsText" text="Extremo">
      <formula>NOT(ISERROR(SEARCH("Extremo",M50)))</formula>
    </cfRule>
    <cfRule type="containsText" dxfId="159" priority="66" operator="containsText" text="Alto">
      <formula>NOT(ISERROR(SEARCH("Alto",M50)))</formula>
    </cfRule>
    <cfRule type="containsText" dxfId="158" priority="67" operator="containsText" text="Moderado">
      <formula>NOT(ISERROR(SEARCH("Moderado",M50)))</formula>
    </cfRule>
    <cfRule type="containsText" dxfId="157" priority="68" operator="containsText" text="Menor">
      <formula>NOT(ISERROR(SEARCH("Menor",M50)))</formula>
    </cfRule>
    <cfRule type="containsText" dxfId="156" priority="69" operator="containsText" text="Bajo">
      <formula>NOT(ISERROR(SEARCH("Bajo",M50)))</formula>
    </cfRule>
    <cfRule type="containsText" dxfId="155" priority="70" operator="containsText" text="Moderado">
      <formula>NOT(ISERROR(SEARCH("Moderado",M50)))</formula>
    </cfRule>
    <cfRule type="containsText" dxfId="154" priority="71" operator="containsText" text="Extremo">
      <formula>NOT(ISERROR(SEARCH("Extremo",M50)))</formula>
    </cfRule>
    <cfRule type="containsText" dxfId="153" priority="72" operator="containsText" text="Baja">
      <formula>NOT(ISERROR(SEARCH("Baja",M50)))</formula>
    </cfRule>
    <cfRule type="containsText" dxfId="152" priority="73" operator="containsText" text="Alto">
      <formula>NOT(ISERROR(SEARCH("Alto",M50)))</formula>
    </cfRule>
  </conditionalFormatting>
  <dataValidations count="1">
    <dataValidation type="list" allowBlank="1" showInputMessage="1" showErrorMessage="1" sqref="D10:D59" xr:uid="{00000000-0002-0000-0700-000000000000}">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45" operator="containsText" id="{8BA284EB-70E2-4AE9-8B9F-CB7F6FEA6FA9}">
            <xm:f>NOT(ISERROR(SEARCH('8- Politicas de admiistracion '!$B$5,F10)))</xm:f>
            <xm:f>'8- Politicas de admiistracion '!$B$5</xm:f>
            <x14:dxf>
              <font>
                <color rgb="FF006100"/>
              </font>
              <fill>
                <patternFill>
                  <bgColor rgb="FFC6EFCE"/>
                </patternFill>
              </fill>
            </x14:dxf>
          </x14:cfRule>
          <x14:cfRule type="containsText" priority="146" operator="containsText" id="{48E7B2FD-7B56-4246-BB27-82B3BA4A3393}">
            <xm:f>NOT(ISERROR(SEARCH('8- Politicas de admiistracion '!$B$5,F10)))</xm:f>
            <xm:f>'8- Politicas de admiistracion '!$B$5</xm:f>
            <x14:dxf>
              <font>
                <color rgb="FF9C0006"/>
              </font>
              <fill>
                <patternFill>
                  <bgColor rgb="FFFFC7CE"/>
                </patternFill>
              </fill>
            </x14:dxf>
          </x14:cfRule>
          <xm:sqref>F10</xm:sqref>
        </x14:conditionalFormatting>
        <x14:conditionalFormatting xmlns:xm="http://schemas.microsoft.com/office/excel/2006/main">
          <x14:cfRule type="containsText" priority="482" operator="containsText" id="{E50DE147-7B2A-40A6-95D7-AEA96FC942F8}">
            <xm:f>NOT(ISERROR(SEARCH('8- Politicas de admiistracion '!$B$5,F20)))</xm:f>
            <xm:f>'8- Politicas de admiistracion '!$B$5</xm:f>
            <x14:dxf>
              <font>
                <color rgb="FF006100"/>
              </font>
              <fill>
                <patternFill>
                  <bgColor rgb="FFC6EFCE"/>
                </patternFill>
              </fill>
            </x14:dxf>
          </x14:cfRule>
          <x14:cfRule type="containsText" priority="483" operator="containsText" id="{1034B27F-53CC-4A29-BA39-C5FDB949099A}">
            <xm:f>NOT(ISERROR(SEARCH('8- Politicas de admiistracion '!$B$5,F20)))</xm:f>
            <xm:f>'8- Politicas de admiistracion '!$B$5</xm:f>
            <x14:dxf>
              <font>
                <color rgb="FF9C0006"/>
              </font>
              <fill>
                <patternFill>
                  <bgColor rgb="FFFFC7CE"/>
                </patternFill>
              </fill>
            </x14:dxf>
          </x14:cfRule>
          <xm:sqref>F20 F30 F40</xm:sqref>
        </x14:conditionalFormatting>
        <x14:conditionalFormatting xmlns:xm="http://schemas.microsoft.com/office/excel/2006/main">
          <x14:cfRule type="containsText" priority="103" operator="containsText" id="{DE33662A-C5C7-4003-92BA-D00618C2DB0E}">
            <xm:f>NOT(ISERROR(SEARCH('8- Politicas de admiistracion '!$B$5,F50)))</xm:f>
            <xm:f>'8- Politicas de admiistracion '!$B$5</xm:f>
            <x14:dxf>
              <font>
                <color rgb="FF006100"/>
              </font>
              <fill>
                <patternFill>
                  <bgColor rgb="FFC6EFCE"/>
                </patternFill>
              </fill>
            </x14:dxf>
          </x14:cfRule>
          <x14:cfRule type="containsText" priority="104" operator="containsText" id="{7D0373CC-BD10-4729-8708-14A6C5E29F3C}">
            <xm:f>NOT(ISERROR(SEARCH('8- Politicas de admiistracion '!$B$5,F50)))</xm:f>
            <xm:f>'8- Politicas de admiistracion '!$B$5</xm:f>
            <x14:dxf>
              <font>
                <color rgb="FF9C0006"/>
              </font>
              <fill>
                <patternFill>
                  <bgColor rgb="FFFFC7CE"/>
                </patternFill>
              </fill>
            </x14:dxf>
          </x14:cfRule>
          <xm:sqref>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H718"/>
  <sheetViews>
    <sheetView workbookViewId="0">
      <selection activeCell="B82" sqref="B82"/>
    </sheetView>
  </sheetViews>
  <sheetFormatPr baseColWidth="10" defaultColWidth="11.42578125" defaultRowHeight="15"/>
  <cols>
    <col min="2" max="2" width="24.28515625" customWidth="1"/>
    <col min="3" max="3" width="62.85546875" customWidth="1"/>
    <col min="4" max="4" width="10.28515625" bestFit="1" customWidth="1"/>
    <col min="5" max="5" width="84.28515625" style="40"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15" max="15" width="102.7109375" style="184" customWidth="1"/>
    <col min="33" max="138" width="11.42578125" style="3"/>
  </cols>
  <sheetData>
    <row r="1" spans="1:138" s="3" customFormat="1">
      <c r="E1" s="37"/>
      <c r="O1" s="4"/>
    </row>
    <row r="2" spans="1:138" ht="24" thickBot="1">
      <c r="A2" s="3"/>
      <c r="B2" s="576" t="s">
        <v>401</v>
      </c>
      <c r="C2" s="576"/>
      <c r="D2" s="576"/>
      <c r="E2" s="576"/>
      <c r="F2" s="73"/>
      <c r="G2" s="3"/>
      <c r="H2" s="3"/>
      <c r="I2" s="3"/>
      <c r="J2" s="3"/>
      <c r="K2" s="3"/>
      <c r="L2" s="3"/>
      <c r="M2" s="3"/>
      <c r="N2" s="3"/>
      <c r="O2" s="4"/>
      <c r="P2" s="3"/>
      <c r="Q2" s="3"/>
      <c r="R2" s="3"/>
      <c r="S2" s="3"/>
      <c r="T2" s="3"/>
      <c r="U2" s="3"/>
      <c r="V2" s="3"/>
      <c r="W2" s="3"/>
      <c r="X2" s="3"/>
      <c r="Y2" s="3"/>
      <c r="Z2" s="3"/>
      <c r="AA2" s="3"/>
      <c r="AB2" s="3"/>
      <c r="AC2" s="3"/>
      <c r="AD2" s="3"/>
      <c r="AE2" s="3"/>
      <c r="AF2" s="3"/>
    </row>
    <row r="3" spans="1:138" ht="15.75" thickTop="1">
      <c r="A3" s="3"/>
      <c r="B3" s="16"/>
      <c r="C3" s="16"/>
      <c r="D3" s="16"/>
      <c r="E3" s="38"/>
      <c r="F3" s="3"/>
      <c r="G3" s="3"/>
      <c r="H3" s="3"/>
      <c r="I3" s="3"/>
      <c r="J3" s="3"/>
      <c r="K3" s="3"/>
      <c r="L3" s="3"/>
      <c r="M3" s="3"/>
      <c r="N3" s="3"/>
      <c r="O3" s="4"/>
      <c r="P3" s="3"/>
      <c r="Q3" s="3"/>
      <c r="R3" s="3"/>
      <c r="S3" s="3"/>
      <c r="T3" s="3"/>
      <c r="U3" s="3"/>
      <c r="V3" s="3"/>
      <c r="W3" s="3"/>
      <c r="X3" s="3"/>
      <c r="Y3" s="3"/>
      <c r="Z3" s="3"/>
      <c r="AA3" s="3"/>
      <c r="AB3" s="3"/>
      <c r="AC3" s="3"/>
      <c r="AD3" s="3"/>
      <c r="AE3" s="3"/>
      <c r="AF3" s="3"/>
    </row>
    <row r="4" spans="1:138" ht="21">
      <c r="A4" s="3"/>
      <c r="B4" s="48"/>
      <c r="C4" s="49" t="s">
        <v>402</v>
      </c>
      <c r="D4" s="49"/>
      <c r="E4" s="49" t="s">
        <v>403</v>
      </c>
      <c r="F4" s="50"/>
      <c r="G4" s="3"/>
      <c r="H4" s="3"/>
      <c r="I4" s="3"/>
      <c r="J4" s="3"/>
      <c r="K4" s="3"/>
      <c r="L4" s="3"/>
      <c r="M4" s="3"/>
      <c r="N4" s="3"/>
      <c r="O4" s="4"/>
      <c r="P4" s="3"/>
      <c r="Q4" s="3"/>
      <c r="R4" s="3"/>
      <c r="S4" s="3"/>
      <c r="T4" s="3"/>
      <c r="U4" s="3"/>
      <c r="V4" s="3"/>
      <c r="W4" s="3"/>
      <c r="X4" s="3"/>
      <c r="Y4" s="3"/>
      <c r="Z4" s="3"/>
      <c r="AA4" s="3"/>
      <c r="AB4" s="3"/>
      <c r="AC4" s="3"/>
      <c r="AD4" s="3"/>
      <c r="AE4" s="3"/>
      <c r="AF4" s="3"/>
    </row>
    <row r="5" spans="1:138" ht="40.5">
      <c r="A5" s="3"/>
      <c r="B5" s="48"/>
      <c r="C5" s="49" t="s">
        <v>404</v>
      </c>
      <c r="D5" s="49"/>
      <c r="E5" s="51" t="s">
        <v>405</v>
      </c>
      <c r="F5" s="49" t="s">
        <v>403</v>
      </c>
      <c r="G5" s="3"/>
      <c r="H5" s="3"/>
      <c r="I5" s="3"/>
      <c r="J5" s="3"/>
      <c r="K5" s="3"/>
      <c r="L5" s="3"/>
      <c r="M5" s="3"/>
      <c r="N5" s="3"/>
      <c r="O5" s="4"/>
      <c r="P5" s="3"/>
      <c r="Q5" s="3"/>
      <c r="R5" s="3"/>
      <c r="S5" s="3"/>
      <c r="T5" s="3"/>
      <c r="U5" s="3"/>
      <c r="V5" s="3"/>
      <c r="W5" s="3"/>
      <c r="X5" s="3"/>
      <c r="Y5" s="3"/>
      <c r="Z5" s="3"/>
      <c r="AA5" s="3"/>
      <c r="AB5" s="3"/>
      <c r="AC5" s="3"/>
      <c r="AD5" s="3"/>
      <c r="AE5" s="3"/>
      <c r="AF5" s="3"/>
    </row>
    <row r="6" spans="1:138" ht="20.25">
      <c r="A6" s="3"/>
      <c r="B6" s="52" t="s">
        <v>406</v>
      </c>
      <c r="C6" s="95" t="s">
        <v>407</v>
      </c>
      <c r="D6" s="53">
        <v>0.04</v>
      </c>
      <c r="E6" s="54" t="s">
        <v>408</v>
      </c>
      <c r="F6" s="55">
        <v>1</v>
      </c>
      <c r="G6" s="3"/>
      <c r="H6" s="41"/>
      <c r="I6" s="3"/>
      <c r="J6" s="3"/>
      <c r="K6" s="3"/>
      <c r="L6" s="3"/>
      <c r="M6" s="3"/>
      <c r="N6" s="3"/>
      <c r="O6" s="180"/>
      <c r="P6" s="3"/>
      <c r="Q6" s="3"/>
      <c r="R6" s="3"/>
      <c r="S6" s="3"/>
      <c r="T6" s="3"/>
      <c r="U6" s="3"/>
      <c r="V6" s="3"/>
      <c r="W6" s="3"/>
      <c r="X6" s="3"/>
      <c r="Y6" s="3"/>
      <c r="Z6" s="3"/>
      <c r="AA6" s="3"/>
      <c r="AB6" s="3"/>
      <c r="AC6" s="3"/>
      <c r="AD6" s="3"/>
      <c r="AE6" s="3"/>
      <c r="AF6" s="3"/>
    </row>
    <row r="7" spans="1:138" ht="20.25">
      <c r="A7" s="3"/>
      <c r="B7" s="56" t="s">
        <v>409</v>
      </c>
      <c r="C7" s="95" t="s">
        <v>410</v>
      </c>
      <c r="D7" s="53">
        <v>0.09</v>
      </c>
      <c r="E7" s="54" t="s">
        <v>411</v>
      </c>
      <c r="F7" s="55">
        <v>2</v>
      </c>
      <c r="G7" s="3"/>
      <c r="H7" s="3"/>
      <c r="I7" s="3"/>
      <c r="J7" s="3"/>
      <c r="K7" s="3"/>
      <c r="L7" s="3"/>
      <c r="M7" s="3"/>
      <c r="N7" s="3"/>
      <c r="O7" s="180"/>
      <c r="P7" s="3"/>
      <c r="Q7" s="3"/>
      <c r="R7" s="3"/>
      <c r="S7" s="3"/>
      <c r="T7" s="3"/>
      <c r="U7" s="3"/>
      <c r="V7" s="3"/>
      <c r="W7" s="3"/>
      <c r="X7" s="3"/>
      <c r="Y7" s="3"/>
      <c r="Z7" s="3"/>
      <c r="AA7" s="3"/>
      <c r="AB7" s="3"/>
      <c r="AC7" s="3"/>
      <c r="AD7" s="3"/>
      <c r="AE7" s="3"/>
      <c r="AF7" s="3"/>
    </row>
    <row r="8" spans="1:138" ht="20.25">
      <c r="A8" s="3"/>
      <c r="B8" s="57" t="s">
        <v>412</v>
      </c>
      <c r="C8" s="95" t="s">
        <v>413</v>
      </c>
      <c r="D8" s="53">
        <v>0.28999999999999998</v>
      </c>
      <c r="E8" s="54" t="s">
        <v>414</v>
      </c>
      <c r="F8" s="55">
        <v>3</v>
      </c>
      <c r="G8" s="3"/>
      <c r="H8" s="3"/>
      <c r="I8" s="3"/>
      <c r="J8" s="3"/>
      <c r="K8" s="3"/>
      <c r="L8" s="3"/>
      <c r="M8" s="3"/>
      <c r="N8" s="3"/>
      <c r="O8" s="180"/>
      <c r="P8" s="3"/>
      <c r="Q8" s="3"/>
      <c r="R8" s="3"/>
      <c r="S8" s="3"/>
      <c r="T8" s="3"/>
      <c r="U8" s="3"/>
      <c r="V8" s="3"/>
      <c r="W8" s="3"/>
      <c r="X8" s="3"/>
      <c r="Y8" s="3"/>
      <c r="Z8" s="3"/>
      <c r="AA8" s="3"/>
      <c r="AB8" s="3"/>
      <c r="AC8" s="3"/>
      <c r="AD8" s="3"/>
      <c r="AE8" s="3"/>
      <c r="AF8" s="3"/>
    </row>
    <row r="9" spans="1:138" ht="20.25">
      <c r="A9" s="3"/>
      <c r="B9" s="58" t="s">
        <v>415</v>
      </c>
      <c r="C9" s="95" t="s">
        <v>416</v>
      </c>
      <c r="D9" s="53">
        <v>0.49</v>
      </c>
      <c r="E9" s="54" t="s">
        <v>417</v>
      </c>
      <c r="F9" s="55">
        <v>4</v>
      </c>
      <c r="G9" s="3"/>
      <c r="H9" s="3"/>
      <c r="I9" s="3"/>
      <c r="J9" s="3"/>
      <c r="K9" s="3"/>
      <c r="L9" s="3"/>
      <c r="M9" s="3"/>
      <c r="N9" s="3"/>
      <c r="O9" s="180"/>
      <c r="P9" s="3"/>
      <c r="Q9" s="3"/>
      <c r="R9" s="3"/>
      <c r="S9" s="3"/>
      <c r="T9" s="3"/>
      <c r="U9" s="3"/>
      <c r="V9" s="3"/>
      <c r="W9" s="3"/>
      <c r="X9" s="3"/>
      <c r="Y9" s="3"/>
      <c r="Z9" s="3"/>
      <c r="AA9" s="3"/>
      <c r="AB9" s="3"/>
      <c r="AC9" s="3"/>
      <c r="AD9" s="3"/>
      <c r="AE9" s="3"/>
      <c r="AF9" s="3"/>
    </row>
    <row r="10" spans="1:138" ht="20.25">
      <c r="A10" s="3"/>
      <c r="B10" s="59" t="s">
        <v>418</v>
      </c>
      <c r="C10" s="95" t="s">
        <v>419</v>
      </c>
      <c r="D10" s="53">
        <v>1</v>
      </c>
      <c r="E10" s="54" t="s">
        <v>420</v>
      </c>
      <c r="F10" s="55">
        <v>5</v>
      </c>
      <c r="G10" s="3"/>
      <c r="H10" s="3"/>
      <c r="I10" s="79" t="s">
        <v>421</v>
      </c>
      <c r="J10" s="3"/>
      <c r="K10" s="3"/>
      <c r="L10" s="3"/>
      <c r="M10" s="3"/>
      <c r="N10" s="3"/>
      <c r="O10" s="180"/>
      <c r="P10" s="3"/>
      <c r="Q10" s="3"/>
      <c r="R10" s="3"/>
      <c r="S10" s="3"/>
      <c r="T10" s="3"/>
      <c r="U10" s="3"/>
      <c r="V10" s="3"/>
      <c r="W10" s="3"/>
      <c r="X10" s="3"/>
      <c r="Y10" s="3"/>
      <c r="Z10" s="3"/>
      <c r="AA10" s="3"/>
      <c r="AB10" s="3"/>
      <c r="AC10" s="3"/>
      <c r="AD10" s="3"/>
      <c r="AE10" s="3"/>
      <c r="AF10" s="3"/>
    </row>
    <row r="11" spans="1:138" ht="16.5">
      <c r="A11" s="3"/>
      <c r="B11" s="5"/>
      <c r="C11" s="4"/>
      <c r="D11" s="4"/>
      <c r="E11" s="39"/>
      <c r="F11" s="3"/>
      <c r="G11" s="3"/>
      <c r="H11" s="3"/>
      <c r="I11" s="3"/>
      <c r="J11" s="3"/>
      <c r="K11" s="3"/>
      <c r="L11" s="3"/>
      <c r="M11" s="3"/>
      <c r="N11" s="3"/>
      <c r="O11" s="4"/>
      <c r="P11" s="3"/>
      <c r="Q11" s="3"/>
      <c r="R11" s="3"/>
      <c r="S11" s="3"/>
      <c r="T11" s="3"/>
      <c r="U11" s="3"/>
      <c r="V11" s="3"/>
      <c r="W11" s="3"/>
      <c r="X11" s="3"/>
      <c r="Y11" s="3"/>
      <c r="Z11" s="3"/>
      <c r="AA11" s="3"/>
      <c r="AB11" s="3"/>
      <c r="AC11" s="3"/>
      <c r="AD11" s="3"/>
      <c r="AE11" s="3"/>
      <c r="AF11" s="3"/>
    </row>
    <row r="12" spans="1:138">
      <c r="A12" s="3"/>
      <c r="B12" s="3"/>
      <c r="C12" s="3"/>
      <c r="D12" s="3"/>
      <c r="E12" s="37"/>
      <c r="F12" s="3"/>
      <c r="G12" s="3"/>
      <c r="H12" s="3"/>
      <c r="I12" s="3"/>
      <c r="J12" s="3"/>
      <c r="K12" s="3"/>
      <c r="L12" s="3"/>
      <c r="M12" s="3"/>
      <c r="N12" s="3"/>
      <c r="O12" s="4"/>
      <c r="P12" s="3"/>
      <c r="Q12" s="3"/>
      <c r="R12" s="3"/>
      <c r="S12" s="3"/>
      <c r="T12" s="3"/>
      <c r="U12" s="3"/>
      <c r="V12" s="3"/>
      <c r="W12" s="3"/>
      <c r="X12" s="3"/>
      <c r="Y12" s="3"/>
      <c r="Z12" s="3"/>
      <c r="AA12" s="3"/>
      <c r="AB12" s="3"/>
      <c r="AC12" s="3"/>
      <c r="AD12" s="3"/>
      <c r="AE12" s="3"/>
      <c r="AF12" s="3"/>
    </row>
    <row r="13" spans="1:138">
      <c r="A13" s="3"/>
      <c r="B13" s="3"/>
      <c r="C13" s="3"/>
      <c r="D13" s="3"/>
      <c r="E13" s="37"/>
      <c r="F13" s="3"/>
      <c r="G13" s="3"/>
      <c r="H13" s="3"/>
      <c r="I13" s="3"/>
      <c r="J13" s="3"/>
      <c r="K13" s="3"/>
      <c r="L13" s="3"/>
      <c r="M13" s="3"/>
      <c r="N13" s="3"/>
      <c r="O13" s="4"/>
      <c r="P13" s="3"/>
      <c r="Q13" s="3"/>
      <c r="R13" s="3"/>
      <c r="S13" s="3"/>
      <c r="T13" s="3"/>
      <c r="U13" s="3"/>
      <c r="V13" s="3"/>
      <c r="W13" s="3"/>
      <c r="X13" s="3"/>
      <c r="Y13" s="3"/>
      <c r="Z13" s="3"/>
      <c r="AA13" s="3"/>
      <c r="AB13" s="3"/>
      <c r="AC13" s="3"/>
      <c r="AD13" s="3"/>
      <c r="AE13" s="3"/>
      <c r="AF13" s="3"/>
    </row>
    <row r="14" spans="1:138" ht="23.25">
      <c r="A14" s="3"/>
      <c r="B14" s="577" t="s">
        <v>422</v>
      </c>
      <c r="C14" s="577"/>
      <c r="D14" s="577"/>
      <c r="E14" s="577"/>
      <c r="F14" s="84"/>
      <c r="G14" s="47"/>
      <c r="H14" s="3"/>
      <c r="I14" s="3"/>
      <c r="J14" s="3"/>
      <c r="K14" s="3"/>
      <c r="L14" s="3"/>
      <c r="M14" s="3"/>
      <c r="N14" s="3"/>
      <c r="O14" s="4"/>
      <c r="P14" s="3"/>
      <c r="Q14" s="3"/>
      <c r="R14" s="3"/>
      <c r="S14" s="3"/>
      <c r="T14" s="3"/>
      <c r="U14" s="3"/>
      <c r="V14" s="3"/>
      <c r="W14" s="3"/>
      <c r="X14" s="3"/>
      <c r="Y14" s="3"/>
      <c r="Z14" s="3"/>
      <c r="AA14" s="3"/>
      <c r="AB14" s="3"/>
      <c r="AC14" s="3"/>
      <c r="AD14" s="3"/>
      <c r="AE14" s="3"/>
      <c r="AF14" s="3"/>
    </row>
    <row r="15" spans="1:138">
      <c r="A15" s="3"/>
      <c r="B15" s="83"/>
      <c r="C15" s="83"/>
      <c r="D15" s="83"/>
      <c r="E15" s="83"/>
      <c r="F15" s="85"/>
      <c r="G15" s="3"/>
      <c r="H15" s="3"/>
      <c r="I15" s="3"/>
      <c r="J15" s="3"/>
      <c r="K15" s="3"/>
      <c r="L15" s="3"/>
      <c r="M15" s="3"/>
      <c r="N15" s="3"/>
      <c r="O15" s="4"/>
      <c r="P15" s="3"/>
      <c r="Q15" s="3"/>
      <c r="R15" s="3"/>
      <c r="S15" s="3"/>
      <c r="T15" s="3"/>
      <c r="U15" s="3"/>
      <c r="V15" s="3"/>
      <c r="W15" s="3"/>
      <c r="X15" s="3"/>
      <c r="Y15" s="3"/>
      <c r="Z15" s="3"/>
      <c r="AA15" s="3"/>
      <c r="AB15" s="3"/>
      <c r="AC15" s="3"/>
      <c r="AD15" s="3"/>
      <c r="AE15" s="3"/>
      <c r="AF15" s="3"/>
    </row>
    <row r="16" spans="1:138" s="63" customFormat="1" ht="20.25">
      <c r="A16" s="61"/>
      <c r="B16" s="86"/>
      <c r="C16" s="575" t="s">
        <v>303</v>
      </c>
      <c r="D16" s="575"/>
      <c r="E16" s="575"/>
      <c r="F16" s="87"/>
      <c r="G16" s="61"/>
      <c r="H16" s="61"/>
      <c r="I16" s="80" t="s">
        <v>298</v>
      </c>
      <c r="J16" s="61"/>
      <c r="K16" s="61"/>
      <c r="L16" s="61"/>
      <c r="M16" s="61"/>
      <c r="N16" s="61"/>
      <c r="O16" s="18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row>
    <row r="17" spans="1:138" s="63" customFormat="1" ht="40.5" customHeight="1">
      <c r="A17" s="61"/>
      <c r="B17" s="52" t="s">
        <v>423</v>
      </c>
      <c r="C17" s="573" t="s">
        <v>424</v>
      </c>
      <c r="D17" s="573"/>
      <c r="E17" s="573"/>
      <c r="F17" s="88">
        <v>1</v>
      </c>
      <c r="G17" s="61"/>
      <c r="H17" s="61"/>
      <c r="I17" s="79" t="s">
        <v>303</v>
      </c>
      <c r="J17" s="61"/>
      <c r="K17" s="61"/>
      <c r="L17" s="61"/>
      <c r="M17" s="61"/>
      <c r="N17" s="61"/>
      <c r="O17" s="182"/>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row>
    <row r="18" spans="1:138" s="63" customFormat="1" ht="33">
      <c r="A18" s="61"/>
      <c r="B18" s="56" t="s">
        <v>425</v>
      </c>
      <c r="C18" s="573" t="s">
        <v>426</v>
      </c>
      <c r="D18" s="573"/>
      <c r="E18" s="573"/>
      <c r="F18" s="88">
        <v>2</v>
      </c>
      <c r="G18" s="61"/>
      <c r="H18" s="61"/>
      <c r="I18" s="79" t="s">
        <v>427</v>
      </c>
      <c r="J18" s="61"/>
      <c r="K18" s="61"/>
      <c r="L18" s="61"/>
      <c r="M18" s="61"/>
      <c r="N18" s="61"/>
      <c r="O18" s="182"/>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row>
    <row r="19" spans="1:138" s="63" customFormat="1" ht="33">
      <c r="A19" s="61"/>
      <c r="B19" s="57" t="s">
        <v>428</v>
      </c>
      <c r="C19" s="573" t="s">
        <v>304</v>
      </c>
      <c r="D19" s="573"/>
      <c r="E19" s="573"/>
      <c r="F19" s="88">
        <v>3</v>
      </c>
      <c r="G19" s="61"/>
      <c r="H19" s="61"/>
      <c r="I19" s="79" t="s">
        <v>306</v>
      </c>
      <c r="J19" s="61"/>
      <c r="K19" s="61"/>
      <c r="L19" s="61"/>
      <c r="M19" s="61"/>
      <c r="N19" s="61"/>
      <c r="O19" s="182"/>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row>
    <row r="20" spans="1:138" s="63" customFormat="1" ht="33">
      <c r="A20" s="61"/>
      <c r="B20" s="58" t="s">
        <v>429</v>
      </c>
      <c r="C20" s="573" t="s">
        <v>328</v>
      </c>
      <c r="D20" s="573"/>
      <c r="E20" s="573"/>
      <c r="F20" s="88">
        <v>4</v>
      </c>
      <c r="G20" s="61"/>
      <c r="H20" s="61"/>
      <c r="I20" s="79" t="s">
        <v>430</v>
      </c>
      <c r="J20" s="61"/>
      <c r="K20" s="61"/>
      <c r="L20" s="61"/>
      <c r="M20" s="61"/>
      <c r="N20" s="61"/>
      <c r="O20" s="182"/>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row>
    <row r="21" spans="1:138" s="63" customFormat="1" ht="60.6" customHeight="1">
      <c r="A21" s="61"/>
      <c r="B21" s="59" t="s">
        <v>431</v>
      </c>
      <c r="C21" s="573" t="s">
        <v>432</v>
      </c>
      <c r="D21" s="573"/>
      <c r="E21" s="573"/>
      <c r="F21" s="88">
        <v>5</v>
      </c>
      <c r="G21" s="61"/>
      <c r="H21" s="61"/>
      <c r="I21" s="79" t="str">
        <f>C48</f>
        <v>Interrupción o afectación en la prestación del servicio administrativo</v>
      </c>
      <c r="J21" s="61"/>
      <c r="K21" s="61"/>
      <c r="L21" s="61"/>
      <c r="M21" s="61"/>
      <c r="N21" s="61"/>
      <c r="O21" s="182"/>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row>
    <row r="22" spans="1:138" s="63" customFormat="1" ht="20.25">
      <c r="A22" s="61"/>
      <c r="B22" s="69"/>
      <c r="C22" s="60"/>
      <c r="D22" s="60"/>
      <c r="E22" s="60"/>
      <c r="F22" s="70"/>
      <c r="G22" s="61"/>
      <c r="H22" s="61"/>
      <c r="I22" s="79" t="str">
        <f>C56</f>
        <v>Afectación Ambiental</v>
      </c>
      <c r="J22" s="61"/>
      <c r="K22" s="61"/>
      <c r="L22" s="61"/>
      <c r="M22" s="61"/>
      <c r="N22" s="61"/>
      <c r="O22" s="18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row>
    <row r="23" spans="1:138" s="63" customFormat="1" ht="20.25">
      <c r="A23" s="61"/>
      <c r="B23" s="69"/>
      <c r="C23" s="60"/>
      <c r="D23" s="60"/>
      <c r="E23" s="60"/>
      <c r="F23" s="70"/>
      <c r="G23" s="61"/>
      <c r="H23" s="61"/>
      <c r="I23" s="61"/>
      <c r="J23" s="61"/>
      <c r="K23" s="61"/>
      <c r="L23" s="61"/>
      <c r="M23" s="61"/>
      <c r="N23" s="61"/>
      <c r="O23" s="18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row>
    <row r="24" spans="1:138" s="63" customFormat="1" ht="20.25">
      <c r="A24" s="61"/>
      <c r="B24" s="62"/>
      <c r="C24" s="574" t="s">
        <v>427</v>
      </c>
      <c r="D24" s="574"/>
      <c r="E24" s="574"/>
      <c r="F24" s="70"/>
      <c r="G24" s="61"/>
      <c r="H24" s="61"/>
      <c r="I24" s="61"/>
      <c r="J24" s="61"/>
      <c r="K24" s="61"/>
      <c r="L24" s="61"/>
      <c r="M24" s="61"/>
      <c r="N24" s="61"/>
      <c r="O24" s="18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row>
    <row r="25" spans="1:138" s="63" customFormat="1" ht="33">
      <c r="A25" s="61"/>
      <c r="B25" s="64" t="s">
        <v>423</v>
      </c>
      <c r="C25" s="573" t="s">
        <v>433</v>
      </c>
      <c r="D25" s="573"/>
      <c r="E25" s="573"/>
      <c r="F25" s="88">
        <v>1</v>
      </c>
      <c r="G25" s="61"/>
      <c r="H25" s="61"/>
      <c r="I25" s="61"/>
      <c r="J25" s="61"/>
      <c r="K25" s="61"/>
      <c r="L25" s="61"/>
      <c r="M25" s="61"/>
      <c r="N25" s="61"/>
      <c r="O25" s="183"/>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row>
    <row r="26" spans="1:138" s="63" customFormat="1" ht="33">
      <c r="A26" s="61"/>
      <c r="B26" s="65" t="s">
        <v>425</v>
      </c>
      <c r="C26" s="573" t="s">
        <v>434</v>
      </c>
      <c r="D26" s="573"/>
      <c r="E26" s="573"/>
      <c r="F26" s="88">
        <v>2</v>
      </c>
      <c r="G26" s="61"/>
      <c r="H26" s="61"/>
      <c r="I26" s="69"/>
      <c r="J26" s="69"/>
      <c r="K26" s="69"/>
      <c r="L26" s="69"/>
      <c r="M26" s="69"/>
      <c r="N26" s="69"/>
      <c r="O26" s="183"/>
      <c r="P26" s="69"/>
      <c r="Q26" s="69"/>
      <c r="R26" s="69"/>
      <c r="S26" s="69"/>
      <c r="T26" s="69"/>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row>
    <row r="27" spans="1:138" s="63" customFormat="1" ht="33">
      <c r="A27" s="61"/>
      <c r="B27" s="66" t="s">
        <v>428</v>
      </c>
      <c r="C27" s="573" t="s">
        <v>435</v>
      </c>
      <c r="D27" s="573"/>
      <c r="E27" s="573"/>
      <c r="F27" s="88">
        <v>3</v>
      </c>
      <c r="G27" s="61"/>
      <c r="H27" s="61"/>
      <c r="I27" s="69" t="str" cm="1">
        <f t="array" ref="I27:I31">_xlfn.IFS(I10='8- Politicas de admiistracion '!$C$16,'8- Politicas de admiistracion '!$C$17:$C$21,I10='8- Politicas de admiistracion '!$C$24,'8- Politicas de admiistracion '!$C$25:$C$29,I10='8- Politicas de admiistracion '!$C$32,'8- Politicas de admiistracion '!$C$33:$C$37,I10='8- Politicas de admiistracion '!$C$40,'8- Politicas de admiistracion '!$C$41:$C$45,I10='8- Politicas de admiistracion '!$C$48,'8- Politicas de admiistracion '!$C$49:$C$53,I10='8- Politicas de admiistracion '!$C$56,'8- Politicas de admiistracion '!$C$57:$C$61)</f>
        <v xml:space="preserve">Si el hecho llegara a presentarse, tendría consecuencias o efectos mínimos sobre la entidad.
</v>
      </c>
      <c r="J27" s="69"/>
      <c r="K27" s="69"/>
      <c r="L27" s="69"/>
      <c r="M27" s="69"/>
      <c r="N27" s="69"/>
      <c r="O27" s="183"/>
      <c r="P27" s="69"/>
      <c r="Q27" s="69"/>
      <c r="R27" s="69"/>
      <c r="S27" s="69"/>
      <c r="T27" s="69"/>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row>
    <row r="28" spans="1:138" s="63" customFormat="1" ht="33">
      <c r="A28" s="61"/>
      <c r="B28" s="67" t="s">
        <v>429</v>
      </c>
      <c r="C28" s="573" t="s">
        <v>436</v>
      </c>
      <c r="D28" s="573"/>
      <c r="E28" s="573"/>
      <c r="F28" s="88">
        <v>4</v>
      </c>
      <c r="G28" s="61"/>
      <c r="H28" s="61"/>
      <c r="I28" s="69" t="str">
        <v xml:space="preserve">Si el hecho llegara a presentarse, tendría bajo impacto o efecto sobre la entidad.
</v>
      </c>
      <c r="J28" s="69"/>
      <c r="K28" s="69"/>
      <c r="L28" s="69"/>
      <c r="M28" s="69"/>
      <c r="N28" s="69"/>
      <c r="O28" s="183"/>
      <c r="P28" s="69"/>
      <c r="Q28" s="69"/>
      <c r="R28" s="69"/>
      <c r="S28" s="69"/>
      <c r="T28" s="69"/>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row>
    <row r="29" spans="1:138" s="63" customFormat="1" ht="33">
      <c r="A29" s="61"/>
      <c r="B29" s="68" t="s">
        <v>431</v>
      </c>
      <c r="C29" s="573" t="s">
        <v>437</v>
      </c>
      <c r="D29" s="573"/>
      <c r="E29" s="573"/>
      <c r="F29" s="88">
        <v>5</v>
      </c>
      <c r="G29" s="61"/>
      <c r="H29" s="61"/>
      <c r="I29" s="69" t="str">
        <v xml:space="preserve">Si el hecho llegara a presentarse, tendría medianas consecuencias o efectos sobre la entidad.
</v>
      </c>
      <c r="J29" s="69"/>
      <c r="K29" s="69"/>
      <c r="L29" s="69"/>
      <c r="M29" s="69"/>
      <c r="N29" s="69"/>
      <c r="O29" s="183"/>
      <c r="P29" s="69"/>
      <c r="Q29" s="69"/>
      <c r="R29" s="69"/>
      <c r="S29" s="69"/>
      <c r="T29" s="69"/>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row>
    <row r="30" spans="1:138" s="63" customFormat="1" ht="20.25">
      <c r="A30" s="61"/>
      <c r="B30" s="69"/>
      <c r="C30" s="60"/>
      <c r="D30" s="60"/>
      <c r="E30" s="60"/>
      <c r="F30" s="70"/>
      <c r="G30" s="61"/>
      <c r="H30" s="61"/>
      <c r="I30" s="69" t="str">
        <v xml:space="preserve">Si el hecho llegara a presentarse, tendría altas consecuencias o efectos sobre la entidad
</v>
      </c>
      <c r="J30" s="69"/>
      <c r="K30" s="69"/>
      <c r="L30" s="69"/>
      <c r="M30" s="69"/>
      <c r="N30" s="69"/>
      <c r="O30" s="181"/>
      <c r="P30" s="69"/>
      <c r="Q30" s="69"/>
      <c r="R30" s="69"/>
      <c r="S30" s="69"/>
      <c r="T30" s="69"/>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row>
    <row r="31" spans="1:138" s="61" customFormat="1" ht="20.25">
      <c r="B31" s="71"/>
      <c r="C31" s="71"/>
      <c r="D31" s="71"/>
      <c r="E31" s="71"/>
      <c r="F31" s="70"/>
      <c r="I31" s="69" t="str">
        <v xml:space="preserve">Si el hecho llegara a presentarse, tendría desastrosas consecuencias o efectos sobre la entidad.
</v>
      </c>
      <c r="J31" s="69"/>
      <c r="K31" s="69"/>
      <c r="L31" s="69"/>
      <c r="M31" s="69"/>
      <c r="N31" s="69"/>
      <c r="O31" s="181"/>
      <c r="P31" s="69"/>
      <c r="Q31" s="69"/>
      <c r="R31" s="69"/>
      <c r="S31" s="69"/>
      <c r="T31" s="69"/>
    </row>
    <row r="32" spans="1:138" s="61" customFormat="1" ht="20.25">
      <c r="B32" s="86"/>
      <c r="C32" s="575" t="s">
        <v>306</v>
      </c>
      <c r="D32" s="575"/>
      <c r="E32" s="575"/>
      <c r="F32" s="70"/>
      <c r="I32" s="69"/>
      <c r="J32" s="69"/>
      <c r="K32" s="69"/>
      <c r="L32" s="69"/>
      <c r="M32" s="69"/>
      <c r="N32" s="69"/>
      <c r="O32" s="181"/>
      <c r="P32" s="69"/>
      <c r="Q32" s="69"/>
      <c r="R32" s="69"/>
      <c r="S32" s="69"/>
      <c r="T32" s="69"/>
    </row>
    <row r="33" spans="2:20" s="61" customFormat="1" ht="20.25">
      <c r="B33" s="52" t="s">
        <v>423</v>
      </c>
      <c r="C33" s="573" t="s">
        <v>307</v>
      </c>
      <c r="D33" s="573"/>
      <c r="E33" s="573"/>
      <c r="F33" s="89">
        <v>1</v>
      </c>
      <c r="I33" s="69" t="str" cm="1">
        <f t="array" ref="I33:I37">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f>
        <v xml:space="preserve">Si el hecho llegara a presentarse, tendría consecuencias o efectos mínimos sobre la entidad.
</v>
      </c>
      <c r="J33" s="69"/>
      <c r="K33" s="69"/>
      <c r="L33" s="69"/>
      <c r="M33" s="69"/>
      <c r="N33" s="69"/>
      <c r="O33" s="181"/>
      <c r="P33" s="69"/>
      <c r="Q33" s="69"/>
      <c r="R33" s="69"/>
      <c r="S33" s="69"/>
      <c r="T33" s="69"/>
    </row>
    <row r="34" spans="2:20" s="61" customFormat="1" ht="20.25">
      <c r="B34" s="56" t="s">
        <v>425</v>
      </c>
      <c r="C34" s="573" t="s">
        <v>438</v>
      </c>
      <c r="D34" s="573"/>
      <c r="E34" s="573"/>
      <c r="F34" s="89">
        <v>2</v>
      </c>
      <c r="I34" s="69" t="str">
        <v xml:space="preserve">Si el hecho llegara a presentarse, tendría bajo impacto o efecto sobre la entidad.
</v>
      </c>
      <c r="J34" s="69"/>
      <c r="K34" s="69"/>
      <c r="L34" s="69"/>
      <c r="M34" s="69"/>
      <c r="N34" s="69"/>
      <c r="O34" s="181"/>
      <c r="P34" s="69"/>
      <c r="Q34" s="69"/>
      <c r="R34" s="69"/>
      <c r="S34" s="69"/>
      <c r="T34" s="69"/>
    </row>
    <row r="35" spans="2:20" s="61" customFormat="1" ht="20.25">
      <c r="B35" s="57" t="s">
        <v>428</v>
      </c>
      <c r="C35" s="573" t="s">
        <v>439</v>
      </c>
      <c r="D35" s="573"/>
      <c r="E35" s="573"/>
      <c r="F35" s="89">
        <v>3</v>
      </c>
      <c r="I35" s="69" t="str">
        <v xml:space="preserve">Si el hecho llegara a presentarse, tendría medianas consecuencias o efectos sobre la entidad.
</v>
      </c>
      <c r="J35" s="69"/>
      <c r="K35" s="69"/>
      <c r="L35" s="69"/>
      <c r="M35" s="69"/>
      <c r="N35" s="69"/>
      <c r="O35" s="181"/>
      <c r="P35" s="69"/>
      <c r="Q35" s="69"/>
      <c r="R35" s="69"/>
      <c r="S35" s="69"/>
      <c r="T35" s="69"/>
    </row>
    <row r="36" spans="2:20" s="61" customFormat="1" ht="20.25">
      <c r="B36" s="58" t="s">
        <v>429</v>
      </c>
      <c r="C36" s="573" t="s">
        <v>440</v>
      </c>
      <c r="D36" s="573"/>
      <c r="E36" s="573"/>
      <c r="F36" s="89">
        <v>4</v>
      </c>
      <c r="I36" s="69" t="str">
        <v xml:space="preserve">Si el hecho llegara a presentarse, tendría altas consecuencias o efectos sobre la entidad
</v>
      </c>
      <c r="J36" s="69"/>
      <c r="K36" s="69"/>
      <c r="L36" s="69"/>
      <c r="M36" s="69"/>
      <c r="N36" s="69"/>
      <c r="O36" s="181"/>
      <c r="P36" s="69"/>
      <c r="Q36" s="69"/>
      <c r="R36" s="69"/>
      <c r="S36" s="69"/>
      <c r="T36" s="69"/>
    </row>
    <row r="37" spans="2:20" s="61" customFormat="1" ht="20.25">
      <c r="B37" s="59" t="s">
        <v>431</v>
      </c>
      <c r="C37" s="573" t="s">
        <v>441</v>
      </c>
      <c r="D37" s="573"/>
      <c r="E37" s="573"/>
      <c r="F37" s="89">
        <v>5</v>
      </c>
      <c r="I37" s="69" t="str">
        <v xml:space="preserve">Si el hecho llegara a presentarse, tendría desastrosas consecuencias o efectos sobre la entidad.
</v>
      </c>
      <c r="J37" s="69"/>
      <c r="K37" s="69"/>
      <c r="L37" s="69"/>
      <c r="M37" s="69"/>
      <c r="N37" s="69"/>
      <c r="O37" s="181"/>
      <c r="P37" s="69"/>
      <c r="Q37" s="69"/>
      <c r="R37" s="69"/>
      <c r="S37" s="69"/>
      <c r="T37" s="69"/>
    </row>
    <row r="38" spans="2:20" s="61" customFormat="1" ht="20.25">
      <c r="B38" s="71"/>
      <c r="C38" s="71"/>
      <c r="D38" s="71"/>
      <c r="E38" s="71"/>
      <c r="F38" s="70"/>
      <c r="I38" s="69"/>
      <c r="J38" s="69"/>
      <c r="K38" s="69"/>
      <c r="L38" s="69"/>
      <c r="M38" s="69"/>
      <c r="N38" s="69"/>
      <c r="O38" s="181"/>
      <c r="P38" s="69"/>
      <c r="Q38" s="69"/>
      <c r="R38" s="69"/>
      <c r="S38" s="69"/>
      <c r="T38" s="69"/>
    </row>
    <row r="39" spans="2:20" s="61" customFormat="1" ht="20.25">
      <c r="B39" s="71"/>
      <c r="C39" s="71"/>
      <c r="D39" s="71"/>
      <c r="E39" s="71"/>
      <c r="F39" s="70"/>
      <c r="O39" s="181"/>
    </row>
    <row r="40" spans="2:20" s="61" customFormat="1" ht="20.25">
      <c r="B40" s="62"/>
      <c r="C40" s="575" t="s">
        <v>430</v>
      </c>
      <c r="D40" s="575"/>
      <c r="E40" s="575"/>
      <c r="F40" s="70"/>
      <c r="O40" s="181"/>
    </row>
    <row r="41" spans="2:20" s="61" customFormat="1" ht="20.25">
      <c r="B41" s="90" t="s">
        <v>423</v>
      </c>
      <c r="C41" s="573" t="s">
        <v>442</v>
      </c>
      <c r="D41" s="573"/>
      <c r="E41" s="573"/>
      <c r="F41" s="89">
        <v>1</v>
      </c>
      <c r="O41" s="181"/>
    </row>
    <row r="42" spans="2:20" s="61" customFormat="1" ht="20.25">
      <c r="B42" s="91" t="s">
        <v>425</v>
      </c>
      <c r="C42" s="573" t="s">
        <v>443</v>
      </c>
      <c r="D42" s="573"/>
      <c r="E42" s="573"/>
      <c r="F42" s="89">
        <v>2</v>
      </c>
      <c r="O42" s="181"/>
    </row>
    <row r="43" spans="2:20" s="61" customFormat="1" ht="20.25">
      <c r="B43" s="92" t="s">
        <v>428</v>
      </c>
      <c r="C43" s="573" t="s">
        <v>444</v>
      </c>
      <c r="D43" s="573"/>
      <c r="E43" s="573"/>
      <c r="F43" s="89">
        <v>3</v>
      </c>
      <c r="O43" s="181"/>
    </row>
    <row r="44" spans="2:20" s="61" customFormat="1" ht="20.25">
      <c r="B44" s="93" t="s">
        <v>429</v>
      </c>
      <c r="C44" s="573" t="s">
        <v>445</v>
      </c>
      <c r="D44" s="573"/>
      <c r="E44" s="573"/>
      <c r="F44" s="89">
        <v>4</v>
      </c>
      <c r="O44" s="181"/>
    </row>
    <row r="45" spans="2:20" s="61" customFormat="1" ht="20.25">
      <c r="B45" s="94" t="s">
        <v>431</v>
      </c>
      <c r="C45" s="573" t="s">
        <v>446</v>
      </c>
      <c r="D45" s="573"/>
      <c r="E45" s="573"/>
      <c r="F45" s="89">
        <v>5</v>
      </c>
      <c r="O45" s="181"/>
    </row>
    <row r="46" spans="2:20" s="61" customFormat="1" ht="20.25">
      <c r="B46" s="69"/>
      <c r="C46" s="69" t="s">
        <v>447</v>
      </c>
      <c r="D46" s="69"/>
      <c r="F46" s="70"/>
      <c r="O46" s="181"/>
    </row>
    <row r="47" spans="2:20" s="61" customFormat="1" ht="20.25">
      <c r="B47" s="69"/>
      <c r="C47" s="69"/>
      <c r="D47" s="69"/>
      <c r="F47" s="70"/>
      <c r="O47" s="181"/>
    </row>
    <row r="48" spans="2:20" s="61" customFormat="1" ht="20.25">
      <c r="B48" s="62"/>
      <c r="C48" s="574" t="s">
        <v>448</v>
      </c>
      <c r="D48" s="574"/>
      <c r="E48" s="574"/>
      <c r="F48" s="70"/>
      <c r="O48" s="181"/>
    </row>
    <row r="49" spans="2:15" s="61" customFormat="1" ht="20.25" customHeight="1">
      <c r="B49" s="64" t="s">
        <v>423</v>
      </c>
      <c r="C49" s="570" t="s">
        <v>449</v>
      </c>
      <c r="D49" s="571"/>
      <c r="E49" s="572"/>
      <c r="F49" s="55">
        <v>1</v>
      </c>
      <c r="O49" s="181"/>
    </row>
    <row r="50" spans="2:15" s="61" customFormat="1" ht="20.25" customHeight="1">
      <c r="B50" s="65" t="s">
        <v>425</v>
      </c>
      <c r="C50" s="570" t="s">
        <v>450</v>
      </c>
      <c r="D50" s="571"/>
      <c r="E50" s="572"/>
      <c r="F50" s="55">
        <v>2</v>
      </c>
      <c r="O50" s="181"/>
    </row>
    <row r="51" spans="2:15" s="61" customFormat="1" ht="20.25" customHeight="1">
      <c r="B51" s="66" t="s">
        <v>428</v>
      </c>
      <c r="C51" s="570" t="s">
        <v>451</v>
      </c>
      <c r="D51" s="571"/>
      <c r="E51" s="572"/>
      <c r="F51" s="55">
        <v>3</v>
      </c>
      <c r="O51" s="181"/>
    </row>
    <row r="52" spans="2:15" s="61" customFormat="1" ht="20.25" customHeight="1">
      <c r="B52" s="67" t="s">
        <v>429</v>
      </c>
      <c r="C52" s="570" t="s">
        <v>452</v>
      </c>
      <c r="D52" s="571"/>
      <c r="E52" s="572"/>
      <c r="F52" s="55">
        <v>4</v>
      </c>
      <c r="O52" s="181"/>
    </row>
    <row r="53" spans="2:15" s="61" customFormat="1" ht="20.25" customHeight="1">
      <c r="B53" s="68" t="s">
        <v>431</v>
      </c>
      <c r="C53" s="570" t="s">
        <v>453</v>
      </c>
      <c r="D53" s="571"/>
      <c r="E53" s="572"/>
      <c r="F53" s="55">
        <v>5</v>
      </c>
      <c r="O53" s="181"/>
    </row>
    <row r="54" spans="2:15" s="61" customFormat="1" ht="20.25">
      <c r="B54" s="69"/>
      <c r="C54" s="69"/>
      <c r="D54" s="69"/>
      <c r="E54" s="69"/>
      <c r="F54" s="70"/>
      <c r="O54" s="181"/>
    </row>
    <row r="55" spans="2:15" s="61" customFormat="1" ht="20.25">
      <c r="O55" s="181"/>
    </row>
    <row r="56" spans="2:15" s="61" customFormat="1" ht="20.25" customHeight="1">
      <c r="B56" s="62"/>
      <c r="C56" s="82" t="s">
        <v>421</v>
      </c>
      <c r="D56" s="82"/>
      <c r="E56" s="82"/>
      <c r="F56" s="70"/>
      <c r="O56" s="181"/>
    </row>
    <row r="57" spans="2:15" s="61" customFormat="1" ht="20.25" customHeight="1">
      <c r="B57" s="64" t="s">
        <v>423</v>
      </c>
      <c r="C57" s="567" t="s">
        <v>454</v>
      </c>
      <c r="D57" s="568"/>
      <c r="E57" s="569"/>
      <c r="F57" s="55">
        <v>1</v>
      </c>
      <c r="O57" s="181"/>
    </row>
    <row r="58" spans="2:15" s="61" customFormat="1" ht="20.25" customHeight="1">
      <c r="B58" s="65" t="s">
        <v>425</v>
      </c>
      <c r="C58" s="567" t="s">
        <v>455</v>
      </c>
      <c r="D58" s="568"/>
      <c r="E58" s="569"/>
      <c r="F58" s="55">
        <v>2</v>
      </c>
      <c r="O58" s="181"/>
    </row>
    <row r="59" spans="2:15" s="61" customFormat="1" ht="20.25" customHeight="1">
      <c r="B59" s="66" t="s">
        <v>428</v>
      </c>
      <c r="C59" s="567" t="s">
        <v>456</v>
      </c>
      <c r="D59" s="568"/>
      <c r="E59" s="569"/>
      <c r="F59" s="55">
        <v>3</v>
      </c>
      <c r="O59" s="181"/>
    </row>
    <row r="60" spans="2:15" s="61" customFormat="1" ht="20.25" customHeight="1">
      <c r="B60" s="67" t="s">
        <v>429</v>
      </c>
      <c r="C60" s="567" t="s">
        <v>457</v>
      </c>
      <c r="D60" s="568"/>
      <c r="E60" s="569"/>
      <c r="F60" s="55">
        <v>4</v>
      </c>
      <c r="O60" s="181"/>
    </row>
    <row r="61" spans="2:15" s="61" customFormat="1" ht="20.25" customHeight="1">
      <c r="B61" s="68" t="s">
        <v>431</v>
      </c>
      <c r="C61" s="567" t="s">
        <v>458</v>
      </c>
      <c r="D61" s="568"/>
      <c r="E61" s="569"/>
      <c r="F61" s="55">
        <v>5</v>
      </c>
      <c r="O61" s="181"/>
    </row>
    <row r="62" spans="2:15" s="61" customFormat="1" ht="20.25">
      <c r="E62" s="72"/>
      <c r="O62" s="181"/>
    </row>
    <row r="63" spans="2:15" s="61" customFormat="1" ht="20.25">
      <c r="E63" s="72"/>
      <c r="O63" s="181"/>
    </row>
    <row r="64" spans="2:15" s="61" customFormat="1" ht="20.25">
      <c r="E64" s="72"/>
      <c r="O64" s="181"/>
    </row>
    <row r="65" spans="5:15" s="61" customFormat="1" ht="20.25">
      <c r="E65" s="72"/>
      <c r="O65" s="181"/>
    </row>
    <row r="66" spans="5:15" s="61" customFormat="1" ht="20.25">
      <c r="E66" s="72"/>
      <c r="O66" s="181"/>
    </row>
    <row r="67" spans="5:15" s="61" customFormat="1" ht="20.25">
      <c r="E67" s="72"/>
      <c r="O67" s="181"/>
    </row>
    <row r="68" spans="5:15" s="61" customFormat="1" ht="20.25">
      <c r="E68" s="72"/>
      <c r="O68" s="181"/>
    </row>
    <row r="69" spans="5:15" s="61" customFormat="1" ht="20.25">
      <c r="E69" s="72"/>
      <c r="O69" s="181"/>
    </row>
    <row r="70" spans="5:15" s="61" customFormat="1" ht="20.25">
      <c r="E70" s="72"/>
      <c r="O70" s="181"/>
    </row>
    <row r="71" spans="5:15" s="61" customFormat="1" ht="20.25">
      <c r="E71" s="72"/>
      <c r="O71" s="181"/>
    </row>
    <row r="72" spans="5:15" s="61" customFormat="1" ht="20.25">
      <c r="E72" s="72"/>
      <c r="O72" s="181"/>
    </row>
    <row r="73" spans="5:15" s="61" customFormat="1" ht="20.25">
      <c r="E73" s="72"/>
      <c r="O73" s="181"/>
    </row>
    <row r="74" spans="5:15" s="61" customFormat="1" ht="20.25">
      <c r="E74" s="72"/>
      <c r="O74" s="181"/>
    </row>
    <row r="75" spans="5:15" s="61" customFormat="1" ht="20.25">
      <c r="E75" s="72"/>
      <c r="O75" s="181"/>
    </row>
    <row r="76" spans="5:15" s="61" customFormat="1" ht="20.25">
      <c r="E76" s="72"/>
      <c r="O76" s="181"/>
    </row>
    <row r="77" spans="5:15" s="61" customFormat="1" ht="20.25">
      <c r="E77" s="72"/>
      <c r="O77" s="181"/>
    </row>
    <row r="78" spans="5:15" s="61" customFormat="1" ht="20.25">
      <c r="E78" s="72"/>
      <c r="O78" s="181"/>
    </row>
    <row r="79" spans="5:15" s="61" customFormat="1" ht="20.25">
      <c r="E79" s="72"/>
      <c r="O79" s="181"/>
    </row>
    <row r="80" spans="5:15" s="61" customFormat="1" ht="20.25">
      <c r="E80" s="72"/>
      <c r="O80" s="181"/>
    </row>
    <row r="81" spans="5:15" s="61" customFormat="1" ht="20.25">
      <c r="E81" s="72"/>
      <c r="O81" s="181"/>
    </row>
    <row r="82" spans="5:15" s="61" customFormat="1" ht="20.25">
      <c r="E82" s="72"/>
      <c r="O82" s="181"/>
    </row>
    <row r="83" spans="5:15" s="61" customFormat="1" ht="20.25">
      <c r="E83" s="72"/>
      <c r="O83" s="181"/>
    </row>
    <row r="84" spans="5:15" s="61" customFormat="1" ht="20.25">
      <c r="E84" s="72"/>
      <c r="O84" s="181"/>
    </row>
    <row r="85" spans="5:15" s="61" customFormat="1" ht="20.25">
      <c r="E85" s="72"/>
      <c r="O85" s="181"/>
    </row>
    <row r="86" spans="5:15" s="61" customFormat="1" ht="20.25">
      <c r="E86" s="72"/>
      <c r="O86" s="181"/>
    </row>
    <row r="87" spans="5:15" s="61" customFormat="1" ht="20.25">
      <c r="E87" s="72"/>
      <c r="O87" s="181"/>
    </row>
    <row r="88" spans="5:15" s="61" customFormat="1" ht="20.25">
      <c r="E88" s="72"/>
      <c r="O88" s="181"/>
    </row>
    <row r="89" spans="5:15" s="61" customFormat="1" ht="20.25">
      <c r="E89" s="72"/>
      <c r="O89" s="181"/>
    </row>
    <row r="90" spans="5:15" s="61" customFormat="1" ht="20.25">
      <c r="E90" s="72"/>
      <c r="O90" s="181"/>
    </row>
    <row r="91" spans="5:15" s="61" customFormat="1" ht="20.25">
      <c r="E91" s="72"/>
      <c r="O91" s="181"/>
    </row>
    <row r="92" spans="5:15" s="61" customFormat="1" ht="20.25">
      <c r="E92" s="72"/>
      <c r="O92" s="181"/>
    </row>
    <row r="93" spans="5:15" s="61" customFormat="1" ht="20.25">
      <c r="E93" s="72"/>
      <c r="O93" s="181"/>
    </row>
    <row r="94" spans="5:15" s="61" customFormat="1" ht="20.25">
      <c r="E94" s="72"/>
      <c r="O94" s="181"/>
    </row>
    <row r="95" spans="5:15" s="61" customFormat="1" ht="20.25">
      <c r="E95" s="72"/>
      <c r="O95" s="181"/>
    </row>
    <row r="96" spans="5:15" s="61" customFormat="1" ht="20.25">
      <c r="E96" s="72"/>
      <c r="O96" s="181"/>
    </row>
    <row r="97" spans="5:15" s="61" customFormat="1" ht="20.25">
      <c r="E97" s="72"/>
      <c r="O97" s="181"/>
    </row>
    <row r="98" spans="5:15" s="61" customFormat="1" ht="20.25">
      <c r="E98" s="72"/>
      <c r="O98" s="181"/>
    </row>
    <row r="99" spans="5:15" s="61" customFormat="1" ht="20.25">
      <c r="E99" s="72"/>
      <c r="O99" s="181"/>
    </row>
    <row r="100" spans="5:15" s="61" customFormat="1" ht="20.25">
      <c r="E100" s="72"/>
      <c r="O100" s="181"/>
    </row>
    <row r="101" spans="5:15" s="61" customFormat="1" ht="20.25">
      <c r="E101" s="72"/>
      <c r="O101" s="181"/>
    </row>
    <row r="102" spans="5:15" s="61" customFormat="1" ht="20.25">
      <c r="E102" s="72"/>
      <c r="O102" s="181"/>
    </row>
    <row r="103" spans="5:15" s="61" customFormat="1" ht="20.25">
      <c r="E103" s="72"/>
      <c r="O103" s="181"/>
    </row>
    <row r="104" spans="5:15" s="61" customFormat="1" ht="20.25">
      <c r="E104" s="72"/>
      <c r="O104" s="181"/>
    </row>
    <row r="105" spans="5:15" s="61" customFormat="1" ht="20.25">
      <c r="E105" s="72"/>
      <c r="O105" s="181"/>
    </row>
    <row r="106" spans="5:15" s="61" customFormat="1" ht="20.25">
      <c r="E106" s="72"/>
      <c r="O106" s="181"/>
    </row>
    <row r="107" spans="5:15" s="61" customFormat="1" ht="20.25">
      <c r="E107" s="72"/>
      <c r="O107" s="181"/>
    </row>
    <row r="108" spans="5:15" s="61" customFormat="1" ht="20.25">
      <c r="E108" s="72"/>
      <c r="O108" s="181"/>
    </row>
    <row r="109" spans="5:15" s="61" customFormat="1" ht="20.25">
      <c r="E109" s="72"/>
      <c r="O109" s="181"/>
    </row>
    <row r="110" spans="5:15" s="61" customFormat="1" ht="20.25">
      <c r="E110" s="72"/>
      <c r="O110" s="181"/>
    </row>
    <row r="111" spans="5:15" s="61" customFormat="1" ht="20.25">
      <c r="E111" s="72"/>
      <c r="O111" s="181"/>
    </row>
    <row r="112" spans="5:15" s="61" customFormat="1" ht="20.25">
      <c r="E112" s="72"/>
      <c r="O112" s="181"/>
    </row>
    <row r="113" spans="5:15" s="61" customFormat="1" ht="20.25">
      <c r="E113" s="72"/>
      <c r="O113" s="181"/>
    </row>
    <row r="114" spans="5:15" s="61" customFormat="1" ht="20.25">
      <c r="E114" s="72"/>
      <c r="O114" s="181"/>
    </row>
    <row r="115" spans="5:15" s="61" customFormat="1" ht="20.25">
      <c r="E115" s="72"/>
      <c r="O115" s="181"/>
    </row>
    <row r="116" spans="5:15" s="61" customFormat="1" ht="20.25">
      <c r="E116" s="72"/>
      <c r="O116" s="181"/>
    </row>
    <row r="117" spans="5:15" s="61" customFormat="1" ht="20.25">
      <c r="E117" s="72"/>
      <c r="O117" s="181"/>
    </row>
    <row r="118" spans="5:15" s="61" customFormat="1" ht="20.25">
      <c r="E118" s="72"/>
      <c r="O118" s="181"/>
    </row>
    <row r="119" spans="5:15" s="61" customFormat="1" ht="20.25">
      <c r="E119" s="72"/>
      <c r="O119" s="181"/>
    </row>
    <row r="120" spans="5:15" s="61" customFormat="1" ht="20.25">
      <c r="E120" s="72"/>
      <c r="O120" s="181"/>
    </row>
    <row r="121" spans="5:15" s="61" customFormat="1" ht="20.25">
      <c r="E121" s="72"/>
      <c r="O121" s="181"/>
    </row>
    <row r="122" spans="5:15" s="61" customFormat="1" ht="20.25">
      <c r="E122" s="72"/>
      <c r="O122" s="181"/>
    </row>
    <row r="123" spans="5:15" s="61" customFormat="1" ht="20.25">
      <c r="E123" s="72"/>
      <c r="O123" s="181"/>
    </row>
    <row r="124" spans="5:15" s="61" customFormat="1" ht="20.25">
      <c r="E124" s="72"/>
      <c r="O124" s="181"/>
    </row>
    <row r="125" spans="5:15" s="61" customFormat="1" ht="20.25">
      <c r="E125" s="72"/>
      <c r="O125" s="181"/>
    </row>
    <row r="126" spans="5:15" s="61" customFormat="1" ht="20.25">
      <c r="E126" s="72"/>
      <c r="O126" s="181"/>
    </row>
    <row r="127" spans="5:15" s="61" customFormat="1" ht="20.25">
      <c r="E127" s="72"/>
      <c r="O127" s="181"/>
    </row>
    <row r="128" spans="5:15" s="61" customFormat="1" ht="20.25">
      <c r="E128" s="72"/>
      <c r="O128" s="181"/>
    </row>
    <row r="129" spans="5:15" s="61" customFormat="1" ht="20.25">
      <c r="E129" s="72"/>
      <c r="O129" s="181"/>
    </row>
    <row r="130" spans="5:15" s="61" customFormat="1" ht="20.25">
      <c r="E130" s="72"/>
      <c r="O130" s="181"/>
    </row>
    <row r="131" spans="5:15" s="61" customFormat="1" ht="20.25">
      <c r="E131" s="72"/>
      <c r="O131" s="181"/>
    </row>
    <row r="132" spans="5:15" s="61" customFormat="1" ht="20.25">
      <c r="E132" s="72"/>
      <c r="O132" s="181"/>
    </row>
    <row r="133" spans="5:15" s="61" customFormat="1" ht="20.25">
      <c r="E133" s="72"/>
      <c r="O133" s="181"/>
    </row>
    <row r="134" spans="5:15" s="61" customFormat="1" ht="20.25">
      <c r="E134" s="72"/>
      <c r="O134" s="181"/>
    </row>
    <row r="135" spans="5:15" s="61" customFormat="1" ht="20.25">
      <c r="E135" s="72"/>
      <c r="O135" s="181"/>
    </row>
    <row r="136" spans="5:15" s="61" customFormat="1" ht="20.25">
      <c r="E136" s="72"/>
      <c r="O136" s="181"/>
    </row>
    <row r="137" spans="5:15" s="61" customFormat="1" ht="20.25">
      <c r="E137" s="72"/>
      <c r="O137" s="181"/>
    </row>
    <row r="138" spans="5:15" s="61" customFormat="1" ht="20.25">
      <c r="E138" s="72"/>
      <c r="O138" s="181"/>
    </row>
    <row r="139" spans="5:15" s="61" customFormat="1" ht="20.25">
      <c r="E139" s="72"/>
      <c r="O139" s="181"/>
    </row>
    <row r="140" spans="5:15" s="61" customFormat="1" ht="20.25">
      <c r="E140" s="72"/>
      <c r="O140" s="181"/>
    </row>
    <row r="141" spans="5:15" s="61" customFormat="1" ht="20.25">
      <c r="E141" s="72"/>
      <c r="O141" s="181"/>
    </row>
    <row r="142" spans="5:15" s="61" customFormat="1" ht="20.25">
      <c r="E142" s="72"/>
      <c r="O142" s="181"/>
    </row>
    <row r="143" spans="5:15" s="61" customFormat="1" ht="20.25">
      <c r="E143" s="72"/>
      <c r="O143" s="181"/>
    </row>
    <row r="144" spans="5:15" s="61" customFormat="1" ht="20.25">
      <c r="E144" s="72"/>
      <c r="O144" s="181"/>
    </row>
    <row r="145" spans="5:15" s="61" customFormat="1" ht="20.25">
      <c r="E145" s="72"/>
      <c r="O145" s="181"/>
    </row>
    <row r="146" spans="5:15" s="61" customFormat="1" ht="20.25">
      <c r="E146" s="72"/>
      <c r="O146" s="181"/>
    </row>
    <row r="147" spans="5:15" s="61" customFormat="1" ht="20.25">
      <c r="E147" s="72"/>
      <c r="O147" s="181"/>
    </row>
    <row r="148" spans="5:15" s="61" customFormat="1" ht="20.25">
      <c r="E148" s="72"/>
      <c r="O148" s="181"/>
    </row>
    <row r="149" spans="5:15" s="61" customFormat="1" ht="20.25">
      <c r="E149" s="72"/>
      <c r="O149" s="181"/>
    </row>
    <row r="150" spans="5:15" s="61" customFormat="1" ht="20.25">
      <c r="E150" s="72"/>
      <c r="O150" s="181"/>
    </row>
    <row r="151" spans="5:15" s="61" customFormat="1" ht="20.25">
      <c r="E151" s="72"/>
      <c r="O151" s="181"/>
    </row>
    <row r="152" spans="5:15" s="61" customFormat="1" ht="20.25">
      <c r="E152" s="72"/>
      <c r="O152" s="181"/>
    </row>
    <row r="153" spans="5:15" s="61" customFormat="1" ht="20.25">
      <c r="E153" s="72"/>
      <c r="O153" s="181"/>
    </row>
    <row r="154" spans="5:15" s="61" customFormat="1" ht="20.25">
      <c r="E154" s="72"/>
      <c r="O154" s="181"/>
    </row>
    <row r="155" spans="5:15" s="61" customFormat="1" ht="20.25">
      <c r="E155" s="72"/>
      <c r="O155" s="181"/>
    </row>
    <row r="156" spans="5:15" s="61" customFormat="1" ht="20.25">
      <c r="E156" s="72"/>
      <c r="O156" s="181"/>
    </row>
    <row r="157" spans="5:15" s="61" customFormat="1" ht="20.25">
      <c r="E157" s="72"/>
      <c r="O157" s="181"/>
    </row>
    <row r="158" spans="5:15" s="61" customFormat="1" ht="20.25">
      <c r="E158" s="72"/>
      <c r="O158" s="181"/>
    </row>
    <row r="159" spans="5:15" s="61" customFormat="1" ht="20.25">
      <c r="E159" s="72"/>
      <c r="O159" s="181"/>
    </row>
    <row r="160" spans="5:15" s="61" customFormat="1" ht="20.25">
      <c r="E160" s="72"/>
      <c r="O160" s="181"/>
    </row>
    <row r="161" spans="5:15" s="61" customFormat="1" ht="20.25">
      <c r="E161" s="72"/>
      <c r="O161" s="181"/>
    </row>
    <row r="162" spans="5:15" s="61" customFormat="1" ht="20.25">
      <c r="E162" s="72"/>
      <c r="O162" s="181"/>
    </row>
    <row r="163" spans="5:15" s="61" customFormat="1" ht="20.25">
      <c r="E163" s="72"/>
      <c r="O163" s="181"/>
    </row>
    <row r="164" spans="5:15" s="61" customFormat="1" ht="20.25">
      <c r="E164" s="72"/>
      <c r="O164" s="181"/>
    </row>
    <row r="165" spans="5:15" s="61" customFormat="1" ht="20.25">
      <c r="E165" s="72"/>
      <c r="O165" s="181"/>
    </row>
    <row r="166" spans="5:15" s="61" customFormat="1" ht="20.25">
      <c r="E166" s="72"/>
      <c r="O166" s="181"/>
    </row>
    <row r="167" spans="5:15" s="61" customFormat="1" ht="20.25">
      <c r="E167" s="72"/>
      <c r="O167" s="181"/>
    </row>
    <row r="168" spans="5:15" s="61" customFormat="1" ht="20.25">
      <c r="E168" s="72"/>
      <c r="O168" s="181"/>
    </row>
    <row r="169" spans="5:15" s="61" customFormat="1" ht="20.25">
      <c r="E169" s="72"/>
      <c r="O169" s="181"/>
    </row>
    <row r="170" spans="5:15" s="61" customFormat="1" ht="20.25">
      <c r="E170" s="72"/>
      <c r="O170" s="181"/>
    </row>
    <row r="171" spans="5:15" s="61" customFormat="1" ht="20.25">
      <c r="E171" s="72"/>
      <c r="O171" s="181"/>
    </row>
    <row r="172" spans="5:15" s="61" customFormat="1" ht="20.25">
      <c r="E172" s="72"/>
      <c r="O172" s="181"/>
    </row>
    <row r="173" spans="5:15" s="61" customFormat="1" ht="20.25">
      <c r="E173" s="72"/>
      <c r="O173" s="181"/>
    </row>
    <row r="174" spans="5:15" s="61" customFormat="1" ht="20.25">
      <c r="E174" s="72"/>
      <c r="O174" s="181"/>
    </row>
    <row r="175" spans="5:15" s="61" customFormat="1" ht="20.25">
      <c r="E175" s="72"/>
      <c r="O175" s="181"/>
    </row>
    <row r="176" spans="5:15" s="61" customFormat="1" ht="20.25">
      <c r="E176" s="72"/>
      <c r="O176" s="181"/>
    </row>
    <row r="177" spans="5:15" s="61" customFormat="1" ht="20.25">
      <c r="E177" s="72"/>
      <c r="O177" s="181"/>
    </row>
    <row r="178" spans="5:15" s="61" customFormat="1" ht="20.25">
      <c r="E178" s="72"/>
      <c r="O178" s="181"/>
    </row>
    <row r="179" spans="5:15" s="61" customFormat="1" ht="20.25">
      <c r="E179" s="72"/>
      <c r="O179" s="181"/>
    </row>
    <row r="180" spans="5:15" s="61" customFormat="1" ht="20.25">
      <c r="E180" s="72"/>
      <c r="O180" s="181"/>
    </row>
    <row r="181" spans="5:15" s="61" customFormat="1" ht="20.25">
      <c r="E181" s="72"/>
      <c r="O181" s="181"/>
    </row>
    <row r="182" spans="5:15" s="61" customFormat="1" ht="20.25">
      <c r="E182" s="72"/>
      <c r="O182" s="181"/>
    </row>
    <row r="183" spans="5:15" s="61" customFormat="1" ht="20.25">
      <c r="E183" s="72"/>
      <c r="O183" s="181"/>
    </row>
    <row r="184" spans="5:15" s="61" customFormat="1" ht="20.25">
      <c r="E184" s="72"/>
      <c r="O184" s="181"/>
    </row>
    <row r="185" spans="5:15" s="61" customFormat="1" ht="20.25">
      <c r="E185" s="72"/>
      <c r="O185" s="181"/>
    </row>
    <row r="186" spans="5:15" s="61" customFormat="1" ht="20.25">
      <c r="E186" s="72"/>
      <c r="O186" s="181"/>
    </row>
    <row r="187" spans="5:15" s="61" customFormat="1" ht="20.25">
      <c r="E187" s="72"/>
      <c r="O187" s="181"/>
    </row>
    <row r="188" spans="5:15" s="61" customFormat="1" ht="20.25">
      <c r="E188" s="72"/>
      <c r="O188" s="181"/>
    </row>
    <row r="189" spans="5:15" s="61" customFormat="1" ht="20.25">
      <c r="E189" s="72"/>
      <c r="O189" s="181"/>
    </row>
    <row r="190" spans="5:15" s="61" customFormat="1" ht="20.25">
      <c r="E190" s="72"/>
      <c r="O190" s="181"/>
    </row>
    <row r="191" spans="5:15" s="61" customFormat="1" ht="20.25">
      <c r="E191" s="72"/>
      <c r="O191" s="181"/>
    </row>
    <row r="192" spans="5:15" s="61" customFormat="1" ht="20.25">
      <c r="E192" s="72"/>
      <c r="O192" s="181"/>
    </row>
    <row r="193" spans="5:15" s="61" customFormat="1" ht="20.25">
      <c r="E193" s="72"/>
      <c r="O193" s="181"/>
    </row>
    <row r="194" spans="5:15" s="61" customFormat="1" ht="20.25">
      <c r="E194" s="72"/>
      <c r="O194" s="181"/>
    </row>
    <row r="195" spans="5:15" s="61" customFormat="1" ht="20.25">
      <c r="E195" s="72"/>
      <c r="O195" s="181"/>
    </row>
    <row r="196" spans="5:15" s="61" customFormat="1" ht="20.25">
      <c r="E196" s="72"/>
      <c r="O196" s="181"/>
    </row>
    <row r="197" spans="5:15" s="61" customFormat="1" ht="20.25">
      <c r="E197" s="72"/>
      <c r="O197" s="181"/>
    </row>
    <row r="198" spans="5:15" s="61" customFormat="1" ht="20.25">
      <c r="E198" s="72"/>
      <c r="O198" s="181"/>
    </row>
    <row r="199" spans="5:15" s="3" customFormat="1">
      <c r="E199" s="37"/>
      <c r="O199" s="4"/>
    </row>
    <row r="200" spans="5:15" s="3" customFormat="1">
      <c r="E200" s="37"/>
      <c r="O200" s="4"/>
    </row>
    <row r="201" spans="5:15" s="3" customFormat="1">
      <c r="E201" s="37"/>
      <c r="O201" s="4"/>
    </row>
    <row r="202" spans="5:15" s="3" customFormat="1">
      <c r="E202" s="37"/>
      <c r="O202" s="4"/>
    </row>
    <row r="203" spans="5:15" s="3" customFormat="1">
      <c r="E203" s="37"/>
      <c r="O203" s="4"/>
    </row>
    <row r="204" spans="5:15" s="3" customFormat="1">
      <c r="E204" s="37"/>
      <c r="O204" s="4"/>
    </row>
    <row r="205" spans="5:15" s="3" customFormat="1">
      <c r="E205" s="37"/>
      <c r="O205" s="4"/>
    </row>
    <row r="206" spans="5:15" s="3" customFormat="1">
      <c r="E206" s="37"/>
      <c r="O206" s="4"/>
    </row>
    <row r="207" spans="5:15" s="3" customFormat="1">
      <c r="E207" s="37"/>
      <c r="O207" s="4"/>
    </row>
    <row r="208" spans="5:15" s="3" customFormat="1">
      <c r="E208" s="37"/>
      <c r="O208" s="4"/>
    </row>
    <row r="209" spans="5:15" s="3" customFormat="1">
      <c r="E209" s="37"/>
      <c r="O209" s="4"/>
    </row>
    <row r="210" spans="5:15" s="3" customFormat="1">
      <c r="E210" s="37"/>
      <c r="O210" s="4"/>
    </row>
    <row r="211" spans="5:15" s="3" customFormat="1">
      <c r="E211" s="37"/>
      <c r="O211" s="4"/>
    </row>
    <row r="212" spans="5:15" s="3" customFormat="1">
      <c r="E212" s="37"/>
      <c r="O212" s="4"/>
    </row>
    <row r="213" spans="5:15" s="3" customFormat="1">
      <c r="E213" s="37"/>
      <c r="O213" s="4"/>
    </row>
    <row r="214" spans="5:15" s="3" customFormat="1">
      <c r="E214" s="37"/>
      <c r="O214" s="4"/>
    </row>
    <row r="215" spans="5:15" s="3" customFormat="1">
      <c r="E215" s="37"/>
      <c r="O215" s="4"/>
    </row>
    <row r="216" spans="5:15" s="3" customFormat="1">
      <c r="E216" s="37"/>
      <c r="O216" s="4"/>
    </row>
    <row r="217" spans="5:15" s="3" customFormat="1">
      <c r="E217" s="37"/>
      <c r="O217" s="4"/>
    </row>
    <row r="218" spans="5:15" s="3" customFormat="1">
      <c r="E218" s="37"/>
      <c r="O218" s="4"/>
    </row>
    <row r="219" spans="5:15" s="3" customFormat="1">
      <c r="E219" s="37"/>
      <c r="O219" s="4"/>
    </row>
    <row r="220" spans="5:15" s="3" customFormat="1">
      <c r="E220" s="37"/>
      <c r="O220" s="4"/>
    </row>
    <row r="221" spans="5:15" s="3" customFormat="1">
      <c r="E221" s="37"/>
      <c r="O221" s="4"/>
    </row>
    <row r="222" spans="5:15" s="3" customFormat="1">
      <c r="E222" s="37"/>
      <c r="O222" s="4"/>
    </row>
    <row r="223" spans="5:15" s="3" customFormat="1">
      <c r="E223" s="37"/>
      <c r="O223" s="4"/>
    </row>
    <row r="224" spans="5:15" s="3" customFormat="1">
      <c r="E224" s="37"/>
      <c r="O224" s="4"/>
    </row>
    <row r="225" spans="5:15" s="3" customFormat="1">
      <c r="E225" s="37"/>
      <c r="O225" s="4"/>
    </row>
    <row r="226" spans="5:15" s="3" customFormat="1">
      <c r="E226" s="37"/>
      <c r="O226" s="4"/>
    </row>
    <row r="227" spans="5:15" s="3" customFormat="1">
      <c r="E227" s="37"/>
      <c r="O227" s="4"/>
    </row>
    <row r="228" spans="5:15" s="3" customFormat="1">
      <c r="E228" s="37"/>
      <c r="O228" s="4"/>
    </row>
    <row r="229" spans="5:15" s="3" customFormat="1">
      <c r="E229" s="37"/>
      <c r="O229" s="4"/>
    </row>
    <row r="230" spans="5:15" s="3" customFormat="1">
      <c r="E230" s="37"/>
      <c r="O230" s="4"/>
    </row>
    <row r="231" spans="5:15" s="3" customFormat="1">
      <c r="E231" s="37"/>
      <c r="O231" s="4"/>
    </row>
    <row r="232" spans="5:15" s="3" customFormat="1">
      <c r="E232" s="37"/>
      <c r="O232" s="4"/>
    </row>
    <row r="233" spans="5:15" s="3" customFormat="1">
      <c r="E233" s="37"/>
      <c r="O233" s="4"/>
    </row>
    <row r="234" spans="5:15" s="3" customFormat="1">
      <c r="E234" s="37"/>
      <c r="O234" s="4"/>
    </row>
    <row r="235" spans="5:15" s="3" customFormat="1">
      <c r="E235" s="37"/>
      <c r="O235" s="4"/>
    </row>
    <row r="236" spans="5:15" s="3" customFormat="1">
      <c r="E236" s="37"/>
      <c r="O236" s="4"/>
    </row>
    <row r="237" spans="5:15" s="3" customFormat="1">
      <c r="E237" s="37"/>
      <c r="O237" s="4"/>
    </row>
    <row r="238" spans="5:15" s="3" customFormat="1">
      <c r="E238" s="37"/>
      <c r="O238" s="4"/>
    </row>
    <row r="239" spans="5:15" s="3" customFormat="1">
      <c r="E239" s="37"/>
      <c r="O239" s="4"/>
    </row>
    <row r="240" spans="5:15" s="3" customFormat="1">
      <c r="E240" s="37"/>
      <c r="O240" s="4"/>
    </row>
    <row r="241" spans="5:15" s="3" customFormat="1">
      <c r="E241" s="37"/>
      <c r="O241" s="4"/>
    </row>
    <row r="242" spans="5:15" s="3" customFormat="1">
      <c r="E242" s="37"/>
      <c r="O242" s="4"/>
    </row>
    <row r="243" spans="5:15" s="3" customFormat="1">
      <c r="E243" s="37"/>
      <c r="O243" s="4"/>
    </row>
    <row r="244" spans="5:15" s="3" customFormat="1">
      <c r="E244" s="37"/>
      <c r="O244" s="4"/>
    </row>
    <row r="245" spans="5:15" s="3" customFormat="1">
      <c r="E245" s="37"/>
      <c r="O245" s="4"/>
    </row>
    <row r="246" spans="5:15" s="3" customFormat="1">
      <c r="E246" s="37"/>
      <c r="O246" s="4"/>
    </row>
    <row r="247" spans="5:15" s="3" customFormat="1">
      <c r="E247" s="37"/>
      <c r="O247" s="4"/>
    </row>
    <row r="248" spans="5:15" s="3" customFormat="1">
      <c r="E248" s="37"/>
      <c r="O248" s="4"/>
    </row>
    <row r="249" spans="5:15" s="3" customFormat="1">
      <c r="E249" s="37"/>
      <c r="O249" s="4"/>
    </row>
    <row r="250" spans="5:15" s="3" customFormat="1">
      <c r="E250" s="37"/>
      <c r="O250" s="4"/>
    </row>
    <row r="251" spans="5:15" s="3" customFormat="1">
      <c r="E251" s="37"/>
      <c r="O251" s="4"/>
    </row>
    <row r="252" spans="5:15" s="3" customFormat="1">
      <c r="E252" s="37"/>
      <c r="O252" s="4"/>
    </row>
    <row r="253" spans="5:15" s="3" customFormat="1">
      <c r="E253" s="37"/>
      <c r="O253" s="4"/>
    </row>
    <row r="254" spans="5:15" s="3" customFormat="1">
      <c r="E254" s="37"/>
      <c r="O254" s="4"/>
    </row>
    <row r="255" spans="5:15" s="3" customFormat="1">
      <c r="E255" s="37"/>
      <c r="O255" s="4"/>
    </row>
    <row r="256" spans="5:15" s="3" customFormat="1">
      <c r="E256" s="37"/>
      <c r="O256" s="4"/>
    </row>
    <row r="257" spans="5:15" s="3" customFormat="1">
      <c r="E257" s="37"/>
      <c r="O257" s="4"/>
    </row>
    <row r="258" spans="5:15" s="3" customFormat="1">
      <c r="E258" s="37"/>
      <c r="O258" s="4"/>
    </row>
    <row r="259" spans="5:15" s="3" customFormat="1">
      <c r="E259" s="37"/>
      <c r="O259" s="4"/>
    </row>
    <row r="260" spans="5:15" s="3" customFormat="1">
      <c r="E260" s="37"/>
      <c r="O260" s="4"/>
    </row>
    <row r="261" spans="5:15" s="3" customFormat="1">
      <c r="E261" s="37"/>
      <c r="O261" s="4"/>
    </row>
    <row r="262" spans="5:15" s="3" customFormat="1">
      <c r="E262" s="37"/>
      <c r="O262" s="4"/>
    </row>
    <row r="263" spans="5:15" s="3" customFormat="1">
      <c r="E263" s="37"/>
      <c r="O263" s="4"/>
    </row>
    <row r="264" spans="5:15" s="3" customFormat="1">
      <c r="E264" s="37"/>
      <c r="O264" s="4"/>
    </row>
    <row r="265" spans="5:15" s="3" customFormat="1">
      <c r="E265" s="37"/>
      <c r="O265" s="4"/>
    </row>
    <row r="266" spans="5:15" s="3" customFormat="1">
      <c r="E266" s="37"/>
      <c r="O266" s="4"/>
    </row>
    <row r="267" spans="5:15" s="3" customFormat="1">
      <c r="E267" s="37"/>
      <c r="O267" s="4"/>
    </row>
    <row r="268" spans="5:15" s="3" customFormat="1">
      <c r="E268" s="37"/>
      <c r="O268" s="4"/>
    </row>
    <row r="269" spans="5:15" s="3" customFormat="1">
      <c r="E269" s="37"/>
      <c r="O269" s="4"/>
    </row>
    <row r="270" spans="5:15" s="3" customFormat="1">
      <c r="E270" s="37"/>
      <c r="O270" s="4"/>
    </row>
    <row r="271" spans="5:15" s="3" customFormat="1">
      <c r="E271" s="37"/>
      <c r="O271" s="4"/>
    </row>
    <row r="272" spans="5:15" s="3" customFormat="1">
      <c r="E272" s="37"/>
      <c r="O272" s="4"/>
    </row>
    <row r="273" spans="5:15" s="3" customFormat="1">
      <c r="E273" s="37"/>
      <c r="O273" s="4"/>
    </row>
    <row r="274" spans="5:15" s="3" customFormat="1">
      <c r="E274" s="37"/>
      <c r="O274" s="4"/>
    </row>
    <row r="275" spans="5:15" s="3" customFormat="1">
      <c r="E275" s="37"/>
      <c r="O275" s="4"/>
    </row>
    <row r="276" spans="5:15" s="3" customFormat="1">
      <c r="E276" s="37"/>
      <c r="O276" s="4"/>
    </row>
    <row r="277" spans="5:15" s="3" customFormat="1">
      <c r="E277" s="37"/>
      <c r="O277" s="4"/>
    </row>
    <row r="278" spans="5:15" s="3" customFormat="1">
      <c r="E278" s="37"/>
      <c r="O278" s="4"/>
    </row>
    <row r="279" spans="5:15" s="3" customFormat="1">
      <c r="E279" s="37"/>
      <c r="O279" s="4"/>
    </row>
    <row r="280" spans="5:15" s="3" customFormat="1">
      <c r="E280" s="37"/>
      <c r="O280" s="4"/>
    </row>
    <row r="281" spans="5:15" s="3" customFormat="1">
      <c r="E281" s="37"/>
      <c r="O281" s="4"/>
    </row>
    <row r="282" spans="5:15" s="3" customFormat="1">
      <c r="E282" s="37"/>
      <c r="O282" s="4"/>
    </row>
    <row r="283" spans="5:15" s="3" customFormat="1">
      <c r="E283" s="37"/>
      <c r="O283" s="4"/>
    </row>
    <row r="284" spans="5:15" s="3" customFormat="1">
      <c r="E284" s="37"/>
      <c r="O284" s="4"/>
    </row>
    <row r="285" spans="5:15" s="3" customFormat="1">
      <c r="E285" s="37"/>
      <c r="O285" s="4"/>
    </row>
    <row r="286" spans="5:15" s="3" customFormat="1">
      <c r="E286" s="37"/>
      <c r="O286" s="4"/>
    </row>
    <row r="287" spans="5:15" s="3" customFormat="1">
      <c r="E287" s="37"/>
      <c r="O287" s="4"/>
    </row>
    <row r="288" spans="5:15" s="3" customFormat="1">
      <c r="E288" s="37"/>
      <c r="O288" s="4"/>
    </row>
    <row r="289" spans="5:15" s="3" customFormat="1">
      <c r="E289" s="37"/>
      <c r="O289" s="4"/>
    </row>
    <row r="290" spans="5:15" s="3" customFormat="1">
      <c r="E290" s="37"/>
      <c r="O290" s="4"/>
    </row>
    <row r="291" spans="5:15" s="3" customFormat="1">
      <c r="E291" s="37"/>
      <c r="O291" s="4"/>
    </row>
    <row r="292" spans="5:15" s="3" customFormat="1">
      <c r="E292" s="37"/>
      <c r="O292" s="4"/>
    </row>
    <row r="293" spans="5:15" s="3" customFormat="1">
      <c r="E293" s="37"/>
      <c r="O293" s="4"/>
    </row>
    <row r="294" spans="5:15" s="3" customFormat="1">
      <c r="E294" s="37"/>
      <c r="O294" s="4"/>
    </row>
    <row r="295" spans="5:15" s="3" customFormat="1">
      <c r="E295" s="37"/>
      <c r="O295" s="4"/>
    </row>
    <row r="296" spans="5:15" s="3" customFormat="1">
      <c r="E296" s="37"/>
      <c r="O296" s="4"/>
    </row>
    <row r="297" spans="5:15" s="3" customFormat="1">
      <c r="E297" s="37"/>
      <c r="O297" s="4"/>
    </row>
    <row r="298" spans="5:15" s="3" customFormat="1">
      <c r="E298" s="37"/>
      <c r="O298" s="4"/>
    </row>
    <row r="299" spans="5:15" s="3" customFormat="1">
      <c r="E299" s="37"/>
      <c r="O299" s="4"/>
    </row>
    <row r="300" spans="5:15" s="3" customFormat="1">
      <c r="E300" s="37"/>
      <c r="O300" s="4"/>
    </row>
    <row r="301" spans="5:15" s="3" customFormat="1">
      <c r="E301" s="37"/>
      <c r="O301" s="4"/>
    </row>
    <row r="302" spans="5:15" s="3" customFormat="1">
      <c r="E302" s="37"/>
      <c r="O302" s="4"/>
    </row>
    <row r="303" spans="5:15" s="3" customFormat="1">
      <c r="E303" s="37"/>
      <c r="O303" s="4"/>
    </row>
    <row r="304" spans="5:15" s="3" customFormat="1">
      <c r="E304" s="37"/>
      <c r="O304" s="4"/>
    </row>
    <row r="305" spans="5:15" s="3" customFormat="1">
      <c r="E305" s="37"/>
      <c r="O305" s="4"/>
    </row>
    <row r="306" spans="5:15" s="3" customFormat="1">
      <c r="E306" s="37"/>
      <c r="O306" s="4"/>
    </row>
    <row r="307" spans="5:15" s="3" customFormat="1">
      <c r="E307" s="37"/>
      <c r="O307" s="4"/>
    </row>
    <row r="308" spans="5:15" s="3" customFormat="1">
      <c r="E308" s="37"/>
      <c r="O308" s="4"/>
    </row>
    <row r="309" spans="5:15" s="3" customFormat="1">
      <c r="E309" s="37"/>
      <c r="O309" s="4"/>
    </row>
    <row r="310" spans="5:15" s="3" customFormat="1">
      <c r="E310" s="37"/>
      <c r="O310" s="4"/>
    </row>
    <row r="311" spans="5:15" s="3" customFormat="1">
      <c r="E311" s="37"/>
      <c r="O311" s="4"/>
    </row>
    <row r="312" spans="5:15" s="3" customFormat="1">
      <c r="E312" s="37"/>
      <c r="O312" s="4"/>
    </row>
    <row r="313" spans="5:15" s="3" customFormat="1">
      <c r="E313" s="37"/>
      <c r="O313" s="4"/>
    </row>
    <row r="314" spans="5:15" s="3" customFormat="1">
      <c r="E314" s="37"/>
      <c r="O314" s="4"/>
    </row>
    <row r="315" spans="5:15" s="3" customFormat="1">
      <c r="E315" s="37"/>
      <c r="O315" s="4"/>
    </row>
    <row r="316" spans="5:15" s="3" customFormat="1">
      <c r="E316" s="37"/>
      <c r="O316" s="4"/>
    </row>
    <row r="317" spans="5:15" s="3" customFormat="1">
      <c r="E317" s="37"/>
      <c r="O317" s="4"/>
    </row>
    <row r="318" spans="5:15" s="3" customFormat="1">
      <c r="E318" s="37"/>
      <c r="O318" s="4"/>
    </row>
    <row r="319" spans="5:15" s="3" customFormat="1">
      <c r="E319" s="37"/>
      <c r="O319" s="4"/>
    </row>
    <row r="320" spans="5:15" s="3" customFormat="1">
      <c r="E320" s="37"/>
      <c r="O320" s="4"/>
    </row>
    <row r="321" spans="5:15" s="3" customFormat="1">
      <c r="E321" s="37"/>
      <c r="O321" s="4"/>
    </row>
    <row r="322" spans="5:15" s="3" customFormat="1">
      <c r="E322" s="37"/>
      <c r="O322" s="4"/>
    </row>
    <row r="323" spans="5:15" s="3" customFormat="1">
      <c r="E323" s="37"/>
      <c r="O323" s="4"/>
    </row>
    <row r="324" spans="5:15" s="3" customFormat="1">
      <c r="E324" s="37"/>
      <c r="O324" s="4"/>
    </row>
    <row r="325" spans="5:15" s="3" customFormat="1">
      <c r="E325" s="37"/>
      <c r="O325" s="4"/>
    </row>
    <row r="326" spans="5:15" s="3" customFormat="1">
      <c r="E326" s="37"/>
      <c r="O326" s="4"/>
    </row>
    <row r="327" spans="5:15" s="3" customFormat="1">
      <c r="E327" s="37"/>
      <c r="O327" s="4"/>
    </row>
    <row r="328" spans="5:15" s="3" customFormat="1">
      <c r="E328" s="37"/>
      <c r="O328" s="4"/>
    </row>
    <row r="329" spans="5:15" s="3" customFormat="1">
      <c r="E329" s="37"/>
      <c r="O329" s="4"/>
    </row>
    <row r="330" spans="5:15" s="3" customFormat="1">
      <c r="E330" s="37"/>
      <c r="O330" s="4"/>
    </row>
    <row r="331" spans="5:15" s="3" customFormat="1">
      <c r="E331" s="37"/>
      <c r="O331" s="4"/>
    </row>
    <row r="332" spans="5:15" s="3" customFormat="1">
      <c r="E332" s="37"/>
      <c r="O332" s="4"/>
    </row>
    <row r="333" spans="5:15" s="3" customFormat="1">
      <c r="E333" s="37"/>
      <c r="O333" s="4"/>
    </row>
    <row r="334" spans="5:15" s="3" customFormat="1">
      <c r="E334" s="37"/>
      <c r="O334" s="4"/>
    </row>
    <row r="335" spans="5:15" s="3" customFormat="1">
      <c r="E335" s="37"/>
      <c r="O335" s="4"/>
    </row>
    <row r="336" spans="5:15" s="3" customFormat="1">
      <c r="E336" s="37"/>
      <c r="O336" s="4"/>
    </row>
    <row r="337" spans="5:15" s="3" customFormat="1">
      <c r="E337" s="37"/>
      <c r="O337" s="4"/>
    </row>
    <row r="338" spans="5:15" s="3" customFormat="1">
      <c r="E338" s="37"/>
      <c r="O338" s="4"/>
    </row>
    <row r="339" spans="5:15" s="3" customFormat="1">
      <c r="E339" s="37"/>
      <c r="O339" s="4"/>
    </row>
    <row r="340" spans="5:15" s="3" customFormat="1">
      <c r="E340" s="37"/>
      <c r="O340" s="4"/>
    </row>
    <row r="341" spans="5:15" s="3" customFormat="1">
      <c r="E341" s="37"/>
      <c r="O341" s="4"/>
    </row>
    <row r="342" spans="5:15" s="3" customFormat="1">
      <c r="E342" s="37"/>
      <c r="O342" s="4"/>
    </row>
    <row r="343" spans="5:15" s="3" customFormat="1">
      <c r="E343" s="37"/>
      <c r="O343" s="4"/>
    </row>
    <row r="344" spans="5:15" s="3" customFormat="1">
      <c r="E344" s="37"/>
      <c r="O344" s="4"/>
    </row>
    <row r="345" spans="5:15" s="3" customFormat="1">
      <c r="E345" s="37"/>
      <c r="O345" s="4"/>
    </row>
    <row r="346" spans="5:15" s="3" customFormat="1">
      <c r="E346" s="37"/>
      <c r="O346" s="4"/>
    </row>
    <row r="347" spans="5:15" s="3" customFormat="1">
      <c r="E347" s="37"/>
      <c r="O347" s="4"/>
    </row>
    <row r="348" spans="5:15" s="3" customFormat="1">
      <c r="E348" s="37"/>
      <c r="O348" s="4"/>
    </row>
    <row r="349" spans="5:15" s="3" customFormat="1">
      <c r="E349" s="37"/>
      <c r="O349" s="4"/>
    </row>
    <row r="350" spans="5:15" s="3" customFormat="1">
      <c r="E350" s="37"/>
      <c r="O350" s="4"/>
    </row>
    <row r="351" spans="5:15" s="3" customFormat="1">
      <c r="E351" s="37"/>
      <c r="O351" s="4"/>
    </row>
    <row r="352" spans="5:15" s="3" customFormat="1">
      <c r="E352" s="37"/>
      <c r="O352" s="4"/>
    </row>
    <row r="353" spans="5:15" s="3" customFormat="1">
      <c r="E353" s="37"/>
      <c r="O353" s="4"/>
    </row>
    <row r="354" spans="5:15" s="3" customFormat="1">
      <c r="E354" s="37"/>
      <c r="O354" s="4"/>
    </row>
    <row r="355" spans="5:15" s="3" customFormat="1">
      <c r="E355" s="37"/>
      <c r="O355" s="4"/>
    </row>
    <row r="356" spans="5:15" s="3" customFormat="1">
      <c r="E356" s="37"/>
      <c r="O356" s="4"/>
    </row>
    <row r="357" spans="5:15" s="3" customFormat="1">
      <c r="E357" s="37"/>
      <c r="O357" s="4"/>
    </row>
    <row r="358" spans="5:15" s="3" customFormat="1">
      <c r="E358" s="37"/>
      <c r="O358" s="4"/>
    </row>
    <row r="359" spans="5:15" s="3" customFormat="1">
      <c r="E359" s="37"/>
      <c r="O359" s="4"/>
    </row>
    <row r="360" spans="5:15" s="3" customFormat="1">
      <c r="E360" s="37"/>
      <c r="O360" s="4"/>
    </row>
    <row r="361" spans="5:15" s="3" customFormat="1">
      <c r="E361" s="37"/>
      <c r="O361" s="4"/>
    </row>
    <row r="362" spans="5:15" s="3" customFormat="1">
      <c r="E362" s="37"/>
      <c r="O362" s="4"/>
    </row>
    <row r="363" spans="5:15" s="3" customFormat="1">
      <c r="E363" s="37"/>
      <c r="O363" s="4"/>
    </row>
    <row r="364" spans="5:15" s="3" customFormat="1">
      <c r="E364" s="37"/>
      <c r="O364" s="4"/>
    </row>
    <row r="365" spans="5:15" s="3" customFormat="1">
      <c r="E365" s="37"/>
      <c r="O365" s="4"/>
    </row>
    <row r="366" spans="5:15" s="3" customFormat="1">
      <c r="E366" s="37"/>
      <c r="O366" s="4"/>
    </row>
    <row r="367" spans="5:15" s="3" customFormat="1">
      <c r="E367" s="37"/>
      <c r="O367" s="4"/>
    </row>
    <row r="368" spans="5:15" s="3" customFormat="1">
      <c r="E368" s="37"/>
      <c r="O368" s="4"/>
    </row>
    <row r="369" spans="5:15" s="3" customFormat="1">
      <c r="E369" s="37"/>
      <c r="O369" s="4"/>
    </row>
    <row r="370" spans="5:15" s="3" customFormat="1">
      <c r="E370" s="37"/>
      <c r="O370" s="4"/>
    </row>
    <row r="371" spans="5:15" s="3" customFormat="1">
      <c r="E371" s="37"/>
      <c r="O371" s="4"/>
    </row>
    <row r="372" spans="5:15" s="3" customFormat="1">
      <c r="E372" s="37"/>
      <c r="O372" s="4"/>
    </row>
    <row r="373" spans="5:15" s="3" customFormat="1">
      <c r="E373" s="37"/>
      <c r="O373" s="4"/>
    </row>
    <row r="374" spans="5:15" s="3" customFormat="1">
      <c r="E374" s="37"/>
      <c r="O374" s="4"/>
    </row>
    <row r="375" spans="5:15" s="3" customFormat="1">
      <c r="E375" s="37"/>
      <c r="O375" s="4"/>
    </row>
    <row r="376" spans="5:15" s="3" customFormat="1">
      <c r="E376" s="37"/>
      <c r="O376" s="4"/>
    </row>
    <row r="377" spans="5:15" s="3" customFormat="1">
      <c r="E377" s="37"/>
      <c r="O377" s="4"/>
    </row>
    <row r="378" spans="5:15" s="3" customFormat="1">
      <c r="E378" s="37"/>
      <c r="O378" s="4"/>
    </row>
    <row r="379" spans="5:15" s="3" customFormat="1">
      <c r="E379" s="37"/>
      <c r="O379" s="4"/>
    </row>
    <row r="380" spans="5:15" s="3" customFormat="1">
      <c r="E380" s="37"/>
      <c r="O380" s="4"/>
    </row>
    <row r="381" spans="5:15" s="3" customFormat="1">
      <c r="E381" s="37"/>
      <c r="O381" s="4"/>
    </row>
    <row r="382" spans="5:15" s="3" customFormat="1">
      <c r="E382" s="37"/>
      <c r="O382" s="4"/>
    </row>
    <row r="383" spans="5:15" s="3" customFormat="1">
      <c r="E383" s="37"/>
      <c r="O383" s="4"/>
    </row>
    <row r="384" spans="5:15" s="3" customFormat="1">
      <c r="E384" s="37"/>
      <c r="O384" s="4"/>
    </row>
    <row r="385" spans="5:15" s="3" customFormat="1">
      <c r="E385" s="37"/>
      <c r="O385" s="4"/>
    </row>
    <row r="386" spans="5:15" s="3" customFormat="1">
      <c r="E386" s="37"/>
      <c r="O386" s="4"/>
    </row>
    <row r="387" spans="5:15" s="3" customFormat="1">
      <c r="E387" s="37"/>
      <c r="O387" s="4"/>
    </row>
    <row r="388" spans="5:15" s="3" customFormat="1">
      <c r="E388" s="37"/>
      <c r="O388" s="4"/>
    </row>
    <row r="389" spans="5:15" s="3" customFormat="1">
      <c r="E389" s="37"/>
      <c r="O389" s="4"/>
    </row>
    <row r="390" spans="5:15" s="3" customFormat="1">
      <c r="E390" s="37"/>
      <c r="O390" s="4"/>
    </row>
    <row r="391" spans="5:15" s="3" customFormat="1">
      <c r="E391" s="37"/>
      <c r="O391" s="4"/>
    </row>
    <row r="392" spans="5:15" s="3" customFormat="1">
      <c r="E392" s="37"/>
      <c r="O392" s="4"/>
    </row>
    <row r="393" spans="5:15" s="3" customFormat="1">
      <c r="E393" s="37"/>
      <c r="O393" s="4"/>
    </row>
    <row r="394" spans="5:15" s="3" customFormat="1">
      <c r="E394" s="37"/>
      <c r="O394" s="4"/>
    </row>
    <row r="395" spans="5:15" s="3" customFormat="1">
      <c r="E395" s="37"/>
      <c r="O395" s="4"/>
    </row>
    <row r="396" spans="5:15" s="3" customFormat="1">
      <c r="E396" s="37"/>
      <c r="O396" s="4"/>
    </row>
    <row r="397" spans="5:15" s="3" customFormat="1">
      <c r="E397" s="37"/>
      <c r="O397" s="4"/>
    </row>
    <row r="398" spans="5:15" s="3" customFormat="1">
      <c r="E398" s="37"/>
      <c r="O398" s="4"/>
    </row>
    <row r="399" spans="5:15" s="3" customFormat="1">
      <c r="E399" s="37"/>
      <c r="O399" s="4"/>
    </row>
    <row r="400" spans="5:15" s="3" customFormat="1">
      <c r="E400" s="37"/>
      <c r="O400" s="4"/>
    </row>
    <row r="401" spans="5:15" s="3" customFormat="1">
      <c r="E401" s="37"/>
      <c r="O401" s="4"/>
    </row>
    <row r="402" spans="5:15" s="3" customFormat="1">
      <c r="E402" s="37"/>
      <c r="O402" s="4"/>
    </row>
    <row r="403" spans="5:15" s="3" customFormat="1">
      <c r="E403" s="37"/>
      <c r="O403" s="4"/>
    </row>
    <row r="404" spans="5:15" s="3" customFormat="1">
      <c r="E404" s="37"/>
      <c r="O404" s="4"/>
    </row>
    <row r="405" spans="5:15" s="3" customFormat="1">
      <c r="E405" s="37"/>
      <c r="O405" s="4"/>
    </row>
    <row r="406" spans="5:15" s="3" customFormat="1">
      <c r="E406" s="37"/>
      <c r="O406" s="4"/>
    </row>
    <row r="407" spans="5:15" s="3" customFormat="1">
      <c r="E407" s="37"/>
      <c r="O407" s="4"/>
    </row>
    <row r="408" spans="5:15" s="3" customFormat="1">
      <c r="E408" s="37"/>
      <c r="O408" s="4"/>
    </row>
    <row r="409" spans="5:15" s="3" customFormat="1">
      <c r="E409" s="37"/>
      <c r="O409" s="4"/>
    </row>
    <row r="410" spans="5:15" s="3" customFormat="1">
      <c r="E410" s="37"/>
      <c r="O410" s="4"/>
    </row>
    <row r="411" spans="5:15" s="3" customFormat="1">
      <c r="E411" s="37"/>
      <c r="O411" s="4"/>
    </row>
    <row r="412" spans="5:15" s="3" customFormat="1">
      <c r="E412" s="37"/>
      <c r="O412" s="4"/>
    </row>
    <row r="413" spans="5:15" s="3" customFormat="1">
      <c r="E413" s="37"/>
      <c r="O413" s="4"/>
    </row>
    <row r="414" spans="5:15" s="3" customFormat="1">
      <c r="E414" s="37"/>
      <c r="O414" s="4"/>
    </row>
    <row r="415" spans="5:15" s="3" customFormat="1">
      <c r="E415" s="37"/>
      <c r="O415" s="4"/>
    </row>
    <row r="416" spans="5:15" s="3" customFormat="1">
      <c r="E416" s="37"/>
      <c r="O416" s="4"/>
    </row>
    <row r="417" spans="5:15" s="3" customFormat="1">
      <c r="E417" s="37"/>
      <c r="O417" s="4"/>
    </row>
    <row r="418" spans="5:15" s="3" customFormat="1">
      <c r="E418" s="37"/>
      <c r="O418" s="4"/>
    </row>
    <row r="419" spans="5:15" s="3" customFormat="1">
      <c r="E419" s="37"/>
      <c r="O419" s="4"/>
    </row>
    <row r="420" spans="5:15" s="3" customFormat="1">
      <c r="E420" s="37"/>
      <c r="O420" s="4"/>
    </row>
    <row r="421" spans="5:15" s="3" customFormat="1">
      <c r="E421" s="37"/>
      <c r="O421" s="4"/>
    </row>
    <row r="422" spans="5:15" s="3" customFormat="1">
      <c r="E422" s="37"/>
      <c r="O422" s="4"/>
    </row>
    <row r="423" spans="5:15" s="3" customFormat="1">
      <c r="E423" s="37"/>
      <c r="O423" s="4"/>
    </row>
    <row r="424" spans="5:15" s="3" customFormat="1">
      <c r="E424" s="37"/>
      <c r="O424" s="4"/>
    </row>
    <row r="425" spans="5:15" s="3" customFormat="1">
      <c r="E425" s="37"/>
      <c r="O425" s="4"/>
    </row>
    <row r="426" spans="5:15" s="3" customFormat="1">
      <c r="E426" s="37"/>
      <c r="O426" s="4"/>
    </row>
    <row r="427" spans="5:15" s="3" customFormat="1">
      <c r="E427" s="37"/>
      <c r="O427" s="4"/>
    </row>
    <row r="428" spans="5:15" s="3" customFormat="1">
      <c r="E428" s="37"/>
      <c r="O428" s="4"/>
    </row>
    <row r="429" spans="5:15" s="3" customFormat="1">
      <c r="E429" s="37"/>
      <c r="O429" s="4"/>
    </row>
    <row r="430" spans="5:15" s="3" customFormat="1">
      <c r="E430" s="37"/>
      <c r="O430" s="4"/>
    </row>
    <row r="431" spans="5:15" s="3" customFormat="1">
      <c r="E431" s="37"/>
      <c r="O431" s="4"/>
    </row>
    <row r="432" spans="5:15" s="3" customFormat="1">
      <c r="E432" s="37"/>
      <c r="O432" s="4"/>
    </row>
    <row r="433" spans="5:15" s="3" customFormat="1">
      <c r="E433" s="37"/>
      <c r="O433" s="4"/>
    </row>
    <row r="434" spans="5:15" s="3" customFormat="1">
      <c r="E434" s="37"/>
      <c r="O434" s="4"/>
    </row>
    <row r="435" spans="5:15" s="3" customFormat="1">
      <c r="E435" s="37"/>
      <c r="O435" s="4"/>
    </row>
    <row r="436" spans="5:15" s="3" customFormat="1">
      <c r="E436" s="37"/>
      <c r="O436" s="4"/>
    </row>
    <row r="437" spans="5:15" s="3" customFormat="1">
      <c r="E437" s="37"/>
      <c r="O437" s="4"/>
    </row>
    <row r="438" spans="5:15" s="3" customFormat="1">
      <c r="E438" s="37"/>
      <c r="O438" s="4"/>
    </row>
    <row r="439" spans="5:15" s="3" customFormat="1">
      <c r="E439" s="37"/>
      <c r="O439" s="4"/>
    </row>
    <row r="440" spans="5:15" s="3" customFormat="1">
      <c r="E440" s="37"/>
      <c r="O440" s="4"/>
    </row>
    <row r="441" spans="5:15" s="3" customFormat="1">
      <c r="E441" s="37"/>
      <c r="O441" s="4"/>
    </row>
    <row r="442" spans="5:15" s="3" customFormat="1">
      <c r="E442" s="37"/>
      <c r="O442" s="4"/>
    </row>
    <row r="443" spans="5:15" s="3" customFormat="1">
      <c r="E443" s="37"/>
      <c r="O443" s="4"/>
    </row>
    <row r="444" spans="5:15" s="3" customFormat="1">
      <c r="E444" s="37"/>
      <c r="O444" s="4"/>
    </row>
    <row r="445" spans="5:15" s="3" customFormat="1">
      <c r="E445" s="37"/>
      <c r="O445" s="4"/>
    </row>
    <row r="446" spans="5:15" s="3" customFormat="1">
      <c r="E446" s="37"/>
      <c r="O446" s="4"/>
    </row>
    <row r="447" spans="5:15" s="3" customFormat="1">
      <c r="E447" s="37"/>
      <c r="O447" s="4"/>
    </row>
    <row r="448" spans="5:15" s="3" customFormat="1">
      <c r="E448" s="37"/>
      <c r="O448" s="4"/>
    </row>
    <row r="449" spans="5:15" s="3" customFormat="1">
      <c r="E449" s="37"/>
      <c r="O449" s="4"/>
    </row>
    <row r="450" spans="5:15" s="3" customFormat="1">
      <c r="E450" s="37"/>
      <c r="O450" s="4"/>
    </row>
    <row r="451" spans="5:15" s="3" customFormat="1">
      <c r="E451" s="37"/>
      <c r="O451" s="4"/>
    </row>
    <row r="452" spans="5:15" s="3" customFormat="1">
      <c r="E452" s="37"/>
      <c r="O452" s="4"/>
    </row>
    <row r="453" spans="5:15" s="3" customFormat="1">
      <c r="E453" s="37"/>
      <c r="O453" s="4"/>
    </row>
    <row r="454" spans="5:15" s="3" customFormat="1">
      <c r="E454" s="37"/>
      <c r="O454" s="4"/>
    </row>
    <row r="455" spans="5:15" s="3" customFormat="1">
      <c r="E455" s="37"/>
      <c r="O455" s="4"/>
    </row>
    <row r="456" spans="5:15" s="3" customFormat="1">
      <c r="E456" s="37"/>
      <c r="O456" s="4"/>
    </row>
    <row r="457" spans="5:15" s="3" customFormat="1">
      <c r="E457" s="37"/>
      <c r="O457" s="4"/>
    </row>
    <row r="458" spans="5:15" s="3" customFormat="1">
      <c r="E458" s="37"/>
      <c r="O458" s="4"/>
    </row>
    <row r="459" spans="5:15" s="3" customFormat="1">
      <c r="E459" s="37"/>
      <c r="O459" s="4"/>
    </row>
    <row r="460" spans="5:15" s="3" customFormat="1">
      <c r="E460" s="37"/>
      <c r="O460" s="4"/>
    </row>
    <row r="461" spans="5:15" s="3" customFormat="1">
      <c r="E461" s="37"/>
      <c r="O461" s="4"/>
    </row>
    <row r="462" spans="5:15" s="3" customFormat="1">
      <c r="E462" s="37"/>
      <c r="O462" s="4"/>
    </row>
    <row r="463" spans="5:15" s="3" customFormat="1">
      <c r="E463" s="37"/>
      <c r="O463" s="4"/>
    </row>
    <row r="464" spans="5:15" s="3" customFormat="1">
      <c r="E464" s="37"/>
      <c r="O464" s="4"/>
    </row>
    <row r="465" spans="5:15" s="3" customFormat="1">
      <c r="E465" s="37"/>
      <c r="O465" s="4"/>
    </row>
    <row r="466" spans="5:15" s="3" customFormat="1">
      <c r="E466" s="37"/>
      <c r="O466" s="4"/>
    </row>
    <row r="467" spans="5:15" s="3" customFormat="1">
      <c r="E467" s="37"/>
      <c r="O467" s="4"/>
    </row>
    <row r="468" spans="5:15" s="3" customFormat="1">
      <c r="E468" s="37"/>
      <c r="O468" s="4"/>
    </row>
    <row r="469" spans="5:15" s="3" customFormat="1">
      <c r="E469" s="37"/>
      <c r="O469" s="4"/>
    </row>
    <row r="470" spans="5:15" s="3" customFormat="1">
      <c r="E470" s="37"/>
      <c r="O470" s="4"/>
    </row>
    <row r="471" spans="5:15" s="3" customFormat="1">
      <c r="E471" s="37"/>
      <c r="O471" s="4"/>
    </row>
    <row r="472" spans="5:15" s="3" customFormat="1">
      <c r="E472" s="37"/>
      <c r="O472" s="4"/>
    </row>
    <row r="473" spans="5:15" s="3" customFormat="1">
      <c r="E473" s="37"/>
      <c r="O473" s="4"/>
    </row>
    <row r="474" spans="5:15" s="3" customFormat="1">
      <c r="E474" s="37"/>
      <c r="O474" s="4"/>
    </row>
    <row r="475" spans="5:15" s="3" customFormat="1">
      <c r="E475" s="37"/>
      <c r="O475" s="4"/>
    </row>
    <row r="476" spans="5:15" s="3" customFormat="1">
      <c r="E476" s="37"/>
      <c r="O476" s="4"/>
    </row>
    <row r="477" spans="5:15" s="3" customFormat="1">
      <c r="E477" s="37"/>
      <c r="O477" s="4"/>
    </row>
    <row r="478" spans="5:15" s="3" customFormat="1">
      <c r="E478" s="37"/>
      <c r="O478" s="4"/>
    </row>
    <row r="479" spans="5:15" s="3" customFormat="1">
      <c r="E479" s="37"/>
      <c r="O479" s="4"/>
    </row>
    <row r="480" spans="5:15" s="3" customFormat="1">
      <c r="E480" s="37"/>
      <c r="O480" s="4"/>
    </row>
    <row r="481" spans="5:15" s="3" customFormat="1">
      <c r="E481" s="37"/>
      <c r="O481" s="4"/>
    </row>
    <row r="482" spans="5:15" s="3" customFormat="1">
      <c r="E482" s="37"/>
      <c r="O482" s="4"/>
    </row>
    <row r="483" spans="5:15" s="3" customFormat="1">
      <c r="E483" s="37"/>
      <c r="O483" s="4"/>
    </row>
    <row r="484" spans="5:15" s="3" customFormat="1">
      <c r="E484" s="37"/>
      <c r="O484" s="4"/>
    </row>
    <row r="485" spans="5:15" s="3" customFormat="1">
      <c r="E485" s="37"/>
      <c r="O485" s="4"/>
    </row>
    <row r="486" spans="5:15" s="3" customFormat="1">
      <c r="E486" s="37"/>
      <c r="O486" s="4"/>
    </row>
    <row r="487" spans="5:15" s="3" customFormat="1">
      <c r="E487" s="37"/>
      <c r="O487" s="4"/>
    </row>
    <row r="488" spans="5:15" s="3" customFormat="1">
      <c r="E488" s="37"/>
      <c r="O488" s="4"/>
    </row>
    <row r="489" spans="5:15" s="3" customFormat="1">
      <c r="E489" s="37"/>
      <c r="O489" s="4"/>
    </row>
    <row r="490" spans="5:15" s="3" customFormat="1">
      <c r="E490" s="37"/>
      <c r="O490" s="4"/>
    </row>
    <row r="491" spans="5:15" s="3" customFormat="1">
      <c r="E491" s="37"/>
      <c r="O491" s="4"/>
    </row>
    <row r="492" spans="5:15" s="3" customFormat="1">
      <c r="E492" s="37"/>
      <c r="O492" s="4"/>
    </row>
    <row r="493" spans="5:15" s="3" customFormat="1">
      <c r="E493" s="37"/>
      <c r="O493" s="4"/>
    </row>
    <row r="494" spans="5:15" s="3" customFormat="1">
      <c r="E494" s="37"/>
      <c r="O494" s="4"/>
    </row>
    <row r="495" spans="5:15" s="3" customFormat="1">
      <c r="E495" s="37"/>
      <c r="O495" s="4"/>
    </row>
    <row r="496" spans="5:15" s="3" customFormat="1">
      <c r="E496" s="37"/>
      <c r="O496" s="4"/>
    </row>
    <row r="497" spans="5:15" s="3" customFormat="1">
      <c r="E497" s="37"/>
      <c r="O497" s="4"/>
    </row>
    <row r="498" spans="5:15" s="3" customFormat="1">
      <c r="E498" s="37"/>
      <c r="O498" s="4"/>
    </row>
    <row r="499" spans="5:15" s="3" customFormat="1">
      <c r="E499" s="37"/>
      <c r="O499" s="4"/>
    </row>
    <row r="500" spans="5:15" s="3" customFormat="1">
      <c r="E500" s="37"/>
      <c r="O500" s="4"/>
    </row>
    <row r="501" spans="5:15" s="3" customFormat="1">
      <c r="E501" s="37"/>
      <c r="O501" s="4"/>
    </row>
    <row r="502" spans="5:15" s="3" customFormat="1">
      <c r="E502" s="37"/>
      <c r="O502" s="4"/>
    </row>
    <row r="503" spans="5:15" s="3" customFormat="1">
      <c r="E503" s="37"/>
      <c r="O503" s="4"/>
    </row>
    <row r="504" spans="5:15" s="3" customFormat="1">
      <c r="E504" s="37"/>
      <c r="O504" s="4"/>
    </row>
    <row r="505" spans="5:15" s="3" customFormat="1">
      <c r="E505" s="37"/>
      <c r="O505" s="4"/>
    </row>
    <row r="506" spans="5:15" s="3" customFormat="1">
      <c r="E506" s="37"/>
      <c r="O506" s="4"/>
    </row>
    <row r="507" spans="5:15" s="3" customFormat="1">
      <c r="E507" s="37"/>
      <c r="O507" s="4"/>
    </row>
    <row r="508" spans="5:15" s="3" customFormat="1">
      <c r="E508" s="37"/>
      <c r="O508" s="4"/>
    </row>
    <row r="509" spans="5:15" s="3" customFormat="1">
      <c r="E509" s="37"/>
      <c r="O509" s="4"/>
    </row>
    <row r="510" spans="5:15" s="3" customFormat="1">
      <c r="E510" s="37"/>
      <c r="O510" s="4"/>
    </row>
    <row r="511" spans="5:15" s="3" customFormat="1">
      <c r="E511" s="37"/>
      <c r="O511" s="4"/>
    </row>
    <row r="512" spans="5:15" s="3" customFormat="1">
      <c r="E512" s="37"/>
      <c r="O512" s="4"/>
    </row>
    <row r="513" spans="5:15" s="3" customFormat="1">
      <c r="E513" s="37"/>
      <c r="O513" s="4"/>
    </row>
    <row r="514" spans="5:15" s="3" customFormat="1">
      <c r="E514" s="37"/>
      <c r="O514" s="4"/>
    </row>
    <row r="515" spans="5:15" s="3" customFormat="1">
      <c r="E515" s="37"/>
      <c r="O515" s="4"/>
    </row>
    <row r="516" spans="5:15" s="3" customFormat="1">
      <c r="E516" s="37"/>
      <c r="O516" s="4"/>
    </row>
    <row r="517" spans="5:15" s="3" customFormat="1">
      <c r="E517" s="37"/>
      <c r="O517" s="4"/>
    </row>
    <row r="518" spans="5:15" s="3" customFormat="1">
      <c r="E518" s="37"/>
      <c r="O518" s="4"/>
    </row>
    <row r="519" spans="5:15" s="3" customFormat="1">
      <c r="E519" s="37"/>
      <c r="O519" s="4"/>
    </row>
    <row r="520" spans="5:15" s="3" customFormat="1">
      <c r="E520" s="37"/>
      <c r="O520" s="4"/>
    </row>
    <row r="521" spans="5:15" s="3" customFormat="1">
      <c r="E521" s="37"/>
      <c r="O521" s="4"/>
    </row>
    <row r="522" spans="5:15" s="3" customFormat="1">
      <c r="E522" s="37"/>
      <c r="O522" s="4"/>
    </row>
    <row r="523" spans="5:15" s="3" customFormat="1">
      <c r="E523" s="37"/>
      <c r="O523" s="4"/>
    </row>
    <row r="524" spans="5:15" s="3" customFormat="1">
      <c r="E524" s="37"/>
      <c r="O524" s="4"/>
    </row>
    <row r="525" spans="5:15" s="3" customFormat="1">
      <c r="E525" s="37"/>
      <c r="O525" s="4"/>
    </row>
    <row r="526" spans="5:15" s="3" customFormat="1">
      <c r="E526" s="37"/>
      <c r="O526" s="4"/>
    </row>
    <row r="527" spans="5:15" s="3" customFormat="1">
      <c r="E527" s="37"/>
      <c r="O527" s="4"/>
    </row>
    <row r="528" spans="5:15" s="3" customFormat="1">
      <c r="E528" s="37"/>
      <c r="O528" s="4"/>
    </row>
    <row r="529" spans="5:15" s="3" customFormat="1">
      <c r="E529" s="37"/>
      <c r="O529" s="4"/>
    </row>
    <row r="530" spans="5:15" s="3" customFormat="1">
      <c r="E530" s="37"/>
      <c r="O530" s="4"/>
    </row>
    <row r="531" spans="5:15" s="3" customFormat="1">
      <c r="E531" s="37"/>
      <c r="O531" s="4"/>
    </row>
    <row r="532" spans="5:15" s="3" customFormat="1">
      <c r="E532" s="37"/>
      <c r="O532" s="4"/>
    </row>
    <row r="533" spans="5:15" s="3" customFormat="1">
      <c r="E533" s="37"/>
      <c r="O533" s="4"/>
    </row>
    <row r="534" spans="5:15" s="3" customFormat="1">
      <c r="E534" s="37"/>
      <c r="O534" s="4"/>
    </row>
    <row r="535" spans="5:15" s="3" customFormat="1">
      <c r="E535" s="37"/>
      <c r="O535" s="4"/>
    </row>
    <row r="536" spans="5:15" s="3" customFormat="1">
      <c r="E536" s="37"/>
      <c r="O536" s="4"/>
    </row>
    <row r="537" spans="5:15" s="3" customFormat="1">
      <c r="E537" s="37"/>
      <c r="O537" s="4"/>
    </row>
    <row r="538" spans="5:15" s="3" customFormat="1">
      <c r="E538" s="37"/>
      <c r="O538" s="4"/>
    </row>
    <row r="539" spans="5:15" s="3" customFormat="1">
      <c r="E539" s="37"/>
      <c r="O539" s="4"/>
    </row>
    <row r="540" spans="5:15" s="3" customFormat="1">
      <c r="E540" s="37"/>
      <c r="O540" s="4"/>
    </row>
    <row r="541" spans="5:15" s="3" customFormat="1">
      <c r="E541" s="37"/>
      <c r="O541" s="4"/>
    </row>
    <row r="542" spans="5:15" s="3" customFormat="1">
      <c r="E542" s="37"/>
      <c r="O542" s="4"/>
    </row>
    <row r="543" spans="5:15" s="3" customFormat="1">
      <c r="E543" s="37"/>
      <c r="O543" s="4"/>
    </row>
    <row r="544" spans="5:15" s="3" customFormat="1">
      <c r="E544" s="37"/>
      <c r="O544" s="4"/>
    </row>
    <row r="545" spans="5:15" s="3" customFormat="1">
      <c r="E545" s="37"/>
      <c r="O545" s="4"/>
    </row>
    <row r="546" spans="5:15" s="3" customFormat="1">
      <c r="E546" s="37"/>
      <c r="O546" s="4"/>
    </row>
    <row r="547" spans="5:15" s="3" customFormat="1">
      <c r="E547" s="37"/>
      <c r="O547" s="4"/>
    </row>
    <row r="548" spans="5:15" s="3" customFormat="1">
      <c r="E548" s="37"/>
      <c r="O548" s="4"/>
    </row>
    <row r="549" spans="5:15" s="3" customFormat="1">
      <c r="E549" s="37"/>
      <c r="O549" s="4"/>
    </row>
    <row r="550" spans="5:15" s="3" customFormat="1">
      <c r="E550" s="37"/>
      <c r="O550" s="4"/>
    </row>
    <row r="551" spans="5:15" s="3" customFormat="1">
      <c r="E551" s="37"/>
      <c r="O551" s="4"/>
    </row>
    <row r="552" spans="5:15" s="3" customFormat="1">
      <c r="E552" s="37"/>
      <c r="O552" s="4"/>
    </row>
    <row r="553" spans="5:15" s="3" customFormat="1">
      <c r="E553" s="37"/>
      <c r="O553" s="4"/>
    </row>
    <row r="554" spans="5:15" s="3" customFormat="1">
      <c r="E554" s="37"/>
      <c r="O554" s="4"/>
    </row>
    <row r="555" spans="5:15" s="3" customFormat="1">
      <c r="E555" s="37"/>
      <c r="O555" s="4"/>
    </row>
    <row r="556" spans="5:15" s="3" customFormat="1">
      <c r="E556" s="37"/>
      <c r="O556" s="4"/>
    </row>
    <row r="557" spans="5:15" s="3" customFormat="1">
      <c r="E557" s="37"/>
      <c r="O557" s="4"/>
    </row>
    <row r="558" spans="5:15" s="3" customFormat="1">
      <c r="E558" s="37"/>
      <c r="O558" s="4"/>
    </row>
    <row r="559" spans="5:15" s="3" customFormat="1">
      <c r="E559" s="37"/>
      <c r="O559" s="4"/>
    </row>
    <row r="560" spans="5:15" s="3" customFormat="1">
      <c r="E560" s="37"/>
      <c r="O560" s="4"/>
    </row>
    <row r="561" spans="5:15" s="3" customFormat="1">
      <c r="E561" s="37"/>
      <c r="O561" s="4"/>
    </row>
    <row r="562" spans="5:15" s="3" customFormat="1">
      <c r="E562" s="37"/>
      <c r="O562" s="4"/>
    </row>
    <row r="563" spans="5:15" s="3" customFormat="1">
      <c r="E563" s="37"/>
      <c r="O563" s="4"/>
    </row>
    <row r="564" spans="5:15" s="3" customFormat="1">
      <c r="E564" s="37"/>
      <c r="O564" s="4"/>
    </row>
    <row r="565" spans="5:15" s="3" customFormat="1">
      <c r="E565" s="37"/>
      <c r="O565" s="4"/>
    </row>
    <row r="566" spans="5:15" s="3" customFormat="1">
      <c r="E566" s="37"/>
      <c r="O566" s="4"/>
    </row>
    <row r="567" spans="5:15" s="3" customFormat="1">
      <c r="E567" s="37"/>
      <c r="O567" s="4"/>
    </row>
    <row r="568" spans="5:15" s="3" customFormat="1">
      <c r="E568" s="37"/>
      <c r="O568" s="4"/>
    </row>
    <row r="569" spans="5:15" s="3" customFormat="1">
      <c r="E569" s="37"/>
      <c r="O569" s="4"/>
    </row>
    <row r="570" spans="5:15" s="3" customFormat="1">
      <c r="E570" s="37"/>
      <c r="O570" s="4"/>
    </row>
    <row r="571" spans="5:15" s="3" customFormat="1">
      <c r="E571" s="37"/>
      <c r="O571" s="4"/>
    </row>
    <row r="572" spans="5:15" s="3" customFormat="1">
      <c r="E572" s="37"/>
      <c r="O572" s="4"/>
    </row>
    <row r="573" spans="5:15" s="3" customFormat="1">
      <c r="E573" s="37"/>
      <c r="O573" s="4"/>
    </row>
    <row r="574" spans="5:15" s="3" customFormat="1">
      <c r="E574" s="37"/>
      <c r="O574" s="4"/>
    </row>
    <row r="575" spans="5:15" s="3" customFormat="1">
      <c r="E575" s="37"/>
      <c r="O575" s="4"/>
    </row>
    <row r="576" spans="5:15" s="3" customFormat="1">
      <c r="E576" s="37"/>
      <c r="O576" s="4"/>
    </row>
    <row r="577" spans="5:15" s="3" customFormat="1">
      <c r="E577" s="37"/>
      <c r="O577" s="4"/>
    </row>
    <row r="578" spans="5:15" s="3" customFormat="1">
      <c r="E578" s="37"/>
      <c r="O578" s="4"/>
    </row>
    <row r="579" spans="5:15" s="3" customFormat="1">
      <c r="E579" s="37"/>
      <c r="O579" s="4"/>
    </row>
    <row r="580" spans="5:15" s="3" customFormat="1">
      <c r="E580" s="37"/>
      <c r="O580" s="4"/>
    </row>
    <row r="581" spans="5:15" s="3" customFormat="1">
      <c r="E581" s="37"/>
      <c r="O581" s="4"/>
    </row>
    <row r="582" spans="5:15" s="3" customFormat="1">
      <c r="E582" s="37"/>
      <c r="O582" s="4"/>
    </row>
    <row r="583" spans="5:15" s="3" customFormat="1">
      <c r="E583" s="37"/>
      <c r="O583" s="4"/>
    </row>
    <row r="584" spans="5:15" s="3" customFormat="1">
      <c r="E584" s="37"/>
      <c r="O584" s="4"/>
    </row>
    <row r="585" spans="5:15" s="3" customFormat="1">
      <c r="E585" s="37"/>
      <c r="O585" s="4"/>
    </row>
    <row r="586" spans="5:15" s="3" customFormat="1">
      <c r="E586" s="37"/>
      <c r="O586" s="4"/>
    </row>
    <row r="587" spans="5:15" s="3" customFormat="1">
      <c r="E587" s="37"/>
      <c r="O587" s="4"/>
    </row>
    <row r="588" spans="5:15" s="3" customFormat="1">
      <c r="E588" s="37"/>
      <c r="O588" s="4"/>
    </row>
    <row r="589" spans="5:15" s="3" customFormat="1">
      <c r="E589" s="37"/>
      <c r="O589" s="4"/>
    </row>
    <row r="590" spans="5:15" s="3" customFormat="1">
      <c r="E590" s="37"/>
      <c r="O590" s="4"/>
    </row>
    <row r="591" spans="5:15" s="3" customFormat="1">
      <c r="E591" s="37"/>
      <c r="O591" s="4"/>
    </row>
    <row r="592" spans="5:15" s="3" customFormat="1">
      <c r="E592" s="37"/>
      <c r="O592" s="4"/>
    </row>
    <row r="593" spans="5:15" s="3" customFormat="1">
      <c r="E593" s="37"/>
      <c r="O593" s="4"/>
    </row>
    <row r="594" spans="5:15" s="3" customFormat="1">
      <c r="E594" s="37"/>
      <c r="O594" s="4"/>
    </row>
    <row r="595" spans="5:15" s="3" customFormat="1">
      <c r="E595" s="37"/>
      <c r="O595" s="4"/>
    </row>
    <row r="596" spans="5:15" s="3" customFormat="1">
      <c r="E596" s="37"/>
      <c r="O596" s="4"/>
    </row>
    <row r="597" spans="5:15" s="3" customFormat="1">
      <c r="E597" s="37"/>
      <c r="O597" s="4"/>
    </row>
    <row r="598" spans="5:15" s="3" customFormat="1">
      <c r="E598" s="37"/>
      <c r="O598" s="4"/>
    </row>
    <row r="599" spans="5:15" s="3" customFormat="1">
      <c r="E599" s="37"/>
      <c r="O599" s="4"/>
    </row>
    <row r="600" spans="5:15" s="3" customFormat="1">
      <c r="E600" s="37"/>
      <c r="O600" s="4"/>
    </row>
    <row r="601" spans="5:15" s="3" customFormat="1">
      <c r="E601" s="37"/>
      <c r="O601" s="4"/>
    </row>
    <row r="602" spans="5:15" s="3" customFormat="1">
      <c r="E602" s="37"/>
      <c r="O602" s="4"/>
    </row>
    <row r="603" spans="5:15" s="3" customFormat="1">
      <c r="E603" s="37"/>
      <c r="O603" s="4"/>
    </row>
    <row r="604" spans="5:15" s="3" customFormat="1">
      <c r="E604" s="37"/>
      <c r="O604" s="4"/>
    </row>
    <row r="605" spans="5:15" s="3" customFormat="1">
      <c r="E605" s="37"/>
      <c r="O605" s="4"/>
    </row>
    <row r="606" spans="5:15" s="3" customFormat="1">
      <c r="E606" s="37"/>
      <c r="O606" s="4"/>
    </row>
    <row r="607" spans="5:15" s="3" customFormat="1">
      <c r="E607" s="37"/>
      <c r="O607" s="4"/>
    </row>
    <row r="608" spans="5:15" s="3" customFormat="1">
      <c r="E608" s="37"/>
      <c r="O608" s="4"/>
    </row>
    <row r="609" spans="5:15" s="3" customFormat="1">
      <c r="E609" s="37"/>
      <c r="O609" s="4"/>
    </row>
    <row r="610" spans="5:15" s="3" customFormat="1">
      <c r="E610" s="37"/>
      <c r="O610" s="4"/>
    </row>
    <row r="611" spans="5:15" s="3" customFormat="1">
      <c r="E611" s="37"/>
      <c r="O611" s="4"/>
    </row>
    <row r="612" spans="5:15" s="3" customFormat="1">
      <c r="E612" s="37"/>
      <c r="O612" s="4"/>
    </row>
    <row r="613" spans="5:15" s="3" customFormat="1">
      <c r="E613" s="37"/>
      <c r="O613" s="4"/>
    </row>
    <row r="614" spans="5:15" s="3" customFormat="1">
      <c r="E614" s="37"/>
      <c r="O614" s="4"/>
    </row>
    <row r="615" spans="5:15" s="3" customFormat="1">
      <c r="E615" s="37"/>
      <c r="O615" s="4"/>
    </row>
    <row r="616" spans="5:15" s="3" customFormat="1">
      <c r="E616" s="37"/>
      <c r="O616" s="4"/>
    </row>
    <row r="617" spans="5:15" s="3" customFormat="1">
      <c r="E617" s="37"/>
      <c r="O617" s="4"/>
    </row>
    <row r="618" spans="5:15" s="3" customFormat="1">
      <c r="E618" s="37"/>
      <c r="O618" s="4"/>
    </row>
    <row r="619" spans="5:15" s="3" customFormat="1">
      <c r="E619" s="37"/>
      <c r="O619" s="4"/>
    </row>
    <row r="620" spans="5:15" s="3" customFormat="1">
      <c r="E620" s="37"/>
      <c r="O620" s="4"/>
    </row>
    <row r="621" spans="5:15" s="3" customFormat="1">
      <c r="E621" s="37"/>
      <c r="O621" s="4"/>
    </row>
    <row r="622" spans="5:15" s="3" customFormat="1">
      <c r="E622" s="37"/>
      <c r="O622" s="4"/>
    </row>
    <row r="623" spans="5:15" s="3" customFormat="1">
      <c r="E623" s="37"/>
      <c r="O623" s="4"/>
    </row>
    <row r="624" spans="5:15" s="3" customFormat="1">
      <c r="E624" s="37"/>
      <c r="O624" s="4"/>
    </row>
    <row r="625" spans="5:15" s="3" customFormat="1">
      <c r="E625" s="37"/>
      <c r="O625" s="4"/>
    </row>
    <row r="626" spans="5:15" s="3" customFormat="1">
      <c r="E626" s="37"/>
      <c r="O626" s="4"/>
    </row>
    <row r="627" spans="5:15" s="3" customFormat="1">
      <c r="E627" s="37"/>
      <c r="O627" s="4"/>
    </row>
    <row r="628" spans="5:15" s="3" customFormat="1">
      <c r="E628" s="37"/>
      <c r="O628" s="4"/>
    </row>
    <row r="629" spans="5:15" s="3" customFormat="1">
      <c r="E629" s="37"/>
      <c r="O629" s="4"/>
    </row>
    <row r="630" spans="5:15" s="3" customFormat="1">
      <c r="E630" s="37"/>
      <c r="O630" s="4"/>
    </row>
    <row r="631" spans="5:15" s="3" customFormat="1">
      <c r="E631" s="37"/>
      <c r="O631" s="4"/>
    </row>
    <row r="632" spans="5:15" s="3" customFormat="1">
      <c r="E632" s="37"/>
      <c r="O632" s="4"/>
    </row>
    <row r="633" spans="5:15" s="3" customFormat="1">
      <c r="E633" s="37"/>
      <c r="O633" s="4"/>
    </row>
    <row r="634" spans="5:15" s="3" customFormat="1">
      <c r="E634" s="37"/>
      <c r="O634" s="4"/>
    </row>
    <row r="635" spans="5:15" s="3" customFormat="1">
      <c r="E635" s="37"/>
      <c r="O635" s="4"/>
    </row>
    <row r="636" spans="5:15" s="3" customFormat="1">
      <c r="E636" s="37"/>
      <c r="O636" s="4"/>
    </row>
    <row r="637" spans="5:15" s="3" customFormat="1">
      <c r="E637" s="37"/>
      <c r="O637" s="4"/>
    </row>
    <row r="638" spans="5:15" s="3" customFormat="1">
      <c r="E638" s="37"/>
      <c r="O638" s="4"/>
    </row>
    <row r="639" spans="5:15" s="3" customFormat="1">
      <c r="E639" s="37"/>
      <c r="O639" s="4"/>
    </row>
    <row r="640" spans="5:15" s="3" customFormat="1">
      <c r="E640" s="37"/>
      <c r="O640" s="4"/>
    </row>
    <row r="641" spans="5:15" s="3" customFormat="1">
      <c r="E641" s="37"/>
      <c r="O641" s="4"/>
    </row>
    <row r="642" spans="5:15" s="3" customFormat="1">
      <c r="E642" s="37"/>
      <c r="O642" s="4"/>
    </row>
    <row r="643" spans="5:15" s="3" customFormat="1">
      <c r="E643" s="37"/>
      <c r="O643" s="4"/>
    </row>
    <row r="644" spans="5:15" s="3" customFormat="1">
      <c r="E644" s="37"/>
      <c r="O644" s="4"/>
    </row>
    <row r="645" spans="5:15" s="3" customFormat="1">
      <c r="E645" s="37"/>
      <c r="O645" s="4"/>
    </row>
    <row r="646" spans="5:15" s="3" customFormat="1">
      <c r="E646" s="37"/>
      <c r="O646" s="4"/>
    </row>
    <row r="647" spans="5:15" s="3" customFormat="1">
      <c r="E647" s="37"/>
      <c r="O647" s="4"/>
    </row>
    <row r="648" spans="5:15" s="3" customFormat="1">
      <c r="E648" s="37"/>
      <c r="O648" s="4"/>
    </row>
    <row r="649" spans="5:15" s="3" customFormat="1">
      <c r="E649" s="37"/>
      <c r="O649" s="4"/>
    </row>
    <row r="650" spans="5:15" s="3" customFormat="1">
      <c r="E650" s="37"/>
      <c r="O650" s="4"/>
    </row>
    <row r="651" spans="5:15" s="3" customFormat="1">
      <c r="E651" s="37"/>
      <c r="O651" s="4"/>
    </row>
    <row r="652" spans="5:15" s="3" customFormat="1">
      <c r="E652" s="37"/>
      <c r="O652" s="4"/>
    </row>
    <row r="653" spans="5:15" s="3" customFormat="1">
      <c r="E653" s="37"/>
      <c r="O653" s="4"/>
    </row>
    <row r="654" spans="5:15" s="3" customFormat="1">
      <c r="E654" s="37"/>
      <c r="O654" s="4"/>
    </row>
    <row r="655" spans="5:15" s="3" customFormat="1">
      <c r="E655" s="37"/>
      <c r="O655" s="4"/>
    </row>
    <row r="656" spans="5:15" s="3" customFormat="1">
      <c r="E656" s="37"/>
      <c r="O656" s="4"/>
    </row>
    <row r="657" spans="5:15" s="3" customFormat="1">
      <c r="E657" s="37"/>
      <c r="O657" s="4"/>
    </row>
    <row r="658" spans="5:15" s="3" customFormat="1">
      <c r="E658" s="37"/>
      <c r="O658" s="4"/>
    </row>
    <row r="659" spans="5:15" s="3" customFormat="1">
      <c r="E659" s="37"/>
      <c r="O659" s="4"/>
    </row>
    <row r="660" spans="5:15" s="3" customFormat="1">
      <c r="E660" s="37"/>
      <c r="O660" s="4"/>
    </row>
    <row r="661" spans="5:15" s="3" customFormat="1">
      <c r="E661" s="37"/>
      <c r="O661" s="4"/>
    </row>
    <row r="662" spans="5:15" s="3" customFormat="1">
      <c r="E662" s="37"/>
      <c r="O662" s="4"/>
    </row>
    <row r="663" spans="5:15" s="3" customFormat="1">
      <c r="E663" s="37"/>
      <c r="O663" s="4"/>
    </row>
    <row r="664" spans="5:15" s="3" customFormat="1">
      <c r="E664" s="37"/>
      <c r="O664" s="4"/>
    </row>
    <row r="665" spans="5:15" s="3" customFormat="1">
      <c r="E665" s="37"/>
      <c r="O665" s="4"/>
    </row>
    <row r="666" spans="5:15" s="3" customFormat="1">
      <c r="E666" s="37"/>
      <c r="O666" s="4"/>
    </row>
    <row r="667" spans="5:15" s="3" customFormat="1">
      <c r="E667" s="37"/>
      <c r="O667" s="4"/>
    </row>
    <row r="668" spans="5:15" s="3" customFormat="1">
      <c r="E668" s="37"/>
      <c r="O668" s="4"/>
    </row>
    <row r="669" spans="5:15" s="3" customFormat="1">
      <c r="E669" s="37"/>
      <c r="O669" s="4"/>
    </row>
    <row r="670" spans="5:15" s="3" customFormat="1">
      <c r="E670" s="37"/>
      <c r="O670" s="4"/>
    </row>
    <row r="671" spans="5:15" s="3" customFormat="1">
      <c r="E671" s="37"/>
      <c r="O671" s="4"/>
    </row>
    <row r="672" spans="5:15" s="3" customFormat="1">
      <c r="E672" s="37"/>
      <c r="O672" s="4"/>
    </row>
    <row r="673" spans="5:15" s="3" customFormat="1">
      <c r="E673" s="37"/>
      <c r="O673" s="4"/>
    </row>
    <row r="674" spans="5:15" s="3" customFormat="1">
      <c r="E674" s="37"/>
      <c r="O674" s="4"/>
    </row>
    <row r="675" spans="5:15" s="3" customFormat="1">
      <c r="E675" s="37"/>
      <c r="O675" s="4"/>
    </row>
    <row r="676" spans="5:15" s="3" customFormat="1">
      <c r="E676" s="37"/>
      <c r="O676" s="4"/>
    </row>
    <row r="677" spans="5:15" s="3" customFormat="1">
      <c r="E677" s="37"/>
      <c r="O677" s="4"/>
    </row>
    <row r="678" spans="5:15" s="3" customFormat="1">
      <c r="E678" s="37"/>
      <c r="O678" s="4"/>
    </row>
    <row r="679" spans="5:15" s="3" customFormat="1">
      <c r="E679" s="37"/>
      <c r="O679" s="4"/>
    </row>
    <row r="680" spans="5:15" s="3" customFormat="1">
      <c r="E680" s="37"/>
      <c r="O680" s="4"/>
    </row>
    <row r="681" spans="5:15" s="3" customFormat="1">
      <c r="E681" s="37"/>
      <c r="O681" s="4"/>
    </row>
    <row r="682" spans="5:15" s="3" customFormat="1">
      <c r="E682" s="37"/>
      <c r="O682" s="4"/>
    </row>
    <row r="683" spans="5:15" s="3" customFormat="1">
      <c r="E683" s="37"/>
      <c r="O683" s="4"/>
    </row>
    <row r="684" spans="5:15" s="3" customFormat="1">
      <c r="E684" s="37"/>
      <c r="O684" s="4"/>
    </row>
    <row r="685" spans="5:15" s="3" customFormat="1">
      <c r="E685" s="37"/>
      <c r="O685" s="4"/>
    </row>
    <row r="686" spans="5:15" s="3" customFormat="1">
      <c r="E686" s="37"/>
      <c r="O686" s="4"/>
    </row>
    <row r="687" spans="5:15" s="3" customFormat="1">
      <c r="E687" s="37"/>
      <c r="O687" s="4"/>
    </row>
    <row r="688" spans="5:15" s="3" customFormat="1">
      <c r="E688" s="37"/>
      <c r="O688" s="4"/>
    </row>
    <row r="689" spans="5:15" s="3" customFormat="1">
      <c r="E689" s="37"/>
      <c r="O689" s="4"/>
    </row>
    <row r="690" spans="5:15" s="3" customFormat="1">
      <c r="E690" s="37"/>
      <c r="O690" s="4"/>
    </row>
    <row r="691" spans="5:15" s="3" customFormat="1">
      <c r="E691" s="37"/>
      <c r="O691" s="4"/>
    </row>
    <row r="692" spans="5:15" s="3" customFormat="1">
      <c r="E692" s="37"/>
      <c r="O692" s="4"/>
    </row>
    <row r="693" spans="5:15" s="3" customFormat="1">
      <c r="E693" s="37"/>
      <c r="O693" s="4"/>
    </row>
    <row r="694" spans="5:15" s="3" customFormat="1">
      <c r="E694" s="37"/>
      <c r="O694" s="4"/>
    </row>
    <row r="695" spans="5:15" s="3" customFormat="1">
      <c r="E695" s="37"/>
      <c r="O695" s="4"/>
    </row>
    <row r="696" spans="5:15" s="3" customFormat="1">
      <c r="E696" s="37"/>
      <c r="O696" s="4"/>
    </row>
    <row r="697" spans="5:15" s="3" customFormat="1">
      <c r="E697" s="37"/>
      <c r="O697" s="4"/>
    </row>
    <row r="698" spans="5:15" s="3" customFormat="1">
      <c r="E698" s="37"/>
      <c r="O698" s="4"/>
    </row>
    <row r="699" spans="5:15" s="3" customFormat="1">
      <c r="E699" s="37"/>
      <c r="O699" s="4"/>
    </row>
    <row r="700" spans="5:15" s="3" customFormat="1">
      <c r="E700" s="37"/>
      <c r="O700" s="4"/>
    </row>
    <row r="701" spans="5:15" s="3" customFormat="1">
      <c r="E701" s="37"/>
      <c r="O701" s="4"/>
    </row>
    <row r="702" spans="5:15" s="3" customFormat="1">
      <c r="E702" s="37"/>
      <c r="O702" s="4"/>
    </row>
    <row r="703" spans="5:15" s="3" customFormat="1">
      <c r="E703" s="37"/>
      <c r="O703" s="4"/>
    </row>
    <row r="704" spans="5:15" s="3" customFormat="1">
      <c r="E704" s="37"/>
      <c r="O704" s="4"/>
    </row>
    <row r="705" spans="5:15" s="3" customFormat="1">
      <c r="E705" s="37"/>
      <c r="O705" s="4"/>
    </row>
    <row r="706" spans="5:15" s="3" customFormat="1">
      <c r="E706" s="37"/>
      <c r="O706" s="4"/>
    </row>
    <row r="707" spans="5:15" s="3" customFormat="1">
      <c r="E707" s="37"/>
      <c r="O707" s="4"/>
    </row>
    <row r="708" spans="5:15" s="3" customFormat="1">
      <c r="E708" s="37"/>
      <c r="O708" s="4"/>
    </row>
    <row r="709" spans="5:15" s="3" customFormat="1">
      <c r="E709" s="37"/>
      <c r="O709" s="4"/>
    </row>
    <row r="710" spans="5:15" s="3" customFormat="1">
      <c r="E710" s="37"/>
      <c r="O710" s="4"/>
    </row>
    <row r="711" spans="5:15" s="3" customFormat="1">
      <c r="E711" s="37"/>
      <c r="O711" s="4"/>
    </row>
    <row r="712" spans="5:15" s="3" customFormat="1">
      <c r="E712" s="37"/>
      <c r="O712" s="4"/>
    </row>
    <row r="713" spans="5:15" s="3" customFormat="1">
      <c r="E713" s="37"/>
      <c r="O713" s="4"/>
    </row>
    <row r="714" spans="5:15" s="3" customFormat="1">
      <c r="E714" s="37"/>
      <c r="O714" s="4"/>
    </row>
    <row r="715" spans="5:15" s="3" customFormat="1">
      <c r="E715" s="37"/>
      <c r="O715" s="4"/>
    </row>
    <row r="716" spans="5:15" s="3" customFormat="1">
      <c r="E716" s="37"/>
      <c r="O716" s="4"/>
    </row>
    <row r="717" spans="5:15" s="3" customFormat="1">
      <c r="E717" s="37"/>
      <c r="O717" s="4"/>
    </row>
    <row r="718" spans="5:15" s="3" customFormat="1">
      <c r="E718" s="37"/>
      <c r="O718" s="4"/>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2:S43"/>
  <sheetViews>
    <sheetView topLeftCell="B11" workbookViewId="0">
      <selection activeCell="G13" sqref="G13"/>
    </sheetView>
  </sheetViews>
  <sheetFormatPr baseColWidth="10" defaultColWidth="11.42578125" defaultRowHeight="1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2" spans="2:19" ht="15.75" thickBot="1"/>
    <row r="3" spans="2:19">
      <c r="B3" s="96"/>
      <c r="C3" s="97"/>
      <c r="D3" s="97"/>
      <c r="E3" s="97"/>
      <c r="F3" s="97"/>
      <c r="G3" s="97"/>
      <c r="H3" s="97"/>
      <c r="I3" s="98"/>
    </row>
    <row r="4" spans="2:19">
      <c r="B4" s="580" t="s">
        <v>459</v>
      </c>
      <c r="C4" s="581"/>
      <c r="D4" s="581"/>
      <c r="E4" s="582" t="s">
        <v>460</v>
      </c>
      <c r="F4" s="582"/>
      <c r="G4" s="582"/>
      <c r="H4" s="582"/>
      <c r="I4" s="583"/>
      <c r="Q4" s="584" t="s">
        <v>461</v>
      </c>
      <c r="R4" s="584"/>
    </row>
    <row r="5" spans="2:19">
      <c r="B5" s="580"/>
      <c r="C5" s="581"/>
      <c r="D5" s="581"/>
      <c r="E5" s="582"/>
      <c r="F5" s="582"/>
      <c r="G5" s="582"/>
      <c r="H5" s="582"/>
      <c r="I5" s="583"/>
      <c r="Q5" s="584"/>
      <c r="R5" s="584"/>
    </row>
    <row r="6" spans="2:19">
      <c r="B6" s="580"/>
      <c r="C6" s="581"/>
      <c r="D6" s="581"/>
      <c r="E6" s="582"/>
      <c r="F6" s="582"/>
      <c r="G6" s="582"/>
      <c r="H6" s="582"/>
      <c r="I6" s="583"/>
      <c r="Q6" s="584"/>
      <c r="R6" s="584"/>
    </row>
    <row r="7" spans="2:19" ht="15.75" thickBot="1">
      <c r="B7" s="99"/>
      <c r="I7" s="100"/>
    </row>
    <row r="8" spans="2:19" ht="62.25" customHeight="1" thickBot="1">
      <c r="B8" s="585" t="s">
        <v>403</v>
      </c>
      <c r="C8" s="586"/>
      <c r="D8" s="43" t="s">
        <v>462</v>
      </c>
      <c r="E8" s="44">
        <v>5</v>
      </c>
      <c r="F8" s="44">
        <v>10</v>
      </c>
      <c r="G8" s="44">
        <v>15</v>
      </c>
      <c r="H8" s="44">
        <v>20</v>
      </c>
      <c r="I8" s="101">
        <v>25</v>
      </c>
      <c r="K8" s="587" t="s">
        <v>463</v>
      </c>
      <c r="L8" s="588"/>
      <c r="M8" s="588"/>
      <c r="N8" s="588"/>
      <c r="O8" s="588"/>
      <c r="P8" s="589"/>
      <c r="Q8" s="590" t="s">
        <v>464</v>
      </c>
      <c r="R8" s="590"/>
      <c r="S8" s="17" t="s">
        <v>465</v>
      </c>
    </row>
    <row r="9" spans="2:19" ht="62.25" customHeight="1" thickBot="1">
      <c r="B9" s="585"/>
      <c r="C9" s="586"/>
      <c r="D9" s="43" t="s">
        <v>466</v>
      </c>
      <c r="E9" s="45">
        <v>4</v>
      </c>
      <c r="F9" s="45">
        <v>8</v>
      </c>
      <c r="G9" s="44">
        <v>12</v>
      </c>
      <c r="H9" s="44">
        <v>16</v>
      </c>
      <c r="I9" s="101">
        <v>20</v>
      </c>
      <c r="K9" s="591" t="s">
        <v>467</v>
      </c>
      <c r="L9" s="592"/>
      <c r="M9" s="592"/>
      <c r="N9" s="592"/>
      <c r="O9" s="592"/>
      <c r="P9" s="592"/>
      <c r="Q9" s="593" t="s">
        <v>468</v>
      </c>
      <c r="R9" s="594"/>
      <c r="S9" s="17" t="s">
        <v>397</v>
      </c>
    </row>
    <row r="10" spans="2:19" ht="62.25" customHeight="1" thickBot="1">
      <c r="B10" s="585"/>
      <c r="C10" s="586"/>
      <c r="D10" s="43" t="s">
        <v>469</v>
      </c>
      <c r="E10" s="45">
        <v>3</v>
      </c>
      <c r="F10" s="45">
        <v>6</v>
      </c>
      <c r="G10" s="45">
        <v>9</v>
      </c>
      <c r="H10" s="44">
        <v>12</v>
      </c>
      <c r="I10" s="101">
        <v>15</v>
      </c>
      <c r="K10" s="595" t="s">
        <v>428</v>
      </c>
      <c r="L10" s="596"/>
      <c r="M10" s="596"/>
      <c r="N10" s="596"/>
      <c r="O10" s="596"/>
      <c r="P10" s="596"/>
      <c r="Q10" s="590" t="s">
        <v>470</v>
      </c>
      <c r="R10" s="590"/>
      <c r="S10" s="17" t="s">
        <v>471</v>
      </c>
    </row>
    <row r="11" spans="2:19" ht="62.25" customHeight="1">
      <c r="B11" s="585"/>
      <c r="C11" s="586"/>
      <c r="D11" s="43" t="s">
        <v>472</v>
      </c>
      <c r="E11" s="46">
        <v>2</v>
      </c>
      <c r="F11" s="45">
        <v>4</v>
      </c>
      <c r="G11" s="45">
        <v>6</v>
      </c>
      <c r="H11" s="44">
        <v>8</v>
      </c>
      <c r="I11" s="101">
        <v>10</v>
      </c>
      <c r="K11" s="597" t="s">
        <v>473</v>
      </c>
      <c r="L11" s="598"/>
      <c r="M11" s="598"/>
      <c r="N11" s="598"/>
      <c r="O11" s="598"/>
      <c r="P11" s="598"/>
      <c r="Q11" s="590" t="s">
        <v>396</v>
      </c>
      <c r="R11" s="444"/>
      <c r="S11" s="17" t="s">
        <v>396</v>
      </c>
    </row>
    <row r="12" spans="2:19" ht="62.25" customHeight="1">
      <c r="B12" s="585"/>
      <c r="C12" s="586"/>
      <c r="D12" s="43" t="s">
        <v>474</v>
      </c>
      <c r="E12" s="46">
        <v>1</v>
      </c>
      <c r="F12" s="46">
        <v>2</v>
      </c>
      <c r="G12" s="45">
        <v>3</v>
      </c>
      <c r="H12" s="44">
        <v>4</v>
      </c>
      <c r="I12" s="101">
        <v>5</v>
      </c>
    </row>
    <row r="13" spans="2:19" ht="62.25" customHeight="1" thickBot="1">
      <c r="B13" s="102"/>
      <c r="C13" s="578" t="s">
        <v>475</v>
      </c>
      <c r="D13" s="579"/>
      <c r="E13" s="103" t="s">
        <v>476</v>
      </c>
      <c r="F13" s="103" t="s">
        <v>477</v>
      </c>
      <c r="G13" s="103" t="s">
        <v>478</v>
      </c>
      <c r="H13" s="103" t="s">
        <v>479</v>
      </c>
      <c r="I13" s="104" t="s">
        <v>480</v>
      </c>
    </row>
    <row r="17" spans="4:6">
      <c r="D17" s="17"/>
      <c r="E17" s="17"/>
      <c r="F17" s="17"/>
    </row>
    <row r="18" spans="4:6" ht="15.75">
      <c r="D18" s="22" t="s">
        <v>481</v>
      </c>
      <c r="E18" s="105" t="s">
        <v>473</v>
      </c>
      <c r="F18" s="105">
        <v>1</v>
      </c>
    </row>
    <row r="19" spans="4:6">
      <c r="D19" s="22" t="s">
        <v>482</v>
      </c>
      <c r="E19" s="22" t="s">
        <v>473</v>
      </c>
      <c r="F19" s="22">
        <v>2</v>
      </c>
    </row>
    <row r="20" spans="4:6">
      <c r="D20" s="22" t="s">
        <v>483</v>
      </c>
      <c r="E20" s="22" t="s">
        <v>428</v>
      </c>
      <c r="F20" s="22">
        <v>2</v>
      </c>
    </row>
    <row r="21" spans="4:6">
      <c r="D21" s="22" t="s">
        <v>484</v>
      </c>
      <c r="E21" s="22" t="s">
        <v>485</v>
      </c>
      <c r="F21" s="22">
        <v>3</v>
      </c>
    </row>
    <row r="22" spans="4:6">
      <c r="D22" s="22" t="s">
        <v>486</v>
      </c>
      <c r="E22" s="22" t="s">
        <v>463</v>
      </c>
      <c r="F22" s="22">
        <v>4</v>
      </c>
    </row>
    <row r="23" spans="4:6">
      <c r="D23" s="22" t="s">
        <v>487</v>
      </c>
      <c r="E23" s="22" t="s">
        <v>473</v>
      </c>
      <c r="F23" s="22">
        <v>1</v>
      </c>
    </row>
    <row r="24" spans="4:6">
      <c r="D24" s="22" t="s">
        <v>488</v>
      </c>
      <c r="E24" s="22" t="s">
        <v>428</v>
      </c>
      <c r="F24" s="22">
        <v>2</v>
      </c>
    </row>
    <row r="25" spans="4:6">
      <c r="D25" s="22" t="s">
        <v>489</v>
      </c>
      <c r="E25" s="22" t="s">
        <v>428</v>
      </c>
      <c r="F25" s="22">
        <v>2</v>
      </c>
    </row>
    <row r="26" spans="4:6">
      <c r="D26" s="22" t="s">
        <v>490</v>
      </c>
      <c r="E26" s="22" t="s">
        <v>467</v>
      </c>
      <c r="F26" s="22">
        <v>3</v>
      </c>
    </row>
    <row r="27" spans="4:6">
      <c r="D27" s="22" t="s">
        <v>491</v>
      </c>
      <c r="E27" s="22" t="s">
        <v>463</v>
      </c>
      <c r="F27" s="22">
        <v>4</v>
      </c>
    </row>
    <row r="28" spans="4:6">
      <c r="D28" s="22" t="s">
        <v>492</v>
      </c>
      <c r="E28" s="22" t="s">
        <v>428</v>
      </c>
      <c r="F28" s="22">
        <v>2</v>
      </c>
    </row>
    <row r="29" spans="4:6">
      <c r="D29" s="22" t="s">
        <v>493</v>
      </c>
      <c r="E29" s="22" t="s">
        <v>428</v>
      </c>
      <c r="F29" s="22">
        <v>2</v>
      </c>
    </row>
    <row r="30" spans="4:6">
      <c r="D30" s="22" t="s">
        <v>494</v>
      </c>
      <c r="E30" s="22" t="s">
        <v>428</v>
      </c>
      <c r="F30" s="22">
        <v>2</v>
      </c>
    </row>
    <row r="31" spans="4:6">
      <c r="D31" s="22" t="s">
        <v>495</v>
      </c>
      <c r="E31" s="22" t="s">
        <v>467</v>
      </c>
      <c r="F31" s="22">
        <v>3</v>
      </c>
    </row>
    <row r="32" spans="4:6">
      <c r="D32" s="22" t="s">
        <v>496</v>
      </c>
      <c r="E32" s="22" t="s">
        <v>463</v>
      </c>
      <c r="F32" s="22">
        <v>4</v>
      </c>
    </row>
    <row r="33" spans="4:6">
      <c r="D33" s="22" t="s">
        <v>497</v>
      </c>
      <c r="E33" s="22" t="s">
        <v>428</v>
      </c>
      <c r="F33" s="22">
        <v>2</v>
      </c>
    </row>
    <row r="34" spans="4:6">
      <c r="D34" s="22" t="s">
        <v>498</v>
      </c>
      <c r="E34" s="22" t="s">
        <v>428</v>
      </c>
      <c r="F34" s="22">
        <v>2</v>
      </c>
    </row>
    <row r="35" spans="4:6">
      <c r="D35" s="22" t="s">
        <v>499</v>
      </c>
      <c r="E35" s="22" t="s">
        <v>467</v>
      </c>
      <c r="F35" s="22">
        <v>3</v>
      </c>
    </row>
    <row r="36" spans="4:6">
      <c r="D36" s="22" t="s">
        <v>500</v>
      </c>
      <c r="E36" s="22" t="s">
        <v>467</v>
      </c>
      <c r="F36" s="22">
        <v>3</v>
      </c>
    </row>
    <row r="37" spans="4:6">
      <c r="D37" s="22" t="s">
        <v>501</v>
      </c>
      <c r="E37" s="22" t="s">
        <v>463</v>
      </c>
      <c r="F37" s="22">
        <v>4</v>
      </c>
    </row>
    <row r="38" spans="4:6">
      <c r="D38" s="22" t="s">
        <v>502</v>
      </c>
      <c r="E38" s="22" t="s">
        <v>467</v>
      </c>
      <c r="F38" s="22">
        <v>3</v>
      </c>
    </row>
    <row r="39" spans="4:6">
      <c r="D39" s="22" t="s">
        <v>503</v>
      </c>
      <c r="E39" s="22" t="s">
        <v>467</v>
      </c>
      <c r="F39" s="22">
        <v>3</v>
      </c>
    </row>
    <row r="40" spans="4:6">
      <c r="D40" s="22" t="s">
        <v>504</v>
      </c>
      <c r="E40" s="22" t="s">
        <v>467</v>
      </c>
      <c r="F40" s="22">
        <v>3</v>
      </c>
    </row>
    <row r="41" spans="4:6">
      <c r="D41" s="22" t="s">
        <v>505</v>
      </c>
      <c r="E41" s="22" t="s">
        <v>467</v>
      </c>
      <c r="F41" s="22">
        <v>3</v>
      </c>
    </row>
    <row r="42" spans="4:6">
      <c r="D42" s="22" t="s">
        <v>506</v>
      </c>
      <c r="E42" s="22" t="s">
        <v>463</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59"/>
  <sheetViews>
    <sheetView topLeftCell="D7" zoomScale="80" zoomScaleNormal="80" workbookViewId="0">
      <selection activeCell="M10" sqref="M10:M59"/>
    </sheetView>
  </sheetViews>
  <sheetFormatPr baseColWidth="10" defaultColWidth="11.42578125" defaultRowHeight="15"/>
  <cols>
    <col min="1" max="1" width="9" style="6" customWidth="1"/>
    <col min="2" max="2" width="35.85546875" style="6" customWidth="1"/>
    <col min="3" max="3" width="40.28515625" customWidth="1"/>
    <col min="4" max="4" width="16.85546875" style="81" customWidth="1"/>
    <col min="5" max="5" width="18.5703125" style="27" customWidth="1"/>
    <col min="6" max="6" width="18.28515625" style="27" bestFit="1" customWidth="1"/>
    <col min="7" max="7" width="18.28515625" bestFit="1" customWidth="1"/>
    <col min="8" max="8" width="51.570312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9" customFormat="1" ht="16.5" customHeight="1">
      <c r="A1" s="641"/>
      <c r="B1" s="642"/>
      <c r="C1" s="645"/>
      <c r="D1" s="645"/>
      <c r="E1" s="645"/>
      <c r="F1" s="645"/>
      <c r="G1" s="645"/>
      <c r="H1" s="645"/>
      <c r="I1" s="645"/>
      <c r="J1" s="646"/>
      <c r="K1" s="638"/>
      <c r="L1" s="638"/>
      <c r="M1" s="63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43"/>
      <c r="B2" s="644"/>
      <c r="C2" s="647"/>
      <c r="D2" s="647"/>
      <c r="E2" s="647"/>
      <c r="F2" s="647"/>
      <c r="G2" s="647"/>
      <c r="H2" s="647"/>
      <c r="I2" s="647"/>
      <c r="J2" s="648"/>
      <c r="K2" s="638"/>
      <c r="L2" s="638"/>
      <c r="M2" s="63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2"/>
      <c r="B3" s="2"/>
      <c r="C3" s="647"/>
      <c r="D3" s="647"/>
      <c r="E3" s="647"/>
      <c r="F3" s="647"/>
      <c r="G3" s="647"/>
      <c r="H3" s="647"/>
      <c r="I3" s="647"/>
      <c r="J3" s="648"/>
      <c r="K3" s="638"/>
      <c r="L3" s="638"/>
      <c r="M3" s="63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39" t="s">
        <v>275</v>
      </c>
      <c r="B4" s="640"/>
      <c r="C4" s="652" t="s">
        <v>276</v>
      </c>
      <c r="D4" s="653"/>
      <c r="E4" s="653"/>
      <c r="F4" s="653"/>
      <c r="G4" s="653"/>
      <c r="H4" s="653"/>
      <c r="I4" s="653"/>
      <c r="J4" s="653"/>
      <c r="K4" s="653"/>
      <c r="L4" s="653"/>
      <c r="M4" s="654"/>
      <c r="N4" s="186"/>
      <c r="O4" s="186"/>
      <c r="P4" s="186"/>
      <c r="Q4" s="186"/>
      <c r="R4" s="186"/>
      <c r="S4" s="186"/>
      <c r="T4" s="186"/>
      <c r="U4" s="186"/>
      <c r="V4" s="186"/>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9.75" customHeight="1">
      <c r="A5" s="639" t="s">
        <v>277</v>
      </c>
      <c r="B5" s="640"/>
      <c r="C5" s="649" t="s">
        <v>507</v>
      </c>
      <c r="D5" s="650"/>
      <c r="E5" s="650"/>
      <c r="F5" s="650"/>
      <c r="G5" s="650"/>
      <c r="H5" s="650"/>
      <c r="I5" s="650"/>
      <c r="J5" s="650"/>
      <c r="K5" s="650"/>
      <c r="L5" s="650"/>
      <c r="M5" s="651"/>
      <c r="N5" s="185"/>
      <c r="O5" s="185"/>
      <c r="P5" s="185"/>
      <c r="Q5" s="185"/>
      <c r="R5" s="185"/>
      <c r="S5" s="185"/>
      <c r="T5" s="185"/>
      <c r="U5" s="185"/>
      <c r="V5" s="185"/>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61" t="s">
        <v>279</v>
      </c>
      <c r="B6" s="662"/>
      <c r="C6" s="663" t="s">
        <v>508</v>
      </c>
      <c r="D6" s="663"/>
      <c r="E6" s="663"/>
      <c r="F6" s="663"/>
      <c r="G6" s="664"/>
      <c r="H6" s="1"/>
      <c r="I6" s="1"/>
      <c r="J6" s="1"/>
      <c r="K6" s="1"/>
      <c r="L6" s="1"/>
      <c r="M6" s="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4" customFormat="1" ht="40.5" customHeight="1" thickBot="1">
      <c r="A7" s="665" t="s">
        <v>509</v>
      </c>
      <c r="B7" s="666"/>
      <c r="C7" s="667"/>
      <c r="D7" s="668" t="s">
        <v>510</v>
      </c>
      <c r="E7" s="668"/>
      <c r="F7" s="668"/>
      <c r="G7" s="669" t="s">
        <v>511</v>
      </c>
      <c r="H7" s="655" t="s">
        <v>512</v>
      </c>
      <c r="I7" s="657" t="s">
        <v>513</v>
      </c>
      <c r="J7" s="658"/>
      <c r="K7" s="657" t="s">
        <v>514</v>
      </c>
      <c r="L7" s="658"/>
      <c r="M7" s="659" t="s">
        <v>515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5" customFormat="1" ht="108" customHeight="1" thickTop="1" thickBot="1">
      <c r="A8" s="187" t="s">
        <v>39</v>
      </c>
      <c r="B8" s="33" t="s">
        <v>217</v>
      </c>
      <c r="C8" s="34" t="s">
        <v>219</v>
      </c>
      <c r="D8" s="28" t="s">
        <v>229</v>
      </c>
      <c r="E8" s="28" t="s">
        <v>516</v>
      </c>
      <c r="F8" s="28" t="s">
        <v>517</v>
      </c>
      <c r="G8" s="670"/>
      <c r="H8" s="656"/>
      <c r="I8" s="29" t="s">
        <v>518</v>
      </c>
      <c r="J8" s="29" t="s">
        <v>519</v>
      </c>
      <c r="K8" s="29" t="s">
        <v>520</v>
      </c>
      <c r="L8" s="29" t="s">
        <v>521</v>
      </c>
      <c r="M8" s="66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6" customFormat="1" ht="15" customHeight="1" thickTop="1" thickBot="1">
      <c r="A9" s="166"/>
      <c r="B9" s="167"/>
      <c r="C9" s="167"/>
      <c r="D9" s="167"/>
      <c r="E9" s="167"/>
      <c r="F9" s="167"/>
      <c r="G9" s="167"/>
      <c r="H9" s="188"/>
      <c r="I9" s="188"/>
      <c r="J9" s="188"/>
      <c r="K9" s="188"/>
      <c r="L9" s="188"/>
      <c r="M9" s="18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6" customFormat="1" ht="13.5" customHeight="1">
      <c r="A10" s="617">
        <f>'7. Mapa Final'!A10</f>
        <v>1</v>
      </c>
      <c r="B10" s="617" t="str">
        <f>'7. Mapa Final'!B10</f>
        <v xml:space="preserve">El Sistema Integrado de Gestión (SIGCMA) no aporte  al mejoramiento institucional. </v>
      </c>
      <c r="C10" s="617" t="str">
        <f>'7. Mapa Final'!C10</f>
        <v>Que  la implementación de los sistemas  de gestión no cumpla con sus objetivos al no  contribuir con el mejoramiento institucional y no logre  la eficacia, la eficiencia, la efectividad y  transparencia  de los procesos.</v>
      </c>
      <c r="D10" s="620" t="str">
        <f>'7. Mapa Final'!J10</f>
        <v>Muy Baja - 1</v>
      </c>
      <c r="E10" s="624" t="str">
        <f>'7. Mapa Final'!K10</f>
        <v>Leve - 1</v>
      </c>
      <c r="F10" s="608" t="str">
        <f>'7. Mapa Final'!M10</f>
        <v>Bajo - 1</v>
      </c>
      <c r="G10" s="428" t="s">
        <v>396</v>
      </c>
      <c r="H10" s="611"/>
      <c r="I10" s="614"/>
      <c r="J10" s="599" t="s">
        <v>7</v>
      </c>
      <c r="K10" s="604">
        <v>45292</v>
      </c>
      <c r="L10" s="604">
        <v>45382</v>
      </c>
      <c r="M10" s="605" t="s">
        <v>522</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6" customFormat="1" ht="13.5" customHeight="1">
      <c r="A11" s="618"/>
      <c r="B11" s="618"/>
      <c r="C11" s="618"/>
      <c r="D11" s="621"/>
      <c r="E11" s="625"/>
      <c r="F11" s="609"/>
      <c r="G11" s="428"/>
      <c r="H11" s="612"/>
      <c r="I11" s="615"/>
      <c r="J11" s="600"/>
      <c r="K11" s="602"/>
      <c r="L11" s="602"/>
      <c r="M11" s="606"/>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6" customFormat="1" ht="13.5" customHeight="1">
      <c r="A12" s="618"/>
      <c r="B12" s="618"/>
      <c r="C12" s="618"/>
      <c r="D12" s="621"/>
      <c r="E12" s="625"/>
      <c r="F12" s="609"/>
      <c r="G12" s="428"/>
      <c r="H12" s="612"/>
      <c r="I12" s="615"/>
      <c r="J12" s="600"/>
      <c r="K12" s="602"/>
      <c r="L12" s="602"/>
      <c r="M12" s="606"/>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6" customFormat="1" ht="13.5" customHeight="1">
      <c r="A13" s="618"/>
      <c r="B13" s="618"/>
      <c r="C13" s="618"/>
      <c r="D13" s="621"/>
      <c r="E13" s="625"/>
      <c r="F13" s="609"/>
      <c r="G13" s="428"/>
      <c r="H13" s="612"/>
      <c r="I13" s="615"/>
      <c r="J13" s="600"/>
      <c r="K13" s="602"/>
      <c r="L13" s="602"/>
      <c r="M13" s="606"/>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6" customFormat="1" ht="13.5" customHeight="1">
      <c r="A14" s="618"/>
      <c r="B14" s="618"/>
      <c r="C14" s="618"/>
      <c r="D14" s="621"/>
      <c r="E14" s="625"/>
      <c r="F14" s="609"/>
      <c r="G14" s="428"/>
      <c r="H14" s="612"/>
      <c r="I14" s="615"/>
      <c r="J14" s="600"/>
      <c r="K14" s="602"/>
      <c r="L14" s="602"/>
      <c r="M14" s="606"/>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6" customFormat="1" ht="13.5" customHeight="1">
      <c r="A15" s="618"/>
      <c r="B15" s="618"/>
      <c r="C15" s="618"/>
      <c r="D15" s="621"/>
      <c r="E15" s="625"/>
      <c r="F15" s="609"/>
      <c r="G15" s="428"/>
      <c r="H15" s="612"/>
      <c r="I15" s="615"/>
      <c r="J15" s="600"/>
      <c r="K15" s="602"/>
      <c r="L15" s="602"/>
      <c r="M15" s="606"/>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6" customFormat="1" ht="13.5" customHeight="1">
      <c r="A16" s="618"/>
      <c r="B16" s="618"/>
      <c r="C16" s="618"/>
      <c r="D16" s="621"/>
      <c r="E16" s="625"/>
      <c r="F16" s="609"/>
      <c r="G16" s="428"/>
      <c r="H16" s="612"/>
      <c r="I16" s="615"/>
      <c r="J16" s="600"/>
      <c r="K16" s="602"/>
      <c r="L16" s="602"/>
      <c r="M16" s="606"/>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6" customFormat="1" ht="13.5" customHeight="1">
      <c r="A17" s="618"/>
      <c r="B17" s="618"/>
      <c r="C17" s="618"/>
      <c r="D17" s="622"/>
      <c r="E17" s="626"/>
      <c r="F17" s="609"/>
      <c r="G17" s="428"/>
      <c r="H17" s="612"/>
      <c r="I17" s="615"/>
      <c r="J17" s="600"/>
      <c r="K17" s="602"/>
      <c r="L17" s="602"/>
      <c r="M17" s="60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6" customFormat="1" ht="21.75" customHeight="1">
      <c r="A18" s="618"/>
      <c r="B18" s="618"/>
      <c r="C18" s="618"/>
      <c r="D18" s="622"/>
      <c r="E18" s="626"/>
      <c r="F18" s="609"/>
      <c r="G18" s="428"/>
      <c r="H18" s="612"/>
      <c r="I18" s="615"/>
      <c r="J18" s="600"/>
      <c r="K18" s="602"/>
      <c r="L18" s="602"/>
      <c r="M18" s="606"/>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6" customFormat="1" ht="21.75" customHeight="1" thickBot="1">
      <c r="A19" s="619"/>
      <c r="B19" s="619"/>
      <c r="C19" s="619"/>
      <c r="D19" s="623"/>
      <c r="E19" s="627"/>
      <c r="F19" s="610"/>
      <c r="G19" s="538"/>
      <c r="H19" s="613"/>
      <c r="I19" s="616"/>
      <c r="J19" s="600"/>
      <c r="K19" s="602"/>
      <c r="L19" s="602"/>
      <c r="M19" s="607"/>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6" customFormat="1" ht="13.5" customHeight="1">
      <c r="A20" s="617">
        <f>'7. Mapa Final'!A20</f>
        <v>2</v>
      </c>
      <c r="B20" s="617" t="str">
        <f>'7. Mapa Final'!B20</f>
        <v>Las auditorias internas del SIGCMA  no contribuyan al mejoramiento del sistema integrado.</v>
      </c>
      <c r="C20" s="617" t="str">
        <f>'7. Mapa Final'!C20</f>
        <v>Cuando  en la preparación y presentación de resultados de la auditoria interna del SIGCMA se  emiten informes y/o  conceptos inexactos con los requisitos de las normas aplicables, inoportunos, no confiables,  sin utilidad,  sin objetividad..</v>
      </c>
      <c r="D20" s="620" t="str">
        <f>'7. Mapa Final'!J20</f>
        <v>Muy Baja - 1</v>
      </c>
      <c r="E20" s="624" t="str">
        <f>'7. Mapa Final'!K20</f>
        <v>Leve - 1</v>
      </c>
      <c r="F20" s="608" t="str">
        <f>'7. Mapa Final'!M20</f>
        <v>Bajo - 1</v>
      </c>
      <c r="G20" s="428" t="s">
        <v>396</v>
      </c>
      <c r="H20" s="32"/>
      <c r="I20" s="614"/>
      <c r="J20" s="599" t="s">
        <v>7</v>
      </c>
      <c r="K20" s="601">
        <v>45292</v>
      </c>
      <c r="L20" s="601">
        <v>45382</v>
      </c>
      <c r="M20" s="605" t="s">
        <v>523</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6" customFormat="1" ht="13.5" customHeight="1">
      <c r="A21" s="618"/>
      <c r="B21" s="618"/>
      <c r="C21" s="618"/>
      <c r="D21" s="621"/>
      <c r="E21" s="625"/>
      <c r="F21" s="609"/>
      <c r="G21" s="428"/>
      <c r="H21" s="632"/>
      <c r="I21" s="615"/>
      <c r="J21" s="600"/>
      <c r="K21" s="602"/>
      <c r="L21" s="602"/>
      <c r="M21" s="636"/>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6" customFormat="1" ht="13.5" customHeight="1">
      <c r="A22" s="618"/>
      <c r="B22" s="618"/>
      <c r="C22" s="618"/>
      <c r="D22" s="621"/>
      <c r="E22" s="625"/>
      <c r="F22" s="609"/>
      <c r="G22" s="428"/>
      <c r="H22" s="632"/>
      <c r="I22" s="615"/>
      <c r="J22" s="600"/>
      <c r="K22" s="602"/>
      <c r="L22" s="602"/>
      <c r="M22" s="636"/>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6" customFormat="1" ht="13.5" customHeight="1">
      <c r="A23" s="618"/>
      <c r="B23" s="618"/>
      <c r="C23" s="618"/>
      <c r="D23" s="621"/>
      <c r="E23" s="625"/>
      <c r="F23" s="609"/>
      <c r="G23" s="428"/>
      <c r="H23" s="632"/>
      <c r="I23" s="615"/>
      <c r="J23" s="600"/>
      <c r="K23" s="602"/>
      <c r="L23" s="602"/>
      <c r="M23" s="636"/>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6" customFormat="1" ht="13.5" customHeight="1">
      <c r="A24" s="618"/>
      <c r="B24" s="618"/>
      <c r="C24" s="618"/>
      <c r="D24" s="621"/>
      <c r="E24" s="625"/>
      <c r="F24" s="609"/>
      <c r="G24" s="428"/>
      <c r="H24" s="632"/>
      <c r="I24" s="615"/>
      <c r="J24" s="600"/>
      <c r="K24" s="602"/>
      <c r="L24" s="602"/>
      <c r="M24" s="636"/>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s="26" customFormat="1" ht="13.5" customHeight="1">
      <c r="A25" s="618"/>
      <c r="B25" s="618"/>
      <c r="C25" s="618"/>
      <c r="D25" s="621"/>
      <c r="E25" s="625"/>
      <c r="F25" s="609"/>
      <c r="G25" s="428"/>
      <c r="H25" s="632"/>
      <c r="I25" s="615"/>
      <c r="J25" s="600"/>
      <c r="K25" s="602"/>
      <c r="L25" s="602"/>
      <c r="M25" s="636"/>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row>
    <row r="26" spans="1:169" s="26" customFormat="1" ht="13.5" customHeight="1">
      <c r="A26" s="618"/>
      <c r="B26" s="618"/>
      <c r="C26" s="618"/>
      <c r="D26" s="621"/>
      <c r="E26" s="625"/>
      <c r="F26" s="609"/>
      <c r="G26" s="428"/>
      <c r="H26" s="632"/>
      <c r="I26" s="615"/>
      <c r="J26" s="600"/>
      <c r="K26" s="602"/>
      <c r="L26" s="602"/>
      <c r="M26" s="636"/>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row>
    <row r="27" spans="1:169" s="26" customFormat="1" ht="13.5" customHeight="1">
      <c r="A27" s="618"/>
      <c r="B27" s="618"/>
      <c r="C27" s="618"/>
      <c r="D27" s="622"/>
      <c r="E27" s="626"/>
      <c r="F27" s="609"/>
      <c r="G27" s="428"/>
      <c r="H27" s="632"/>
      <c r="I27" s="615"/>
      <c r="J27" s="600"/>
      <c r="K27" s="602"/>
      <c r="L27" s="602"/>
      <c r="M27" s="636"/>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row>
    <row r="28" spans="1:169" s="26" customFormat="1" ht="21.75" customHeight="1">
      <c r="A28" s="618"/>
      <c r="B28" s="618"/>
      <c r="C28" s="618"/>
      <c r="D28" s="622"/>
      <c r="E28" s="626"/>
      <c r="F28" s="609"/>
      <c r="G28" s="428"/>
      <c r="H28" s="632"/>
      <c r="I28" s="615"/>
      <c r="J28" s="600"/>
      <c r="K28" s="602"/>
      <c r="L28" s="602"/>
      <c r="M28" s="636"/>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row>
    <row r="29" spans="1:169" s="26" customFormat="1" ht="21.75" customHeight="1" thickBot="1">
      <c r="A29" s="619"/>
      <c r="B29" s="619"/>
      <c r="C29" s="619"/>
      <c r="D29" s="623"/>
      <c r="E29" s="627"/>
      <c r="F29" s="610"/>
      <c r="G29" s="538"/>
      <c r="H29" s="633"/>
      <c r="I29" s="616"/>
      <c r="J29" s="600"/>
      <c r="K29" s="602"/>
      <c r="L29" s="602"/>
      <c r="M29" s="637"/>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6" customFormat="1" ht="12.75">
      <c r="A30" s="617">
        <f>'7. Mapa Final'!A30</f>
        <v>3</v>
      </c>
      <c r="B30" s="617" t="str">
        <f>'7. Mapa Final'!B30</f>
        <v xml:space="preserve">Desactualización de los documentos del sistema </v>
      </c>
      <c r="C30" s="617" t="str">
        <f>'7. Mapa Final'!C30</f>
        <v xml:space="preserve">Se usen o se mantengan publicados  documentos desactualizados, no vigentes o no controlados </v>
      </c>
      <c r="D30" s="620" t="str">
        <f>'7. Mapa Final'!J30</f>
        <v>Muy Baja - 1</v>
      </c>
      <c r="E30" s="624" t="str">
        <f>'7. Mapa Final'!K30</f>
        <v>Leve - 1</v>
      </c>
      <c r="F30" s="608" t="str">
        <f>'7. Mapa Final'!M30</f>
        <v>Bajo - 1</v>
      </c>
      <c r="G30" s="428" t="s">
        <v>396</v>
      </c>
      <c r="H30" s="628"/>
      <c r="I30" s="614"/>
      <c r="J30" s="599" t="s">
        <v>7</v>
      </c>
      <c r="K30" s="601">
        <v>45292</v>
      </c>
      <c r="L30" s="601">
        <v>45382</v>
      </c>
      <c r="M30" s="605" t="s">
        <v>524</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6" customFormat="1" ht="12.75" customHeight="1">
      <c r="A31" s="618"/>
      <c r="B31" s="618"/>
      <c r="C31" s="618"/>
      <c r="D31" s="621"/>
      <c r="E31" s="625"/>
      <c r="F31" s="609"/>
      <c r="G31" s="428"/>
      <c r="H31" s="629"/>
      <c r="I31" s="615"/>
      <c r="J31" s="600"/>
      <c r="K31" s="602"/>
      <c r="L31" s="602"/>
      <c r="M31" s="606"/>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6" customFormat="1" ht="12.75" customHeight="1">
      <c r="A32" s="618"/>
      <c r="B32" s="618"/>
      <c r="C32" s="618"/>
      <c r="D32" s="621"/>
      <c r="E32" s="625"/>
      <c r="F32" s="609"/>
      <c r="G32" s="428"/>
      <c r="H32" s="629"/>
      <c r="I32" s="615"/>
      <c r="J32" s="600"/>
      <c r="K32" s="602"/>
      <c r="L32" s="602"/>
      <c r="M32" s="606"/>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6" customFormat="1" ht="12.75" customHeight="1">
      <c r="A33" s="618"/>
      <c r="B33" s="618"/>
      <c r="C33" s="618"/>
      <c r="D33" s="621"/>
      <c r="E33" s="625"/>
      <c r="F33" s="609"/>
      <c r="G33" s="428"/>
      <c r="H33" s="629"/>
      <c r="I33" s="615"/>
      <c r="J33" s="600"/>
      <c r="K33" s="602"/>
      <c r="L33" s="602"/>
      <c r="M33" s="606"/>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6" customFormat="1" ht="13.5" customHeight="1">
      <c r="A34" s="618"/>
      <c r="B34" s="618"/>
      <c r="C34" s="618"/>
      <c r="D34" s="621"/>
      <c r="E34" s="625"/>
      <c r="F34" s="609"/>
      <c r="G34" s="428"/>
      <c r="H34" s="629"/>
      <c r="I34" s="615"/>
      <c r="J34" s="600"/>
      <c r="K34" s="602"/>
      <c r="L34" s="602"/>
      <c r="M34" s="606"/>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c r="A35" s="618"/>
      <c r="B35" s="618"/>
      <c r="C35" s="618"/>
      <c r="D35" s="621"/>
      <c r="E35" s="625"/>
      <c r="F35" s="609"/>
      <c r="G35" s="428"/>
      <c r="H35" s="629"/>
      <c r="I35" s="615"/>
      <c r="J35" s="600"/>
      <c r="K35" s="602"/>
      <c r="L35" s="602"/>
      <c r="M35" s="606"/>
      <c r="N35" s="32"/>
      <c r="O35" s="32"/>
    </row>
    <row r="36" spans="1:169">
      <c r="A36" s="618"/>
      <c r="B36" s="618"/>
      <c r="C36" s="618"/>
      <c r="D36" s="621"/>
      <c r="E36" s="625"/>
      <c r="F36" s="609"/>
      <c r="G36" s="428"/>
      <c r="H36" s="629"/>
      <c r="I36" s="615"/>
      <c r="J36" s="600"/>
      <c r="K36" s="602"/>
      <c r="L36" s="602"/>
      <c r="M36" s="606"/>
      <c r="N36" s="32"/>
      <c r="O36" s="32"/>
    </row>
    <row r="37" spans="1:169">
      <c r="A37" s="618"/>
      <c r="B37" s="618"/>
      <c r="C37" s="618"/>
      <c r="D37" s="622"/>
      <c r="E37" s="626"/>
      <c r="F37" s="609"/>
      <c r="G37" s="428"/>
      <c r="H37" s="629"/>
      <c r="I37" s="615"/>
      <c r="J37" s="600"/>
      <c r="K37" s="602"/>
      <c r="L37" s="602"/>
      <c r="M37" s="606"/>
      <c r="N37" s="32"/>
      <c r="O37" s="32"/>
    </row>
    <row r="38" spans="1:169">
      <c r="A38" s="618"/>
      <c r="B38" s="618"/>
      <c r="C38" s="618"/>
      <c r="D38" s="622"/>
      <c r="E38" s="626"/>
      <c r="F38" s="609"/>
      <c r="G38" s="428"/>
      <c r="H38" s="629"/>
      <c r="I38" s="615"/>
      <c r="J38" s="600"/>
      <c r="K38" s="602"/>
      <c r="L38" s="602"/>
      <c r="M38" s="606"/>
      <c r="N38" s="32"/>
      <c r="O38" s="32"/>
    </row>
    <row r="39" spans="1:169">
      <c r="A39" s="619"/>
      <c r="B39" s="619"/>
      <c r="C39" s="619"/>
      <c r="D39" s="623"/>
      <c r="E39" s="627"/>
      <c r="F39" s="610"/>
      <c r="G39" s="538"/>
      <c r="H39" s="630"/>
      <c r="I39" s="616"/>
      <c r="J39" s="600"/>
      <c r="K39" s="602"/>
      <c r="L39" s="602"/>
      <c r="M39" s="607"/>
      <c r="N39" s="32"/>
      <c r="O39" s="32"/>
    </row>
    <row r="40" spans="1:169">
      <c r="A40" s="617">
        <f>'7. Mapa Final'!A40</f>
        <v>4</v>
      </c>
      <c r="B40" s="617" t="str">
        <f>'7. Mapa Final'!B40</f>
        <v>Corrupción</v>
      </c>
      <c r="C40" s="617" t="str">
        <f>'7. Mapa Final'!C40</f>
        <v>Posibilidad de actos indebidos de  los servidores judiciales debido a  la carencia en transparencia, ética y valores</v>
      </c>
      <c r="D40" s="620" t="str">
        <f>'7. Mapa Final'!J40</f>
        <v>Muy Baja - 1</v>
      </c>
      <c r="E40" s="624" t="str">
        <f>'7. Mapa Final'!K40</f>
        <v>Mayor - 4</v>
      </c>
      <c r="F40" s="608" t="str">
        <f>'7. Mapa Final'!M40</f>
        <v>Alto  - 4</v>
      </c>
      <c r="G40" s="428" t="s">
        <v>397</v>
      </c>
      <c r="H40" s="631" t="s">
        <v>525</v>
      </c>
      <c r="I40" s="614"/>
      <c r="J40" s="599" t="s">
        <v>7</v>
      </c>
      <c r="K40" s="601">
        <v>45292</v>
      </c>
      <c r="L40" s="601">
        <v>45382</v>
      </c>
      <c r="M40" s="603" t="s">
        <v>526</v>
      </c>
      <c r="N40" s="32"/>
      <c r="O40" s="32"/>
    </row>
    <row r="41" spans="1:169">
      <c r="A41" s="618"/>
      <c r="B41" s="618"/>
      <c r="C41" s="618"/>
      <c r="D41" s="621"/>
      <c r="E41" s="625"/>
      <c r="F41" s="609"/>
      <c r="G41" s="428"/>
      <c r="H41" s="602"/>
      <c r="I41" s="615"/>
      <c r="J41" s="600"/>
      <c r="K41" s="602"/>
      <c r="L41" s="602"/>
      <c r="M41" s="603"/>
      <c r="N41" s="32"/>
      <c r="O41" s="32"/>
    </row>
    <row r="42" spans="1:169">
      <c r="A42" s="618"/>
      <c r="B42" s="618"/>
      <c r="C42" s="618"/>
      <c r="D42" s="621"/>
      <c r="E42" s="625"/>
      <c r="F42" s="609"/>
      <c r="G42" s="428"/>
      <c r="H42" s="602"/>
      <c r="I42" s="615"/>
      <c r="J42" s="600"/>
      <c r="K42" s="602"/>
      <c r="L42" s="602"/>
      <c r="M42" s="603"/>
      <c r="N42" s="32"/>
      <c r="O42" s="32"/>
    </row>
    <row r="43" spans="1:169">
      <c r="A43" s="618"/>
      <c r="B43" s="618"/>
      <c r="C43" s="618"/>
      <c r="D43" s="621"/>
      <c r="E43" s="625"/>
      <c r="F43" s="609"/>
      <c r="G43" s="428"/>
      <c r="H43" s="602"/>
      <c r="I43" s="615"/>
      <c r="J43" s="600"/>
      <c r="K43" s="602"/>
      <c r="L43" s="602"/>
      <c r="M43" s="603"/>
      <c r="N43" s="32"/>
      <c r="O43" s="32"/>
    </row>
    <row r="44" spans="1:169">
      <c r="A44" s="618"/>
      <c r="B44" s="618"/>
      <c r="C44" s="618"/>
      <c r="D44" s="621"/>
      <c r="E44" s="625"/>
      <c r="F44" s="609"/>
      <c r="G44" s="428"/>
      <c r="H44" s="602"/>
      <c r="I44" s="615"/>
      <c r="J44" s="600"/>
      <c r="K44" s="602"/>
      <c r="L44" s="602"/>
      <c r="M44" s="603"/>
      <c r="N44" s="32"/>
      <c r="O44" s="32"/>
    </row>
    <row r="45" spans="1:169">
      <c r="A45" s="618"/>
      <c r="B45" s="618"/>
      <c r="C45" s="618"/>
      <c r="D45" s="621"/>
      <c r="E45" s="625"/>
      <c r="F45" s="609"/>
      <c r="G45" s="428"/>
      <c r="H45" s="602"/>
      <c r="I45" s="615"/>
      <c r="J45" s="600"/>
      <c r="K45" s="602"/>
      <c r="L45" s="602"/>
      <c r="M45" s="603"/>
      <c r="N45" s="32"/>
      <c r="O45" s="32"/>
    </row>
    <row r="46" spans="1:169">
      <c r="A46" s="618"/>
      <c r="B46" s="618"/>
      <c r="C46" s="618"/>
      <c r="D46" s="621"/>
      <c r="E46" s="625"/>
      <c r="F46" s="609"/>
      <c r="G46" s="428"/>
      <c r="H46" s="602"/>
      <c r="I46" s="615"/>
      <c r="J46" s="600"/>
      <c r="K46" s="602"/>
      <c r="L46" s="602"/>
      <c r="M46" s="603"/>
      <c r="N46" s="32"/>
      <c r="O46" s="32"/>
    </row>
    <row r="47" spans="1:169">
      <c r="A47" s="618"/>
      <c r="B47" s="618"/>
      <c r="C47" s="618"/>
      <c r="D47" s="622"/>
      <c r="E47" s="626"/>
      <c r="F47" s="609"/>
      <c r="G47" s="428"/>
      <c r="H47" s="602"/>
      <c r="I47" s="615"/>
      <c r="J47" s="600"/>
      <c r="K47" s="602"/>
      <c r="L47" s="602"/>
      <c r="M47" s="603"/>
      <c r="N47" s="32"/>
      <c r="O47" s="32"/>
    </row>
    <row r="48" spans="1:169">
      <c r="A48" s="618"/>
      <c r="B48" s="618"/>
      <c r="C48" s="618"/>
      <c r="D48" s="622"/>
      <c r="E48" s="626"/>
      <c r="F48" s="609"/>
      <c r="G48" s="428"/>
      <c r="H48" s="602"/>
      <c r="I48" s="615"/>
      <c r="J48" s="600"/>
      <c r="K48" s="602"/>
      <c r="L48" s="602"/>
      <c r="M48" s="603"/>
      <c r="N48" s="32"/>
      <c r="O48" s="32"/>
    </row>
    <row r="49" spans="1:169">
      <c r="A49" s="619"/>
      <c r="B49" s="619"/>
      <c r="C49" s="619"/>
      <c r="D49" s="623"/>
      <c r="E49" s="627"/>
      <c r="F49" s="610"/>
      <c r="G49" s="538"/>
      <c r="H49" s="602"/>
      <c r="I49" s="616"/>
      <c r="J49" s="600"/>
      <c r="K49" s="602"/>
      <c r="L49" s="602"/>
      <c r="M49" s="603"/>
      <c r="N49" s="32"/>
      <c r="O49" s="32"/>
    </row>
    <row r="50" spans="1:169" s="26" customFormat="1" ht="12.75" customHeight="1">
      <c r="A50" s="617">
        <f>'7. Mapa Final'!A50</f>
        <v>5</v>
      </c>
      <c r="B50" s="617" t="str">
        <f>'7. Mapa Final'!B50</f>
        <v xml:space="preserve">Ofrecer, prometer, entregar, aceptar o solicitar una ventaja indebida para preparar o presentar Informes con datos inexactos, inoportunos y no confiables en el ejercicio de la Auditoría Interna  que permita favorecer intereses personales o de terceros.
</v>
      </c>
      <c r="C50" s="617" t="str">
        <f>'7. Mapa Final'!C50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50" s="620" t="str">
        <f>'7. Mapa Final'!J50</f>
        <v>Muy Baja - 1</v>
      </c>
      <c r="E50" s="624" t="str">
        <f>'7. Mapa Final'!K50</f>
        <v>Leve - 1</v>
      </c>
      <c r="F50" s="608" t="str">
        <f>'7. Mapa Final'!M50</f>
        <v>Bajo - 1</v>
      </c>
      <c r="G50" s="428" t="s">
        <v>396</v>
      </c>
      <c r="H50" s="611"/>
      <c r="I50" s="614"/>
      <c r="J50" s="599" t="s">
        <v>7</v>
      </c>
      <c r="K50" s="601">
        <v>45292</v>
      </c>
      <c r="L50" s="601">
        <v>45382</v>
      </c>
      <c r="M50" s="634" t="s">
        <v>527</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6" customFormat="1" ht="12.75" customHeight="1">
      <c r="A51" s="618"/>
      <c r="B51" s="618"/>
      <c r="C51" s="618"/>
      <c r="D51" s="621"/>
      <c r="E51" s="625"/>
      <c r="F51" s="609"/>
      <c r="G51" s="428"/>
      <c r="H51" s="615"/>
      <c r="I51" s="615"/>
      <c r="J51" s="600"/>
      <c r="K51" s="602"/>
      <c r="L51" s="602"/>
      <c r="M51" s="634"/>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6" customFormat="1" ht="12.75" customHeight="1">
      <c r="A52" s="618"/>
      <c r="B52" s="618"/>
      <c r="C52" s="618"/>
      <c r="D52" s="621"/>
      <c r="E52" s="625"/>
      <c r="F52" s="609"/>
      <c r="G52" s="428"/>
      <c r="H52" s="615"/>
      <c r="I52" s="615"/>
      <c r="J52" s="600"/>
      <c r="K52" s="602"/>
      <c r="L52" s="602"/>
      <c r="M52" s="634"/>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6" customFormat="1" ht="12.75" customHeight="1">
      <c r="A53" s="618"/>
      <c r="B53" s="618"/>
      <c r="C53" s="618"/>
      <c r="D53" s="621"/>
      <c r="E53" s="625"/>
      <c r="F53" s="609"/>
      <c r="G53" s="428"/>
      <c r="H53" s="615"/>
      <c r="I53" s="615"/>
      <c r="J53" s="600"/>
      <c r="K53" s="602"/>
      <c r="L53" s="602"/>
      <c r="M53" s="634"/>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6" customFormat="1" ht="13.5" customHeight="1">
      <c r="A54" s="618"/>
      <c r="B54" s="618"/>
      <c r="C54" s="618"/>
      <c r="D54" s="621"/>
      <c r="E54" s="625"/>
      <c r="F54" s="609"/>
      <c r="G54" s="428"/>
      <c r="H54" s="615"/>
      <c r="I54" s="615"/>
      <c r="J54" s="600"/>
      <c r="K54" s="602"/>
      <c r="L54" s="602"/>
      <c r="M54" s="634"/>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c r="A55" s="618"/>
      <c r="B55" s="618"/>
      <c r="C55" s="618"/>
      <c r="D55" s="621"/>
      <c r="E55" s="625"/>
      <c r="F55" s="609"/>
      <c r="G55" s="428"/>
      <c r="H55" s="615"/>
      <c r="I55" s="615"/>
      <c r="J55" s="600"/>
      <c r="K55" s="602"/>
      <c r="L55" s="602"/>
      <c r="M55" s="634"/>
      <c r="N55" s="32"/>
      <c r="O55" s="32"/>
    </row>
    <row r="56" spans="1:169">
      <c r="A56" s="618"/>
      <c r="B56" s="618"/>
      <c r="C56" s="618"/>
      <c r="D56" s="621"/>
      <c r="E56" s="625"/>
      <c r="F56" s="609"/>
      <c r="G56" s="428"/>
      <c r="H56" s="615"/>
      <c r="I56" s="615"/>
      <c r="J56" s="600"/>
      <c r="K56" s="602"/>
      <c r="L56" s="602"/>
      <c r="M56" s="634"/>
      <c r="N56" s="32"/>
      <c r="O56" s="32"/>
    </row>
    <row r="57" spans="1:169">
      <c r="A57" s="618"/>
      <c r="B57" s="618"/>
      <c r="C57" s="618"/>
      <c r="D57" s="622"/>
      <c r="E57" s="626"/>
      <c r="F57" s="609"/>
      <c r="G57" s="428"/>
      <c r="H57" s="615"/>
      <c r="I57" s="615"/>
      <c r="J57" s="600"/>
      <c r="K57" s="602"/>
      <c r="L57" s="602"/>
      <c r="M57" s="634"/>
      <c r="N57" s="32"/>
      <c r="O57" s="32"/>
    </row>
    <row r="58" spans="1:169">
      <c r="A58" s="618"/>
      <c r="B58" s="618"/>
      <c r="C58" s="618"/>
      <c r="D58" s="622"/>
      <c r="E58" s="626"/>
      <c r="F58" s="609"/>
      <c r="G58" s="428"/>
      <c r="H58" s="615"/>
      <c r="I58" s="615"/>
      <c r="J58" s="600"/>
      <c r="K58" s="602"/>
      <c r="L58" s="602"/>
      <c r="M58" s="634"/>
      <c r="N58" s="32"/>
      <c r="O58" s="32"/>
    </row>
    <row r="59" spans="1:169" ht="194.25" customHeight="1">
      <c r="A59" s="619"/>
      <c r="B59" s="619"/>
      <c r="C59" s="619"/>
      <c r="D59" s="623"/>
      <c r="E59" s="627"/>
      <c r="F59" s="610"/>
      <c r="G59" s="538"/>
      <c r="H59" s="616"/>
      <c r="I59" s="616"/>
      <c r="J59" s="600"/>
      <c r="K59" s="602"/>
      <c r="L59" s="602"/>
      <c r="M59" s="635"/>
      <c r="N59" s="32"/>
      <c r="O59" s="32"/>
    </row>
  </sheetData>
  <mergeCells count="81">
    <mergeCell ref="H7:H8"/>
    <mergeCell ref="I7:J7"/>
    <mergeCell ref="K7:L7"/>
    <mergeCell ref="M7:M8"/>
    <mergeCell ref="A6:B6"/>
    <mergeCell ref="C6:G6"/>
    <mergeCell ref="A7:C7"/>
    <mergeCell ref="D7:F7"/>
    <mergeCell ref="G7:G8"/>
    <mergeCell ref="K1:M3"/>
    <mergeCell ref="A4:B4"/>
    <mergeCell ref="A5:B5"/>
    <mergeCell ref="A1:B2"/>
    <mergeCell ref="C1:J3"/>
    <mergeCell ref="C5:M5"/>
    <mergeCell ref="C4:M4"/>
    <mergeCell ref="K50:K59"/>
    <mergeCell ref="L50:L59"/>
    <mergeCell ref="M50:M59"/>
    <mergeCell ref="A20:A29"/>
    <mergeCell ref="C20:C29"/>
    <mergeCell ref="L20:L29"/>
    <mergeCell ref="M20:M29"/>
    <mergeCell ref="F20:F29"/>
    <mergeCell ref="G20:G29"/>
    <mergeCell ref="I20:I29"/>
    <mergeCell ref="J20:J29"/>
    <mergeCell ref="K20:K29"/>
    <mergeCell ref="J30:J39"/>
    <mergeCell ref="K30:K39"/>
    <mergeCell ref="L30:L39"/>
    <mergeCell ref="B20:B29"/>
    <mergeCell ref="B30:B39"/>
    <mergeCell ref="F30:F39"/>
    <mergeCell ref="H21:H29"/>
    <mergeCell ref="J50:J59"/>
    <mergeCell ref="A50:A59"/>
    <mergeCell ref="A30:A39"/>
    <mergeCell ref="C30:C39"/>
    <mergeCell ref="D20:D29"/>
    <mergeCell ref="E20:E29"/>
    <mergeCell ref="B50:B59"/>
    <mergeCell ref="C50:C59"/>
    <mergeCell ref="D30:D39"/>
    <mergeCell ref="E30:E39"/>
    <mergeCell ref="D50:D59"/>
    <mergeCell ref="E50:E59"/>
    <mergeCell ref="A40:A49"/>
    <mergeCell ref="B40:B49"/>
    <mergeCell ref="C40:C49"/>
    <mergeCell ref="D40:D49"/>
    <mergeCell ref="E40:E49"/>
    <mergeCell ref="F50:F59"/>
    <mergeCell ref="F40:F49"/>
    <mergeCell ref="G30:G39"/>
    <mergeCell ref="H30:H39"/>
    <mergeCell ref="I30:I39"/>
    <mergeCell ref="G50:G59"/>
    <mergeCell ref="H50:H59"/>
    <mergeCell ref="I50:I59"/>
    <mergeCell ref="G40:G49"/>
    <mergeCell ref="H40:H49"/>
    <mergeCell ref="I40:I49"/>
    <mergeCell ref="A10:A19"/>
    <mergeCell ref="B10:B19"/>
    <mergeCell ref="C10:C19"/>
    <mergeCell ref="D10:D19"/>
    <mergeCell ref="E10:E19"/>
    <mergeCell ref="F10:F19"/>
    <mergeCell ref="G10:G19"/>
    <mergeCell ref="H10:H19"/>
    <mergeCell ref="I10:I19"/>
    <mergeCell ref="J10:J19"/>
    <mergeCell ref="J40:J49"/>
    <mergeCell ref="K40:K49"/>
    <mergeCell ref="L40:L49"/>
    <mergeCell ref="M40:M49"/>
    <mergeCell ref="K10:K19"/>
    <mergeCell ref="L10:L19"/>
    <mergeCell ref="M10:M19"/>
    <mergeCell ref="M30:M39"/>
  </mergeCells>
  <conditionalFormatting sqref="A7:B7">
    <cfRule type="containsText" dxfId="145" priority="687" operator="containsText" text="3- Moderado">
      <formula>NOT(ISERROR(SEARCH("3- Moderado",A7)))</formula>
    </cfRule>
    <cfRule type="containsText" dxfId="144" priority="688" operator="containsText" text="6- Moderado">
      <formula>NOT(ISERROR(SEARCH("6- Moderado",A7)))</formula>
    </cfRule>
    <cfRule type="containsText" dxfId="143" priority="689" operator="containsText" text="4- Moderado">
      <formula>NOT(ISERROR(SEARCH("4- Moderado",A7)))</formula>
    </cfRule>
    <cfRule type="containsText" dxfId="142" priority="690" operator="containsText" text="3- Bajo">
      <formula>NOT(ISERROR(SEARCH("3- Bajo",A7)))</formula>
    </cfRule>
    <cfRule type="containsText" dxfId="141" priority="691" operator="containsText" text="4- Bajo">
      <formula>NOT(ISERROR(SEARCH("4- Bajo",A7)))</formula>
    </cfRule>
    <cfRule type="containsText" dxfId="140" priority="692" operator="containsText" text="1- Bajo">
      <formula>NOT(ISERROR(SEARCH("1- Bajo",A7)))</formula>
    </cfRule>
  </conditionalFormatting>
  <conditionalFormatting sqref="A9:E10">
    <cfRule type="containsText" dxfId="139" priority="7" operator="containsText" text="3- Moderado">
      <formula>NOT(ISERROR(SEARCH("3- Moderado",A9)))</formula>
    </cfRule>
    <cfRule type="containsText" dxfId="138" priority="8" operator="containsText" text="6- Moderado">
      <formula>NOT(ISERROR(SEARCH("6- Moderado",A9)))</formula>
    </cfRule>
    <cfRule type="containsText" dxfId="137" priority="9" operator="containsText" text="4- Moderado">
      <formula>NOT(ISERROR(SEARCH("4- Moderado",A9)))</formula>
    </cfRule>
    <cfRule type="containsText" dxfId="136" priority="10" operator="containsText" text="3- Bajo">
      <formula>NOT(ISERROR(SEARCH("3- Bajo",A9)))</formula>
    </cfRule>
    <cfRule type="containsText" dxfId="135" priority="11" operator="containsText" text="4- Bajo">
      <formula>NOT(ISERROR(SEARCH("4- Bajo",A9)))</formula>
    </cfRule>
    <cfRule type="containsText" dxfId="134" priority="12" operator="containsText" text="1- Bajo">
      <formula>NOT(ISERROR(SEARCH("1- Bajo",A9)))</formula>
    </cfRule>
  </conditionalFormatting>
  <conditionalFormatting sqref="A20:E20 A30:E30 A50:E50 A40:E40">
    <cfRule type="containsText" dxfId="133" priority="663" operator="containsText" text="3- Moderado">
      <formula>NOT(ISERROR(SEARCH("3- Moderado",A20)))</formula>
    </cfRule>
    <cfRule type="containsText" dxfId="132" priority="664" operator="containsText" text="6- Moderado">
      <formula>NOT(ISERROR(SEARCH("6- Moderado",A20)))</formula>
    </cfRule>
    <cfRule type="containsText" dxfId="131" priority="665" operator="containsText" text="4- Moderado">
      <formula>NOT(ISERROR(SEARCH("4- Moderado",A20)))</formula>
    </cfRule>
    <cfRule type="containsText" dxfId="130" priority="666" operator="containsText" text="3- Bajo">
      <formula>NOT(ISERROR(SEARCH("3- Bajo",A20)))</formula>
    </cfRule>
    <cfRule type="containsText" dxfId="129" priority="667" operator="containsText" text="4- Bajo">
      <formula>NOT(ISERROR(SEARCH("4- Bajo",A20)))</formula>
    </cfRule>
    <cfRule type="containsText" dxfId="128" priority="668" operator="containsText" text="1- Bajo">
      <formula>NOT(ISERROR(SEARCH("1- Bajo",A20)))</formula>
    </cfRule>
  </conditionalFormatting>
  <conditionalFormatting sqref="C8:F8">
    <cfRule type="containsText" dxfId="127" priority="19" operator="containsText" text="3- Moderado">
      <formula>NOT(ISERROR(SEARCH("3- Moderado",C8)))</formula>
    </cfRule>
    <cfRule type="containsText" dxfId="126" priority="20" operator="containsText" text="6- Moderado">
      <formula>NOT(ISERROR(SEARCH("6- Moderado",C8)))</formula>
    </cfRule>
    <cfRule type="containsText" dxfId="125" priority="21" operator="containsText" text="4- Moderado">
      <formula>NOT(ISERROR(SEARCH("4- Moderado",C8)))</formula>
    </cfRule>
    <cfRule type="containsText" dxfId="124" priority="22" operator="containsText" text="3- Bajo">
      <formula>NOT(ISERROR(SEARCH("3- Bajo",C8)))</formula>
    </cfRule>
    <cfRule type="containsText" dxfId="123" priority="23" operator="containsText" text="4- Bajo">
      <formula>NOT(ISERROR(SEARCH("4- Bajo",C8)))</formula>
    </cfRule>
    <cfRule type="containsText" dxfId="122" priority="24" operator="containsText" text="1- Bajo">
      <formula>NOT(ISERROR(SEARCH("1- Bajo",C8)))</formula>
    </cfRule>
  </conditionalFormatting>
  <conditionalFormatting sqref="D9:D59">
    <cfRule type="containsText" dxfId="121" priority="576" operator="containsText" text="Muy Alta">
      <formula>NOT(ISERROR(SEARCH("Muy Alta",D9)))</formula>
    </cfRule>
    <cfRule type="containsText" dxfId="120" priority="577" operator="containsText" text="Alta">
      <formula>NOT(ISERROR(SEARCH("Alta",D9)))</formula>
    </cfRule>
    <cfRule type="containsText" dxfId="119" priority="578" operator="containsText" text="Baja">
      <formula>NOT(ISERROR(SEARCH("Baja",D9)))</formula>
    </cfRule>
    <cfRule type="containsText" dxfId="118" priority="579" operator="containsText" text="Muy Baja">
      <formula>NOT(ISERROR(SEARCH("Muy Baja",D9)))</formula>
    </cfRule>
    <cfRule type="containsText" dxfId="117" priority="596" operator="containsText" text="Media">
      <formula>NOT(ISERROR(SEARCH("Media",D9)))</formula>
    </cfRule>
  </conditionalFormatting>
  <conditionalFormatting sqref="E9:E59">
    <cfRule type="containsText" dxfId="116" priority="572" operator="containsText" text="Catastrófico">
      <formula>NOT(ISERROR(SEARCH("Catastrófico",E9)))</formula>
    </cfRule>
    <cfRule type="containsText" dxfId="115" priority="573" operator="containsText" text="Mayor">
      <formula>NOT(ISERROR(SEARCH("Mayor",E9)))</formula>
    </cfRule>
    <cfRule type="containsText" dxfId="114" priority="574" operator="containsText" text="Menor">
      <formula>NOT(ISERROR(SEARCH("Menor",E9)))</formula>
    </cfRule>
    <cfRule type="containsText" dxfId="113" priority="575" operator="containsText" text="Leve">
      <formula>NOT(ISERROR(SEARCH("Leve",E9)))</formula>
    </cfRule>
  </conditionalFormatting>
  <conditionalFormatting sqref="E9:F59">
    <cfRule type="containsText" dxfId="112" priority="595" operator="containsText" text="Moderado">
      <formula>NOT(ISERROR(SEARCH("Moderado",E9)))</formula>
    </cfRule>
  </conditionalFormatting>
  <conditionalFormatting sqref="F9:F59">
    <cfRule type="containsText" dxfId="111" priority="1351" operator="containsText" text="Bajo">
      <formula>NOT(ISERROR(SEARCH("Bajo",F9)))</formula>
    </cfRule>
    <cfRule type="containsText" dxfId="110" priority="1352" operator="containsText" text="Moderado">
      <formula>NOT(ISERROR(SEARCH("Moderado",F9)))</formula>
    </cfRule>
    <cfRule type="containsText" dxfId="109" priority="1353" operator="containsText" text="Alto">
      <formula>NOT(ISERROR(SEARCH("Alto",F9)))</formula>
    </cfRule>
    <cfRule type="containsText" dxfId="108" priority="1354" operator="containsText" text="Extremo">
      <formula>NOT(ISERROR(SEARCH("Extremo",F9)))</formula>
    </cfRule>
    <cfRule type="colorScale" priority="13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G9:G59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A1:JK59"/>
  <sheetViews>
    <sheetView topLeftCell="H21" zoomScale="70" zoomScaleNormal="70" workbookViewId="0">
      <selection activeCell="J50" sqref="J50"/>
    </sheetView>
  </sheetViews>
  <sheetFormatPr baseColWidth="10" defaultColWidth="11.42578125" defaultRowHeight="15"/>
  <cols>
    <col min="1" max="1" width="11.5703125" style="6" customWidth="1"/>
    <col min="2" max="2" width="35.85546875" style="6" customWidth="1"/>
    <col min="3" max="3" width="40.28515625" customWidth="1"/>
    <col min="4" max="4" width="16.85546875" style="81" customWidth="1"/>
    <col min="5" max="5" width="18.5703125" style="27" customWidth="1"/>
    <col min="6" max="6" width="18.28515625" style="27" bestFit="1" customWidth="1"/>
    <col min="7" max="7" width="18.28515625" bestFit="1" customWidth="1"/>
    <col min="8" max="8" width="71.85546875" customWidth="1"/>
    <col min="9" max="9" width="16.5703125" customWidth="1"/>
    <col min="10" max="10" width="14.28515625" customWidth="1"/>
    <col min="11" max="11" width="17.7109375" customWidth="1"/>
    <col min="12" max="12" width="17.28515625" customWidth="1"/>
    <col min="13" max="13" width="48.28515625" customWidth="1"/>
    <col min="14" max="169" width="11.42578125" style="3"/>
  </cols>
  <sheetData>
    <row r="1" spans="1:271" s="19" customFormat="1" ht="16.5" customHeight="1">
      <c r="A1" s="641"/>
      <c r="B1" s="642"/>
      <c r="C1" s="645"/>
      <c r="D1" s="645"/>
      <c r="E1" s="645"/>
      <c r="F1" s="645"/>
      <c r="G1" s="645"/>
      <c r="H1" s="645"/>
      <c r="I1" s="645"/>
      <c r="J1" s="646"/>
      <c r="K1" s="638"/>
      <c r="L1" s="638"/>
      <c r="M1" s="63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43"/>
      <c r="B2" s="644"/>
      <c r="C2" s="647"/>
      <c r="D2" s="647"/>
      <c r="E2" s="647"/>
      <c r="F2" s="647"/>
      <c r="G2" s="647"/>
      <c r="H2" s="647"/>
      <c r="I2" s="647"/>
      <c r="J2" s="648"/>
      <c r="K2" s="638"/>
      <c r="L2" s="638"/>
      <c r="M2" s="63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2"/>
      <c r="B3" s="2"/>
      <c r="C3" s="647"/>
      <c r="D3" s="647"/>
      <c r="E3" s="647"/>
      <c r="F3" s="647"/>
      <c r="G3" s="647"/>
      <c r="H3" s="647"/>
      <c r="I3" s="647"/>
      <c r="J3" s="648"/>
      <c r="K3" s="638"/>
      <c r="L3" s="638"/>
      <c r="M3" s="63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39" t="s">
        <v>275</v>
      </c>
      <c r="B4" s="640"/>
      <c r="C4" s="677" t="s">
        <v>276</v>
      </c>
      <c r="D4" s="678"/>
      <c r="E4" s="678"/>
      <c r="F4" s="678"/>
      <c r="G4" s="678"/>
      <c r="H4" s="678"/>
      <c r="I4" s="678"/>
      <c r="J4" s="678"/>
      <c r="K4" s="678"/>
      <c r="L4" s="678"/>
      <c r="M4" s="679"/>
      <c r="N4" s="186"/>
      <c r="O4" s="186"/>
      <c r="P4" s="186"/>
      <c r="Q4" s="186"/>
      <c r="R4" s="186"/>
      <c r="S4" s="186"/>
      <c r="T4" s="186"/>
      <c r="U4" s="186"/>
      <c r="V4" s="186"/>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3" customHeight="1">
      <c r="A5" s="639" t="s">
        <v>277</v>
      </c>
      <c r="B5" s="640"/>
      <c r="C5" s="649" t="s">
        <v>507</v>
      </c>
      <c r="D5" s="650"/>
      <c r="E5" s="650"/>
      <c r="F5" s="650"/>
      <c r="G5" s="650"/>
      <c r="H5" s="650"/>
      <c r="I5" s="650"/>
      <c r="J5" s="650"/>
      <c r="K5" s="650"/>
      <c r="L5" s="650"/>
      <c r="M5" s="651"/>
      <c r="N5" s="185"/>
      <c r="O5" s="185"/>
      <c r="P5" s="185"/>
      <c r="Q5" s="185"/>
      <c r="R5" s="185"/>
      <c r="S5" s="185"/>
      <c r="T5" s="185"/>
      <c r="U5" s="185"/>
      <c r="V5" s="185"/>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61" t="s">
        <v>279</v>
      </c>
      <c r="B6" s="662"/>
      <c r="C6" s="663"/>
      <c r="D6" s="663"/>
      <c r="E6" s="663"/>
      <c r="F6" s="663"/>
      <c r="G6" s="664"/>
      <c r="H6" s="1"/>
      <c r="I6" s="1"/>
      <c r="J6" s="1"/>
      <c r="K6" s="1"/>
      <c r="L6" s="1"/>
      <c r="M6" s="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4" customFormat="1" ht="40.5" customHeight="1" thickBot="1">
      <c r="A7" s="665" t="s">
        <v>509</v>
      </c>
      <c r="B7" s="666"/>
      <c r="C7" s="667"/>
      <c r="D7" s="668" t="s">
        <v>510</v>
      </c>
      <c r="E7" s="668"/>
      <c r="F7" s="668"/>
      <c r="G7" s="669" t="s">
        <v>511</v>
      </c>
      <c r="H7" s="655" t="s">
        <v>512</v>
      </c>
      <c r="I7" s="657" t="s">
        <v>513</v>
      </c>
      <c r="J7" s="658"/>
      <c r="K7" s="657" t="s">
        <v>514</v>
      </c>
      <c r="L7" s="658"/>
      <c r="M7" s="659" t="s">
        <v>528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5" customFormat="1" ht="108" customHeight="1" thickTop="1" thickBot="1">
      <c r="A8" s="187" t="s">
        <v>39</v>
      </c>
      <c r="B8" s="33" t="s">
        <v>217</v>
      </c>
      <c r="C8" s="34" t="s">
        <v>219</v>
      </c>
      <c r="D8" s="28" t="s">
        <v>229</v>
      </c>
      <c r="E8" s="28" t="s">
        <v>516</v>
      </c>
      <c r="F8" s="28" t="s">
        <v>517</v>
      </c>
      <c r="G8" s="670"/>
      <c r="H8" s="656"/>
      <c r="I8" s="29" t="s">
        <v>518</v>
      </c>
      <c r="J8" s="29" t="s">
        <v>519</v>
      </c>
      <c r="K8" s="29" t="s">
        <v>520</v>
      </c>
      <c r="L8" s="29" t="s">
        <v>521</v>
      </c>
      <c r="M8" s="66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6" customFormat="1" ht="15" customHeight="1" thickTop="1" thickBot="1">
      <c r="A9" s="166"/>
      <c r="B9" s="167"/>
      <c r="C9" s="167"/>
      <c r="D9" s="167"/>
      <c r="E9" s="167"/>
      <c r="F9" s="167"/>
      <c r="G9" s="167"/>
      <c r="H9" s="188"/>
      <c r="I9" s="188"/>
      <c r="J9" s="188"/>
      <c r="K9" s="188"/>
      <c r="L9" s="188"/>
      <c r="M9" s="18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6" customFormat="1" ht="13.5" customHeight="1">
      <c r="A10" s="617">
        <f>'7. Mapa Final'!A10</f>
        <v>1</v>
      </c>
      <c r="B10" s="617" t="str">
        <f>'7. Mapa Final'!B10</f>
        <v xml:space="preserve">El Sistema Integrado de Gestión (SIGCMA) no aporte  al mejoramiento institucional. </v>
      </c>
      <c r="C10" s="617" t="str">
        <f>'7. Mapa Final'!C10</f>
        <v>Que  la implementación de los sistemas  de gestión no cumpla con sus objetivos al no  contribuir con el mejoramiento institucional y no logre  la eficacia, la eficiencia, la efectividad y  transparencia  de los procesos.</v>
      </c>
      <c r="D10" s="620" t="str">
        <f>'7. Mapa Final'!J10</f>
        <v>Muy Baja - 1</v>
      </c>
      <c r="E10" s="624" t="str">
        <f>'7. Mapa Final'!K10</f>
        <v>Leve - 1</v>
      </c>
      <c r="F10" s="608" t="str">
        <f>'7. Mapa Final'!M10</f>
        <v>Bajo - 1</v>
      </c>
      <c r="G10" s="428" t="s">
        <v>396</v>
      </c>
      <c r="H10" s="611"/>
      <c r="I10" s="614"/>
      <c r="J10" s="599" t="s">
        <v>7</v>
      </c>
      <c r="K10" s="604">
        <v>45383</v>
      </c>
      <c r="L10" s="604">
        <v>45473</v>
      </c>
      <c r="M10" s="605" t="s">
        <v>522</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6" customFormat="1" ht="13.5" customHeight="1">
      <c r="A11" s="618"/>
      <c r="B11" s="618"/>
      <c r="C11" s="618"/>
      <c r="D11" s="621"/>
      <c r="E11" s="625"/>
      <c r="F11" s="609"/>
      <c r="G11" s="428"/>
      <c r="H11" s="612"/>
      <c r="I11" s="615"/>
      <c r="J11" s="600"/>
      <c r="K11" s="602"/>
      <c r="L11" s="602"/>
      <c r="M11" s="606"/>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6" customFormat="1" ht="13.5" customHeight="1">
      <c r="A12" s="618"/>
      <c r="B12" s="618"/>
      <c r="C12" s="618"/>
      <c r="D12" s="621"/>
      <c r="E12" s="625"/>
      <c r="F12" s="609"/>
      <c r="G12" s="428"/>
      <c r="H12" s="612"/>
      <c r="I12" s="615"/>
      <c r="J12" s="600"/>
      <c r="K12" s="602"/>
      <c r="L12" s="602"/>
      <c r="M12" s="606"/>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6" customFormat="1" ht="13.5" customHeight="1">
      <c r="A13" s="618"/>
      <c r="B13" s="618"/>
      <c r="C13" s="618"/>
      <c r="D13" s="621"/>
      <c r="E13" s="625"/>
      <c r="F13" s="609"/>
      <c r="G13" s="428"/>
      <c r="H13" s="612"/>
      <c r="I13" s="615"/>
      <c r="J13" s="600"/>
      <c r="K13" s="602"/>
      <c r="L13" s="602"/>
      <c r="M13" s="606"/>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6" customFormat="1" ht="13.5" customHeight="1">
      <c r="A14" s="618"/>
      <c r="B14" s="618"/>
      <c r="C14" s="618"/>
      <c r="D14" s="621"/>
      <c r="E14" s="625"/>
      <c r="F14" s="609"/>
      <c r="G14" s="428"/>
      <c r="H14" s="612"/>
      <c r="I14" s="615"/>
      <c r="J14" s="600"/>
      <c r="K14" s="602"/>
      <c r="L14" s="602"/>
      <c r="M14" s="606"/>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6" customFormat="1" ht="13.5" customHeight="1">
      <c r="A15" s="618"/>
      <c r="B15" s="618"/>
      <c r="C15" s="618"/>
      <c r="D15" s="621"/>
      <c r="E15" s="625"/>
      <c r="F15" s="609"/>
      <c r="G15" s="428"/>
      <c r="H15" s="612"/>
      <c r="I15" s="615"/>
      <c r="J15" s="600"/>
      <c r="K15" s="602"/>
      <c r="L15" s="602"/>
      <c r="M15" s="606"/>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6" customFormat="1" ht="13.5" customHeight="1">
      <c r="A16" s="618"/>
      <c r="B16" s="618"/>
      <c r="C16" s="618"/>
      <c r="D16" s="621"/>
      <c r="E16" s="625"/>
      <c r="F16" s="609"/>
      <c r="G16" s="428"/>
      <c r="H16" s="612"/>
      <c r="I16" s="615"/>
      <c r="J16" s="600"/>
      <c r="K16" s="602"/>
      <c r="L16" s="602"/>
      <c r="M16" s="606"/>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6" customFormat="1" ht="13.5" customHeight="1">
      <c r="A17" s="618"/>
      <c r="B17" s="618"/>
      <c r="C17" s="618"/>
      <c r="D17" s="622"/>
      <c r="E17" s="626"/>
      <c r="F17" s="609"/>
      <c r="G17" s="428"/>
      <c r="H17" s="612"/>
      <c r="I17" s="615"/>
      <c r="J17" s="600"/>
      <c r="K17" s="602"/>
      <c r="L17" s="602"/>
      <c r="M17" s="60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6" customFormat="1" ht="21.75" customHeight="1">
      <c r="A18" s="618"/>
      <c r="B18" s="618"/>
      <c r="C18" s="618"/>
      <c r="D18" s="622"/>
      <c r="E18" s="626"/>
      <c r="F18" s="609"/>
      <c r="G18" s="428"/>
      <c r="H18" s="612"/>
      <c r="I18" s="615"/>
      <c r="J18" s="600"/>
      <c r="K18" s="602"/>
      <c r="L18" s="602"/>
      <c r="M18" s="606"/>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6" customFormat="1" ht="200.25" customHeight="1" thickBot="1">
      <c r="A19" s="619"/>
      <c r="B19" s="619"/>
      <c r="C19" s="619"/>
      <c r="D19" s="623"/>
      <c r="E19" s="627"/>
      <c r="F19" s="610"/>
      <c r="G19" s="538"/>
      <c r="H19" s="613"/>
      <c r="I19" s="616"/>
      <c r="J19" s="600"/>
      <c r="K19" s="602"/>
      <c r="L19" s="602"/>
      <c r="M19" s="607"/>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6" customFormat="1" ht="13.5" customHeight="1">
      <c r="A20" s="617">
        <f>'7. Mapa Final'!A20</f>
        <v>2</v>
      </c>
      <c r="B20" s="617" t="str">
        <f>'7. Mapa Final'!B20</f>
        <v>Las auditorias internas del SIGCMA  no contribuyan al mejoramiento del sistema integrado.</v>
      </c>
      <c r="C20" s="617" t="str">
        <f>'7. Mapa Final'!C20</f>
        <v>Cuando  en la preparación y presentación de resultados de la auditoria interna del SIGCMA se  emiten informes y/o  conceptos inexactos con los requisitos de las normas aplicables, inoportunos, no confiables,  sin utilidad,  sin objetividad..</v>
      </c>
      <c r="D20" s="620" t="str">
        <f>'7. Mapa Final'!J20</f>
        <v>Muy Baja - 1</v>
      </c>
      <c r="E20" s="624" t="str">
        <f>'7. Mapa Final'!K20</f>
        <v>Leve - 1</v>
      </c>
      <c r="F20" s="608" t="str">
        <f>'7. Mapa Final'!M20</f>
        <v>Bajo - 1</v>
      </c>
      <c r="G20" s="428" t="s">
        <v>396</v>
      </c>
      <c r="H20" s="611"/>
      <c r="I20" s="614"/>
      <c r="J20" s="599" t="s">
        <v>7</v>
      </c>
      <c r="K20" s="604">
        <v>45383</v>
      </c>
      <c r="L20" s="604">
        <v>45473</v>
      </c>
      <c r="M20" s="605" t="s">
        <v>523</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6" customFormat="1" ht="13.5" customHeight="1">
      <c r="A21" s="618"/>
      <c r="B21" s="618"/>
      <c r="C21" s="618"/>
      <c r="D21" s="621"/>
      <c r="E21" s="625"/>
      <c r="F21" s="609"/>
      <c r="G21" s="428"/>
      <c r="H21" s="612"/>
      <c r="I21" s="615"/>
      <c r="J21" s="600"/>
      <c r="K21" s="602"/>
      <c r="L21" s="602"/>
      <c r="M21" s="636"/>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6" customFormat="1" ht="13.5" customHeight="1">
      <c r="A22" s="618"/>
      <c r="B22" s="618"/>
      <c r="C22" s="618"/>
      <c r="D22" s="621"/>
      <c r="E22" s="625"/>
      <c r="F22" s="609"/>
      <c r="G22" s="428"/>
      <c r="H22" s="612"/>
      <c r="I22" s="615"/>
      <c r="J22" s="600"/>
      <c r="K22" s="602"/>
      <c r="L22" s="602"/>
      <c r="M22" s="636"/>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6" customFormat="1" ht="13.5" customHeight="1">
      <c r="A23" s="618"/>
      <c r="B23" s="618"/>
      <c r="C23" s="618"/>
      <c r="D23" s="621"/>
      <c r="E23" s="625"/>
      <c r="F23" s="609"/>
      <c r="G23" s="428"/>
      <c r="H23" s="612"/>
      <c r="I23" s="615"/>
      <c r="J23" s="600"/>
      <c r="K23" s="602"/>
      <c r="L23" s="602"/>
      <c r="M23" s="636"/>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6" customFormat="1" ht="13.5" customHeight="1">
      <c r="A24" s="618"/>
      <c r="B24" s="618"/>
      <c r="C24" s="618"/>
      <c r="D24" s="621"/>
      <c r="E24" s="625"/>
      <c r="F24" s="609"/>
      <c r="G24" s="428"/>
      <c r="H24" s="612"/>
      <c r="I24" s="615"/>
      <c r="J24" s="600"/>
      <c r="K24" s="602"/>
      <c r="L24" s="602"/>
      <c r="M24" s="636"/>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s="26" customFormat="1" ht="13.5" customHeight="1">
      <c r="A25" s="618"/>
      <c r="B25" s="618"/>
      <c r="C25" s="618"/>
      <c r="D25" s="621"/>
      <c r="E25" s="625"/>
      <c r="F25" s="609"/>
      <c r="G25" s="428"/>
      <c r="H25" s="612"/>
      <c r="I25" s="615"/>
      <c r="J25" s="600"/>
      <c r="K25" s="602"/>
      <c r="L25" s="602"/>
      <c r="M25" s="636"/>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row>
    <row r="26" spans="1:169" s="26" customFormat="1" ht="13.5" customHeight="1">
      <c r="A26" s="618"/>
      <c r="B26" s="618"/>
      <c r="C26" s="618"/>
      <c r="D26" s="621"/>
      <c r="E26" s="625"/>
      <c r="F26" s="609"/>
      <c r="G26" s="428"/>
      <c r="H26" s="612"/>
      <c r="I26" s="615"/>
      <c r="J26" s="600"/>
      <c r="K26" s="602"/>
      <c r="L26" s="602"/>
      <c r="M26" s="636"/>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row>
    <row r="27" spans="1:169" s="26" customFormat="1" ht="13.5" customHeight="1">
      <c r="A27" s="618"/>
      <c r="B27" s="618"/>
      <c r="C27" s="618"/>
      <c r="D27" s="622"/>
      <c r="E27" s="626"/>
      <c r="F27" s="609"/>
      <c r="G27" s="428"/>
      <c r="H27" s="612"/>
      <c r="I27" s="615"/>
      <c r="J27" s="600"/>
      <c r="K27" s="602"/>
      <c r="L27" s="602"/>
      <c r="M27" s="636"/>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row>
    <row r="28" spans="1:169" s="26" customFormat="1" ht="21.75" customHeight="1">
      <c r="A28" s="618"/>
      <c r="B28" s="618"/>
      <c r="C28" s="618"/>
      <c r="D28" s="622"/>
      <c r="E28" s="626"/>
      <c r="F28" s="609"/>
      <c r="G28" s="428"/>
      <c r="H28" s="612"/>
      <c r="I28" s="615"/>
      <c r="J28" s="600"/>
      <c r="K28" s="602"/>
      <c r="L28" s="602"/>
      <c r="M28" s="636"/>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row>
    <row r="29" spans="1:169" s="26" customFormat="1" ht="21.75" customHeight="1" thickBot="1">
      <c r="A29" s="619"/>
      <c r="B29" s="619"/>
      <c r="C29" s="619"/>
      <c r="D29" s="623"/>
      <c r="E29" s="627"/>
      <c r="F29" s="610"/>
      <c r="G29" s="538"/>
      <c r="H29" s="613"/>
      <c r="I29" s="616"/>
      <c r="J29" s="600"/>
      <c r="K29" s="602"/>
      <c r="L29" s="602"/>
      <c r="M29" s="637"/>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65" customFormat="1" ht="12.75" customHeight="1">
      <c r="A30" s="617">
        <f>'7. Mapa Final'!A30</f>
        <v>3</v>
      </c>
      <c r="B30" s="617" t="str">
        <f>'7. Mapa Final'!B30</f>
        <v xml:space="preserve">Desactualización de los documentos del sistema </v>
      </c>
      <c r="C30" s="617" t="str">
        <f>'7. Mapa Final'!C30</f>
        <v xml:space="preserve">Se usen o se mantengan publicados  documentos desactualizados, no vigentes o no controlados </v>
      </c>
      <c r="D30" s="620" t="str">
        <f>'7. Mapa Final'!J30</f>
        <v>Muy Baja - 1</v>
      </c>
      <c r="E30" s="624" t="str">
        <f>'7. Mapa Final'!K30</f>
        <v>Leve - 1</v>
      </c>
      <c r="F30" s="608" t="str">
        <f>'7. Mapa Final'!M30</f>
        <v>Bajo - 1</v>
      </c>
      <c r="G30" s="428" t="s">
        <v>396</v>
      </c>
      <c r="H30" s="674"/>
      <c r="I30" s="671"/>
      <c r="J30" s="599" t="s">
        <v>7</v>
      </c>
      <c r="K30" s="604">
        <v>45383</v>
      </c>
      <c r="L30" s="604">
        <v>45473</v>
      </c>
      <c r="M30" s="605" t="s">
        <v>524</v>
      </c>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4"/>
      <c r="CL30" s="264"/>
      <c r="CM30" s="264"/>
      <c r="CN30" s="264"/>
      <c r="CO30" s="264"/>
      <c r="CP30" s="264"/>
      <c r="CQ30" s="264"/>
      <c r="CR30" s="264"/>
      <c r="CS30" s="264"/>
      <c r="CT30" s="264"/>
      <c r="CU30" s="264"/>
      <c r="CV30" s="264"/>
      <c r="CW30" s="264"/>
      <c r="CX30" s="264"/>
      <c r="CY30" s="264"/>
      <c r="CZ30" s="264"/>
      <c r="DA30" s="264"/>
      <c r="DB30" s="264"/>
      <c r="DC30" s="264"/>
      <c r="DD30" s="264"/>
      <c r="DE30" s="264"/>
      <c r="DF30" s="264"/>
      <c r="DG30" s="264"/>
      <c r="DH30" s="264"/>
      <c r="DI30" s="264"/>
      <c r="DJ30" s="264"/>
      <c r="DK30" s="264"/>
      <c r="DL30" s="264"/>
      <c r="DM30" s="264"/>
      <c r="DN30" s="264"/>
      <c r="DO30" s="264"/>
      <c r="DP30" s="264"/>
      <c r="DQ30" s="264"/>
      <c r="DR30" s="264"/>
      <c r="DS30" s="264"/>
      <c r="DT30" s="264"/>
      <c r="DU30" s="264"/>
      <c r="DV30" s="264"/>
      <c r="DW30" s="264"/>
      <c r="DX30" s="264"/>
      <c r="DY30" s="264"/>
      <c r="DZ30" s="264"/>
      <c r="EA30" s="264"/>
      <c r="EB30" s="264"/>
      <c r="EC30" s="264"/>
      <c r="ED30" s="264"/>
      <c r="EE30" s="264"/>
      <c r="EF30" s="264"/>
      <c r="EG30" s="264"/>
      <c r="EH30" s="264"/>
      <c r="EI30" s="264"/>
      <c r="EJ30" s="264"/>
      <c r="EK30" s="264"/>
      <c r="EL30" s="264"/>
      <c r="EM30" s="264"/>
      <c r="EN30" s="264"/>
      <c r="EO30" s="264"/>
      <c r="EP30" s="264"/>
      <c r="EQ30" s="264"/>
      <c r="ER30" s="264"/>
      <c r="ES30" s="264"/>
      <c r="ET30" s="264"/>
      <c r="EU30" s="264"/>
      <c r="EV30" s="264"/>
      <c r="EW30" s="264"/>
      <c r="EX30" s="264"/>
      <c r="EY30" s="264"/>
      <c r="EZ30" s="264"/>
      <c r="FA30" s="264"/>
      <c r="FB30" s="264"/>
      <c r="FC30" s="264"/>
      <c r="FD30" s="264"/>
      <c r="FE30" s="264"/>
      <c r="FF30" s="264"/>
      <c r="FG30" s="264"/>
      <c r="FH30" s="264"/>
      <c r="FI30" s="264"/>
      <c r="FJ30" s="264"/>
      <c r="FK30" s="264"/>
      <c r="FL30" s="264"/>
      <c r="FM30" s="264"/>
    </row>
    <row r="31" spans="1:169" s="265" customFormat="1" ht="12.75" customHeight="1">
      <c r="A31" s="618"/>
      <c r="B31" s="618"/>
      <c r="C31" s="618"/>
      <c r="D31" s="621"/>
      <c r="E31" s="625"/>
      <c r="F31" s="609"/>
      <c r="G31" s="428"/>
      <c r="H31" s="675"/>
      <c r="I31" s="672"/>
      <c r="J31" s="600"/>
      <c r="K31" s="602"/>
      <c r="L31" s="602"/>
      <c r="M31" s="606"/>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4"/>
      <c r="CG31" s="264"/>
      <c r="CH31" s="264"/>
      <c r="CI31" s="264"/>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row>
    <row r="32" spans="1:169" s="265" customFormat="1" ht="12.75" customHeight="1">
      <c r="A32" s="618"/>
      <c r="B32" s="618"/>
      <c r="C32" s="618"/>
      <c r="D32" s="621"/>
      <c r="E32" s="625"/>
      <c r="F32" s="609"/>
      <c r="G32" s="428"/>
      <c r="H32" s="675"/>
      <c r="I32" s="672"/>
      <c r="J32" s="600"/>
      <c r="K32" s="602"/>
      <c r="L32" s="602"/>
      <c r="M32" s="606"/>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264"/>
      <c r="CM32" s="264"/>
      <c r="CN32" s="264"/>
      <c r="CO32" s="264"/>
      <c r="CP32" s="264"/>
      <c r="CQ32" s="264"/>
      <c r="CR32" s="264"/>
      <c r="CS32" s="264"/>
      <c r="CT32" s="264"/>
      <c r="CU32" s="264"/>
      <c r="CV32" s="264"/>
      <c r="CW32" s="264"/>
      <c r="CX32" s="264"/>
      <c r="CY32" s="264"/>
      <c r="CZ32" s="264"/>
      <c r="DA32" s="264"/>
      <c r="DB32" s="264"/>
      <c r="DC32" s="264"/>
      <c r="DD32" s="264"/>
      <c r="DE32" s="264"/>
      <c r="DF32" s="264"/>
      <c r="DG32" s="264"/>
      <c r="DH32" s="264"/>
      <c r="DI32" s="264"/>
      <c r="DJ32" s="264"/>
      <c r="DK32" s="264"/>
      <c r="DL32" s="264"/>
      <c r="DM32" s="264"/>
      <c r="DN32" s="264"/>
      <c r="DO32" s="264"/>
      <c r="DP32" s="264"/>
      <c r="DQ32" s="264"/>
      <c r="DR32" s="264"/>
      <c r="DS32" s="264"/>
      <c r="DT32" s="264"/>
      <c r="DU32" s="264"/>
      <c r="DV32" s="264"/>
      <c r="DW32" s="264"/>
      <c r="DX32" s="264"/>
      <c r="DY32" s="264"/>
      <c r="DZ32" s="264"/>
      <c r="EA32" s="264"/>
      <c r="EB32" s="264"/>
      <c r="EC32" s="264"/>
      <c r="ED32" s="264"/>
      <c r="EE32" s="264"/>
      <c r="EF32" s="264"/>
      <c r="EG32" s="264"/>
      <c r="EH32" s="264"/>
      <c r="EI32" s="264"/>
      <c r="EJ32" s="264"/>
      <c r="EK32" s="264"/>
      <c r="EL32" s="264"/>
      <c r="EM32" s="264"/>
      <c r="EN32" s="264"/>
      <c r="EO32" s="264"/>
      <c r="EP32" s="264"/>
      <c r="EQ32" s="264"/>
      <c r="ER32" s="264"/>
      <c r="ES32" s="264"/>
      <c r="ET32" s="264"/>
      <c r="EU32" s="264"/>
      <c r="EV32" s="264"/>
      <c r="EW32" s="264"/>
      <c r="EX32" s="264"/>
      <c r="EY32" s="264"/>
      <c r="EZ32" s="264"/>
      <c r="FA32" s="264"/>
      <c r="FB32" s="264"/>
      <c r="FC32" s="264"/>
      <c r="FD32" s="264"/>
      <c r="FE32" s="264"/>
      <c r="FF32" s="264"/>
      <c r="FG32" s="264"/>
      <c r="FH32" s="264"/>
      <c r="FI32" s="264"/>
      <c r="FJ32" s="264"/>
      <c r="FK32" s="264"/>
      <c r="FL32" s="264"/>
      <c r="FM32" s="264"/>
    </row>
    <row r="33" spans="1:169" s="265" customFormat="1" ht="12.75" customHeight="1">
      <c r="A33" s="618"/>
      <c r="B33" s="618"/>
      <c r="C33" s="618"/>
      <c r="D33" s="621"/>
      <c r="E33" s="625"/>
      <c r="F33" s="609"/>
      <c r="G33" s="428"/>
      <c r="H33" s="675"/>
      <c r="I33" s="672"/>
      <c r="J33" s="600"/>
      <c r="K33" s="602"/>
      <c r="L33" s="602"/>
      <c r="M33" s="606"/>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4"/>
      <c r="CL33" s="264"/>
      <c r="CM33" s="264"/>
      <c r="CN33" s="264"/>
      <c r="CO33" s="264"/>
      <c r="CP33" s="264"/>
      <c r="CQ33" s="264"/>
      <c r="CR33" s="264"/>
      <c r="CS33" s="264"/>
      <c r="CT33" s="264"/>
      <c r="CU33" s="264"/>
      <c r="CV33" s="264"/>
      <c r="CW33" s="264"/>
      <c r="CX33" s="264"/>
      <c r="CY33" s="264"/>
      <c r="CZ33" s="264"/>
      <c r="DA33" s="264"/>
      <c r="DB33" s="264"/>
      <c r="DC33" s="264"/>
      <c r="DD33" s="264"/>
      <c r="DE33" s="264"/>
      <c r="DF33" s="264"/>
      <c r="DG33" s="264"/>
      <c r="DH33" s="264"/>
      <c r="DI33" s="264"/>
      <c r="DJ33" s="264"/>
      <c r="DK33" s="264"/>
      <c r="DL33" s="264"/>
      <c r="DM33" s="264"/>
      <c r="DN33" s="264"/>
      <c r="DO33" s="264"/>
      <c r="DP33" s="264"/>
      <c r="DQ33" s="264"/>
      <c r="DR33" s="264"/>
      <c r="DS33" s="264"/>
      <c r="DT33" s="264"/>
      <c r="DU33" s="264"/>
      <c r="DV33" s="264"/>
      <c r="DW33" s="264"/>
      <c r="DX33" s="264"/>
      <c r="DY33" s="264"/>
      <c r="DZ33" s="264"/>
      <c r="EA33" s="264"/>
      <c r="EB33" s="264"/>
      <c r="EC33" s="264"/>
      <c r="ED33" s="264"/>
      <c r="EE33" s="264"/>
      <c r="EF33" s="264"/>
      <c r="EG33" s="264"/>
      <c r="EH33" s="264"/>
      <c r="EI33" s="264"/>
      <c r="EJ33" s="264"/>
      <c r="EK33" s="264"/>
      <c r="EL33" s="264"/>
      <c r="EM33" s="264"/>
      <c r="EN33" s="264"/>
      <c r="EO33" s="264"/>
      <c r="EP33" s="264"/>
      <c r="EQ33" s="264"/>
      <c r="ER33" s="264"/>
      <c r="ES33" s="264"/>
      <c r="ET33" s="264"/>
      <c r="EU33" s="264"/>
      <c r="EV33" s="264"/>
      <c r="EW33" s="264"/>
      <c r="EX33" s="264"/>
      <c r="EY33" s="264"/>
      <c r="EZ33" s="264"/>
      <c r="FA33" s="264"/>
      <c r="FB33" s="264"/>
      <c r="FC33" s="264"/>
      <c r="FD33" s="264"/>
      <c r="FE33" s="264"/>
      <c r="FF33" s="264"/>
      <c r="FG33" s="264"/>
      <c r="FH33" s="264"/>
      <c r="FI33" s="264"/>
      <c r="FJ33" s="264"/>
      <c r="FK33" s="264"/>
      <c r="FL33" s="264"/>
      <c r="FM33" s="264"/>
    </row>
    <row r="34" spans="1:169" s="265" customFormat="1" ht="13.5" customHeight="1">
      <c r="A34" s="618"/>
      <c r="B34" s="618"/>
      <c r="C34" s="618"/>
      <c r="D34" s="621"/>
      <c r="E34" s="625"/>
      <c r="F34" s="609"/>
      <c r="G34" s="428"/>
      <c r="H34" s="675"/>
      <c r="I34" s="672"/>
      <c r="J34" s="600"/>
      <c r="K34" s="602"/>
      <c r="L34" s="602"/>
      <c r="M34" s="606"/>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264"/>
      <c r="CI34" s="264"/>
      <c r="CJ34" s="264"/>
      <c r="CK34" s="264"/>
      <c r="CL34" s="264"/>
      <c r="CM34" s="264"/>
      <c r="CN34" s="264"/>
      <c r="CO34" s="264"/>
      <c r="CP34" s="264"/>
      <c r="CQ34" s="264"/>
      <c r="CR34" s="264"/>
      <c r="CS34" s="264"/>
      <c r="CT34" s="264"/>
      <c r="CU34" s="264"/>
      <c r="CV34" s="264"/>
      <c r="CW34" s="264"/>
      <c r="CX34" s="264"/>
      <c r="CY34" s="264"/>
      <c r="CZ34" s="264"/>
      <c r="DA34" s="264"/>
      <c r="DB34" s="264"/>
      <c r="DC34" s="264"/>
      <c r="DD34" s="264"/>
      <c r="DE34" s="264"/>
      <c r="DF34" s="264"/>
      <c r="DG34" s="264"/>
      <c r="DH34" s="264"/>
      <c r="DI34" s="264"/>
      <c r="DJ34" s="264"/>
      <c r="DK34" s="264"/>
      <c r="DL34" s="264"/>
      <c r="DM34" s="264"/>
      <c r="DN34" s="264"/>
      <c r="DO34" s="264"/>
      <c r="DP34" s="264"/>
      <c r="DQ34" s="264"/>
      <c r="DR34" s="264"/>
      <c r="DS34" s="264"/>
      <c r="DT34" s="264"/>
      <c r="DU34" s="264"/>
      <c r="DV34" s="264"/>
      <c r="DW34" s="264"/>
      <c r="DX34" s="264"/>
      <c r="DY34" s="264"/>
      <c r="DZ34" s="264"/>
      <c r="EA34" s="264"/>
      <c r="EB34" s="264"/>
      <c r="EC34" s="264"/>
      <c r="ED34" s="264"/>
      <c r="EE34" s="264"/>
      <c r="EF34" s="264"/>
      <c r="EG34" s="264"/>
      <c r="EH34" s="264"/>
      <c r="EI34" s="264"/>
      <c r="EJ34" s="264"/>
      <c r="EK34" s="264"/>
      <c r="EL34" s="264"/>
      <c r="EM34" s="264"/>
      <c r="EN34" s="264"/>
      <c r="EO34" s="264"/>
      <c r="EP34" s="264"/>
      <c r="EQ34" s="264"/>
      <c r="ER34" s="264"/>
      <c r="ES34" s="264"/>
      <c r="ET34" s="264"/>
      <c r="EU34" s="264"/>
      <c r="EV34" s="264"/>
      <c r="EW34" s="264"/>
      <c r="EX34" s="264"/>
      <c r="EY34" s="264"/>
      <c r="EZ34" s="264"/>
      <c r="FA34" s="264"/>
      <c r="FB34" s="264"/>
      <c r="FC34" s="264"/>
      <c r="FD34" s="264"/>
      <c r="FE34" s="264"/>
      <c r="FF34" s="264"/>
      <c r="FG34" s="264"/>
      <c r="FH34" s="264"/>
      <c r="FI34" s="264"/>
      <c r="FJ34" s="264"/>
      <c r="FK34" s="264"/>
      <c r="FL34" s="264"/>
      <c r="FM34" s="264"/>
    </row>
    <row r="35" spans="1:169" s="40" customFormat="1">
      <c r="A35" s="618"/>
      <c r="B35" s="618"/>
      <c r="C35" s="618"/>
      <c r="D35" s="621"/>
      <c r="E35" s="625"/>
      <c r="F35" s="609"/>
      <c r="G35" s="428"/>
      <c r="H35" s="675"/>
      <c r="I35" s="672"/>
      <c r="J35" s="600"/>
      <c r="K35" s="602"/>
      <c r="L35" s="602"/>
      <c r="M35" s="606"/>
      <c r="N35" s="264"/>
      <c r="O35" s="264"/>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row>
    <row r="36" spans="1:169" s="40" customFormat="1">
      <c r="A36" s="618"/>
      <c r="B36" s="618"/>
      <c r="C36" s="618"/>
      <c r="D36" s="621"/>
      <c r="E36" s="625"/>
      <c r="F36" s="609"/>
      <c r="G36" s="428"/>
      <c r="H36" s="675"/>
      <c r="I36" s="672"/>
      <c r="J36" s="600"/>
      <c r="K36" s="602"/>
      <c r="L36" s="602"/>
      <c r="M36" s="606"/>
      <c r="N36" s="264"/>
      <c r="O36" s="264"/>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row>
    <row r="37" spans="1:169" s="40" customFormat="1">
      <c r="A37" s="618"/>
      <c r="B37" s="618"/>
      <c r="C37" s="618"/>
      <c r="D37" s="622"/>
      <c r="E37" s="626"/>
      <c r="F37" s="609"/>
      <c r="G37" s="428"/>
      <c r="H37" s="675"/>
      <c r="I37" s="672"/>
      <c r="J37" s="600"/>
      <c r="K37" s="602"/>
      <c r="L37" s="602"/>
      <c r="M37" s="606"/>
      <c r="N37" s="264"/>
      <c r="O37" s="264"/>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row>
    <row r="38" spans="1:169" s="40" customFormat="1">
      <c r="A38" s="618"/>
      <c r="B38" s="618"/>
      <c r="C38" s="618"/>
      <c r="D38" s="622"/>
      <c r="E38" s="626"/>
      <c r="F38" s="609"/>
      <c r="G38" s="428"/>
      <c r="H38" s="675"/>
      <c r="I38" s="672"/>
      <c r="J38" s="600"/>
      <c r="K38" s="602"/>
      <c r="L38" s="602"/>
      <c r="M38" s="606"/>
      <c r="N38" s="264"/>
      <c r="O38" s="264"/>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row>
    <row r="39" spans="1:169" s="40" customFormat="1">
      <c r="A39" s="619"/>
      <c r="B39" s="619"/>
      <c r="C39" s="619"/>
      <c r="D39" s="623"/>
      <c r="E39" s="627"/>
      <c r="F39" s="610"/>
      <c r="G39" s="538"/>
      <c r="H39" s="676"/>
      <c r="I39" s="673"/>
      <c r="J39" s="600"/>
      <c r="K39" s="602"/>
      <c r="L39" s="602"/>
      <c r="M39" s="607"/>
      <c r="N39" s="264"/>
      <c r="O39" s="264"/>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row>
    <row r="40" spans="1:169" s="40" customFormat="1" ht="15" customHeight="1">
      <c r="A40" s="617">
        <f>'7. Mapa Final'!A40</f>
        <v>4</v>
      </c>
      <c r="B40" s="617" t="str">
        <f>'7. Mapa Final'!B40</f>
        <v>Corrupción</v>
      </c>
      <c r="C40" s="617" t="str">
        <f>'7. Mapa Final'!C40</f>
        <v>Posibilidad de actos indebidos de  los servidores judiciales debido a  la carencia en transparencia, ética y valores</v>
      </c>
      <c r="D40" s="620" t="str">
        <f>'7. Mapa Final'!J40</f>
        <v>Muy Baja - 1</v>
      </c>
      <c r="E40" s="624" t="str">
        <f>'7. Mapa Final'!K40</f>
        <v>Mayor - 4</v>
      </c>
      <c r="F40" s="608" t="str">
        <f>'7. Mapa Final'!M40</f>
        <v>Alto  - 4</v>
      </c>
      <c r="G40" s="428" t="s">
        <v>397</v>
      </c>
      <c r="H40" s="631" t="s">
        <v>525</v>
      </c>
      <c r="I40" s="671"/>
      <c r="J40" s="599" t="s">
        <v>7</v>
      </c>
      <c r="K40" s="604">
        <v>45383</v>
      </c>
      <c r="L40" s="604">
        <v>45473</v>
      </c>
      <c r="M40" s="603" t="s">
        <v>526</v>
      </c>
      <c r="N40" s="264"/>
      <c r="O40" s="264"/>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row>
    <row r="41" spans="1:169" s="40" customFormat="1">
      <c r="A41" s="618"/>
      <c r="B41" s="618"/>
      <c r="C41" s="618"/>
      <c r="D41" s="621"/>
      <c r="E41" s="625"/>
      <c r="F41" s="609"/>
      <c r="G41" s="428"/>
      <c r="H41" s="602"/>
      <c r="I41" s="672"/>
      <c r="J41" s="600"/>
      <c r="K41" s="602"/>
      <c r="L41" s="602"/>
      <c r="M41" s="603"/>
      <c r="N41" s="264"/>
      <c r="O41" s="264"/>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row>
    <row r="42" spans="1:169" s="40" customFormat="1">
      <c r="A42" s="618"/>
      <c r="B42" s="618"/>
      <c r="C42" s="618"/>
      <c r="D42" s="621"/>
      <c r="E42" s="625"/>
      <c r="F42" s="609"/>
      <c r="G42" s="428"/>
      <c r="H42" s="602"/>
      <c r="I42" s="672"/>
      <c r="J42" s="600"/>
      <c r="K42" s="602"/>
      <c r="L42" s="602"/>
      <c r="M42" s="603"/>
      <c r="N42" s="264"/>
      <c r="O42" s="264"/>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row>
    <row r="43" spans="1:169" s="40" customFormat="1">
      <c r="A43" s="618"/>
      <c r="B43" s="618"/>
      <c r="C43" s="618"/>
      <c r="D43" s="621"/>
      <c r="E43" s="625"/>
      <c r="F43" s="609"/>
      <c r="G43" s="428"/>
      <c r="H43" s="602"/>
      <c r="I43" s="672"/>
      <c r="J43" s="600"/>
      <c r="K43" s="602"/>
      <c r="L43" s="602"/>
      <c r="M43" s="603"/>
      <c r="N43" s="264"/>
      <c r="O43" s="264"/>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row>
    <row r="44" spans="1:169" s="40" customFormat="1">
      <c r="A44" s="618"/>
      <c r="B44" s="618"/>
      <c r="C44" s="618"/>
      <c r="D44" s="621"/>
      <c r="E44" s="625"/>
      <c r="F44" s="609"/>
      <c r="G44" s="428"/>
      <c r="H44" s="602"/>
      <c r="I44" s="672"/>
      <c r="J44" s="600"/>
      <c r="K44" s="602"/>
      <c r="L44" s="602"/>
      <c r="M44" s="603"/>
      <c r="N44" s="264"/>
      <c r="O44" s="264"/>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row>
    <row r="45" spans="1:169" s="40" customFormat="1">
      <c r="A45" s="618"/>
      <c r="B45" s="618"/>
      <c r="C45" s="618"/>
      <c r="D45" s="621"/>
      <c r="E45" s="625"/>
      <c r="F45" s="609"/>
      <c r="G45" s="428"/>
      <c r="H45" s="602"/>
      <c r="I45" s="672"/>
      <c r="J45" s="600"/>
      <c r="K45" s="602"/>
      <c r="L45" s="602"/>
      <c r="M45" s="603"/>
      <c r="N45" s="264"/>
      <c r="O45" s="264"/>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row>
    <row r="46" spans="1:169" s="40" customFormat="1">
      <c r="A46" s="618"/>
      <c r="B46" s="618"/>
      <c r="C46" s="618"/>
      <c r="D46" s="621"/>
      <c r="E46" s="625"/>
      <c r="F46" s="609"/>
      <c r="G46" s="428"/>
      <c r="H46" s="602"/>
      <c r="I46" s="672"/>
      <c r="J46" s="600"/>
      <c r="K46" s="602"/>
      <c r="L46" s="602"/>
      <c r="M46" s="603"/>
      <c r="N46" s="264"/>
      <c r="O46" s="264"/>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row>
    <row r="47" spans="1:169" s="40" customFormat="1">
      <c r="A47" s="618"/>
      <c r="B47" s="618"/>
      <c r="C47" s="618"/>
      <c r="D47" s="622"/>
      <c r="E47" s="626"/>
      <c r="F47" s="609"/>
      <c r="G47" s="428"/>
      <c r="H47" s="602"/>
      <c r="I47" s="672"/>
      <c r="J47" s="600"/>
      <c r="K47" s="602"/>
      <c r="L47" s="602"/>
      <c r="M47" s="603"/>
      <c r="N47" s="264"/>
      <c r="O47" s="264"/>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row>
    <row r="48" spans="1:169" s="40" customFormat="1">
      <c r="A48" s="618"/>
      <c r="B48" s="618"/>
      <c r="C48" s="618"/>
      <c r="D48" s="622"/>
      <c r="E48" s="626"/>
      <c r="F48" s="609"/>
      <c r="G48" s="428"/>
      <c r="H48" s="602"/>
      <c r="I48" s="672"/>
      <c r="J48" s="600"/>
      <c r="K48" s="602"/>
      <c r="L48" s="602"/>
      <c r="M48" s="603"/>
      <c r="N48" s="264"/>
      <c r="O48" s="264"/>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row>
    <row r="49" spans="1:169" s="40" customFormat="1">
      <c r="A49" s="619"/>
      <c r="B49" s="619"/>
      <c r="C49" s="619"/>
      <c r="D49" s="623"/>
      <c r="E49" s="627"/>
      <c r="F49" s="610"/>
      <c r="G49" s="538"/>
      <c r="H49" s="602"/>
      <c r="I49" s="673"/>
      <c r="J49" s="600"/>
      <c r="K49" s="602"/>
      <c r="L49" s="602"/>
      <c r="M49" s="603"/>
      <c r="N49" s="264"/>
      <c r="O49" s="264"/>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row>
    <row r="50" spans="1:169" s="26" customFormat="1" ht="12.75" customHeight="1">
      <c r="A50" s="617">
        <f>'7. Mapa Final'!A50</f>
        <v>5</v>
      </c>
      <c r="B50" s="617" t="str">
        <f>'7. Mapa Final'!B50</f>
        <v xml:space="preserve">Ofrecer, prometer, entregar, aceptar o solicitar una ventaja indebida para preparar o presentar Informes con datos inexactos, inoportunos y no confiables en el ejercicio de la Auditoría Interna  que permita favorecer intereses personales o de terceros.
</v>
      </c>
      <c r="C50" s="617" t="str">
        <f>'7. Mapa Final'!C50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50" s="620" t="str">
        <f>'7. Mapa Final'!J50</f>
        <v>Muy Baja - 1</v>
      </c>
      <c r="E50" s="624" t="str">
        <f>'7. Mapa Final'!K50</f>
        <v>Leve - 1</v>
      </c>
      <c r="F50" s="608" t="str">
        <f>'7. Mapa Final'!M50</f>
        <v>Bajo - 1</v>
      </c>
      <c r="G50" s="428" t="s">
        <v>396</v>
      </c>
      <c r="H50" s="611"/>
      <c r="I50" s="614"/>
      <c r="J50" s="599" t="s">
        <v>7</v>
      </c>
      <c r="K50" s="604">
        <v>45383</v>
      </c>
      <c r="L50" s="604">
        <v>45473</v>
      </c>
      <c r="M50" s="634" t="s">
        <v>527</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6" customFormat="1" ht="12.75" customHeight="1">
      <c r="A51" s="618"/>
      <c r="B51" s="618"/>
      <c r="C51" s="618"/>
      <c r="D51" s="621"/>
      <c r="E51" s="625"/>
      <c r="F51" s="609"/>
      <c r="G51" s="428"/>
      <c r="H51" s="615"/>
      <c r="I51" s="615"/>
      <c r="J51" s="600"/>
      <c r="K51" s="602"/>
      <c r="L51" s="602"/>
      <c r="M51" s="634"/>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6" customFormat="1" ht="12.75" customHeight="1">
      <c r="A52" s="618"/>
      <c r="B52" s="618"/>
      <c r="C52" s="618"/>
      <c r="D52" s="621"/>
      <c r="E52" s="625"/>
      <c r="F52" s="609"/>
      <c r="G52" s="428"/>
      <c r="H52" s="615"/>
      <c r="I52" s="615"/>
      <c r="J52" s="600"/>
      <c r="K52" s="602"/>
      <c r="L52" s="602"/>
      <c r="M52" s="634"/>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6" customFormat="1" ht="12.75" customHeight="1">
      <c r="A53" s="618"/>
      <c r="B53" s="618"/>
      <c r="C53" s="618"/>
      <c r="D53" s="621"/>
      <c r="E53" s="625"/>
      <c r="F53" s="609"/>
      <c r="G53" s="428"/>
      <c r="H53" s="615"/>
      <c r="I53" s="615"/>
      <c r="J53" s="600"/>
      <c r="K53" s="602"/>
      <c r="L53" s="602"/>
      <c r="M53" s="634"/>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6" customFormat="1" ht="13.5" customHeight="1">
      <c r="A54" s="618"/>
      <c r="B54" s="618"/>
      <c r="C54" s="618"/>
      <c r="D54" s="621"/>
      <c r="E54" s="625"/>
      <c r="F54" s="609"/>
      <c r="G54" s="428"/>
      <c r="H54" s="615"/>
      <c r="I54" s="615"/>
      <c r="J54" s="600"/>
      <c r="K54" s="602"/>
      <c r="L54" s="602"/>
      <c r="M54" s="634"/>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c r="A55" s="618"/>
      <c r="B55" s="618"/>
      <c r="C55" s="618"/>
      <c r="D55" s="621"/>
      <c r="E55" s="625"/>
      <c r="F55" s="609"/>
      <c r="G55" s="428"/>
      <c r="H55" s="615"/>
      <c r="I55" s="615"/>
      <c r="J55" s="600"/>
      <c r="K55" s="602"/>
      <c r="L55" s="602"/>
      <c r="M55" s="634"/>
      <c r="N55" s="32"/>
      <c r="O55" s="32"/>
    </row>
    <row r="56" spans="1:169">
      <c r="A56" s="618"/>
      <c r="B56" s="618"/>
      <c r="C56" s="618"/>
      <c r="D56" s="621"/>
      <c r="E56" s="625"/>
      <c r="F56" s="609"/>
      <c r="G56" s="428"/>
      <c r="H56" s="615"/>
      <c r="I56" s="615"/>
      <c r="J56" s="600"/>
      <c r="K56" s="602"/>
      <c r="L56" s="602"/>
      <c r="M56" s="634"/>
      <c r="N56" s="32"/>
      <c r="O56" s="32"/>
    </row>
    <row r="57" spans="1:169">
      <c r="A57" s="618"/>
      <c r="B57" s="618"/>
      <c r="C57" s="618"/>
      <c r="D57" s="622"/>
      <c r="E57" s="626"/>
      <c r="F57" s="609"/>
      <c r="G57" s="428"/>
      <c r="H57" s="615"/>
      <c r="I57" s="615"/>
      <c r="J57" s="600"/>
      <c r="K57" s="602"/>
      <c r="L57" s="602"/>
      <c r="M57" s="634"/>
      <c r="N57" s="32"/>
      <c r="O57" s="32"/>
    </row>
    <row r="58" spans="1:169">
      <c r="A58" s="618"/>
      <c r="B58" s="618"/>
      <c r="C58" s="618"/>
      <c r="D58" s="622"/>
      <c r="E58" s="626"/>
      <c r="F58" s="609"/>
      <c r="G58" s="428"/>
      <c r="H58" s="615"/>
      <c r="I58" s="615"/>
      <c r="J58" s="600"/>
      <c r="K58" s="602"/>
      <c r="L58" s="602"/>
      <c r="M58" s="634"/>
      <c r="N58" s="32"/>
      <c r="O58" s="32"/>
    </row>
    <row r="59" spans="1:169" ht="84.75" customHeight="1">
      <c r="A59" s="619"/>
      <c r="B59" s="619"/>
      <c r="C59" s="619"/>
      <c r="D59" s="623"/>
      <c r="E59" s="627"/>
      <c r="F59" s="610"/>
      <c r="G59" s="538"/>
      <c r="H59" s="616"/>
      <c r="I59" s="616"/>
      <c r="J59" s="600"/>
      <c r="K59" s="602"/>
      <c r="L59" s="602"/>
      <c r="M59" s="635"/>
      <c r="N59" s="32"/>
      <c r="O59" s="32"/>
    </row>
  </sheetData>
  <mergeCells count="81">
    <mergeCell ref="A1:B2"/>
    <mergeCell ref="C1:J3"/>
    <mergeCell ref="H7:H8"/>
    <mergeCell ref="I7:J7"/>
    <mergeCell ref="K1:M3"/>
    <mergeCell ref="A4:B4"/>
    <mergeCell ref="A5:B5"/>
    <mergeCell ref="A6:B6"/>
    <mergeCell ref="C6:G6"/>
    <mergeCell ref="K7:L7"/>
    <mergeCell ref="M7:M8"/>
    <mergeCell ref="C4:M4"/>
    <mergeCell ref="C5:M5"/>
    <mergeCell ref="A7:C7"/>
    <mergeCell ref="D7:F7"/>
    <mergeCell ref="G7:G8"/>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10:A19"/>
    <mergeCell ref="B10:B19"/>
    <mergeCell ref="C10:C19"/>
    <mergeCell ref="D10:D19"/>
    <mergeCell ref="E10:E19"/>
    <mergeCell ref="J50:J59"/>
    <mergeCell ref="M20:M29"/>
    <mergeCell ref="A30:A39"/>
    <mergeCell ref="B30:B39"/>
    <mergeCell ref="C30:C39"/>
    <mergeCell ref="D30:D39"/>
    <mergeCell ref="E30:E39"/>
    <mergeCell ref="L30:L39"/>
    <mergeCell ref="M30:M39"/>
    <mergeCell ref="I30:I39"/>
    <mergeCell ref="J30:J39"/>
    <mergeCell ref="K30:K39"/>
    <mergeCell ref="I20:I29"/>
    <mergeCell ref="J20:J29"/>
    <mergeCell ref="K20:K29"/>
    <mergeCell ref="M50:M59"/>
    <mergeCell ref="A50:A59"/>
    <mergeCell ref="B50:B59"/>
    <mergeCell ref="C50:C59"/>
    <mergeCell ref="L20:L29"/>
    <mergeCell ref="D50:D59"/>
    <mergeCell ref="E50:E59"/>
    <mergeCell ref="F50:F59"/>
    <mergeCell ref="G50:G59"/>
    <mergeCell ref="H50:H59"/>
    <mergeCell ref="K50:K59"/>
    <mergeCell ref="L50:L59"/>
    <mergeCell ref="F30:F39"/>
    <mergeCell ref="G30:G39"/>
    <mergeCell ref="H30:H39"/>
    <mergeCell ref="I50:I59"/>
    <mergeCell ref="A40:A49"/>
    <mergeCell ref="B40:B49"/>
    <mergeCell ref="C40:C49"/>
    <mergeCell ref="D40:D49"/>
    <mergeCell ref="E40:E49"/>
    <mergeCell ref="F40:F49"/>
    <mergeCell ref="L40:L49"/>
    <mergeCell ref="M40:M49"/>
    <mergeCell ref="G40:G49"/>
    <mergeCell ref="H40:H49"/>
    <mergeCell ref="I40:I49"/>
    <mergeCell ref="J40:J49"/>
    <mergeCell ref="K40:K49"/>
  </mergeCells>
  <conditionalFormatting sqref="A7:B7">
    <cfRule type="containsText" dxfId="107" priority="41" operator="containsText" text="3- Moderado">
      <formula>NOT(ISERROR(SEARCH("3- Moderado",A7)))</formula>
    </cfRule>
    <cfRule type="containsText" dxfId="106" priority="42" operator="containsText" text="6- Moderado">
      <formula>NOT(ISERROR(SEARCH("6- Moderado",A7)))</formula>
    </cfRule>
    <cfRule type="containsText" dxfId="105" priority="43" operator="containsText" text="4- Moderado">
      <formula>NOT(ISERROR(SEARCH("4- Moderado",A7)))</formula>
    </cfRule>
    <cfRule type="containsText" dxfId="104" priority="44" operator="containsText" text="3- Bajo">
      <formula>NOT(ISERROR(SEARCH("3- Bajo",A7)))</formula>
    </cfRule>
    <cfRule type="containsText" dxfId="103" priority="45" operator="containsText" text="4- Bajo">
      <formula>NOT(ISERROR(SEARCH("4- Bajo",A7)))</formula>
    </cfRule>
    <cfRule type="containsText" dxfId="102" priority="46" operator="containsText" text="1- Bajo">
      <formula>NOT(ISERROR(SEARCH("1- Bajo",A7)))</formula>
    </cfRule>
  </conditionalFormatting>
  <conditionalFormatting sqref="A9:E10">
    <cfRule type="containsText" dxfId="101" priority="7" operator="containsText" text="3- Moderado">
      <formula>NOT(ISERROR(SEARCH("3- Moderado",A9)))</formula>
    </cfRule>
    <cfRule type="containsText" dxfId="100" priority="8" operator="containsText" text="6- Moderado">
      <formula>NOT(ISERROR(SEARCH("6- Moderado",A9)))</formula>
    </cfRule>
    <cfRule type="containsText" dxfId="99" priority="9" operator="containsText" text="4- Moderado">
      <formula>NOT(ISERROR(SEARCH("4- Moderado",A9)))</formula>
    </cfRule>
    <cfRule type="containsText" dxfId="98" priority="10" operator="containsText" text="3- Bajo">
      <formula>NOT(ISERROR(SEARCH("3- Bajo",A9)))</formula>
    </cfRule>
    <cfRule type="containsText" dxfId="97" priority="11" operator="containsText" text="4- Bajo">
      <formula>NOT(ISERROR(SEARCH("4- Bajo",A9)))</formula>
    </cfRule>
    <cfRule type="containsText" dxfId="96" priority="12" operator="containsText" text="1- Bajo">
      <formula>NOT(ISERROR(SEARCH("1- Bajo",A9)))</formula>
    </cfRule>
  </conditionalFormatting>
  <conditionalFormatting sqref="A20:E20 A30:E30 A50:E50 A40:E40">
    <cfRule type="containsText" dxfId="95" priority="35" operator="containsText" text="3- Moderado">
      <formula>NOT(ISERROR(SEARCH("3- Moderado",A20)))</formula>
    </cfRule>
    <cfRule type="containsText" dxfId="94" priority="36" operator="containsText" text="6- Moderado">
      <formula>NOT(ISERROR(SEARCH("6- Moderado",A20)))</formula>
    </cfRule>
    <cfRule type="containsText" dxfId="93" priority="37" operator="containsText" text="4- Moderado">
      <formula>NOT(ISERROR(SEARCH("4- Moderado",A20)))</formula>
    </cfRule>
    <cfRule type="containsText" dxfId="92" priority="38" operator="containsText" text="3- Bajo">
      <formula>NOT(ISERROR(SEARCH("3- Bajo",A20)))</formula>
    </cfRule>
    <cfRule type="containsText" dxfId="91" priority="39" operator="containsText" text="4- Bajo">
      <formula>NOT(ISERROR(SEARCH("4- Bajo",A20)))</formula>
    </cfRule>
    <cfRule type="containsText" dxfId="90" priority="40" operator="containsText" text="1- Bajo">
      <formula>NOT(ISERROR(SEARCH("1- Bajo",A20)))</formula>
    </cfRule>
  </conditionalFormatting>
  <conditionalFormatting sqref="C8:F8">
    <cfRule type="containsText" dxfId="89" priority="19" operator="containsText" text="3- Moderado">
      <formula>NOT(ISERROR(SEARCH("3- Moderado",C8)))</formula>
    </cfRule>
    <cfRule type="containsText" dxfId="88" priority="20" operator="containsText" text="6- Moderado">
      <formula>NOT(ISERROR(SEARCH("6- Moderado",C8)))</formula>
    </cfRule>
    <cfRule type="containsText" dxfId="87" priority="21" operator="containsText" text="4- Moderado">
      <formula>NOT(ISERROR(SEARCH("4- Moderado",C8)))</formula>
    </cfRule>
    <cfRule type="containsText" dxfId="86" priority="22" operator="containsText" text="3- Bajo">
      <formula>NOT(ISERROR(SEARCH("3- Bajo",C8)))</formula>
    </cfRule>
    <cfRule type="containsText" dxfId="85" priority="23" operator="containsText" text="4- Bajo">
      <formula>NOT(ISERROR(SEARCH("4- Bajo",C8)))</formula>
    </cfRule>
    <cfRule type="containsText" dxfId="84" priority="24" operator="containsText" text="1- Bajo">
      <formula>NOT(ISERROR(SEARCH("1- Bajo",C8)))</formula>
    </cfRule>
  </conditionalFormatting>
  <conditionalFormatting sqref="D9:D59">
    <cfRule type="containsText" dxfId="83" priority="29" operator="containsText" text="Muy Alta">
      <formula>NOT(ISERROR(SEARCH("Muy Alta",D9)))</formula>
    </cfRule>
    <cfRule type="containsText" dxfId="82" priority="30" operator="containsText" text="Alta">
      <formula>NOT(ISERROR(SEARCH("Alta",D9)))</formula>
    </cfRule>
    <cfRule type="containsText" dxfId="81" priority="31" operator="containsText" text="Baja">
      <formula>NOT(ISERROR(SEARCH("Baja",D9)))</formula>
    </cfRule>
    <cfRule type="containsText" dxfId="80" priority="32" operator="containsText" text="Muy Baja">
      <formula>NOT(ISERROR(SEARCH("Muy Baja",D9)))</formula>
    </cfRule>
    <cfRule type="containsText" dxfId="79" priority="34" operator="containsText" text="Media">
      <formula>NOT(ISERROR(SEARCH("Media",D9)))</formula>
    </cfRule>
  </conditionalFormatting>
  <conditionalFormatting sqref="E9:E59">
    <cfRule type="containsText" dxfId="78" priority="25" operator="containsText" text="Catastrófico">
      <formula>NOT(ISERROR(SEARCH("Catastrófico",E9)))</formula>
    </cfRule>
    <cfRule type="containsText" dxfId="77" priority="26" operator="containsText" text="Mayor">
      <formula>NOT(ISERROR(SEARCH("Mayor",E9)))</formula>
    </cfRule>
    <cfRule type="containsText" dxfId="76" priority="27" operator="containsText" text="Menor">
      <formula>NOT(ISERROR(SEARCH("Menor",E9)))</formula>
    </cfRule>
    <cfRule type="containsText" dxfId="75" priority="28" operator="containsText" text="Leve">
      <formula>NOT(ISERROR(SEARCH("Leve",E9)))</formula>
    </cfRule>
  </conditionalFormatting>
  <conditionalFormatting sqref="E9:F59">
    <cfRule type="containsText" dxfId="74" priority="33" operator="containsText" text="Moderado">
      <formula>NOT(ISERROR(SEARCH("Moderado",E9)))</formula>
    </cfRule>
  </conditionalFormatting>
  <conditionalFormatting sqref="F9:F59">
    <cfRule type="containsText" dxfId="73" priority="1356" operator="containsText" text="Bajo">
      <formula>NOT(ISERROR(SEARCH("Bajo",F9)))</formula>
    </cfRule>
    <cfRule type="containsText" dxfId="72" priority="1357" operator="containsText" text="Moderado">
      <formula>NOT(ISERROR(SEARCH("Moderado",F9)))</formula>
    </cfRule>
    <cfRule type="containsText" dxfId="71" priority="1358" operator="containsText" text="Alto">
      <formula>NOT(ISERROR(SEARCH("Alto",F9)))</formula>
    </cfRule>
    <cfRule type="containsText" dxfId="70" priority="1359" operator="containsText" text="Extremo">
      <formula>NOT(ISERROR(SEARCH("Extremo",F9)))</formula>
    </cfRule>
    <cfRule type="colorScale" priority="13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G9:G59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JK59"/>
  <sheetViews>
    <sheetView topLeftCell="H9" zoomScale="70" zoomScaleNormal="70" workbookViewId="0">
      <selection activeCell="M10" sqref="M10:M59"/>
    </sheetView>
  </sheetViews>
  <sheetFormatPr baseColWidth="10" defaultColWidth="11.42578125" defaultRowHeight="15"/>
  <cols>
    <col min="1" max="1" width="8.42578125" style="6" customWidth="1"/>
    <col min="2" max="2" width="35.85546875" style="6" customWidth="1"/>
    <col min="3" max="3" width="40.28515625" customWidth="1"/>
    <col min="4" max="4" width="16.85546875" style="81" customWidth="1"/>
    <col min="5" max="5" width="18.5703125" style="27" customWidth="1"/>
    <col min="6" max="6" width="18.28515625" style="27" bestFit="1" customWidth="1"/>
    <col min="7" max="7" width="18.28515625" bestFit="1" customWidth="1"/>
    <col min="8" max="8" width="58" customWidth="1"/>
    <col min="9" max="9" width="16.5703125" style="317" customWidth="1"/>
    <col min="10" max="10" width="14.28515625" style="317" customWidth="1"/>
    <col min="11" max="11" width="17.7109375" style="317" customWidth="1"/>
    <col min="12" max="12" width="15.28515625" style="317" customWidth="1"/>
    <col min="13" max="13" width="48.28515625" customWidth="1"/>
    <col min="14" max="169" width="11.42578125" style="3"/>
  </cols>
  <sheetData>
    <row r="1" spans="1:271" s="19" customFormat="1" ht="16.5" customHeight="1">
      <c r="A1" s="641"/>
      <c r="B1" s="642"/>
      <c r="C1" s="645"/>
      <c r="D1" s="645"/>
      <c r="E1" s="645"/>
      <c r="F1" s="645"/>
      <c r="G1" s="645"/>
      <c r="H1" s="645"/>
      <c r="I1" s="645"/>
      <c r="J1" s="646"/>
      <c r="K1" s="638"/>
      <c r="L1" s="638"/>
      <c r="M1" s="63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43"/>
      <c r="B2" s="644"/>
      <c r="C2" s="647"/>
      <c r="D2" s="647"/>
      <c r="E2" s="647"/>
      <c r="F2" s="647"/>
      <c r="G2" s="647"/>
      <c r="H2" s="647"/>
      <c r="I2" s="647"/>
      <c r="J2" s="648"/>
      <c r="K2" s="638"/>
      <c r="L2" s="638"/>
      <c r="M2" s="63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2"/>
      <c r="B3" s="2"/>
      <c r="C3" s="647"/>
      <c r="D3" s="647"/>
      <c r="E3" s="647"/>
      <c r="F3" s="647"/>
      <c r="G3" s="647"/>
      <c r="H3" s="647"/>
      <c r="I3" s="647"/>
      <c r="J3" s="648"/>
      <c r="K3" s="638"/>
      <c r="L3" s="638"/>
      <c r="M3" s="63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39" t="s">
        <v>275</v>
      </c>
      <c r="B4" s="640"/>
      <c r="C4" s="652" t="s">
        <v>276</v>
      </c>
      <c r="D4" s="653"/>
      <c r="E4" s="653"/>
      <c r="F4" s="653"/>
      <c r="G4" s="653"/>
      <c r="H4" s="653"/>
      <c r="I4" s="653"/>
      <c r="J4" s="653"/>
      <c r="K4" s="653"/>
      <c r="L4" s="653"/>
      <c r="M4" s="654"/>
      <c r="N4" s="186"/>
      <c r="O4" s="186"/>
      <c r="P4" s="186"/>
      <c r="Q4" s="186"/>
      <c r="R4" s="186"/>
      <c r="S4" s="186"/>
      <c r="T4" s="186"/>
      <c r="U4" s="186"/>
      <c r="V4" s="186"/>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9" customHeight="1">
      <c r="A5" s="639" t="s">
        <v>277</v>
      </c>
      <c r="B5" s="640"/>
      <c r="C5" s="649" t="s">
        <v>278</v>
      </c>
      <c r="D5" s="650"/>
      <c r="E5" s="650"/>
      <c r="F5" s="650"/>
      <c r="G5" s="650"/>
      <c r="H5" s="650"/>
      <c r="I5" s="650"/>
      <c r="J5" s="650"/>
      <c r="K5" s="650"/>
      <c r="L5" s="650"/>
      <c r="M5" s="651"/>
      <c r="N5" s="185"/>
      <c r="O5" s="185"/>
      <c r="P5" s="185"/>
      <c r="Q5" s="185"/>
      <c r="R5" s="185"/>
      <c r="S5" s="185"/>
      <c r="T5" s="185"/>
      <c r="U5" s="185"/>
      <c r="V5" s="185"/>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c r="A6" s="661" t="s">
        <v>279</v>
      </c>
      <c r="B6" s="662"/>
      <c r="C6" s="663"/>
      <c r="D6" s="663"/>
      <c r="E6" s="663"/>
      <c r="F6" s="663"/>
      <c r="G6" s="664"/>
      <c r="H6" s="1"/>
      <c r="I6" s="315"/>
      <c r="J6" s="315"/>
      <c r="K6" s="315"/>
      <c r="L6" s="315"/>
      <c r="M6" s="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4" customFormat="1" ht="40.5" customHeight="1" thickBot="1">
      <c r="A7" s="665" t="s">
        <v>509</v>
      </c>
      <c r="B7" s="666"/>
      <c r="C7" s="667"/>
      <c r="D7" s="668" t="s">
        <v>510</v>
      </c>
      <c r="E7" s="668"/>
      <c r="F7" s="668"/>
      <c r="G7" s="669" t="s">
        <v>511</v>
      </c>
      <c r="H7" s="655" t="s">
        <v>512</v>
      </c>
      <c r="I7" s="657" t="s">
        <v>513</v>
      </c>
      <c r="J7" s="658"/>
      <c r="K7" s="657" t="s">
        <v>514</v>
      </c>
      <c r="L7" s="658"/>
      <c r="M7" s="659" t="s">
        <v>529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5" customFormat="1" ht="108" customHeight="1" thickTop="1" thickBot="1">
      <c r="A8" s="187" t="s">
        <v>39</v>
      </c>
      <c r="B8" s="33" t="s">
        <v>217</v>
      </c>
      <c r="C8" s="34" t="s">
        <v>219</v>
      </c>
      <c r="D8" s="28" t="s">
        <v>229</v>
      </c>
      <c r="E8" s="28" t="s">
        <v>516</v>
      </c>
      <c r="F8" s="28" t="s">
        <v>517</v>
      </c>
      <c r="G8" s="670"/>
      <c r="H8" s="656"/>
      <c r="I8" s="29" t="s">
        <v>518</v>
      </c>
      <c r="J8" s="29" t="s">
        <v>519</v>
      </c>
      <c r="K8" s="29" t="s">
        <v>520</v>
      </c>
      <c r="L8" s="29" t="s">
        <v>521</v>
      </c>
      <c r="M8" s="66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6" customFormat="1" ht="15" customHeight="1">
      <c r="A9" s="166"/>
      <c r="B9" s="167"/>
      <c r="C9" s="167"/>
      <c r="D9" s="167"/>
      <c r="E9" s="167"/>
      <c r="F9" s="167"/>
      <c r="G9" s="167"/>
      <c r="H9" s="188"/>
      <c r="I9" s="316"/>
      <c r="J9" s="316"/>
      <c r="K9" s="316"/>
      <c r="L9" s="316"/>
      <c r="M9" s="18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6" customFormat="1" ht="13.5" customHeight="1">
      <c r="A10" s="617">
        <f>'7. Mapa Final'!A10</f>
        <v>1</v>
      </c>
      <c r="B10" s="617" t="str">
        <f>'7. Mapa Final'!B10</f>
        <v xml:space="preserve">El Sistema Integrado de Gestión (SIGCMA) no aporte  al mejoramiento institucional. </v>
      </c>
      <c r="C10" s="617" t="str">
        <f>'7. Mapa Final'!C10</f>
        <v>Que  la implementación de los sistemas  de gestión no cumpla con sus objetivos al no  contribuir con el mejoramiento institucional y no logre  la eficacia, la eficiencia, la efectividad y  transparencia  de los procesos.</v>
      </c>
      <c r="D10" s="620" t="str">
        <f>'7. Mapa Final'!J10</f>
        <v>Muy Baja - 1</v>
      </c>
      <c r="E10" s="624" t="str">
        <f>'7. Mapa Final'!K10</f>
        <v>Leve - 1</v>
      </c>
      <c r="F10" s="608" t="str">
        <f>'7. Mapa Final'!M10</f>
        <v>Bajo - 1</v>
      </c>
      <c r="G10" s="428" t="s">
        <v>396</v>
      </c>
      <c r="H10" s="611"/>
      <c r="I10" s="671"/>
      <c r="J10" s="671" t="s">
        <v>7</v>
      </c>
      <c r="K10" s="680">
        <v>45108</v>
      </c>
      <c r="L10" s="680">
        <v>45565</v>
      </c>
      <c r="M10" s="605" t="s">
        <v>522</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6" customFormat="1" ht="13.5" customHeight="1">
      <c r="A11" s="618"/>
      <c r="B11" s="618"/>
      <c r="C11" s="618"/>
      <c r="D11" s="621"/>
      <c r="E11" s="625"/>
      <c r="F11" s="609"/>
      <c r="G11" s="428"/>
      <c r="H11" s="612"/>
      <c r="I11" s="672"/>
      <c r="J11" s="672"/>
      <c r="K11" s="672"/>
      <c r="L11" s="672"/>
      <c r="M11" s="606"/>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6" customFormat="1" ht="13.5" customHeight="1">
      <c r="A12" s="618"/>
      <c r="B12" s="618"/>
      <c r="C12" s="618"/>
      <c r="D12" s="621"/>
      <c r="E12" s="625"/>
      <c r="F12" s="609"/>
      <c r="G12" s="428"/>
      <c r="H12" s="612"/>
      <c r="I12" s="672"/>
      <c r="J12" s="672"/>
      <c r="K12" s="672"/>
      <c r="L12" s="672"/>
      <c r="M12" s="606"/>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6" customFormat="1" ht="13.5" customHeight="1">
      <c r="A13" s="618"/>
      <c r="B13" s="618"/>
      <c r="C13" s="618"/>
      <c r="D13" s="621"/>
      <c r="E13" s="625"/>
      <c r="F13" s="609"/>
      <c r="G13" s="428"/>
      <c r="H13" s="612"/>
      <c r="I13" s="672"/>
      <c r="J13" s="672"/>
      <c r="K13" s="672"/>
      <c r="L13" s="672"/>
      <c r="M13" s="606"/>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6" customFormat="1" ht="13.5" customHeight="1">
      <c r="A14" s="618"/>
      <c r="B14" s="618"/>
      <c r="C14" s="618"/>
      <c r="D14" s="621"/>
      <c r="E14" s="625"/>
      <c r="F14" s="609"/>
      <c r="G14" s="428"/>
      <c r="H14" s="612"/>
      <c r="I14" s="672"/>
      <c r="J14" s="672"/>
      <c r="K14" s="672"/>
      <c r="L14" s="672"/>
      <c r="M14" s="606"/>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6" customFormat="1" ht="13.5" customHeight="1">
      <c r="A15" s="618"/>
      <c r="B15" s="618"/>
      <c r="C15" s="618"/>
      <c r="D15" s="621"/>
      <c r="E15" s="625"/>
      <c r="F15" s="609"/>
      <c r="G15" s="428"/>
      <c r="H15" s="612"/>
      <c r="I15" s="672"/>
      <c r="J15" s="672"/>
      <c r="K15" s="672"/>
      <c r="L15" s="672"/>
      <c r="M15" s="606"/>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6" customFormat="1" ht="13.5" customHeight="1">
      <c r="A16" s="618"/>
      <c r="B16" s="618"/>
      <c r="C16" s="618"/>
      <c r="D16" s="621"/>
      <c r="E16" s="625"/>
      <c r="F16" s="609"/>
      <c r="G16" s="428"/>
      <c r="H16" s="612"/>
      <c r="I16" s="672"/>
      <c r="J16" s="672"/>
      <c r="K16" s="672"/>
      <c r="L16" s="672"/>
      <c r="M16" s="606"/>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6" customFormat="1" ht="13.5" customHeight="1">
      <c r="A17" s="618"/>
      <c r="B17" s="618"/>
      <c r="C17" s="618"/>
      <c r="D17" s="622"/>
      <c r="E17" s="626"/>
      <c r="F17" s="609"/>
      <c r="G17" s="428"/>
      <c r="H17" s="612"/>
      <c r="I17" s="672"/>
      <c r="J17" s="672"/>
      <c r="K17" s="672"/>
      <c r="L17" s="672"/>
      <c r="M17" s="60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6" customFormat="1" ht="21.75" customHeight="1">
      <c r="A18" s="618"/>
      <c r="B18" s="618"/>
      <c r="C18" s="618"/>
      <c r="D18" s="622"/>
      <c r="E18" s="626"/>
      <c r="F18" s="609"/>
      <c r="G18" s="428"/>
      <c r="H18" s="612"/>
      <c r="I18" s="672"/>
      <c r="J18" s="672"/>
      <c r="K18" s="672"/>
      <c r="L18" s="672"/>
      <c r="M18" s="606"/>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6" customFormat="1" ht="12.75">
      <c r="A19" s="619"/>
      <c r="B19" s="619"/>
      <c r="C19" s="619"/>
      <c r="D19" s="623"/>
      <c r="E19" s="627"/>
      <c r="F19" s="610"/>
      <c r="G19" s="538"/>
      <c r="H19" s="613"/>
      <c r="I19" s="672"/>
      <c r="J19" s="672"/>
      <c r="K19" s="672"/>
      <c r="L19" s="672"/>
      <c r="M19" s="607"/>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6" customFormat="1" ht="13.5" customHeight="1">
      <c r="A20" s="617">
        <f>'7. Mapa Final'!A20</f>
        <v>2</v>
      </c>
      <c r="B20" s="617" t="str">
        <f>'7. Mapa Final'!B20</f>
        <v>Las auditorias internas del SIGCMA  no contribuyan al mejoramiento del sistema integrado.</v>
      </c>
      <c r="C20" s="617" t="str">
        <f>'7. Mapa Final'!C20</f>
        <v>Cuando  en la preparación y presentación de resultados de la auditoria interna del SIGCMA se  emiten informes y/o  conceptos inexactos con los requisitos de las normas aplicables, inoportunos, no confiables,  sin utilidad,  sin objetividad..</v>
      </c>
      <c r="D20" s="620" t="str">
        <f>'7. Mapa Final'!J20</f>
        <v>Muy Baja - 1</v>
      </c>
      <c r="E20" s="624" t="str">
        <f>'7. Mapa Final'!K20</f>
        <v>Leve - 1</v>
      </c>
      <c r="F20" s="608" t="str">
        <f>'7. Mapa Final'!M20</f>
        <v>Bajo - 1</v>
      </c>
      <c r="G20" s="428" t="s">
        <v>396</v>
      </c>
      <c r="H20" s="611"/>
      <c r="I20" s="671"/>
      <c r="J20" s="671" t="s">
        <v>7</v>
      </c>
      <c r="K20" s="680">
        <v>45108</v>
      </c>
      <c r="L20" s="680">
        <v>45565</v>
      </c>
      <c r="M20" s="605" t="s">
        <v>523</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6" customFormat="1" ht="13.5" customHeight="1">
      <c r="A21" s="618"/>
      <c r="B21" s="618"/>
      <c r="C21" s="618"/>
      <c r="D21" s="621"/>
      <c r="E21" s="625"/>
      <c r="F21" s="609"/>
      <c r="G21" s="428"/>
      <c r="H21" s="612"/>
      <c r="I21" s="672"/>
      <c r="J21" s="672"/>
      <c r="K21" s="672"/>
      <c r="L21" s="672"/>
      <c r="M21" s="636"/>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6" customFormat="1" ht="13.5" customHeight="1">
      <c r="A22" s="618"/>
      <c r="B22" s="618"/>
      <c r="C22" s="618"/>
      <c r="D22" s="621"/>
      <c r="E22" s="625"/>
      <c r="F22" s="609"/>
      <c r="G22" s="428"/>
      <c r="H22" s="612"/>
      <c r="I22" s="672"/>
      <c r="J22" s="672"/>
      <c r="K22" s="672"/>
      <c r="L22" s="672"/>
      <c r="M22" s="636"/>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6" customFormat="1" ht="13.5" customHeight="1">
      <c r="A23" s="618"/>
      <c r="B23" s="618"/>
      <c r="C23" s="618"/>
      <c r="D23" s="621"/>
      <c r="E23" s="625"/>
      <c r="F23" s="609"/>
      <c r="G23" s="428"/>
      <c r="H23" s="612"/>
      <c r="I23" s="672"/>
      <c r="J23" s="672"/>
      <c r="K23" s="672"/>
      <c r="L23" s="672"/>
      <c r="M23" s="636"/>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6" customFormat="1" ht="13.5" customHeight="1">
      <c r="A24" s="618"/>
      <c r="B24" s="618"/>
      <c r="C24" s="618"/>
      <c r="D24" s="621"/>
      <c r="E24" s="625"/>
      <c r="F24" s="609"/>
      <c r="G24" s="428"/>
      <c r="H24" s="612"/>
      <c r="I24" s="672"/>
      <c r="J24" s="672"/>
      <c r="K24" s="672"/>
      <c r="L24" s="672"/>
      <c r="M24" s="636"/>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s="26" customFormat="1" ht="13.5" customHeight="1">
      <c r="A25" s="618"/>
      <c r="B25" s="618"/>
      <c r="C25" s="618"/>
      <c r="D25" s="621"/>
      <c r="E25" s="625"/>
      <c r="F25" s="609"/>
      <c r="G25" s="428"/>
      <c r="H25" s="612"/>
      <c r="I25" s="672"/>
      <c r="J25" s="672"/>
      <c r="K25" s="672"/>
      <c r="L25" s="672"/>
      <c r="M25" s="636"/>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row>
    <row r="26" spans="1:169" s="26" customFormat="1" ht="13.5" customHeight="1">
      <c r="A26" s="618"/>
      <c r="B26" s="618"/>
      <c r="C26" s="618"/>
      <c r="D26" s="621"/>
      <c r="E26" s="625"/>
      <c r="F26" s="609"/>
      <c r="G26" s="428"/>
      <c r="H26" s="612"/>
      <c r="I26" s="672"/>
      <c r="J26" s="672"/>
      <c r="K26" s="672"/>
      <c r="L26" s="672"/>
      <c r="M26" s="636"/>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row>
    <row r="27" spans="1:169" s="26" customFormat="1" ht="13.5" customHeight="1">
      <c r="A27" s="618"/>
      <c r="B27" s="618"/>
      <c r="C27" s="618"/>
      <c r="D27" s="622"/>
      <c r="E27" s="626"/>
      <c r="F27" s="609"/>
      <c r="G27" s="428"/>
      <c r="H27" s="612"/>
      <c r="I27" s="672"/>
      <c r="J27" s="672"/>
      <c r="K27" s="672"/>
      <c r="L27" s="672"/>
      <c r="M27" s="636"/>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row>
    <row r="28" spans="1:169" s="26" customFormat="1" ht="21.75" customHeight="1">
      <c r="A28" s="618"/>
      <c r="B28" s="618"/>
      <c r="C28" s="618"/>
      <c r="D28" s="622"/>
      <c r="E28" s="626"/>
      <c r="F28" s="609"/>
      <c r="G28" s="428"/>
      <c r="H28" s="612"/>
      <c r="I28" s="672"/>
      <c r="J28" s="672"/>
      <c r="K28" s="672"/>
      <c r="L28" s="672"/>
      <c r="M28" s="636"/>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row>
    <row r="29" spans="1:169" s="26" customFormat="1" ht="21.75" customHeight="1">
      <c r="A29" s="619"/>
      <c r="B29" s="619"/>
      <c r="C29" s="619"/>
      <c r="D29" s="623"/>
      <c r="E29" s="627"/>
      <c r="F29" s="610"/>
      <c r="G29" s="538"/>
      <c r="H29" s="613"/>
      <c r="I29" s="672"/>
      <c r="J29" s="672"/>
      <c r="K29" s="672"/>
      <c r="L29" s="672"/>
      <c r="M29" s="637"/>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6" customFormat="1" ht="12.75" customHeight="1">
      <c r="A30" s="617">
        <f>'7. Mapa Final'!A30</f>
        <v>3</v>
      </c>
      <c r="B30" s="617" t="str">
        <f>'7. Mapa Final'!B30</f>
        <v xml:space="preserve">Desactualización de los documentos del sistema </v>
      </c>
      <c r="C30" s="617" t="str">
        <f>'7. Mapa Final'!C30</f>
        <v xml:space="preserve">Se usen o se mantengan publicados  documentos desactualizados, no vigentes o no controlados </v>
      </c>
      <c r="D30" s="620" t="str">
        <f>'7. Mapa Final'!J30</f>
        <v>Muy Baja - 1</v>
      </c>
      <c r="E30" s="624" t="str">
        <f>'7. Mapa Final'!K30</f>
        <v>Leve - 1</v>
      </c>
      <c r="F30" s="608" t="str">
        <f>'7. Mapa Final'!M30</f>
        <v>Bajo - 1</v>
      </c>
      <c r="G30" s="428" t="s">
        <v>396</v>
      </c>
      <c r="H30" s="611"/>
      <c r="I30" s="671"/>
      <c r="J30" s="671" t="s">
        <v>7</v>
      </c>
      <c r="K30" s="680">
        <v>45108</v>
      </c>
      <c r="L30" s="680">
        <v>45565</v>
      </c>
      <c r="M30" s="605" t="s">
        <v>524</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6" customFormat="1" ht="12.75" customHeight="1">
      <c r="A31" s="618"/>
      <c r="B31" s="618"/>
      <c r="C31" s="618"/>
      <c r="D31" s="621"/>
      <c r="E31" s="625"/>
      <c r="F31" s="609"/>
      <c r="G31" s="428"/>
      <c r="H31" s="612"/>
      <c r="I31" s="672"/>
      <c r="J31" s="672"/>
      <c r="K31" s="672"/>
      <c r="L31" s="672"/>
      <c r="M31" s="606"/>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6" customFormat="1" ht="12.75" customHeight="1">
      <c r="A32" s="618"/>
      <c r="B32" s="618"/>
      <c r="C32" s="618"/>
      <c r="D32" s="621"/>
      <c r="E32" s="625"/>
      <c r="F32" s="609"/>
      <c r="G32" s="428"/>
      <c r="H32" s="612"/>
      <c r="I32" s="672"/>
      <c r="J32" s="672"/>
      <c r="K32" s="672"/>
      <c r="L32" s="672"/>
      <c r="M32" s="606"/>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6" customFormat="1" ht="12.75" customHeight="1">
      <c r="A33" s="618"/>
      <c r="B33" s="618"/>
      <c r="C33" s="618"/>
      <c r="D33" s="621"/>
      <c r="E33" s="625"/>
      <c r="F33" s="609"/>
      <c r="G33" s="428"/>
      <c r="H33" s="612"/>
      <c r="I33" s="672"/>
      <c r="J33" s="672"/>
      <c r="K33" s="672"/>
      <c r="L33" s="672"/>
      <c r="M33" s="606"/>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6" customFormat="1" ht="13.5" customHeight="1">
      <c r="A34" s="618"/>
      <c r="B34" s="618"/>
      <c r="C34" s="618"/>
      <c r="D34" s="621"/>
      <c r="E34" s="625"/>
      <c r="F34" s="609"/>
      <c r="G34" s="428"/>
      <c r="H34" s="612"/>
      <c r="I34" s="672"/>
      <c r="J34" s="672"/>
      <c r="K34" s="672"/>
      <c r="L34" s="672"/>
      <c r="M34" s="606"/>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c r="A35" s="618"/>
      <c r="B35" s="618"/>
      <c r="C35" s="618"/>
      <c r="D35" s="621"/>
      <c r="E35" s="625"/>
      <c r="F35" s="609"/>
      <c r="G35" s="428"/>
      <c r="H35" s="612"/>
      <c r="I35" s="672"/>
      <c r="J35" s="672"/>
      <c r="K35" s="672"/>
      <c r="L35" s="672"/>
      <c r="M35" s="606"/>
      <c r="N35" s="32"/>
      <c r="O35" s="32"/>
    </row>
    <row r="36" spans="1:169">
      <c r="A36" s="618"/>
      <c r="B36" s="618"/>
      <c r="C36" s="618"/>
      <c r="D36" s="621"/>
      <c r="E36" s="625"/>
      <c r="F36" s="609"/>
      <c r="G36" s="428"/>
      <c r="H36" s="612"/>
      <c r="I36" s="672"/>
      <c r="J36" s="672"/>
      <c r="K36" s="672"/>
      <c r="L36" s="672"/>
      <c r="M36" s="606"/>
      <c r="N36" s="32"/>
      <c r="O36" s="32"/>
    </row>
    <row r="37" spans="1:169">
      <c r="A37" s="618"/>
      <c r="B37" s="618"/>
      <c r="C37" s="618"/>
      <c r="D37" s="622"/>
      <c r="E37" s="626"/>
      <c r="F37" s="609"/>
      <c r="G37" s="428"/>
      <c r="H37" s="612"/>
      <c r="I37" s="672"/>
      <c r="J37" s="672"/>
      <c r="K37" s="672"/>
      <c r="L37" s="672"/>
      <c r="M37" s="606"/>
      <c r="N37" s="32"/>
      <c r="O37" s="32"/>
    </row>
    <row r="38" spans="1:169">
      <c r="A38" s="618"/>
      <c r="B38" s="618"/>
      <c r="C38" s="618"/>
      <c r="D38" s="622"/>
      <c r="E38" s="626"/>
      <c r="F38" s="609"/>
      <c r="G38" s="428"/>
      <c r="H38" s="612"/>
      <c r="I38" s="672"/>
      <c r="J38" s="672"/>
      <c r="K38" s="672"/>
      <c r="L38" s="672"/>
      <c r="M38" s="606"/>
      <c r="N38" s="32"/>
      <c r="O38" s="32"/>
    </row>
    <row r="39" spans="1:169">
      <c r="A39" s="619"/>
      <c r="B39" s="619"/>
      <c r="C39" s="619"/>
      <c r="D39" s="623"/>
      <c r="E39" s="627"/>
      <c r="F39" s="610"/>
      <c r="G39" s="538"/>
      <c r="H39" s="613"/>
      <c r="I39" s="672"/>
      <c r="J39" s="672"/>
      <c r="K39" s="672"/>
      <c r="L39" s="672"/>
      <c r="M39" s="607"/>
      <c r="N39" s="32"/>
      <c r="O39" s="32"/>
    </row>
    <row r="40" spans="1:169" ht="15" customHeight="1">
      <c r="A40" s="617">
        <f>'7. Mapa Final'!A40</f>
        <v>4</v>
      </c>
      <c r="B40" s="617" t="str">
        <f>'7. Mapa Final'!B40</f>
        <v>Corrupción</v>
      </c>
      <c r="C40" s="617" t="str">
        <f>'7. Mapa Final'!C40</f>
        <v>Posibilidad de actos indebidos de  los servidores judiciales debido a  la carencia en transparencia, ética y valores</v>
      </c>
      <c r="D40" s="620" t="str">
        <f>'7. Mapa Final'!J40</f>
        <v>Muy Baja - 1</v>
      </c>
      <c r="E40" s="624" t="str">
        <f>'7. Mapa Final'!K40</f>
        <v>Mayor - 4</v>
      </c>
      <c r="F40" s="608" t="str">
        <f>'7. Mapa Final'!M40</f>
        <v>Alto  - 4</v>
      </c>
      <c r="G40" s="428" t="s">
        <v>397</v>
      </c>
      <c r="H40" s="631" t="s">
        <v>525</v>
      </c>
      <c r="I40" s="671"/>
      <c r="J40" s="671" t="s">
        <v>7</v>
      </c>
      <c r="K40" s="680">
        <v>45108</v>
      </c>
      <c r="L40" s="680">
        <v>45565</v>
      </c>
      <c r="M40" s="603" t="s">
        <v>526</v>
      </c>
      <c r="N40" s="32"/>
      <c r="O40" s="32"/>
    </row>
    <row r="41" spans="1:169">
      <c r="A41" s="618"/>
      <c r="B41" s="618"/>
      <c r="C41" s="618"/>
      <c r="D41" s="621"/>
      <c r="E41" s="625"/>
      <c r="F41" s="609"/>
      <c r="G41" s="428"/>
      <c r="H41" s="602"/>
      <c r="I41" s="672"/>
      <c r="J41" s="672"/>
      <c r="K41" s="672"/>
      <c r="L41" s="672"/>
      <c r="M41" s="603"/>
      <c r="N41" s="32"/>
      <c r="O41" s="32"/>
    </row>
    <row r="42" spans="1:169">
      <c r="A42" s="618"/>
      <c r="B42" s="618"/>
      <c r="C42" s="618"/>
      <c r="D42" s="621"/>
      <c r="E42" s="625"/>
      <c r="F42" s="609"/>
      <c r="G42" s="428"/>
      <c r="H42" s="602"/>
      <c r="I42" s="672"/>
      <c r="J42" s="672"/>
      <c r="K42" s="672"/>
      <c r="L42" s="672"/>
      <c r="M42" s="603"/>
      <c r="N42" s="32"/>
      <c r="O42" s="32"/>
    </row>
    <row r="43" spans="1:169">
      <c r="A43" s="618"/>
      <c r="B43" s="618"/>
      <c r="C43" s="618"/>
      <c r="D43" s="621"/>
      <c r="E43" s="625"/>
      <c r="F43" s="609"/>
      <c r="G43" s="428"/>
      <c r="H43" s="602"/>
      <c r="I43" s="672"/>
      <c r="J43" s="672"/>
      <c r="K43" s="672"/>
      <c r="L43" s="672"/>
      <c r="M43" s="603"/>
      <c r="N43" s="32"/>
      <c r="O43" s="32"/>
    </row>
    <row r="44" spans="1:169">
      <c r="A44" s="618"/>
      <c r="B44" s="618"/>
      <c r="C44" s="618"/>
      <c r="D44" s="621"/>
      <c r="E44" s="625"/>
      <c r="F44" s="609"/>
      <c r="G44" s="428"/>
      <c r="H44" s="602"/>
      <c r="I44" s="672"/>
      <c r="J44" s="672"/>
      <c r="K44" s="672"/>
      <c r="L44" s="672"/>
      <c r="M44" s="603"/>
      <c r="N44" s="32"/>
      <c r="O44" s="32"/>
    </row>
    <row r="45" spans="1:169">
      <c r="A45" s="618"/>
      <c r="B45" s="618"/>
      <c r="C45" s="618"/>
      <c r="D45" s="621"/>
      <c r="E45" s="625"/>
      <c r="F45" s="609"/>
      <c r="G45" s="428"/>
      <c r="H45" s="602"/>
      <c r="I45" s="672"/>
      <c r="J45" s="672"/>
      <c r="K45" s="672"/>
      <c r="L45" s="672"/>
      <c r="M45" s="603"/>
      <c r="N45" s="32"/>
      <c r="O45" s="32"/>
    </row>
    <row r="46" spans="1:169">
      <c r="A46" s="618"/>
      <c r="B46" s="618"/>
      <c r="C46" s="618"/>
      <c r="D46" s="621"/>
      <c r="E46" s="625"/>
      <c r="F46" s="609"/>
      <c r="G46" s="428"/>
      <c r="H46" s="602"/>
      <c r="I46" s="672"/>
      <c r="J46" s="672"/>
      <c r="K46" s="672"/>
      <c r="L46" s="672"/>
      <c r="M46" s="603"/>
      <c r="N46" s="32"/>
      <c r="O46" s="32"/>
    </row>
    <row r="47" spans="1:169">
      <c r="A47" s="618"/>
      <c r="B47" s="618"/>
      <c r="C47" s="618"/>
      <c r="D47" s="622"/>
      <c r="E47" s="626"/>
      <c r="F47" s="609"/>
      <c r="G47" s="428"/>
      <c r="H47" s="602"/>
      <c r="I47" s="672"/>
      <c r="J47" s="672"/>
      <c r="K47" s="672"/>
      <c r="L47" s="672"/>
      <c r="M47" s="603"/>
      <c r="N47" s="32"/>
      <c r="O47" s="32"/>
    </row>
    <row r="48" spans="1:169">
      <c r="A48" s="618"/>
      <c r="B48" s="618"/>
      <c r="C48" s="618"/>
      <c r="D48" s="622"/>
      <c r="E48" s="626"/>
      <c r="F48" s="609"/>
      <c r="G48" s="428"/>
      <c r="H48" s="602"/>
      <c r="I48" s="672"/>
      <c r="J48" s="672"/>
      <c r="K48" s="672"/>
      <c r="L48" s="672"/>
      <c r="M48" s="603"/>
      <c r="N48" s="32"/>
      <c r="O48" s="32"/>
    </row>
    <row r="49" spans="1:169">
      <c r="A49" s="619"/>
      <c r="B49" s="619"/>
      <c r="C49" s="619"/>
      <c r="D49" s="623"/>
      <c r="E49" s="627"/>
      <c r="F49" s="610"/>
      <c r="G49" s="538"/>
      <c r="H49" s="602"/>
      <c r="I49" s="672"/>
      <c r="J49" s="672"/>
      <c r="K49" s="672"/>
      <c r="L49" s="672"/>
      <c r="M49" s="603"/>
      <c r="N49" s="32"/>
      <c r="O49" s="32"/>
    </row>
    <row r="50" spans="1:169" s="26" customFormat="1" ht="12.75" customHeight="1">
      <c r="A50" s="617">
        <f>'7. Mapa Final'!A50</f>
        <v>5</v>
      </c>
      <c r="B50" s="617" t="str">
        <f>'7. Mapa Final'!B50</f>
        <v xml:space="preserve">Ofrecer, prometer, entregar, aceptar o solicitar una ventaja indebida para preparar o presentar Informes con datos inexactos, inoportunos y no confiables en el ejercicio de la Auditoría Interna  que permita favorecer intereses personales o de terceros.
</v>
      </c>
      <c r="C50" s="617" t="str">
        <f>'7. Mapa Final'!C50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50" s="620" t="str">
        <f>'7. Mapa Final'!J50</f>
        <v>Muy Baja - 1</v>
      </c>
      <c r="E50" s="624" t="str">
        <f>'7. Mapa Final'!K50</f>
        <v>Leve - 1</v>
      </c>
      <c r="F50" s="608" t="str">
        <f>'7. Mapa Final'!M50</f>
        <v>Bajo - 1</v>
      </c>
      <c r="G50" s="428" t="s">
        <v>396</v>
      </c>
      <c r="H50" s="681"/>
      <c r="I50" s="685"/>
      <c r="J50" s="685" t="s">
        <v>7</v>
      </c>
      <c r="K50" s="684">
        <v>45108</v>
      </c>
      <c r="L50" s="684">
        <v>45565</v>
      </c>
      <c r="M50" s="634" t="s">
        <v>527</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6" customFormat="1" ht="12.75" customHeight="1">
      <c r="A51" s="618"/>
      <c r="B51" s="618"/>
      <c r="C51" s="618"/>
      <c r="D51" s="621"/>
      <c r="E51" s="625"/>
      <c r="F51" s="609"/>
      <c r="G51" s="428"/>
      <c r="H51" s="682"/>
      <c r="I51" s="685"/>
      <c r="J51" s="685"/>
      <c r="K51" s="685"/>
      <c r="L51" s="685"/>
      <c r="M51" s="634"/>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6" customFormat="1" ht="12.75" customHeight="1">
      <c r="A52" s="618"/>
      <c r="B52" s="618"/>
      <c r="C52" s="618"/>
      <c r="D52" s="621"/>
      <c r="E52" s="625"/>
      <c r="F52" s="609"/>
      <c r="G52" s="428"/>
      <c r="H52" s="682"/>
      <c r="I52" s="685"/>
      <c r="J52" s="685"/>
      <c r="K52" s="685"/>
      <c r="L52" s="685"/>
      <c r="M52" s="634"/>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6" customFormat="1" ht="12.75" customHeight="1">
      <c r="A53" s="618"/>
      <c r="B53" s="618"/>
      <c r="C53" s="618"/>
      <c r="D53" s="621"/>
      <c r="E53" s="625"/>
      <c r="F53" s="609"/>
      <c r="G53" s="428"/>
      <c r="H53" s="682"/>
      <c r="I53" s="685"/>
      <c r="J53" s="685"/>
      <c r="K53" s="685"/>
      <c r="L53" s="685"/>
      <c r="M53" s="634"/>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6" customFormat="1" ht="13.5" customHeight="1">
      <c r="A54" s="618"/>
      <c r="B54" s="618"/>
      <c r="C54" s="618"/>
      <c r="D54" s="621"/>
      <c r="E54" s="625"/>
      <c r="F54" s="609"/>
      <c r="G54" s="428"/>
      <c r="H54" s="682"/>
      <c r="I54" s="685"/>
      <c r="J54" s="685"/>
      <c r="K54" s="685"/>
      <c r="L54" s="685"/>
      <c r="M54" s="634"/>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c r="A55" s="618"/>
      <c r="B55" s="618"/>
      <c r="C55" s="618"/>
      <c r="D55" s="621"/>
      <c r="E55" s="625"/>
      <c r="F55" s="609"/>
      <c r="G55" s="428"/>
      <c r="H55" s="682"/>
      <c r="I55" s="685"/>
      <c r="J55" s="685"/>
      <c r="K55" s="685"/>
      <c r="L55" s="685"/>
      <c r="M55" s="634"/>
      <c r="N55" s="32"/>
      <c r="O55" s="32"/>
    </row>
    <row r="56" spans="1:169">
      <c r="A56" s="618"/>
      <c r="B56" s="618"/>
      <c r="C56" s="618"/>
      <c r="D56" s="621"/>
      <c r="E56" s="625"/>
      <c r="F56" s="609"/>
      <c r="G56" s="428"/>
      <c r="H56" s="682"/>
      <c r="I56" s="685"/>
      <c r="J56" s="685"/>
      <c r="K56" s="685"/>
      <c r="L56" s="685"/>
      <c r="M56" s="634"/>
      <c r="N56" s="32"/>
      <c r="O56" s="32"/>
    </row>
    <row r="57" spans="1:169">
      <c r="A57" s="618"/>
      <c r="B57" s="618"/>
      <c r="C57" s="618"/>
      <c r="D57" s="622"/>
      <c r="E57" s="626"/>
      <c r="F57" s="609"/>
      <c r="G57" s="428"/>
      <c r="H57" s="682"/>
      <c r="I57" s="685"/>
      <c r="J57" s="685"/>
      <c r="K57" s="685"/>
      <c r="L57" s="685"/>
      <c r="M57" s="634"/>
      <c r="N57" s="32"/>
      <c r="O57" s="32"/>
    </row>
    <row r="58" spans="1:169">
      <c r="A58" s="618"/>
      <c r="B58" s="618"/>
      <c r="C58" s="618"/>
      <c r="D58" s="622"/>
      <c r="E58" s="626"/>
      <c r="F58" s="609"/>
      <c r="G58" s="428"/>
      <c r="H58" s="682"/>
      <c r="I58" s="685"/>
      <c r="J58" s="685"/>
      <c r="K58" s="685"/>
      <c r="L58" s="685"/>
      <c r="M58" s="634"/>
      <c r="N58" s="32"/>
      <c r="O58" s="32"/>
    </row>
    <row r="59" spans="1:169">
      <c r="A59" s="619"/>
      <c r="B59" s="619"/>
      <c r="C59" s="619"/>
      <c r="D59" s="623"/>
      <c r="E59" s="627"/>
      <c r="F59" s="610"/>
      <c r="G59" s="538"/>
      <c r="H59" s="683"/>
      <c r="I59" s="685"/>
      <c r="J59" s="685"/>
      <c r="K59" s="685"/>
      <c r="L59" s="685"/>
      <c r="M59" s="635"/>
      <c r="N59" s="32"/>
      <c r="O59" s="32"/>
    </row>
  </sheetData>
  <mergeCells count="81">
    <mergeCell ref="A1:B2"/>
    <mergeCell ref="C1:J3"/>
    <mergeCell ref="H7:H8"/>
    <mergeCell ref="I7:J7"/>
    <mergeCell ref="K1:M3"/>
    <mergeCell ref="A4:B4"/>
    <mergeCell ref="A5:B5"/>
    <mergeCell ref="A6:B6"/>
    <mergeCell ref="C6:G6"/>
    <mergeCell ref="K7:L7"/>
    <mergeCell ref="M7:M8"/>
    <mergeCell ref="C4:M4"/>
    <mergeCell ref="C5:M5"/>
    <mergeCell ref="A7:C7"/>
    <mergeCell ref="D7:F7"/>
    <mergeCell ref="G7:G8"/>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10:A19"/>
    <mergeCell ref="B10:B19"/>
    <mergeCell ref="C10:C19"/>
    <mergeCell ref="D10:D19"/>
    <mergeCell ref="E10:E19"/>
    <mergeCell ref="I50:I59"/>
    <mergeCell ref="J50:J59"/>
    <mergeCell ref="M20:M29"/>
    <mergeCell ref="A30:A39"/>
    <mergeCell ref="B30:B39"/>
    <mergeCell ref="C30:C39"/>
    <mergeCell ref="D30:D39"/>
    <mergeCell ref="E30:E39"/>
    <mergeCell ref="L30:L39"/>
    <mergeCell ref="M30:M39"/>
    <mergeCell ref="I30:I39"/>
    <mergeCell ref="J30:J39"/>
    <mergeCell ref="K30:K39"/>
    <mergeCell ref="I20:I29"/>
    <mergeCell ref="J20:J29"/>
    <mergeCell ref="M50:M59"/>
    <mergeCell ref="A50:A59"/>
    <mergeCell ref="B50:B59"/>
    <mergeCell ref="C50:C59"/>
    <mergeCell ref="K20:K29"/>
    <mergeCell ref="L20:L29"/>
    <mergeCell ref="D50:D59"/>
    <mergeCell ref="E50:E59"/>
    <mergeCell ref="F50:F59"/>
    <mergeCell ref="G50:G59"/>
    <mergeCell ref="H50:H59"/>
    <mergeCell ref="K50:K59"/>
    <mergeCell ref="L50:L59"/>
    <mergeCell ref="F30:F39"/>
    <mergeCell ref="G30:G39"/>
    <mergeCell ref="H30:H39"/>
    <mergeCell ref="J40:J49"/>
    <mergeCell ref="K40:K49"/>
    <mergeCell ref="L40:L49"/>
    <mergeCell ref="M40:M49"/>
    <mergeCell ref="A40:A49"/>
    <mergeCell ref="B40:B49"/>
    <mergeCell ref="C40:C49"/>
    <mergeCell ref="D40:D49"/>
    <mergeCell ref="E40:E49"/>
    <mergeCell ref="F40:F49"/>
    <mergeCell ref="G40:G49"/>
    <mergeCell ref="H40:H49"/>
    <mergeCell ref="I40:I49"/>
  </mergeCells>
  <conditionalFormatting sqref="A7:B7">
    <cfRule type="containsText" dxfId="69" priority="41" operator="containsText" text="3- Moderado">
      <formula>NOT(ISERROR(SEARCH("3- Moderado",A7)))</formula>
    </cfRule>
    <cfRule type="containsText" dxfId="68" priority="42" operator="containsText" text="6- Moderado">
      <formula>NOT(ISERROR(SEARCH("6- Moderado",A7)))</formula>
    </cfRule>
    <cfRule type="containsText" dxfId="67" priority="43" operator="containsText" text="4- Moderado">
      <formula>NOT(ISERROR(SEARCH("4- Moderado",A7)))</formula>
    </cfRule>
    <cfRule type="containsText" dxfId="66" priority="44" operator="containsText" text="3- Bajo">
      <formula>NOT(ISERROR(SEARCH("3- Bajo",A7)))</formula>
    </cfRule>
    <cfRule type="containsText" dxfId="65" priority="45" operator="containsText" text="4- Bajo">
      <formula>NOT(ISERROR(SEARCH("4- Bajo",A7)))</formula>
    </cfRule>
    <cfRule type="containsText" dxfId="64" priority="46" operator="containsText" text="1- Bajo">
      <formula>NOT(ISERROR(SEARCH("1- Bajo",A7)))</formula>
    </cfRule>
  </conditionalFormatting>
  <conditionalFormatting sqref="A9:E10 A20:E20 A30:E30 A40:E40 A50:E50">
    <cfRule type="containsText" dxfId="63" priority="7" operator="containsText" text="3- Moderado">
      <formula>NOT(ISERROR(SEARCH("3- Moderado",A9)))</formula>
    </cfRule>
    <cfRule type="containsText" dxfId="62" priority="8" operator="containsText" text="6- Moderado">
      <formula>NOT(ISERROR(SEARCH("6- Moderado",A9)))</formula>
    </cfRule>
    <cfRule type="containsText" dxfId="61" priority="9" operator="containsText" text="4- Moderado">
      <formula>NOT(ISERROR(SEARCH("4- Moderado",A9)))</formula>
    </cfRule>
    <cfRule type="containsText" dxfId="60" priority="10" operator="containsText" text="3- Bajo">
      <formula>NOT(ISERROR(SEARCH("3- Bajo",A9)))</formula>
    </cfRule>
    <cfRule type="containsText" dxfId="59" priority="11" operator="containsText" text="4- Bajo">
      <formula>NOT(ISERROR(SEARCH("4- Bajo",A9)))</formula>
    </cfRule>
    <cfRule type="containsText" dxfId="58" priority="12" operator="containsText" text="1- Bajo">
      <formula>NOT(ISERROR(SEARCH("1- Bajo",A9)))</formula>
    </cfRule>
  </conditionalFormatting>
  <conditionalFormatting sqref="C8:F8">
    <cfRule type="containsText" dxfId="57" priority="19" operator="containsText" text="3- Moderado">
      <formula>NOT(ISERROR(SEARCH("3- Moderado",C8)))</formula>
    </cfRule>
    <cfRule type="containsText" dxfId="56" priority="20" operator="containsText" text="6- Moderado">
      <formula>NOT(ISERROR(SEARCH("6- Moderado",C8)))</formula>
    </cfRule>
    <cfRule type="containsText" dxfId="55" priority="21" operator="containsText" text="4- Moderado">
      <formula>NOT(ISERROR(SEARCH("4- Moderado",C8)))</formula>
    </cfRule>
    <cfRule type="containsText" dxfId="54" priority="22" operator="containsText" text="3- Bajo">
      <formula>NOT(ISERROR(SEARCH("3- Bajo",C8)))</formula>
    </cfRule>
    <cfRule type="containsText" dxfId="53" priority="23" operator="containsText" text="4- Bajo">
      <formula>NOT(ISERROR(SEARCH("4- Bajo",C8)))</formula>
    </cfRule>
    <cfRule type="containsText" dxfId="52" priority="24" operator="containsText" text="1- Bajo">
      <formula>NOT(ISERROR(SEARCH("1- Bajo",C8)))</formula>
    </cfRule>
  </conditionalFormatting>
  <conditionalFormatting sqref="D9:D59">
    <cfRule type="containsText" dxfId="51" priority="29" operator="containsText" text="Muy Alta">
      <formula>NOT(ISERROR(SEARCH("Muy Alta",D9)))</formula>
    </cfRule>
    <cfRule type="containsText" dxfId="50" priority="30" operator="containsText" text="Alta">
      <formula>NOT(ISERROR(SEARCH("Alta",D9)))</formula>
    </cfRule>
    <cfRule type="containsText" dxfId="49" priority="31" operator="containsText" text="Baja">
      <formula>NOT(ISERROR(SEARCH("Baja",D9)))</formula>
    </cfRule>
    <cfRule type="containsText" dxfId="48" priority="32" operator="containsText" text="Muy Baja">
      <formula>NOT(ISERROR(SEARCH("Muy Baja",D9)))</formula>
    </cfRule>
    <cfRule type="containsText" dxfId="47" priority="34" operator="containsText" text="Media">
      <formula>NOT(ISERROR(SEARCH("Media",D9)))</formula>
    </cfRule>
  </conditionalFormatting>
  <conditionalFormatting sqref="E9:E59">
    <cfRule type="containsText" dxfId="46" priority="25" operator="containsText" text="Catastrófico">
      <formula>NOT(ISERROR(SEARCH("Catastrófico",E9)))</formula>
    </cfRule>
    <cfRule type="containsText" dxfId="45" priority="26" operator="containsText" text="Mayor">
      <formula>NOT(ISERROR(SEARCH("Mayor",E9)))</formula>
    </cfRule>
    <cfRule type="containsText" dxfId="44" priority="27" operator="containsText" text="Menor">
      <formula>NOT(ISERROR(SEARCH("Menor",E9)))</formula>
    </cfRule>
    <cfRule type="containsText" dxfId="43" priority="28" operator="containsText" text="Leve">
      <formula>NOT(ISERROR(SEARCH("Leve",E9)))</formula>
    </cfRule>
  </conditionalFormatting>
  <conditionalFormatting sqref="E9:F59">
    <cfRule type="containsText" dxfId="42" priority="33" operator="containsText" text="Moderado">
      <formula>NOT(ISERROR(SEARCH("Moderado",E9)))</formula>
    </cfRule>
  </conditionalFormatting>
  <conditionalFormatting sqref="F9:F59">
    <cfRule type="containsText" dxfId="41" priority="1361" operator="containsText" text="Bajo">
      <formula>NOT(ISERROR(SEARCH("Bajo",F9)))</formula>
    </cfRule>
    <cfRule type="containsText" dxfId="40" priority="1362" operator="containsText" text="Moderado">
      <formula>NOT(ISERROR(SEARCH("Moderado",F9)))</formula>
    </cfRule>
    <cfRule type="containsText" dxfId="39" priority="1363" operator="containsText" text="Alto">
      <formula>NOT(ISERROR(SEARCH("Alto",F9)))</formula>
    </cfRule>
    <cfRule type="containsText" dxfId="38" priority="1364" operator="containsText" text="Extremo">
      <formula>NOT(ISERROR(SEARCH("Extremo",F9)))</formula>
    </cfRule>
    <cfRule type="colorScale" priority="136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G9:G59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JK59"/>
  <sheetViews>
    <sheetView topLeftCell="A7" zoomScale="70" zoomScaleNormal="70" workbookViewId="0">
      <selection activeCell="Q23" sqref="Q23"/>
    </sheetView>
  </sheetViews>
  <sheetFormatPr baseColWidth="10" defaultColWidth="11.42578125" defaultRowHeight="15"/>
  <cols>
    <col min="1" max="1" width="11.140625" style="6" customWidth="1"/>
    <col min="2" max="2" width="35.85546875" style="6" customWidth="1"/>
    <col min="3" max="3" width="40.28515625" customWidth="1"/>
    <col min="4" max="4" width="16.85546875" style="81" customWidth="1"/>
    <col min="5" max="5" width="18.5703125" style="27" customWidth="1"/>
    <col min="6" max="6" width="18.28515625" style="27" bestFit="1" customWidth="1"/>
    <col min="7" max="7" width="18.28515625" bestFit="1" customWidth="1"/>
    <col min="8" max="8" width="43.5703125" customWidth="1"/>
    <col min="9" max="9" width="16.5703125" customWidth="1"/>
    <col min="10" max="10" width="14.28515625" style="40" customWidth="1"/>
    <col min="11" max="11" width="21.42578125" customWidth="1"/>
    <col min="12" max="12" width="21" customWidth="1"/>
    <col min="13" max="13" width="53.5703125" customWidth="1"/>
    <col min="14" max="169" width="11.42578125" style="3"/>
  </cols>
  <sheetData>
    <row r="1" spans="1:271" s="19" customFormat="1" ht="16.5" customHeight="1">
      <c r="A1" s="641"/>
      <c r="B1" s="642"/>
      <c r="C1" s="645"/>
      <c r="D1" s="645"/>
      <c r="E1" s="645"/>
      <c r="F1" s="645"/>
      <c r="G1" s="645"/>
      <c r="H1" s="645"/>
      <c r="I1" s="645"/>
      <c r="J1" s="646"/>
      <c r="K1" s="638"/>
      <c r="L1" s="638"/>
      <c r="M1" s="63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43"/>
      <c r="B2" s="644"/>
      <c r="C2" s="647"/>
      <c r="D2" s="647"/>
      <c r="E2" s="647"/>
      <c r="F2" s="647"/>
      <c r="G2" s="647"/>
      <c r="H2" s="647"/>
      <c r="I2" s="647"/>
      <c r="J2" s="648"/>
      <c r="K2" s="638"/>
      <c r="L2" s="638"/>
      <c r="M2" s="63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2"/>
      <c r="B3" s="2"/>
      <c r="C3" s="647"/>
      <c r="D3" s="647"/>
      <c r="E3" s="647"/>
      <c r="F3" s="647"/>
      <c r="G3" s="647"/>
      <c r="H3" s="647"/>
      <c r="I3" s="647"/>
      <c r="J3" s="648"/>
      <c r="K3" s="638"/>
      <c r="L3" s="638"/>
      <c r="M3" s="63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39" t="s">
        <v>275</v>
      </c>
      <c r="B4" s="640"/>
      <c r="C4" s="652" t="s">
        <v>276</v>
      </c>
      <c r="D4" s="653"/>
      <c r="E4" s="653"/>
      <c r="F4" s="653"/>
      <c r="G4" s="653"/>
      <c r="H4" s="653"/>
      <c r="I4" s="653"/>
      <c r="J4" s="653"/>
      <c r="K4" s="653"/>
      <c r="L4" s="653"/>
      <c r="M4" s="654"/>
      <c r="N4" s="186"/>
      <c r="O4" s="186"/>
      <c r="P4" s="186"/>
      <c r="Q4" s="186"/>
      <c r="R4" s="186"/>
      <c r="S4" s="186"/>
      <c r="T4" s="186"/>
      <c r="U4" s="186"/>
      <c r="V4" s="186"/>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59.25" customHeight="1">
      <c r="A5" s="639" t="s">
        <v>277</v>
      </c>
      <c r="B5" s="640"/>
      <c r="C5" s="649" t="s">
        <v>278</v>
      </c>
      <c r="D5" s="650"/>
      <c r="E5" s="650"/>
      <c r="F5" s="650"/>
      <c r="G5" s="650"/>
      <c r="H5" s="650"/>
      <c r="I5" s="650"/>
      <c r="J5" s="650"/>
      <c r="K5" s="650"/>
      <c r="L5" s="650"/>
      <c r="M5" s="651"/>
      <c r="N5" s="185"/>
      <c r="O5" s="185"/>
      <c r="P5" s="185"/>
      <c r="Q5" s="185"/>
      <c r="R5" s="185"/>
      <c r="S5" s="185"/>
      <c r="T5" s="185"/>
      <c r="U5" s="185"/>
      <c r="V5" s="185"/>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61" t="s">
        <v>279</v>
      </c>
      <c r="B6" s="662"/>
      <c r="C6" s="663"/>
      <c r="D6" s="663"/>
      <c r="E6" s="663"/>
      <c r="F6" s="663"/>
      <c r="G6" s="664"/>
      <c r="H6" s="1"/>
      <c r="I6" s="1"/>
      <c r="J6" s="2"/>
      <c r="K6" s="1"/>
      <c r="L6" s="1"/>
      <c r="M6" s="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4" customFormat="1" ht="40.5" customHeight="1" thickBot="1">
      <c r="A7" s="665" t="s">
        <v>509</v>
      </c>
      <c r="B7" s="666"/>
      <c r="C7" s="667"/>
      <c r="D7" s="668" t="s">
        <v>510</v>
      </c>
      <c r="E7" s="668"/>
      <c r="F7" s="668"/>
      <c r="G7" s="669" t="s">
        <v>511</v>
      </c>
      <c r="H7" s="655" t="s">
        <v>512</v>
      </c>
      <c r="I7" s="657" t="s">
        <v>513</v>
      </c>
      <c r="J7" s="658"/>
      <c r="K7" s="657" t="s">
        <v>514</v>
      </c>
      <c r="L7" s="658"/>
      <c r="M7" s="659" t="s">
        <v>530</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5" customFormat="1" ht="108" customHeight="1" thickTop="1" thickBot="1">
      <c r="A8" s="187" t="s">
        <v>39</v>
      </c>
      <c r="B8" s="33" t="s">
        <v>217</v>
      </c>
      <c r="C8" s="34" t="s">
        <v>219</v>
      </c>
      <c r="D8" s="28" t="s">
        <v>229</v>
      </c>
      <c r="E8" s="28" t="s">
        <v>516</v>
      </c>
      <c r="F8" s="28" t="s">
        <v>517</v>
      </c>
      <c r="G8" s="670"/>
      <c r="H8" s="656"/>
      <c r="I8" s="29" t="s">
        <v>518</v>
      </c>
      <c r="J8" s="29" t="s">
        <v>519</v>
      </c>
      <c r="K8" s="29" t="s">
        <v>520</v>
      </c>
      <c r="L8" s="29" t="s">
        <v>521</v>
      </c>
      <c r="M8" s="66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6" customFormat="1" ht="15" customHeight="1" thickTop="1" thickBot="1">
      <c r="A9" s="166"/>
      <c r="B9" s="167"/>
      <c r="C9" s="167"/>
      <c r="D9" s="167"/>
      <c r="E9" s="167"/>
      <c r="F9" s="167"/>
      <c r="G9" s="167"/>
      <c r="H9" s="188"/>
      <c r="I9" s="188"/>
      <c r="J9" s="318"/>
      <c r="K9" s="188"/>
      <c r="L9" s="188"/>
      <c r="M9" s="18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6" customFormat="1" ht="13.5" customHeight="1">
      <c r="A10" s="686">
        <f>'7. Mapa Final'!A10</f>
        <v>1</v>
      </c>
      <c r="B10" s="617" t="str">
        <f>'7. Mapa Final'!B10</f>
        <v xml:space="preserve">El Sistema Integrado de Gestión (SIGCMA) no aporte  al mejoramiento institucional. </v>
      </c>
      <c r="C10" s="617" t="str">
        <f>'7. Mapa Final'!C10</f>
        <v>Que  la implementación de los sistemas  de gestión no cumpla con sus objetivos al no  contribuir con el mejoramiento institucional y no logre  la eficacia, la eficiencia, la efectividad y  transparencia  de los procesos.</v>
      </c>
      <c r="D10" s="620" t="str">
        <f>'7. Mapa Final'!J10</f>
        <v>Muy Baja - 1</v>
      </c>
      <c r="E10" s="624" t="str">
        <f>'7. Mapa Final'!K10</f>
        <v>Leve - 1</v>
      </c>
      <c r="F10" s="608" t="str">
        <f>'7. Mapa Final'!M10</f>
        <v>Bajo - 1</v>
      </c>
      <c r="G10" s="689" t="s">
        <v>396</v>
      </c>
      <c r="H10" s="614"/>
      <c r="I10" s="614"/>
      <c r="J10" s="671" t="s">
        <v>7</v>
      </c>
      <c r="K10" s="680">
        <v>45566</v>
      </c>
      <c r="L10" s="680">
        <v>45657</v>
      </c>
      <c r="M10" s="605" t="s">
        <v>522</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6" customFormat="1" ht="13.5" customHeight="1">
      <c r="A11" s="687"/>
      <c r="B11" s="618"/>
      <c r="C11" s="618"/>
      <c r="D11" s="621"/>
      <c r="E11" s="625"/>
      <c r="F11" s="609"/>
      <c r="G11" s="428"/>
      <c r="H11" s="615"/>
      <c r="I11" s="615"/>
      <c r="J11" s="672"/>
      <c r="K11" s="672"/>
      <c r="L11" s="672"/>
      <c r="M11" s="606"/>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6" customFormat="1" ht="13.5" customHeight="1">
      <c r="A12" s="687"/>
      <c r="B12" s="618"/>
      <c r="C12" s="618"/>
      <c r="D12" s="621"/>
      <c r="E12" s="625"/>
      <c r="F12" s="609"/>
      <c r="G12" s="428"/>
      <c r="H12" s="615"/>
      <c r="I12" s="615"/>
      <c r="J12" s="672"/>
      <c r="K12" s="672"/>
      <c r="L12" s="672"/>
      <c r="M12" s="606"/>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6" customFormat="1" ht="13.5" customHeight="1">
      <c r="A13" s="687"/>
      <c r="B13" s="618"/>
      <c r="C13" s="618"/>
      <c r="D13" s="621"/>
      <c r="E13" s="625"/>
      <c r="F13" s="609"/>
      <c r="G13" s="428"/>
      <c r="H13" s="615"/>
      <c r="I13" s="615"/>
      <c r="J13" s="672"/>
      <c r="K13" s="672"/>
      <c r="L13" s="672"/>
      <c r="M13" s="606"/>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6" customFormat="1" ht="13.5" customHeight="1">
      <c r="A14" s="687"/>
      <c r="B14" s="618"/>
      <c r="C14" s="618"/>
      <c r="D14" s="621"/>
      <c r="E14" s="625"/>
      <c r="F14" s="609"/>
      <c r="G14" s="428"/>
      <c r="H14" s="615"/>
      <c r="I14" s="615"/>
      <c r="J14" s="672"/>
      <c r="K14" s="672"/>
      <c r="L14" s="672"/>
      <c r="M14" s="606"/>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6" customFormat="1" ht="13.5" customHeight="1">
      <c r="A15" s="687"/>
      <c r="B15" s="618"/>
      <c r="C15" s="618"/>
      <c r="D15" s="621"/>
      <c r="E15" s="625"/>
      <c r="F15" s="609"/>
      <c r="G15" s="428"/>
      <c r="H15" s="615"/>
      <c r="I15" s="615"/>
      <c r="J15" s="672"/>
      <c r="K15" s="672"/>
      <c r="L15" s="672"/>
      <c r="M15" s="606"/>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6" customFormat="1" ht="13.5" customHeight="1">
      <c r="A16" s="687"/>
      <c r="B16" s="618"/>
      <c r="C16" s="618"/>
      <c r="D16" s="621"/>
      <c r="E16" s="625"/>
      <c r="F16" s="609"/>
      <c r="G16" s="428"/>
      <c r="H16" s="615"/>
      <c r="I16" s="615"/>
      <c r="J16" s="672"/>
      <c r="K16" s="672"/>
      <c r="L16" s="672"/>
      <c r="M16" s="606"/>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6" customFormat="1" ht="13.5" customHeight="1">
      <c r="A17" s="687"/>
      <c r="B17" s="618"/>
      <c r="C17" s="618"/>
      <c r="D17" s="622"/>
      <c r="E17" s="626"/>
      <c r="F17" s="609"/>
      <c r="G17" s="428"/>
      <c r="H17" s="615"/>
      <c r="I17" s="615"/>
      <c r="J17" s="672"/>
      <c r="K17" s="672"/>
      <c r="L17" s="672"/>
      <c r="M17" s="60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6" customFormat="1" ht="21.75" customHeight="1">
      <c r="A18" s="687"/>
      <c r="B18" s="618"/>
      <c r="C18" s="618"/>
      <c r="D18" s="622"/>
      <c r="E18" s="626"/>
      <c r="F18" s="609"/>
      <c r="G18" s="428"/>
      <c r="H18" s="615"/>
      <c r="I18" s="615"/>
      <c r="J18" s="672"/>
      <c r="K18" s="672"/>
      <c r="L18" s="672"/>
      <c r="M18" s="606"/>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6" customFormat="1" ht="21.75" customHeight="1" thickBot="1">
      <c r="A19" s="688"/>
      <c r="B19" s="619"/>
      <c r="C19" s="619"/>
      <c r="D19" s="623"/>
      <c r="E19" s="627"/>
      <c r="F19" s="610"/>
      <c r="G19" s="538"/>
      <c r="H19" s="616"/>
      <c r="I19" s="616"/>
      <c r="J19" s="673"/>
      <c r="K19" s="673"/>
      <c r="L19" s="673"/>
      <c r="M19" s="607"/>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6" customFormat="1" ht="13.5" customHeight="1">
      <c r="A20" s="686">
        <f>'7. Mapa Final'!A20</f>
        <v>2</v>
      </c>
      <c r="B20" s="617" t="str">
        <f>'7. Mapa Final'!B20</f>
        <v>Las auditorias internas del SIGCMA  no contribuyan al mejoramiento del sistema integrado.</v>
      </c>
      <c r="C20" s="617" t="str">
        <f>'7. Mapa Final'!C20</f>
        <v>Cuando  en la preparación y presentación de resultados de la auditoria interna del SIGCMA se  emiten informes y/o  conceptos inexactos con los requisitos de las normas aplicables, inoportunos, no confiables,  sin utilidad,  sin objetividad..</v>
      </c>
      <c r="D20" s="620" t="str">
        <f>'7. Mapa Final'!J20</f>
        <v>Muy Baja - 1</v>
      </c>
      <c r="E20" s="624" t="str">
        <f>'7. Mapa Final'!K20</f>
        <v>Leve - 1</v>
      </c>
      <c r="F20" s="608" t="str">
        <f>'7. Mapa Final'!M20</f>
        <v>Bajo - 1</v>
      </c>
      <c r="G20" s="689" t="s">
        <v>396</v>
      </c>
      <c r="H20" s="614"/>
      <c r="I20" s="614"/>
      <c r="J20" s="671" t="s">
        <v>7</v>
      </c>
      <c r="K20" s="680">
        <v>45566</v>
      </c>
      <c r="L20" s="680">
        <v>45657</v>
      </c>
      <c r="M20" s="605" t="s">
        <v>523</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6" customFormat="1" ht="13.5" customHeight="1">
      <c r="A21" s="687"/>
      <c r="B21" s="618"/>
      <c r="C21" s="618"/>
      <c r="D21" s="621"/>
      <c r="E21" s="625"/>
      <c r="F21" s="609"/>
      <c r="G21" s="428"/>
      <c r="H21" s="615"/>
      <c r="I21" s="615"/>
      <c r="J21" s="672"/>
      <c r="K21" s="672"/>
      <c r="L21" s="672"/>
      <c r="M21" s="636"/>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6" customFormat="1" ht="13.5" customHeight="1">
      <c r="A22" s="687"/>
      <c r="B22" s="618"/>
      <c r="C22" s="618"/>
      <c r="D22" s="621"/>
      <c r="E22" s="625"/>
      <c r="F22" s="609"/>
      <c r="G22" s="428"/>
      <c r="H22" s="615"/>
      <c r="I22" s="615"/>
      <c r="J22" s="672"/>
      <c r="K22" s="672"/>
      <c r="L22" s="672"/>
      <c r="M22" s="636"/>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6" customFormat="1" ht="13.5" customHeight="1">
      <c r="A23" s="687"/>
      <c r="B23" s="618"/>
      <c r="C23" s="618"/>
      <c r="D23" s="621"/>
      <c r="E23" s="625"/>
      <c r="F23" s="609"/>
      <c r="G23" s="428"/>
      <c r="H23" s="615"/>
      <c r="I23" s="615"/>
      <c r="J23" s="672"/>
      <c r="K23" s="672"/>
      <c r="L23" s="672"/>
      <c r="M23" s="636"/>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6" customFormat="1" ht="13.5" customHeight="1">
      <c r="A24" s="687"/>
      <c r="B24" s="618"/>
      <c r="C24" s="618"/>
      <c r="D24" s="621"/>
      <c r="E24" s="625"/>
      <c r="F24" s="609"/>
      <c r="G24" s="428"/>
      <c r="H24" s="615"/>
      <c r="I24" s="615"/>
      <c r="J24" s="672"/>
      <c r="K24" s="672"/>
      <c r="L24" s="672"/>
      <c r="M24" s="636"/>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s="26" customFormat="1" ht="13.5" customHeight="1">
      <c r="A25" s="687"/>
      <c r="B25" s="618"/>
      <c r="C25" s="618"/>
      <c r="D25" s="621"/>
      <c r="E25" s="625"/>
      <c r="F25" s="609"/>
      <c r="G25" s="428"/>
      <c r="H25" s="615"/>
      <c r="I25" s="615"/>
      <c r="J25" s="672"/>
      <c r="K25" s="672"/>
      <c r="L25" s="672"/>
      <c r="M25" s="636"/>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row>
    <row r="26" spans="1:169" s="26" customFormat="1" ht="13.5" customHeight="1">
      <c r="A26" s="687"/>
      <c r="B26" s="618"/>
      <c r="C26" s="618"/>
      <c r="D26" s="621"/>
      <c r="E26" s="625"/>
      <c r="F26" s="609"/>
      <c r="G26" s="428"/>
      <c r="H26" s="615"/>
      <c r="I26" s="615"/>
      <c r="J26" s="672"/>
      <c r="K26" s="672"/>
      <c r="L26" s="672"/>
      <c r="M26" s="636"/>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row>
    <row r="27" spans="1:169" s="26" customFormat="1" ht="13.5" customHeight="1">
      <c r="A27" s="687"/>
      <c r="B27" s="618"/>
      <c r="C27" s="618"/>
      <c r="D27" s="622"/>
      <c r="E27" s="626"/>
      <c r="F27" s="609"/>
      <c r="G27" s="428"/>
      <c r="H27" s="615"/>
      <c r="I27" s="615"/>
      <c r="J27" s="672"/>
      <c r="K27" s="672"/>
      <c r="L27" s="672"/>
      <c r="M27" s="636"/>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row>
    <row r="28" spans="1:169" s="26" customFormat="1" ht="21.75" customHeight="1">
      <c r="A28" s="687"/>
      <c r="B28" s="618"/>
      <c r="C28" s="618"/>
      <c r="D28" s="622"/>
      <c r="E28" s="626"/>
      <c r="F28" s="609"/>
      <c r="G28" s="428"/>
      <c r="H28" s="615"/>
      <c r="I28" s="615"/>
      <c r="J28" s="672"/>
      <c r="K28" s="672"/>
      <c r="L28" s="672"/>
      <c r="M28" s="636"/>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row>
    <row r="29" spans="1:169" s="26" customFormat="1" ht="21.75" customHeight="1" thickBot="1">
      <c r="A29" s="688"/>
      <c r="B29" s="619"/>
      <c r="C29" s="619"/>
      <c r="D29" s="623"/>
      <c r="E29" s="627"/>
      <c r="F29" s="610"/>
      <c r="G29" s="538"/>
      <c r="H29" s="616"/>
      <c r="I29" s="616"/>
      <c r="J29" s="673"/>
      <c r="K29" s="673"/>
      <c r="L29" s="673"/>
      <c r="M29" s="637"/>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6" customFormat="1" ht="12.75" customHeight="1">
      <c r="A30" s="686">
        <f>'7. Mapa Final'!A30</f>
        <v>3</v>
      </c>
      <c r="B30" s="617" t="str">
        <f>'7. Mapa Final'!B30</f>
        <v xml:space="preserve">Desactualización de los documentos del sistema </v>
      </c>
      <c r="C30" s="617" t="str">
        <f>'7. Mapa Final'!C30</f>
        <v xml:space="preserve">Se usen o se mantengan publicados  documentos desactualizados, no vigentes o no controlados </v>
      </c>
      <c r="D30" s="620" t="str">
        <f>'7. Mapa Final'!J30</f>
        <v>Muy Baja - 1</v>
      </c>
      <c r="E30" s="624" t="str">
        <f>'7. Mapa Final'!K30</f>
        <v>Leve - 1</v>
      </c>
      <c r="F30" s="608" t="str">
        <f>'7. Mapa Final'!M30</f>
        <v>Bajo - 1</v>
      </c>
      <c r="G30" s="689" t="s">
        <v>396</v>
      </c>
      <c r="H30" s="614"/>
      <c r="I30" s="614"/>
      <c r="J30" s="671" t="s">
        <v>7</v>
      </c>
      <c r="K30" s="680">
        <v>45566</v>
      </c>
      <c r="L30" s="680">
        <v>45657</v>
      </c>
      <c r="M30" s="605" t="s">
        <v>524</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6" customFormat="1" ht="12.75" customHeight="1">
      <c r="A31" s="687"/>
      <c r="B31" s="618"/>
      <c r="C31" s="618"/>
      <c r="D31" s="621"/>
      <c r="E31" s="625"/>
      <c r="F31" s="609"/>
      <c r="G31" s="428"/>
      <c r="H31" s="615"/>
      <c r="I31" s="615"/>
      <c r="J31" s="672"/>
      <c r="K31" s="672"/>
      <c r="L31" s="672"/>
      <c r="M31" s="606"/>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6" customFormat="1" ht="12.75" customHeight="1">
      <c r="A32" s="687"/>
      <c r="B32" s="618"/>
      <c r="C32" s="618"/>
      <c r="D32" s="621"/>
      <c r="E32" s="625"/>
      <c r="F32" s="609"/>
      <c r="G32" s="428"/>
      <c r="H32" s="615"/>
      <c r="I32" s="615"/>
      <c r="J32" s="672"/>
      <c r="K32" s="672"/>
      <c r="L32" s="672"/>
      <c r="M32" s="606"/>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6" customFormat="1" ht="12.75" customHeight="1">
      <c r="A33" s="687"/>
      <c r="B33" s="618"/>
      <c r="C33" s="618"/>
      <c r="D33" s="621"/>
      <c r="E33" s="625"/>
      <c r="F33" s="609"/>
      <c r="G33" s="428"/>
      <c r="H33" s="615"/>
      <c r="I33" s="615"/>
      <c r="J33" s="672"/>
      <c r="K33" s="672"/>
      <c r="L33" s="672"/>
      <c r="M33" s="606"/>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6" customFormat="1" ht="13.5" customHeight="1">
      <c r="A34" s="687"/>
      <c r="B34" s="618"/>
      <c r="C34" s="618"/>
      <c r="D34" s="621"/>
      <c r="E34" s="625"/>
      <c r="F34" s="609"/>
      <c r="G34" s="428"/>
      <c r="H34" s="615"/>
      <c r="I34" s="615"/>
      <c r="J34" s="672"/>
      <c r="K34" s="672"/>
      <c r="L34" s="672"/>
      <c r="M34" s="606"/>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c r="A35" s="687"/>
      <c r="B35" s="618"/>
      <c r="C35" s="618"/>
      <c r="D35" s="621"/>
      <c r="E35" s="625"/>
      <c r="F35" s="609"/>
      <c r="G35" s="428"/>
      <c r="H35" s="615"/>
      <c r="I35" s="615"/>
      <c r="J35" s="672"/>
      <c r="K35" s="672"/>
      <c r="L35" s="672"/>
      <c r="M35" s="606"/>
      <c r="N35" s="32"/>
      <c r="O35" s="32"/>
    </row>
    <row r="36" spans="1:169">
      <c r="A36" s="687"/>
      <c r="B36" s="618"/>
      <c r="C36" s="618"/>
      <c r="D36" s="621"/>
      <c r="E36" s="625"/>
      <c r="F36" s="609"/>
      <c r="G36" s="428"/>
      <c r="H36" s="615"/>
      <c r="I36" s="615"/>
      <c r="J36" s="672"/>
      <c r="K36" s="672"/>
      <c r="L36" s="672"/>
      <c r="M36" s="606"/>
      <c r="N36" s="32"/>
      <c r="O36" s="32"/>
    </row>
    <row r="37" spans="1:169">
      <c r="A37" s="687"/>
      <c r="B37" s="618"/>
      <c r="C37" s="618"/>
      <c r="D37" s="622"/>
      <c r="E37" s="626"/>
      <c r="F37" s="609"/>
      <c r="G37" s="428"/>
      <c r="H37" s="615"/>
      <c r="I37" s="615"/>
      <c r="J37" s="672"/>
      <c r="K37" s="672"/>
      <c r="L37" s="672"/>
      <c r="M37" s="606"/>
      <c r="N37" s="32"/>
      <c r="O37" s="32"/>
    </row>
    <row r="38" spans="1:169">
      <c r="A38" s="687"/>
      <c r="B38" s="618"/>
      <c r="C38" s="618"/>
      <c r="D38" s="622"/>
      <c r="E38" s="626"/>
      <c r="F38" s="609"/>
      <c r="G38" s="428"/>
      <c r="H38" s="615"/>
      <c r="I38" s="615"/>
      <c r="J38" s="672"/>
      <c r="K38" s="672"/>
      <c r="L38" s="672"/>
      <c r="M38" s="606"/>
      <c r="N38" s="32"/>
      <c r="O38" s="32"/>
    </row>
    <row r="39" spans="1:169" ht="15.75" thickBot="1">
      <c r="A39" s="688"/>
      <c r="B39" s="619"/>
      <c r="C39" s="619"/>
      <c r="D39" s="623"/>
      <c r="E39" s="627"/>
      <c r="F39" s="610"/>
      <c r="G39" s="538"/>
      <c r="H39" s="616"/>
      <c r="I39" s="616"/>
      <c r="J39" s="673"/>
      <c r="K39" s="673"/>
      <c r="L39" s="673"/>
      <c r="M39" s="607"/>
      <c r="N39" s="32"/>
      <c r="O39" s="32"/>
    </row>
    <row r="40" spans="1:169">
      <c r="A40" s="686">
        <f>'7. Mapa Final'!A40</f>
        <v>4</v>
      </c>
      <c r="B40" s="617" t="str">
        <f>'7. Mapa Final'!B40</f>
        <v>Corrupción</v>
      </c>
      <c r="C40" s="617" t="str">
        <f>'7. Mapa Final'!C40</f>
        <v>Posibilidad de actos indebidos de  los servidores judiciales debido a  la carencia en transparencia, ética y valores</v>
      </c>
      <c r="D40" s="620" t="str">
        <f>'7. Mapa Final'!J40</f>
        <v>Muy Baja - 1</v>
      </c>
      <c r="E40" s="624" t="str">
        <f>'7. Mapa Final'!K40</f>
        <v>Mayor - 4</v>
      </c>
      <c r="F40" s="608" t="str">
        <f>'7. Mapa Final'!M40</f>
        <v>Alto  - 4</v>
      </c>
      <c r="G40" s="428" t="s">
        <v>397</v>
      </c>
      <c r="H40" s="631" t="s">
        <v>525</v>
      </c>
      <c r="I40" s="614"/>
      <c r="J40" s="671" t="s">
        <v>7</v>
      </c>
      <c r="K40" s="680">
        <v>45566</v>
      </c>
      <c r="L40" s="680">
        <v>45657</v>
      </c>
      <c r="M40" s="603" t="s">
        <v>526</v>
      </c>
      <c r="N40" s="32"/>
      <c r="O40" s="32"/>
    </row>
    <row r="41" spans="1:169">
      <c r="A41" s="687"/>
      <c r="B41" s="618"/>
      <c r="C41" s="618"/>
      <c r="D41" s="621"/>
      <c r="E41" s="625"/>
      <c r="F41" s="609"/>
      <c r="G41" s="428"/>
      <c r="H41" s="602"/>
      <c r="I41" s="615"/>
      <c r="J41" s="672"/>
      <c r="K41" s="672"/>
      <c r="L41" s="672"/>
      <c r="M41" s="603"/>
      <c r="N41" s="32"/>
      <c r="O41" s="32"/>
    </row>
    <row r="42" spans="1:169">
      <c r="A42" s="687"/>
      <c r="B42" s="618"/>
      <c r="C42" s="618"/>
      <c r="D42" s="621"/>
      <c r="E42" s="625"/>
      <c r="F42" s="609"/>
      <c r="G42" s="428"/>
      <c r="H42" s="602"/>
      <c r="I42" s="615"/>
      <c r="J42" s="672"/>
      <c r="K42" s="672"/>
      <c r="L42" s="672"/>
      <c r="M42" s="603"/>
      <c r="N42" s="32"/>
      <c r="O42" s="32"/>
    </row>
    <row r="43" spans="1:169">
      <c r="A43" s="687"/>
      <c r="B43" s="618"/>
      <c r="C43" s="618"/>
      <c r="D43" s="621"/>
      <c r="E43" s="625"/>
      <c r="F43" s="609"/>
      <c r="G43" s="428"/>
      <c r="H43" s="602"/>
      <c r="I43" s="615"/>
      <c r="J43" s="672"/>
      <c r="K43" s="672"/>
      <c r="L43" s="672"/>
      <c r="M43" s="603"/>
      <c r="N43" s="32"/>
      <c r="O43" s="32"/>
    </row>
    <row r="44" spans="1:169">
      <c r="A44" s="687"/>
      <c r="B44" s="618"/>
      <c r="C44" s="618"/>
      <c r="D44" s="621"/>
      <c r="E44" s="625"/>
      <c r="F44" s="609"/>
      <c r="G44" s="428"/>
      <c r="H44" s="602"/>
      <c r="I44" s="615"/>
      <c r="J44" s="672"/>
      <c r="K44" s="672"/>
      <c r="L44" s="672"/>
      <c r="M44" s="603"/>
      <c r="N44" s="32"/>
      <c r="O44" s="32"/>
    </row>
    <row r="45" spans="1:169">
      <c r="A45" s="687"/>
      <c r="B45" s="618"/>
      <c r="C45" s="618"/>
      <c r="D45" s="621"/>
      <c r="E45" s="625"/>
      <c r="F45" s="609"/>
      <c r="G45" s="428"/>
      <c r="H45" s="602"/>
      <c r="I45" s="615"/>
      <c r="J45" s="672"/>
      <c r="K45" s="672"/>
      <c r="L45" s="672"/>
      <c r="M45" s="603"/>
      <c r="N45" s="32"/>
      <c r="O45" s="32"/>
    </row>
    <row r="46" spans="1:169">
      <c r="A46" s="687"/>
      <c r="B46" s="618"/>
      <c r="C46" s="618"/>
      <c r="D46" s="621"/>
      <c r="E46" s="625"/>
      <c r="F46" s="609"/>
      <c r="G46" s="428"/>
      <c r="H46" s="602"/>
      <c r="I46" s="615"/>
      <c r="J46" s="672"/>
      <c r="K46" s="672"/>
      <c r="L46" s="672"/>
      <c r="M46" s="603"/>
      <c r="N46" s="32"/>
      <c r="O46" s="32"/>
    </row>
    <row r="47" spans="1:169">
      <c r="A47" s="687"/>
      <c r="B47" s="618"/>
      <c r="C47" s="618"/>
      <c r="D47" s="622"/>
      <c r="E47" s="626"/>
      <c r="F47" s="609"/>
      <c r="G47" s="428"/>
      <c r="H47" s="602"/>
      <c r="I47" s="615"/>
      <c r="J47" s="672"/>
      <c r="K47" s="672"/>
      <c r="L47" s="672"/>
      <c r="M47" s="603"/>
      <c r="N47" s="32"/>
      <c r="O47" s="32"/>
    </row>
    <row r="48" spans="1:169">
      <c r="A48" s="687"/>
      <c r="B48" s="618"/>
      <c r="C48" s="618"/>
      <c r="D48" s="622"/>
      <c r="E48" s="626"/>
      <c r="F48" s="609"/>
      <c r="G48" s="428"/>
      <c r="H48" s="602"/>
      <c r="I48" s="615"/>
      <c r="J48" s="672"/>
      <c r="K48" s="672"/>
      <c r="L48" s="672"/>
      <c r="M48" s="603"/>
      <c r="N48" s="32"/>
      <c r="O48" s="32"/>
    </row>
    <row r="49" spans="1:169" ht="15.75" thickBot="1">
      <c r="A49" s="688"/>
      <c r="B49" s="619"/>
      <c r="C49" s="619"/>
      <c r="D49" s="623"/>
      <c r="E49" s="627"/>
      <c r="F49" s="610"/>
      <c r="G49" s="538"/>
      <c r="H49" s="602"/>
      <c r="I49" s="616"/>
      <c r="J49" s="673"/>
      <c r="K49" s="673"/>
      <c r="L49" s="673"/>
      <c r="M49" s="603"/>
      <c r="N49" s="32"/>
      <c r="O49" s="32"/>
    </row>
    <row r="50" spans="1:169" s="26" customFormat="1" ht="12.75">
      <c r="A50" s="686">
        <f>'7. Mapa Final'!A50</f>
        <v>5</v>
      </c>
      <c r="B50" s="617" t="str">
        <f>'7. Mapa Final'!B50</f>
        <v xml:space="preserve">Ofrecer, prometer, entregar, aceptar o solicitar una ventaja indebida para preparar o presentar Informes con datos inexactos, inoportunos y no confiables en el ejercicio de la Auditoría Interna  que permita favorecer intereses personales o de terceros.
</v>
      </c>
      <c r="C50" s="617" t="str">
        <f>'7. Mapa Final'!C50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50" s="620" t="str">
        <f>'7. Mapa Final'!J50</f>
        <v>Muy Baja - 1</v>
      </c>
      <c r="E50" s="624" t="str">
        <f>'7. Mapa Final'!K50</f>
        <v>Leve - 1</v>
      </c>
      <c r="F50" s="608" t="str">
        <f>'7. Mapa Final'!M50</f>
        <v>Bajo - 1</v>
      </c>
      <c r="G50" s="428" t="s">
        <v>396</v>
      </c>
      <c r="H50" s="614"/>
      <c r="I50" s="614"/>
      <c r="J50" s="671" t="s">
        <v>7</v>
      </c>
      <c r="K50" s="680">
        <v>45566</v>
      </c>
      <c r="L50" s="680">
        <v>45657</v>
      </c>
      <c r="M50" s="634" t="s">
        <v>527</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6" customFormat="1" ht="12.75" customHeight="1">
      <c r="A51" s="687"/>
      <c r="B51" s="618"/>
      <c r="C51" s="618"/>
      <c r="D51" s="621"/>
      <c r="E51" s="625"/>
      <c r="F51" s="609"/>
      <c r="G51" s="428"/>
      <c r="H51" s="615"/>
      <c r="I51" s="615"/>
      <c r="J51" s="672"/>
      <c r="K51" s="672"/>
      <c r="L51" s="672"/>
      <c r="M51" s="634"/>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6" customFormat="1" ht="12.75" customHeight="1">
      <c r="A52" s="687"/>
      <c r="B52" s="618"/>
      <c r="C52" s="618"/>
      <c r="D52" s="621"/>
      <c r="E52" s="625"/>
      <c r="F52" s="609"/>
      <c r="G52" s="428"/>
      <c r="H52" s="615"/>
      <c r="I52" s="615"/>
      <c r="J52" s="672"/>
      <c r="K52" s="672"/>
      <c r="L52" s="672"/>
      <c r="M52" s="634"/>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6" customFormat="1" ht="12.75" customHeight="1">
      <c r="A53" s="687"/>
      <c r="B53" s="618"/>
      <c r="C53" s="618"/>
      <c r="D53" s="621"/>
      <c r="E53" s="625"/>
      <c r="F53" s="609"/>
      <c r="G53" s="428"/>
      <c r="H53" s="615"/>
      <c r="I53" s="615"/>
      <c r="J53" s="672"/>
      <c r="K53" s="672"/>
      <c r="L53" s="672"/>
      <c r="M53" s="634"/>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6" customFormat="1" ht="13.5" customHeight="1">
      <c r="A54" s="687"/>
      <c r="B54" s="618"/>
      <c r="C54" s="618"/>
      <c r="D54" s="621"/>
      <c r="E54" s="625"/>
      <c r="F54" s="609"/>
      <c r="G54" s="428"/>
      <c r="H54" s="615"/>
      <c r="I54" s="615"/>
      <c r="J54" s="672"/>
      <c r="K54" s="672"/>
      <c r="L54" s="672"/>
      <c r="M54" s="634"/>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c r="A55" s="687"/>
      <c r="B55" s="618"/>
      <c r="C55" s="618"/>
      <c r="D55" s="621"/>
      <c r="E55" s="625"/>
      <c r="F55" s="609"/>
      <c r="G55" s="428"/>
      <c r="H55" s="615"/>
      <c r="I55" s="615"/>
      <c r="J55" s="672"/>
      <c r="K55" s="672"/>
      <c r="L55" s="672"/>
      <c r="M55" s="634"/>
      <c r="N55" s="32"/>
      <c r="O55" s="32"/>
    </row>
    <row r="56" spans="1:169">
      <c r="A56" s="687"/>
      <c r="B56" s="618"/>
      <c r="C56" s="618"/>
      <c r="D56" s="621"/>
      <c r="E56" s="625"/>
      <c r="F56" s="609"/>
      <c r="G56" s="428"/>
      <c r="H56" s="615"/>
      <c r="I56" s="615"/>
      <c r="J56" s="672"/>
      <c r="K56" s="672"/>
      <c r="L56" s="672"/>
      <c r="M56" s="634"/>
      <c r="N56" s="32"/>
      <c r="O56" s="32"/>
    </row>
    <row r="57" spans="1:169">
      <c r="A57" s="687"/>
      <c r="B57" s="618"/>
      <c r="C57" s="618"/>
      <c r="D57" s="622"/>
      <c r="E57" s="626"/>
      <c r="F57" s="609"/>
      <c r="G57" s="428"/>
      <c r="H57" s="615"/>
      <c r="I57" s="615"/>
      <c r="J57" s="672"/>
      <c r="K57" s="672"/>
      <c r="L57" s="672"/>
      <c r="M57" s="634"/>
      <c r="N57" s="32"/>
      <c r="O57" s="32"/>
    </row>
    <row r="58" spans="1:169">
      <c r="A58" s="687"/>
      <c r="B58" s="618"/>
      <c r="C58" s="618"/>
      <c r="D58" s="622"/>
      <c r="E58" s="626"/>
      <c r="F58" s="609"/>
      <c r="G58" s="428"/>
      <c r="H58" s="615"/>
      <c r="I58" s="615"/>
      <c r="J58" s="672"/>
      <c r="K58" s="672"/>
      <c r="L58" s="672"/>
      <c r="M58" s="634"/>
      <c r="N58" s="32"/>
      <c r="O58" s="32"/>
    </row>
    <row r="59" spans="1:169" ht="15.75" thickBot="1">
      <c r="A59" s="688"/>
      <c r="B59" s="619"/>
      <c r="C59" s="619"/>
      <c r="D59" s="623"/>
      <c r="E59" s="627"/>
      <c r="F59" s="610"/>
      <c r="G59" s="538"/>
      <c r="H59" s="616"/>
      <c r="I59" s="616"/>
      <c r="J59" s="673"/>
      <c r="K59" s="673"/>
      <c r="L59" s="673"/>
      <c r="M59" s="635"/>
      <c r="N59" s="32"/>
      <c r="O59" s="32"/>
    </row>
  </sheetData>
  <mergeCells count="81">
    <mergeCell ref="A1:B2"/>
    <mergeCell ref="C1:J3"/>
    <mergeCell ref="H7:H8"/>
    <mergeCell ref="I7:J7"/>
    <mergeCell ref="K1:M3"/>
    <mergeCell ref="A4:B4"/>
    <mergeCell ref="A5:B5"/>
    <mergeCell ref="A6:B6"/>
    <mergeCell ref="C6:G6"/>
    <mergeCell ref="K7:L7"/>
    <mergeCell ref="M7:M8"/>
    <mergeCell ref="C4:M4"/>
    <mergeCell ref="C5:M5"/>
    <mergeCell ref="A7:C7"/>
    <mergeCell ref="D7:F7"/>
    <mergeCell ref="G7:G8"/>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10:A19"/>
    <mergeCell ref="B10:B19"/>
    <mergeCell ref="C10:C19"/>
    <mergeCell ref="D10:D19"/>
    <mergeCell ref="E10:E19"/>
    <mergeCell ref="I50:I59"/>
    <mergeCell ref="J50:J59"/>
    <mergeCell ref="M20:M29"/>
    <mergeCell ref="A30:A39"/>
    <mergeCell ref="B30:B39"/>
    <mergeCell ref="C30:C39"/>
    <mergeCell ref="D30:D39"/>
    <mergeCell ref="E30:E39"/>
    <mergeCell ref="L30:L39"/>
    <mergeCell ref="M30:M39"/>
    <mergeCell ref="I30:I39"/>
    <mergeCell ref="J30:J39"/>
    <mergeCell ref="K30:K39"/>
    <mergeCell ref="I20:I29"/>
    <mergeCell ref="J20:J29"/>
    <mergeCell ref="M50:M59"/>
    <mergeCell ref="A50:A59"/>
    <mergeCell ref="B50:B59"/>
    <mergeCell ref="C50:C59"/>
    <mergeCell ref="K20:K29"/>
    <mergeCell ref="L20:L29"/>
    <mergeCell ref="D50:D59"/>
    <mergeCell ref="E50:E59"/>
    <mergeCell ref="F50:F59"/>
    <mergeCell ref="G50:G59"/>
    <mergeCell ref="H50:H59"/>
    <mergeCell ref="K50:K59"/>
    <mergeCell ref="L50:L59"/>
    <mergeCell ref="F30:F39"/>
    <mergeCell ref="G30:G39"/>
    <mergeCell ref="H30:H39"/>
    <mergeCell ref="J40:J49"/>
    <mergeCell ref="K40:K49"/>
    <mergeCell ref="L40:L49"/>
    <mergeCell ref="M40:M49"/>
    <mergeCell ref="A40:A49"/>
    <mergeCell ref="B40:B49"/>
    <mergeCell ref="C40:C49"/>
    <mergeCell ref="D40:D49"/>
    <mergeCell ref="E40:E49"/>
    <mergeCell ref="F40:F49"/>
    <mergeCell ref="G40:G49"/>
    <mergeCell ref="H40:H49"/>
    <mergeCell ref="I40:I49"/>
  </mergeCells>
  <conditionalFormatting sqref="A7:B7">
    <cfRule type="containsText" dxfId="37" priority="41" operator="containsText" text="3- Moderado">
      <formula>NOT(ISERROR(SEARCH("3- Moderado",A7)))</formula>
    </cfRule>
    <cfRule type="containsText" dxfId="36" priority="42" operator="containsText" text="6- Moderado">
      <formula>NOT(ISERROR(SEARCH("6- Moderado",A7)))</formula>
    </cfRule>
    <cfRule type="containsText" dxfId="35" priority="43" operator="containsText" text="4- Moderado">
      <formula>NOT(ISERROR(SEARCH("4- Moderado",A7)))</formula>
    </cfRule>
    <cfRule type="containsText" dxfId="34" priority="44" operator="containsText" text="3- Bajo">
      <formula>NOT(ISERROR(SEARCH("3- Bajo",A7)))</formula>
    </cfRule>
    <cfRule type="containsText" dxfId="33" priority="45" operator="containsText" text="4- Bajo">
      <formula>NOT(ISERROR(SEARCH("4- Bajo",A7)))</formula>
    </cfRule>
    <cfRule type="containsText" dxfId="32" priority="46" operator="containsText" text="1- Bajo">
      <formula>NOT(ISERROR(SEARCH("1- Bajo",A7)))</formula>
    </cfRule>
  </conditionalFormatting>
  <conditionalFormatting sqref="A9:E10">
    <cfRule type="containsText" dxfId="31" priority="7" operator="containsText" text="3- Moderado">
      <formula>NOT(ISERROR(SEARCH("3- Moderado",A9)))</formula>
    </cfRule>
    <cfRule type="containsText" dxfId="30" priority="8" operator="containsText" text="6- Moderado">
      <formula>NOT(ISERROR(SEARCH("6- Moderado",A9)))</formula>
    </cfRule>
    <cfRule type="containsText" dxfId="29" priority="9" operator="containsText" text="4- Moderado">
      <formula>NOT(ISERROR(SEARCH("4- Moderado",A9)))</formula>
    </cfRule>
    <cfRule type="containsText" dxfId="28" priority="10" operator="containsText" text="3- Bajo">
      <formula>NOT(ISERROR(SEARCH("3- Bajo",A9)))</formula>
    </cfRule>
    <cfRule type="containsText" dxfId="27" priority="11" operator="containsText" text="4- Bajo">
      <formula>NOT(ISERROR(SEARCH("4- Bajo",A9)))</formula>
    </cfRule>
    <cfRule type="containsText" dxfId="26" priority="12" operator="containsText" text="1- Bajo">
      <formula>NOT(ISERROR(SEARCH("1- Bajo",A9)))</formula>
    </cfRule>
  </conditionalFormatting>
  <conditionalFormatting sqref="A20:E20 A30:E30 A50:E50 A40:E40">
    <cfRule type="containsText" dxfId="25" priority="35" operator="containsText" text="3- Moderado">
      <formula>NOT(ISERROR(SEARCH("3- Moderado",A20)))</formula>
    </cfRule>
    <cfRule type="containsText" dxfId="24" priority="36" operator="containsText" text="6- Moderado">
      <formula>NOT(ISERROR(SEARCH("6- Moderado",A20)))</formula>
    </cfRule>
    <cfRule type="containsText" dxfId="23" priority="37" operator="containsText" text="4- Moderado">
      <formula>NOT(ISERROR(SEARCH("4- Moderado",A20)))</formula>
    </cfRule>
    <cfRule type="containsText" dxfId="22" priority="38" operator="containsText" text="3- Bajo">
      <formula>NOT(ISERROR(SEARCH("3- Bajo",A20)))</formula>
    </cfRule>
    <cfRule type="containsText" dxfId="21" priority="39" operator="containsText" text="4- Bajo">
      <formula>NOT(ISERROR(SEARCH("4- Bajo",A20)))</formula>
    </cfRule>
    <cfRule type="containsText" dxfId="20" priority="40" operator="containsText" text="1- Bajo">
      <formula>NOT(ISERROR(SEARCH("1- Bajo",A20)))</formula>
    </cfRule>
  </conditionalFormatting>
  <conditionalFormatting sqref="C8:F8">
    <cfRule type="containsText" dxfId="19" priority="19" operator="containsText" text="3- Moderado">
      <formula>NOT(ISERROR(SEARCH("3- Moderado",C8)))</formula>
    </cfRule>
    <cfRule type="containsText" dxfId="18" priority="20" operator="containsText" text="6- Moderado">
      <formula>NOT(ISERROR(SEARCH("6- Moderado",C8)))</formula>
    </cfRule>
    <cfRule type="containsText" dxfId="17" priority="21" operator="containsText" text="4- Moderado">
      <formula>NOT(ISERROR(SEARCH("4- Moderado",C8)))</formula>
    </cfRule>
    <cfRule type="containsText" dxfId="16" priority="22" operator="containsText" text="3- Bajo">
      <formula>NOT(ISERROR(SEARCH("3- Bajo",C8)))</formula>
    </cfRule>
    <cfRule type="containsText" dxfId="15" priority="23" operator="containsText" text="4- Bajo">
      <formula>NOT(ISERROR(SEARCH("4- Bajo",C8)))</formula>
    </cfRule>
    <cfRule type="containsText" dxfId="14" priority="24" operator="containsText" text="1- Bajo">
      <formula>NOT(ISERROR(SEARCH("1- Bajo",C8)))</formula>
    </cfRule>
  </conditionalFormatting>
  <conditionalFormatting sqref="D9:D59">
    <cfRule type="containsText" dxfId="13" priority="29" operator="containsText" text="Muy Alta">
      <formula>NOT(ISERROR(SEARCH("Muy Alta",D9)))</formula>
    </cfRule>
    <cfRule type="containsText" dxfId="12" priority="30" operator="containsText" text="Alta">
      <formula>NOT(ISERROR(SEARCH("Alta",D9)))</formula>
    </cfRule>
    <cfRule type="containsText" dxfId="11" priority="31" operator="containsText" text="Baja">
      <formula>NOT(ISERROR(SEARCH("Baja",D9)))</formula>
    </cfRule>
    <cfRule type="containsText" dxfId="10" priority="32" operator="containsText" text="Muy Baja">
      <formula>NOT(ISERROR(SEARCH("Muy Baja",D9)))</formula>
    </cfRule>
    <cfRule type="containsText" dxfId="9" priority="34" operator="containsText" text="Media">
      <formula>NOT(ISERROR(SEARCH("Media",D9)))</formula>
    </cfRule>
  </conditionalFormatting>
  <conditionalFormatting sqref="E9:E59">
    <cfRule type="containsText" dxfId="8" priority="25" operator="containsText" text="Catastrófico">
      <formula>NOT(ISERROR(SEARCH("Catastrófico",E9)))</formula>
    </cfRule>
    <cfRule type="containsText" dxfId="7" priority="26" operator="containsText" text="Mayor">
      <formula>NOT(ISERROR(SEARCH("Mayor",E9)))</formula>
    </cfRule>
    <cfRule type="containsText" dxfId="6" priority="27" operator="containsText" text="Menor">
      <formula>NOT(ISERROR(SEARCH("Menor",E9)))</formula>
    </cfRule>
    <cfRule type="containsText" dxfId="5" priority="28" operator="containsText" text="Leve">
      <formula>NOT(ISERROR(SEARCH("Leve",E9)))</formula>
    </cfRule>
  </conditionalFormatting>
  <conditionalFormatting sqref="E9:F59">
    <cfRule type="containsText" dxfId="4" priority="33" operator="containsText" text="Moderado">
      <formula>NOT(ISERROR(SEARCH("Moderado",E9)))</formula>
    </cfRule>
  </conditionalFormatting>
  <conditionalFormatting sqref="F9:F59">
    <cfRule type="containsText" dxfId="3" priority="1366" operator="containsText" text="Bajo">
      <formula>NOT(ISERROR(SEARCH("Bajo",F9)))</formula>
    </cfRule>
    <cfRule type="containsText" dxfId="2" priority="1367" operator="containsText" text="Moderado">
      <formula>NOT(ISERROR(SEARCH("Moderado",F9)))</formula>
    </cfRule>
    <cfRule type="containsText" dxfId="1" priority="1368" operator="containsText" text="Alto">
      <formula>NOT(ISERROR(SEARCH("Alto",F9)))</formula>
    </cfRule>
    <cfRule type="containsText" dxfId="0" priority="1369" operator="containsText" text="Extremo">
      <formula>NOT(ISERROR(SEARCH("Extremo",F9)))</formula>
    </cfRule>
    <cfRule type="colorScale" priority="137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D00-000000000000}"/>
    <dataValidation allowBlank="1" showInputMessage="1" showErrorMessage="1" prompt="Seleccionar si el responsable es el responsable de las acciones es el nivel central" sqref="I7:I8" xr:uid="{00000000-0002-0000-0D00-000001000000}"/>
    <dataValidation allowBlank="1" showInputMessage="1" showErrorMessage="1" prompt="Describir las actividades que se van a desarrollar para el proyecto" sqref="H7" xr:uid="{00000000-0002-0000-0D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D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G9:G59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E12596-61FE-4C93-A254-8A52B728B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2634F9-E90D-47D7-98A9-0DD366F8E5B8}">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3.xml><?xml version="1.0" encoding="utf-8"?>
<ds:datastoreItem xmlns:ds="http://schemas.openxmlformats.org/officeDocument/2006/customXml" ds:itemID="{3A80E8FA-F9C4-4F93-80D6-2B02395B54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Politicas de admiistracion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2025-01-30T13:50:12Z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