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hidePivotFieldList="1" defaultThemeVersion="166925"/>
  <mc:AlternateContent xmlns:mc="http://schemas.openxmlformats.org/markup-compatibility/2006">
    <mc:Choice Requires="x15">
      <x15ac:absPath xmlns:x15ac="http://schemas.microsoft.com/office/spreadsheetml/2010/11/ac" url="D:\Matrices de riesgos CSJC\"/>
    </mc:Choice>
  </mc:AlternateContent>
  <xr:revisionPtr revIDLastSave="0" documentId="13_ncr:1_{9869A122-27E4-4BB6-BC3A-23399E45A569}" xr6:coauthVersionLast="36" xr6:coauthVersionMax="47" xr10:uidLastSave="{00000000-0000-0000-0000-000000000000}"/>
  <bookViews>
    <workbookView xWindow="-120" yWindow="-120" windowWidth="20730" windowHeight="11040" tabRatio="898" xr2:uid="{00000000-000D-0000-FFFF-FFFF00000000}"/>
  </bookViews>
  <sheets>
    <sheet name="1- Presentacion " sheetId="10" r:id="rId1"/>
    <sheet name="Conceptos 37001" sheetId="33" r:id="rId2"/>
    <sheet name="2- Análisis de Contexto" sheetId="39" r:id="rId3"/>
    <sheet name="3- Estrategias" sheetId="40"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8" r:id="rId12"/>
  </sheets>
  <externalReferences>
    <externalReference r:id="rId13"/>
    <externalReference r:id="rId14"/>
    <externalReference r:id="rId15"/>
    <externalReference r:id="rId16"/>
  </externalReferences>
  <definedNames>
    <definedName name="_xlnm.Print_Area" localSheetId="2">'2- Análisis de Contexto'!$A$1:$G$97</definedName>
    <definedName name="_xlnm.Print_Area" localSheetId="5">'5-. Identificación de Riesgos'!$A$1:$N$19</definedName>
    <definedName name="_xlnm.Print_Area" localSheetId="6">'6. Valoración Controles'!$A$1:$V$19</definedName>
    <definedName name="_xlnm.Print_Area" localSheetId="7">'7. Mapa Final'!$A$1:$N$19</definedName>
    <definedName name="Data" localSheetId="3">'[1]Tabla de Valoración'!$I$2:$L$5</definedName>
    <definedName name="Data">'[2]Tabla de Valoración'!$I$2:$L$5</definedName>
    <definedName name="Diseño" localSheetId="3">'[1]Tabla de Valoración'!$I$2:$I$5</definedName>
    <definedName name="Diseño">'[2]Tabla de Valoración'!$I$2:$I$5</definedName>
    <definedName name="Ejecución" localSheetId="3">'[1]Tabla de Valoración'!$I$2:$L$2</definedName>
    <definedName name="Ejecución">'[2]Tabla de Valoración'!$I$2:$L$2</definedName>
    <definedName name="GEST">[3]GESTION!#REF!</definedName>
    <definedName name="INV">[3]INVERSION!#REF!</definedName>
    <definedName name="INV_GEST" localSheetId="3">#REF!</definedName>
    <definedName name="INV_GEST">#REF!</definedName>
    <definedName name="Posibilidad" localSheetId="3">[4]Hoja2!$H$3:$H$7</definedName>
    <definedName name="Posibilidad">[4]Hoja2!$H$3:$H$7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38" l="1"/>
  <c r="E50" i="38"/>
  <c r="D50" i="38"/>
  <c r="C50" i="38"/>
  <c r="B50" i="38"/>
  <c r="A50" i="38"/>
  <c r="F40" i="38"/>
  <c r="E40" i="38"/>
  <c r="D40" i="38"/>
  <c r="C40" i="38"/>
  <c r="B40" i="38"/>
  <c r="A40" i="38"/>
  <c r="F30" i="38"/>
  <c r="E30" i="38"/>
  <c r="D30" i="38"/>
  <c r="C30" i="38"/>
  <c r="B30" i="38"/>
  <c r="A30" i="38"/>
  <c r="F20" i="38"/>
  <c r="E20" i="38"/>
  <c r="D20" i="38"/>
  <c r="C20" i="38"/>
  <c r="B20" i="38"/>
  <c r="A20" i="38"/>
  <c r="F10" i="38"/>
  <c r="E10" i="38"/>
  <c r="D10" i="38"/>
  <c r="C10" i="38"/>
  <c r="B10" i="38"/>
  <c r="A10" i="38"/>
  <c r="L30" i="29"/>
  <c r="L40" i="29"/>
  <c r="L50" i="29"/>
  <c r="A40" i="29"/>
  <c r="B40" i="29"/>
  <c r="C40" i="29"/>
  <c r="E40" i="29"/>
  <c r="E41" i="29"/>
  <c r="E42" i="29"/>
  <c r="E43" i="29"/>
  <c r="E44" i="29"/>
  <c r="E45" i="29"/>
  <c r="E46" i="29"/>
  <c r="E47" i="29"/>
  <c r="E48" i="29"/>
  <c r="E49" i="29"/>
  <c r="A50" i="29"/>
  <c r="B50" i="29"/>
  <c r="C50" i="29"/>
  <c r="E50" i="29"/>
  <c r="E51" i="29"/>
  <c r="E52" i="29"/>
  <c r="E53" i="29"/>
  <c r="E54" i="29"/>
  <c r="E55" i="29"/>
  <c r="E56" i="29"/>
  <c r="E57" i="29"/>
  <c r="E58" i="29"/>
  <c r="E59" i="29"/>
  <c r="A30" i="29"/>
  <c r="A30" i="18" s="1"/>
  <c r="B30" i="29"/>
  <c r="B30" i="18" s="1"/>
  <c r="C30" i="29"/>
  <c r="C30" i="18" s="1"/>
  <c r="E30" i="29"/>
  <c r="E31" i="29"/>
  <c r="E32" i="29"/>
  <c r="E33" i="29"/>
  <c r="E34" i="29"/>
  <c r="E35" i="29"/>
  <c r="E36" i="29"/>
  <c r="E37" i="29"/>
  <c r="E38" i="29"/>
  <c r="E39" i="29"/>
  <c r="R30" i="28"/>
  <c r="J34" i="28"/>
  <c r="J33" i="28"/>
  <c r="J32" i="28"/>
  <c r="J31" i="28"/>
  <c r="J30" i="28"/>
  <c r="S30" i="28"/>
  <c r="L30" i="28"/>
  <c r="L31" i="28"/>
  <c r="L32" i="28"/>
  <c r="L33" i="28"/>
  <c r="L34" i="28"/>
  <c r="L35" i="28"/>
  <c r="L36" i="28"/>
  <c r="L37" i="28"/>
  <c r="L38" i="28"/>
  <c r="L39" i="28"/>
  <c r="K30" i="28"/>
  <c r="A30" i="28"/>
  <c r="B30" i="28"/>
  <c r="C30" i="28"/>
  <c r="C31" i="28"/>
  <c r="C32" i="28"/>
  <c r="C33" i="28"/>
  <c r="L22" i="27"/>
  <c r="L23" i="27"/>
  <c r="L24" i="27"/>
  <c r="L25" i="27"/>
  <c r="L26" i="27"/>
  <c r="L27" i="27"/>
  <c r="L28" i="27"/>
  <c r="L29" i="27"/>
  <c r="L30" i="27"/>
  <c r="L31" i="27"/>
  <c r="L32" i="27"/>
  <c r="L33" i="27"/>
  <c r="L34" i="27"/>
  <c r="L35" i="27"/>
  <c r="L36" i="27"/>
  <c r="L37" i="27"/>
  <c r="L38" i="27"/>
  <c r="L39" i="27"/>
  <c r="M30" i="27"/>
  <c r="K30" i="27"/>
  <c r="K31" i="27"/>
  <c r="K32" i="27"/>
  <c r="K33" i="27"/>
  <c r="K34" i="27"/>
  <c r="K35" i="27"/>
  <c r="K36" i="27"/>
  <c r="K37" i="27"/>
  <c r="K38" i="27"/>
  <c r="K39" i="27"/>
  <c r="G30" i="27"/>
  <c r="H30" i="27" s="1"/>
  <c r="R41" i="28"/>
  <c r="C12" i="28"/>
  <c r="C13" i="28"/>
  <c r="N30" i="27" l="1"/>
  <c r="H30" i="29" s="1"/>
  <c r="F30" i="29"/>
  <c r="T30" i="28"/>
  <c r="G30" i="29"/>
  <c r="U30" i="28"/>
  <c r="K30" i="29" s="1"/>
  <c r="E30" i="18" s="1"/>
  <c r="C50" i="18"/>
  <c r="J30" i="29" l="1"/>
  <c r="D30" i="18" s="1"/>
  <c r="V30" i="28"/>
  <c r="M30" i="29" s="1"/>
  <c r="F30" i="18" s="1"/>
  <c r="R52" i="28"/>
  <c r="L51" i="28" l="1"/>
  <c r="B20" i="29" l="1"/>
  <c r="B10" i="28"/>
  <c r="B20" i="18" l="1"/>
  <c r="A50" i="28"/>
  <c r="A40" i="28"/>
  <c r="A20" i="28"/>
  <c r="K59" i="27"/>
  <c r="K58" i="27"/>
  <c r="K57" i="27"/>
  <c r="K56" i="27"/>
  <c r="L55" i="27"/>
  <c r="K55" i="27" s="1"/>
  <c r="K54" i="27"/>
  <c r="L53" i="27"/>
  <c r="K53" i="27" s="1"/>
  <c r="K52" i="27"/>
  <c r="L51" i="27"/>
  <c r="K51" i="27" s="1"/>
  <c r="L50" i="27"/>
  <c r="G50" i="27"/>
  <c r="B50" i="28"/>
  <c r="L59" i="28"/>
  <c r="C59" i="28"/>
  <c r="L58" i="28"/>
  <c r="C58" i="28"/>
  <c r="L57" i="28"/>
  <c r="C57" i="28"/>
  <c r="L56" i="28"/>
  <c r="C56" i="28"/>
  <c r="L55" i="28"/>
  <c r="C55" i="28"/>
  <c r="L54" i="28"/>
  <c r="C54" i="28"/>
  <c r="L53" i="28"/>
  <c r="J53" i="28"/>
  <c r="C53" i="28"/>
  <c r="L52" i="28"/>
  <c r="J52" i="28"/>
  <c r="C52" i="28"/>
  <c r="J51" i="28"/>
  <c r="C51" i="28"/>
  <c r="R50" i="28"/>
  <c r="L50" i="28"/>
  <c r="J50" i="28"/>
  <c r="C50" i="28"/>
  <c r="K50" i="28" l="1"/>
  <c r="S50" i="28"/>
  <c r="I50" i="29" s="1"/>
  <c r="B40" i="18"/>
  <c r="C40" i="18"/>
  <c r="B50" i="18"/>
  <c r="A40" i="18"/>
  <c r="A50" i="18"/>
  <c r="H50" i="27"/>
  <c r="F50" i="29" s="1"/>
  <c r="M50" i="27"/>
  <c r="K50" i="27"/>
  <c r="U50" i="28" l="1"/>
  <c r="K50" i="29" s="1"/>
  <c r="E50" i="18" s="1"/>
  <c r="G50" i="29"/>
  <c r="T50" i="28"/>
  <c r="N50" i="27"/>
  <c r="H50" i="29" s="1"/>
  <c r="C49" i="28"/>
  <c r="C48" i="28"/>
  <c r="C47" i="28"/>
  <c r="C46" i="28"/>
  <c r="C45" i="28"/>
  <c r="R11" i="28"/>
  <c r="V50" i="28" l="1"/>
  <c r="M50" i="29" s="1"/>
  <c r="F50" i="18" s="1"/>
  <c r="J50" i="29"/>
  <c r="D50" i="18" s="1"/>
  <c r="J13" i="28"/>
  <c r="L40" i="28" l="1"/>
  <c r="L41" i="28"/>
  <c r="L42" i="28"/>
  <c r="L43" i="28"/>
  <c r="L44" i="28"/>
  <c r="L45" i="28"/>
  <c r="L46" i="28"/>
  <c r="L47" i="28"/>
  <c r="L48" i="28"/>
  <c r="L49" i="28"/>
  <c r="J22" i="28"/>
  <c r="J23" i="28"/>
  <c r="J12" i="28"/>
  <c r="B40" i="28"/>
  <c r="C40" i="28"/>
  <c r="C41" i="28"/>
  <c r="C42" i="28"/>
  <c r="C43" i="28"/>
  <c r="C21" i="28"/>
  <c r="C22" i="28"/>
  <c r="C23" i="28"/>
  <c r="C20" i="28"/>
  <c r="C15" i="28"/>
  <c r="C16" i="28"/>
  <c r="C17" i="28"/>
  <c r="C18" i="28"/>
  <c r="C19" i="28"/>
  <c r="C14" i="28"/>
  <c r="G20" i="27" l="1"/>
  <c r="H20" i="27" s="1"/>
  <c r="K25" i="27"/>
  <c r="K23" i="27"/>
  <c r="L21" i="27"/>
  <c r="K21" i="27" s="1"/>
  <c r="R21" i="28"/>
  <c r="R20" i="28"/>
  <c r="R40" i="28"/>
  <c r="S40" i="28" s="1"/>
  <c r="G40" i="27"/>
  <c r="H40" i="27" s="1"/>
  <c r="F40" i="29" s="1"/>
  <c r="L40" i="27"/>
  <c r="K40" i="27" s="1"/>
  <c r="B20" i="28"/>
  <c r="L20" i="28"/>
  <c r="L21" i="28"/>
  <c r="L22" i="28"/>
  <c r="L23" i="28"/>
  <c r="L24" i="28"/>
  <c r="L25" i="28"/>
  <c r="L26" i="28"/>
  <c r="L27" i="28"/>
  <c r="L28" i="28"/>
  <c r="L29" i="28"/>
  <c r="L20" i="29"/>
  <c r="E29" i="29"/>
  <c r="E28" i="29"/>
  <c r="E27" i="29"/>
  <c r="E26" i="29"/>
  <c r="E25" i="29"/>
  <c r="E24" i="29"/>
  <c r="E23" i="29"/>
  <c r="E22" i="29"/>
  <c r="E21" i="29"/>
  <c r="E20" i="29"/>
  <c r="C20" i="29"/>
  <c r="A20" i="29"/>
  <c r="L20" i="27"/>
  <c r="K22" i="27"/>
  <c r="K24" i="27"/>
  <c r="K26" i="27"/>
  <c r="K27" i="27"/>
  <c r="K28" i="27"/>
  <c r="K29" i="27"/>
  <c r="K49" i="27"/>
  <c r="K48" i="27"/>
  <c r="K47" i="27"/>
  <c r="K46" i="27"/>
  <c r="L45" i="27"/>
  <c r="K45" i="27" s="1"/>
  <c r="K44" i="27"/>
  <c r="L43" i="27"/>
  <c r="K43" i="27" s="1"/>
  <c r="K42" i="27"/>
  <c r="L41" i="27"/>
  <c r="K41" i="27" s="1"/>
  <c r="L14" i="28"/>
  <c r="L15" i="28"/>
  <c r="L16" i="28"/>
  <c r="L17" i="28"/>
  <c r="L18" i="28"/>
  <c r="L19" i="28"/>
  <c r="L13" i="28"/>
  <c r="L11" i="28"/>
  <c r="G10" i="27"/>
  <c r="H10" i="27" s="1"/>
  <c r="K15" i="27"/>
  <c r="K14" i="27"/>
  <c r="K13" i="27"/>
  <c r="K16" i="27"/>
  <c r="K17" i="27"/>
  <c r="K19" i="27"/>
  <c r="K11" i="27"/>
  <c r="J43" i="28"/>
  <c r="J42" i="28"/>
  <c r="J41" i="28"/>
  <c r="J40" i="28"/>
  <c r="J21" i="28"/>
  <c r="J20" i="28"/>
  <c r="A10" i="28"/>
  <c r="I33" i="5" a="1"/>
  <c r="I33" i="5" s="1"/>
  <c r="I27" i="5" a="1"/>
  <c r="I27" i="5" s="1"/>
  <c r="C10" i="29"/>
  <c r="L12" i="28"/>
  <c r="L10" i="28"/>
  <c r="C11" i="28"/>
  <c r="C10" i="28"/>
  <c r="L12" i="27"/>
  <c r="K12" i="27" s="1"/>
  <c r="L18" i="27"/>
  <c r="K18" i="27" s="1"/>
  <c r="L10" i="27"/>
  <c r="K10" i="27" s="1"/>
  <c r="I21" i="5"/>
  <c r="I22" i="5"/>
  <c r="E11" i="29"/>
  <c r="E12" i="29"/>
  <c r="E13" i="29"/>
  <c r="E14" i="29"/>
  <c r="E15" i="29"/>
  <c r="E16" i="29"/>
  <c r="E17" i="29"/>
  <c r="E18" i="29"/>
  <c r="E19" i="29"/>
  <c r="R10" i="28"/>
  <c r="S10" i="28" s="1"/>
  <c r="J11" i="28"/>
  <c r="J10" i="28"/>
  <c r="E10" i="29"/>
  <c r="B10" i="29"/>
  <c r="A10" i="29"/>
  <c r="L10" i="29"/>
  <c r="S20" i="28" l="1"/>
  <c r="A20" i="18"/>
  <c r="C20" i="18"/>
  <c r="K20" i="28"/>
  <c r="T20" i="28" s="1"/>
  <c r="K40" i="28"/>
  <c r="T40" i="28"/>
  <c r="J40" i="29" s="1"/>
  <c r="D40" i="18" s="1"/>
  <c r="M20" i="27"/>
  <c r="G20" i="29" s="1"/>
  <c r="K10" i="28"/>
  <c r="T10" i="28" s="1"/>
  <c r="A10" i="18"/>
  <c r="M40" i="27"/>
  <c r="B10" i="18"/>
  <c r="M10" i="27"/>
  <c r="N10" i="27" s="1"/>
  <c r="H10" i="29" s="1"/>
  <c r="F20" i="29"/>
  <c r="F10" i="29"/>
  <c r="K20" i="27"/>
  <c r="C10" i="18"/>
  <c r="N40" i="27" l="1"/>
  <c r="H40" i="29" s="1"/>
  <c r="G40" i="29"/>
  <c r="O40" i="27"/>
  <c r="U40" i="28"/>
  <c r="K40" i="29" s="1"/>
  <c r="E40" i="18" s="1"/>
  <c r="O20" i="27"/>
  <c r="N20" i="27"/>
  <c r="H20" i="29" s="1"/>
  <c r="U20" i="28"/>
  <c r="K20" i="29" s="1"/>
  <c r="G10" i="29"/>
  <c r="U10" i="28"/>
  <c r="K10" i="29" s="1"/>
  <c r="O10" i="27"/>
  <c r="J10" i="29"/>
  <c r="J20" i="29"/>
  <c r="D20" i="18" l="1"/>
  <c r="E20" i="18"/>
  <c r="V20" i="28"/>
  <c r="M20" i="29" s="1"/>
  <c r="E10" i="18"/>
  <c r="V10" i="28"/>
  <c r="M10" i="29" s="1"/>
  <c r="F10" i="18" s="1"/>
  <c r="V40" i="28"/>
  <c r="M40" i="29" s="1"/>
  <c r="F40" i="18" s="1"/>
  <c r="D10" i="18"/>
  <c r="F20" i="18" l="1"/>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9" authorId="0" shapeId="0" xr:uid="{00000000-0006-0000-04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<sst xmlns="http://schemas.openxmlformats.org/spreadsheetml/2006/main" count="888" uniqueCount="544">
  <si>
    <t xml:space="preserve"> MAPA DE RIESGOS SIGCMA</t>
  </si>
  <si>
    <t>DEPENDENCIA (Unidad misional del CSJ o Unidad de la DEAJ o Seccional o CSJ en caso de despachos judiciales certificados)</t>
  </si>
  <si>
    <t>CONSEJO SECCIONAL DE LA JUDICATURA DEL CESAR</t>
  </si>
  <si>
    <t>PROCESO (indique el tipo de proceso si es Estratégico. Misional, Apoyo, Evaluación y Mejora y especifique el nombre del proceso)</t>
  </si>
  <si>
    <t>Misionales</t>
  </si>
  <si>
    <t>GESTIÓN DE LA INFORMACIÓN ESTADÍSTICA</t>
  </si>
  <si>
    <t>CONSEJO SUPERIOR DE LA JUDICATURA</t>
  </si>
  <si>
    <t>CONSEJO SECCIONAL DE LA JUDICATURA</t>
  </si>
  <si>
    <t>X</t>
  </si>
  <si>
    <t>DIRECCIÓN SECCIONAL DE ADMINISTRACIÓN JUDICIAL</t>
  </si>
  <si>
    <t>DESPACHO JUDICIAL CERTIFICADO</t>
  </si>
  <si>
    <t>FECHA</t>
  </si>
  <si>
    <r>
      <rPr>
        <b/>
        <sz val="10"/>
        <color rgb="FF000000"/>
        <rFont val="Arial"/>
        <family val="2"/>
      </rPr>
      <t xml:space="preserve">DILIGENCIAMIENTO: 03 ABRIL DE 2025
</t>
    </r>
    <r>
      <rPr>
        <b/>
        <i/>
        <u/>
        <sz val="10"/>
        <color rgb="FF000000"/>
        <rFont val="Arial"/>
        <family val="2"/>
      </rPr>
      <t>ACTUALIZACIÓN: 21 JULIO 2025</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</si>
  <si>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</si>
  <si>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</si>
  <si>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</si>
  <si>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</si>
  <si>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</si>
  <si>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</si>
  <si>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</si>
  <si>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</si>
  <si>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</si>
  <si>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</si>
  <si>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</si>
  <si>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</si>
  <si>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</si>
  <si>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</si>
  <si>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</si>
  <si>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</si>
  <si>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Consejo Seccional de la Judicatura del Cesar</t>
  </si>
  <si>
    <t xml:space="preserve">PROCESO </t>
  </si>
  <si>
    <t>DEPENDENCIA ADMINISTRATIVA O JUDICIAL</t>
  </si>
  <si>
    <t>Dependencia Administrativa</t>
  </si>
  <si>
    <t>OBJETIVO DEL PROCESO</t>
  </si>
  <si>
    <t>MAPA DE PROCESOS CONSEJO SUPERIOR DE LA JUDICATURA</t>
  </si>
  <si>
    <t>PROCESOS DEPENDENCIA JUDICIALES CERTIFICADAS</t>
  </si>
  <si>
    <t>Consolidar y analizar la información estadística de la gestión judicial, mediante la estandarización de registros, recolección, procesamiento y análisis, con el fin de contribuir a la toma de decisiones del Estado y específicamente del sector justicia, aportar al cumplimento de los objetivos ambientales establecidos en la Institución, articulado con las políticas macro para la preservación del medio ambiente, fortaleciendo la cultura y conciencia ambiental en el marco del Sistema de Gestión de calidad, Medio ambiente, seguridad y salud en el trabajo y antisoborno.</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</si>
  <si>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</si>
  <si>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</si>
  <si>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</si>
  <si>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</si>
  <si>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</si>
  <si>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</si>
  <si>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</si>
  <si>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</si>
  <si>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</si>
  <si>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</si>
  <si>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</si>
  <si>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</si>
  <si>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</si>
  <si>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</si>
  <si>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</si>
  <si>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</si>
  <si>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</si>
  <si>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</si>
  <si>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</si>
  <si>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</si>
  <si>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</si>
  <si>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en algunos municipios del departamento del Cesar a causa de fluctuaciones en el servicio de energía.</t>
  </si>
  <si>
    <t>Articulación interjurisdiccional entre el sistema de justicia seccional y la jurisdicción especial indígena de la región promoviendo el acceso igualitario al servicio de justicia.</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</si>
  <si>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</si>
  <si>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</si>
  <si>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</si>
  <si>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</si>
  <si>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</si>
  <si>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</si>
  <si>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</si>
  <si>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</si>
  <si>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</si>
  <si>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</si>
  <si>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</si>
  <si>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</si>
  <si>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</si>
  <si>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</si>
  <si>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</si>
  <si>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</si>
  <si>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</si>
  <si>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</si>
  <si>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</si>
  <si>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Informalidad en la región para todo lo asociado a recicladores de oficio</t>
  </si>
  <si>
    <t>Baja oferta de gestores ambientales para el tratamiento de RESPEL y RAEE's en la región.</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</si>
  <si>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</si>
  <si>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</si>
  <si>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</si>
  <si>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</si>
  <si>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</si>
  <si>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</si>
  <si>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</si>
  <si>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</si>
  <si>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</si>
  <si>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</si>
  <si>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</si>
  <si>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</si>
  <si>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</si>
  <si>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Buena articulación y trabajo en equipo entre el Consejo Seccional y la Dirección Seccional</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</si>
  <si>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</si>
  <si>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</si>
  <si>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</si>
  <si>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</si>
  <si>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</si>
  <si>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</si>
  <si>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</si>
  <si>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</si>
  <si>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</si>
  <si>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</si>
  <si>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</si>
  <si>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</si>
  <si>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</si>
  <si>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</si>
  <si>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</si>
  <si>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</si>
  <si>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</si>
  <si>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</si>
  <si>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</si>
  <si>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</si>
  <si>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</si>
  <si>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</si>
  <si>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</si>
  <si>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</si>
  <si>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</si>
  <si>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</si>
  <si>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</si>
  <si>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</si>
  <si>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</si>
  <si>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</si>
  <si>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</si>
  <si>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</si>
  <si>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</si>
  <si>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</si>
  <si>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</si>
  <si>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</si>
  <si>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</si>
  <si>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</si>
  <si>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</si>
  <si>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</si>
  <si>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</si>
  <si>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</si>
  <si>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</si>
  <si>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</si>
  <si>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Priorización en materia de gestión documental en la seccional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</si>
  <si>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</si>
  <si>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</si>
  <si>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</si>
  <si>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Mantenimiento, reparación y adecuación de la infraestructura física en sedes propias y en comodato en los municipios (Curumaní, Chiriguaná, La Jagua de Ibirico, Chimichagua, Valledupar, Aguachica, La Gloria, Codazzi, Tamalameque y Manaure) para cumplir las condiciones mínimas de seguridad de los servidores judiciales</t>
  </si>
  <si>
    <t>Ampliación del Palacio de Justicia de Valledupar mediante la construcción de una segunda torre con la que se busca agrupar en una misma sede, el mayor número de despachos judiciales para facilitar el acceso al servicio de justicia de los usuarios.</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</si>
  <si>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</si>
  <si>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</si>
  <si>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</si>
  <si>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</si>
  <si>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</si>
  <si>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</si>
  <si>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</si>
  <si>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</si>
  <si>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</si>
  <si>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</si>
  <si>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</si>
  <si>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</si>
  <si>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</si>
  <si>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</si>
  <si>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</si>
  <si>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Publicación mensuales de boletines judiciales a través de los cuales se difunden información administrativa y judicial para los usuarios de la seccional.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</si>
  <si>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</si>
  <si>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</si>
  <si>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</si>
  <si>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</si>
  <si>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</si>
  <si>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</si>
  <si>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</si>
  <si>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</si>
  <si>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</si>
  <si>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</si>
  <si>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No contar con un profesional que tenga un perfil ambiental en la planta del personal permanente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</si>
  <si>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</si>
  <si>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</si>
  <si>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</si>
  <si>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</si>
  <si>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</si>
  <si>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</si>
  <si>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</si>
  <si>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</si>
  <si>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</si>
  <si>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</si>
  <si>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</si>
  <si>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</si>
  <si>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</si>
  <si>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</si>
  <si>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</si>
  <si>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</si>
  <si>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</si>
  <si>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</si>
  <si>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</si>
  <si>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</si>
  <si>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Realizar seguimiento al plan de acción y realizar el reporte oportuno</t>
  </si>
  <si>
    <t>Implementar mecanismos para la retroalimentación de las  partes interesadas</t>
  </si>
  <si>
    <t>1, 12, 34</t>
  </si>
  <si>
    <t>Mantener, actualizar y documentar  el Sistema Integrado de Gestión SIGCMA, en el contexto especifico</t>
  </si>
  <si>
    <t>1,10,13,16,17,19</t>
  </si>
  <si>
    <t>Realización de capacitaciones en tablas de retención documental (TRD)</t>
  </si>
  <si>
    <t>24,25,29</t>
  </si>
  <si>
    <t>Hacer uso de la información y de las herramientas tecnológicas dispuestas para la prestación del servicios</t>
  </si>
  <si>
    <t>13,14,15,16,28</t>
  </si>
  <si>
    <t>Realizar identificación y cumplimiento de los requisitos legales y reglamentarios</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</si>
  <si>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</si>
  <si>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</si>
  <si>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</si>
  <si>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</si>
  <si>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</si>
  <si>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</si>
  <si>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</si>
  <si>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</si>
  <si>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</si>
  <si>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</si>
  <si>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</si>
  <si>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</si>
  <si>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</si>
  <si>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</si>
  <si>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</si>
  <si>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</si>
  <si>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</si>
  <si>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</si>
  <si>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</si>
  <si>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</si>
  <si>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</si>
  <si>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</si>
  <si>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</si>
  <si>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</si>
  <si>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</si>
  <si>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</si>
  <si>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</si>
  <si>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</si>
  <si>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</si>
  <si>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</si>
  <si>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</si>
  <si>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</si>
  <si>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</si>
  <si>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</si>
  <si>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</si>
  <si>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</si>
  <si>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</si>
  <si>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</si>
  <si>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</si>
  <si>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</si>
  <si>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</si>
  <si>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</si>
  <si>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</si>
  <si>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</si>
  <si>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</si>
  <si>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</si>
  <si>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</si>
  <si>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</si>
  <si>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</si>
  <si>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</si>
  <si>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</si>
  <si>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</si>
  <si>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</si>
  <si>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</si>
  <si>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</si>
  <si>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</si>
  <si>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</si>
  <si>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</si>
  <si>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</si>
  <si>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</si>
  <si>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</si>
  <si>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</si>
  <si>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</si>
  <si>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</si>
  <si>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</si>
  <si>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</si>
  <si>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</si>
  <si>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</si>
  <si>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</si>
  <si>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</si>
  <si>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</si>
  <si>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</si>
  <si>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</si>
  <si>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</si>
  <si>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</si>
  <si>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Gestión de la Información Estadística</t>
  </si>
  <si>
    <t>Objetivo:</t>
  </si>
  <si>
    <t>Alcance:</t>
  </si>
  <si>
    <t>Nivel Central - Secccional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</si>
  <si>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</si>
  <si>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</si>
  <si>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</si>
  <si>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</si>
  <si>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</si>
  <si>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</si>
  <si>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</si>
  <si>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</si>
  <si>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</si>
  <si>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</si>
  <si>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</si>
  <si>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</si>
  <si>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</si>
  <si>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</si>
  <si>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</si>
  <si>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</si>
  <si>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</si>
  <si>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</si>
  <si>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</si>
  <si>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Inexactitud en la recolección de la Información Estadística por parte de los funcionarios de los despachos judiciales</t>
  </si>
  <si>
    <t xml:space="preserve"> Posibilidad de incumplimiento de metas establecidas debido a la  presentación de datos o estimaciones equivocadas o incompletas relacionadas con la gestión judicial.</t>
  </si>
  <si>
    <t>1.Inadecuada recolección, revisión y validación de los datos para el  diligenciamiento de los formularios  de estadísticas judiciales (movimiento y trámite de procesos)</t>
  </si>
  <si>
    <t>Afectación de reputacion,imagén,  credibilidad, satisfacción de usuarios y PI</t>
  </si>
  <si>
    <t xml:space="preserve">De la entidad, seccional, despachos a nivel departamental </t>
  </si>
  <si>
    <t>2. Falta de verificación de los datos  antes de finalizar el reporte de estadístico por parte de los funcionarios responsables del diligenciamiento.</t>
  </si>
  <si>
    <t>Incumplimiento de las metas establecidas</t>
  </si>
  <si>
    <t>Incumplimiento del 40% de los indicadores del proceso</t>
  </si>
  <si>
    <t xml:space="preserve">
3 .Incumplimiento en la fechas de reporte de la gestión estadística por parte de los despachos judiciales.</t>
  </si>
  <si>
    <t>4.Alto volumen de carga laboral</t>
  </si>
  <si>
    <t>Incumplimiento</t>
  </si>
  <si>
    <t>Incumplimiento de las fechas estipuladas para rendir los datos estadísticos de cada despacho judicial a través del aplicativo Sierj - BI</t>
  </si>
  <si>
    <t>1.Ausencia de información en los despachos judiciales para la obtención de datos necesarios para el diligenciamiento de los formularios</t>
  </si>
  <si>
    <t xml:space="preserve">De un área del nivel central, seccional o despacho judicial </t>
  </si>
  <si>
    <t xml:space="preserve">2. No cargue de la información estadística por saturación de usuarios en el Sistema de Información Estadística de la Rama Judicial - SIERJU </t>
  </si>
  <si>
    <t>3.Falta de control por parte de los Consejos Seccionales</t>
  </si>
  <si>
    <t>4. Falta de aplicación del Acuerdo que reglamentara el SIERJU frente a las acciones que debe tomar el Consejo Superior.</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</si>
  <si>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</si>
  <si>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</si>
  <si>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</si>
  <si>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</si>
  <si>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PARA LOS RIESGOS DE CORRUPCIÓN POR POLÍTICA EL IMPACTO SIEMPRE SERÁ MAYOR O CATASTRÓFICO Y SU REDACCIÓN  DEBE CONSERVAR EL MODELO PROPUESTO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</si>
  <si>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</si>
  <si>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</si>
  <si>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</si>
  <si>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</si>
  <si>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Recibir dádivas o beneficios a nombre propio o de terceros para, no entregar o entregar información privilegiada o confidencial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</si>
  <si>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</si>
  <si>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Plan Anticorrupción y  de los  valores y principios propios de la entidad.
</t>
  </si>
  <si>
    <t xml:space="preserve">2. Desconocimiento y no aplicación del Código de Ética y Buen Gobierno.    
</t>
  </si>
  <si>
    <t>Incumplimiento del 60% de los indicadores del proceso</t>
  </si>
  <si>
    <t>3.Carencia de compromiso  y transparencia de los servidores judiciales</t>
  </si>
  <si>
    <t>4.Deficiencia de  controles en el trámite  de los documentos</t>
  </si>
  <si>
    <t>Ofrecer, prometer, entregar, aceptar o solicitar una ventaja indebida para modificar los resultados estadísticos, con el objeto de favorecer intereses propios o de terceros.</t>
  </si>
  <si>
    <t xml:space="preserve">Cuando por indebido interés se permite manipular, sustraer, extraviar información estadística propiciando negligencia o favorecimiento propio o de terceros. </t>
  </si>
  <si>
    <t>1. Falta de ética de los servidores públicos (Debilidades en principios y valores)</t>
  </si>
  <si>
    <t>2. Falta de ética de terceros interesados  (Debilidades principios y valores)</t>
  </si>
  <si>
    <t>3. Desconocimento de la normatividad y  aplicabilidad  del Acuerdo PSAA16 - 10476 "Por el cual se ajusta el Reglamento del Sistema de Información Estadística de la Rama Judicial - SIERJU" establecido por el  Consejo Superior de la Judicatura para el reporte de la gestión de los despachos judiciales.</t>
  </si>
  <si>
    <t>Incumplimiento del 20% de los indicadores del proceso</t>
  </si>
  <si>
    <t>4. Indebida manipulación del aplicativo SIERJU</t>
  </si>
  <si>
    <t xml:space="preserve">MATRIZ DE RIESGOS </t>
  </si>
  <si>
    <t>Nivel Central - Seccional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</si>
  <si>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</si>
  <si>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</si>
  <si>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</si>
  <si>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</si>
  <si>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</si>
  <si>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</si>
  <si>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</si>
  <si>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</si>
  <si>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</si>
  <si>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</si>
  <si>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</si>
  <si>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</si>
  <si>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</si>
  <si>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</si>
  <si>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</si>
  <si>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</si>
  <si>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Cronogramas establecidos y fechas estipuladas para el envío oportuno de la información solicitada.
Divulgación de los manuales para el  correcto diligenciamiento de los formularios de reporte de gestión estadística por especialidad.</t>
  </si>
  <si>
    <t>SI</t>
  </si>
  <si>
    <t>Acciones de respuesta ante noticias que afectan la imagen de la entidad</t>
  </si>
  <si>
    <t>NO</t>
  </si>
  <si>
    <t>Divulgación de los manuales para el  correcto diligenciamiento de los formularios de reporte de gestión estadística por especialidad.</t>
  </si>
  <si>
    <t xml:space="preserve">Análisis de indicadores y acciones de mejoramiento </t>
  </si>
  <si>
    <t>Realizar recordatorios de las fechas de reporte con anterioridad al inicio de las mismas.</t>
  </si>
  <si>
    <t>Solicitud de medidas de reordenamiento</t>
  </si>
  <si>
    <t xml:space="preserve"> Hacer requerimientos previos a las fechas de cargue de la información.</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</si>
  <si>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</si>
  <si>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</si>
  <si>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</si>
  <si>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</si>
  <si>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Divulgación del Plan Anticorrupción y de Atención al Ciudadano.</t>
  </si>
  <si>
    <t>Informes de Gestión seguimiento a la contratación, rendición de cuentas, Auditorias Internas y Externas de Calidad, Auditorias Internas de Gestión y de entes de control</t>
  </si>
  <si>
    <t>Realizar de programas de formación, capacitación y sensibilización en temas de probidad y ética de lo público.</t>
  </si>
  <si>
    <t xml:space="preserve">Socializar el SGAS del Consejo Superior de la Judicatura. </t>
  </si>
  <si>
    <t>Controles establecidos en el Acuerdo PSAA16 - 10476. Roles y deberes de los admisnistradores y funcionarios.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</si>
  <si>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</si>
  <si>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</si>
  <si>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</si>
  <si>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</si>
  <si>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</si>
  <si>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</si>
  <si>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</si>
  <si>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</si>
  <si>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</si>
  <si>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</si>
  <si>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</si>
  <si>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</si>
  <si>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</si>
  <si>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</si>
  <si>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</si>
  <si>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</si>
  <si>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con temáticas asociadas al antisoborno</t>
  </si>
  <si>
    <t>División de calidad y medio ambiente</t>
  </si>
  <si>
    <t>Cuando sean convocadas</t>
  </si>
  <si>
    <t>Recalcar durante los nombramientos o nuevas vinculaciones a la entidad, el compromiso por mantener una buena ética laboral</t>
  </si>
  <si>
    <t>Nominadores</t>
  </si>
  <si>
    <t>En cada nombramiento o vinculación laboral</t>
  </si>
  <si>
    <t>Recordar periódicamente de manera verbal, las implicaciones y consecuencias de participar en hechos de soborno</t>
  </si>
  <si>
    <t>Líderes de dependencias administrativas y judiciales</t>
  </si>
  <si>
    <t>Trimestral</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</si>
  <si>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</si>
  <si>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</si>
  <si>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</si>
  <si>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</si>
  <si>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</si>
  <si>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</si>
  <si>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</si>
  <si>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</si>
  <si>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</si>
  <si>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</si>
  <si>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</si>
  <si>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</si>
  <si>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</si>
  <si>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</si>
  <si>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</si>
  <si>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</si>
  <si>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</si>
  <si>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</si>
  <si>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</si>
  <si>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</si>
  <si>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</si>
  <si>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</si>
  <si>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</si>
  <si>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</si>
  <si>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 xml:space="preserve">De la entidad, seccional, despachos a nivel local o municipal </t>
  </si>
  <si>
    <t>Afectación Económica</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</si>
  <si>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</si>
  <si>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</si>
  <si>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</si>
  <si>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</si>
  <si>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</si>
  <si>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</si>
  <si>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</si>
  <si>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</si>
  <si>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</si>
  <si>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</si>
  <si>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</si>
  <si>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</si>
  <si>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</si>
  <si>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</si>
  <si>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</si>
  <si>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</si>
  <si>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</si>
  <si>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</si>
  <si>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</si>
  <si>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</si>
  <si>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</si>
  <si>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</si>
  <si>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</si>
  <si>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</si>
  <si>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</si>
  <si>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</si>
  <si>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</si>
  <si>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</si>
  <si>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</si>
  <si>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</si>
  <si>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</si>
  <si>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</si>
  <si>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</si>
  <si>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</si>
  <si>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</si>
  <si>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</si>
  <si>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</si>
  <si>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</si>
  <si>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</si>
  <si>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</si>
  <si>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</si>
  <si>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</si>
  <si>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</si>
  <si>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</si>
  <si>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</si>
  <si>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</si>
  <si>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</si>
  <si>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</si>
  <si>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</si>
  <si>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</si>
  <si>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</si>
  <si>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</si>
  <si>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</si>
  <si>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</si>
  <si>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</si>
  <si>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</si>
  <si>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</si>
  <si>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</si>
  <si>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</si>
  <si>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</si>
  <si>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</si>
  <si>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</si>
  <si>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</si>
  <si>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</si>
  <si>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</si>
  <si>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</si>
  <si>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</si>
  <si>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</si>
  <si>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</si>
  <si>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</si>
  <si>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</si>
  <si>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</si>
  <si>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</si>
  <si>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</si>
  <si>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</si>
  <si>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</si>
  <si>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</si>
  <si>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</si>
  <si>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</si>
  <si>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</si>
  <si>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</si>
  <si>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</si>
  <si>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</si>
  <si>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</si>
  <si>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</si>
  <si>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</si>
  <si>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</si>
  <si>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</si>
  <si>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</si>
  <si>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</si>
  <si>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</si>
  <si>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Durante este trimestre, el riesgo no se materializó. Los controles han sido efectivos.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</si>
  <si>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</si>
  <si>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</si>
  <si>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Durante este trimestre, el riesgo no se materializó. Los controles han sido efectivos. No se ha evidenciado situaciones asociadas a soborno.</t>
  </si>
  <si>
    <t>ANÁLISIS DEL RESULTADO FINAL 
2 TRIMESTRE</t>
  </si>
  <si>
    <t>Durante este trimestre, el riesgo no se materializó. Los controles han sido efectivos. La información registrada por los despachos ha sido completa.</t>
  </si>
  <si>
    <t>Durante este trimestre, el riesgo no se materializó. Los controles han sido efectivos. Los despachos judiciales reportan sus estadísticas en los plazos correspondientes.</t>
  </si>
  <si>
    <t>Implementar sistmas fotovoltaicos en algunas sedes de la Rama Judicial</t>
  </si>
  <si>
    <t>Afectaciones causadas por el cambio climático</t>
  </si>
  <si>
    <t>Encuentro nacional del SIGCMA</t>
  </si>
  <si>
    <t>Participación virtual es los espacios de sensibilización ambiental, como el Día SIGCMA</t>
  </si>
  <si>
    <t>Mantener la certificación operaciones bioseguras: Sellos de bioseguridad huella de confianza</t>
  </si>
  <si>
    <t>Acuerdo PSAA14 - 10160 Plan de gestión ambiental de la Rama Judicial que promueve el cumplimiento de programas de ahorro y uso eficiente de energía y agua, gestión de emisiones atmosféricas, gestión integral de residuos sólidos, compras públicas amigables con el ambiente, construcción de edificaciones ambientalmente sostenibles.</t>
  </si>
  <si>
    <t>12, 15</t>
  </si>
  <si>
    <t>6, 15, 39</t>
  </si>
  <si>
    <t>6, 11, 22</t>
  </si>
  <si>
    <t>29,30,31,36</t>
  </si>
  <si>
    <t>13,14,15</t>
  </si>
  <si>
    <t>4,5,6,7,9,16,17,19,21,22,24,40</t>
  </si>
  <si>
    <t>19, 20</t>
  </si>
  <si>
    <t>Motivar a los servidores judiciales en la Implementación del plan de gestión ambiental en cada sede administrativa o judicial y que a la vez permita apoyar la lucha de la institución frente al cambio climático</t>
  </si>
  <si>
    <t>19, 23</t>
  </si>
  <si>
    <t>30,31,32,33,34, 35</t>
  </si>
  <si>
    <t>38,39,41,42,43</t>
  </si>
  <si>
    <t>3,10,16</t>
  </si>
  <si>
    <t>Gestión de la información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</si>
</sst>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Calibri"/>
      <family val="2"/>
      <scheme val="minor"/>
    </font>
    <font>
      <b/>
      <sz val="16"/>
      <color theme="0"/>
      <name val="Arial"/>
      <family val="2"/>
    </font>
    <font>
      <b/>
      <sz val="22"/>
      <color theme="0"/>
      <name val="Arial"/>
      <family val="2"/>
    </font>
    <font>
      <b/>
      <sz val="11"/>
      <color theme="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22"/>
      <color theme="1"/>
      <name val="Calibri"/>
      <family val="2"/>
      <scheme val="minor"/>
    </font>
    <font>
      <sz val="12"/>
      <color theme="1"/>
      <name val="Arial"/>
      <family val="2"/>
    </font>
    <font>
      <sz val="11"/>
      <name val="Calibri"/>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b/>
      <sz val="8"/>
      <color rgb="FF000000"/>
      <name val="Times New Roman"/>
      <family val="1"/>
    </font>
    <font>
      <b/>
      <sz val="8"/>
      <color rgb="FF767171"/>
      <name val="Times New Roman"/>
      <family val="1"/>
    </font>
    <font>
      <sz val="11"/>
      <color rgb="FFFF0000"/>
      <name val="Calibri"/>
      <family val="2"/>
      <scheme val="minor"/>
    </font>
    <font>
      <sz val="11"/>
      <color rgb="FFC00000"/>
      <name val="Calibri"/>
      <family val="2"/>
      <scheme val="minor"/>
    </font>
    <font>
      <sz val="11"/>
      <color theme="1"/>
      <name val="Belyrium"/>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Arial"/>
      <family val="2"/>
    </font>
    <font>
      <b/>
      <i/>
      <u/>
      <sz val="10"/>
      <color rgb="FF000000"/>
      <name val="Arial"/>
      <family val="2"/>
    </font>
    <font>
      <sz val="12"/>
      <color rgb="FF000000"/>
      <name val="Azo Sans Light"/>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9"/>
        <bgColor indexed="64"/>
      </patternFill>
    </fill>
    <fill>
      <patternFill patternType="solid">
        <fgColor rgb="FFFFFFFF"/>
        <bgColor rgb="FF000000"/>
      </patternFill>
    </fill>
  </fills>
  <borders count="14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thin">
        <color indexed="64"/>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right/>
      <top/>
      <bottom style="hair">
        <color rgb="FF4DC0E3"/>
      </bottom>
      <diagonal/>
    </border>
    <border>
      <left style="dotted">
        <color rgb="FF4DC0E3"/>
      </left>
      <right style="dotted">
        <color rgb="FF4DC0E3"/>
      </right>
      <top/>
      <bottom style="thin">
        <color rgb="FF4DC0E3"/>
      </bottom>
      <diagonal/>
    </border>
    <border>
      <left style="dotted">
        <color rgb="FF4DC0E3"/>
      </left>
      <right/>
      <top style="dotted">
        <color rgb="FF4DC0E3"/>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9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40" xfId="0" applyFont="1" applyFill="1" applyBorder="1" applyAlignment="1" applyProtection="1">
      <alignment horizontal="center" vertical="center" textRotation="90"/>
      <protection locked="0"/>
    </xf>
    <xf numFmtId="0" fontId="37" fillId="4" borderId="40"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40" xfId="0" applyFont="1" applyFill="1" applyBorder="1" applyAlignment="1" applyProtection="1">
      <alignment vertical="center" wrapText="1"/>
      <protection locked="0"/>
    </xf>
    <xf numFmtId="0" fontId="36" fillId="4" borderId="40" xfId="0" applyFont="1" applyFill="1" applyBorder="1" applyAlignment="1" applyProtection="1">
      <alignment horizontal="center" vertical="center" wrapText="1"/>
      <protection locked="0"/>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4" fontId="0" fillId="0" borderId="25" xfId="0" applyNumberFormat="1" applyBorder="1" applyAlignment="1">
      <alignment vertical="center" wrapText="1"/>
    </xf>
    <xf numFmtId="0" fontId="28" fillId="4" borderId="62"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41" xfId="0" applyFont="1" applyFill="1" applyBorder="1" applyAlignment="1">
      <alignment horizontal="center" vertical="center" textRotation="90" wrapText="1"/>
    </xf>
    <xf numFmtId="0" fontId="4" fillId="4" borderId="43" xfId="0" applyFont="1" applyFill="1" applyBorder="1" applyAlignment="1">
      <alignment horizontal="center" vertical="center"/>
    </xf>
    <xf numFmtId="43" fontId="0" fillId="3" borderId="0" xfId="3" applyFont="1" applyFill="1"/>
    <xf numFmtId="3" fontId="0" fillId="0" borderId="0" xfId="0" applyNumberFormat="1" applyAlignment="1">
      <alignment horizontal="left"/>
    </xf>
    <xf numFmtId="0" fontId="4" fillId="4" borderId="73" xfId="0" applyFont="1" applyFill="1" applyBorder="1" applyAlignment="1">
      <alignment horizontal="center" vertical="center" textRotation="90" wrapText="1"/>
    </xf>
    <xf numFmtId="0" fontId="4" fillId="4" borderId="7" xfId="0" applyFont="1" applyFill="1" applyBorder="1" applyAlignment="1">
      <alignment horizontal="center" vertical="center" textRotation="90" wrapText="1"/>
    </xf>
    <xf numFmtId="0" fontId="11" fillId="3" borderId="8" xfId="0" applyFont="1" applyFill="1" applyBorder="1"/>
    <xf numFmtId="0" fontId="31" fillId="0" borderId="8" xfId="0" applyFont="1" applyBorder="1" applyAlignment="1">
      <alignment horizontal="center" vertical="center" wrapText="1"/>
    </xf>
    <xf numFmtId="0" fontId="16" fillId="13"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6" fillId="7" borderId="8" xfId="0" applyFont="1" applyFill="1" applyBorder="1" applyAlignment="1" applyProtection="1">
      <alignment horizontal="center" vertical="center" wrapText="1" readingOrder="1"/>
      <protection hidden="1"/>
    </xf>
    <xf numFmtId="0" fontId="4" fillId="4" borderId="75" xfId="0" applyFont="1" applyFill="1" applyBorder="1" applyAlignment="1">
      <alignment horizontal="center" vertical="center" textRotation="90" wrapText="1"/>
    </xf>
    <xf numFmtId="0" fontId="4" fillId="4" borderId="7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4" xfId="0" applyFont="1" applyFill="1" applyBorder="1" applyAlignment="1">
      <alignment horizontal="center" vertical="center" wrapText="1" readingOrder="1"/>
    </xf>
    <xf numFmtId="0" fontId="47" fillId="7" borderId="8" xfId="0" applyFont="1" applyFill="1" applyBorder="1" applyAlignment="1">
      <alignment horizontal="center" vertical="center" wrapText="1" readingOrder="1"/>
    </xf>
    <xf numFmtId="9" fontId="47" fillId="0" borderId="23" xfId="4" applyFont="1" applyBorder="1" applyAlignment="1">
      <alignment horizontal="center" vertical="center" wrapText="1" readingOrder="1"/>
    </xf>
    <xf numFmtId="0" fontId="47" fillId="0" borderId="23" xfId="0" applyFont="1" applyBorder="1" applyAlignment="1">
      <alignment horizontal="justify" vertical="center" wrapText="1" readingOrder="1"/>
    </xf>
    <xf numFmtId="1" fontId="47" fillId="0" borderId="24" xfId="3" applyNumberFormat="1" applyFont="1" applyBorder="1" applyAlignment="1">
      <alignment horizontal="center" vertical="center" wrapText="1" readingOrder="1"/>
    </xf>
    <xf numFmtId="0" fontId="47" fillId="8" borderId="8" xfId="0" applyFont="1" applyFill="1" applyBorder="1" applyAlignment="1">
      <alignment horizontal="center" vertical="center" wrapText="1" readingOrder="1"/>
    </xf>
    <xf numFmtId="0" fontId="47" fillId="9" borderId="8" xfId="0" applyFont="1" applyFill="1" applyBorder="1" applyAlignment="1">
      <alignment horizontal="center" vertical="center" wrapText="1" readingOrder="1"/>
    </xf>
    <xf numFmtId="0" fontId="47" fillId="10" borderId="8" xfId="0" applyFont="1" applyFill="1" applyBorder="1" applyAlignment="1">
      <alignment horizontal="center" vertical="center" wrapText="1" readingOrder="1"/>
    </xf>
    <xf numFmtId="0" fontId="48" fillId="11" borderId="8"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3" xfId="0" applyFont="1" applyFill="1" applyBorder="1" applyAlignment="1">
      <alignment horizontal="center" vertical="center" wrapText="1" readingOrder="1"/>
    </xf>
    <xf numFmtId="0" fontId="47" fillId="8" borderId="24" xfId="0" applyFont="1" applyFill="1" applyBorder="1" applyAlignment="1">
      <alignment horizontal="center" vertical="center" wrapText="1" readingOrder="1"/>
    </xf>
    <xf numFmtId="0" fontId="47" fillId="9" borderId="24" xfId="0" applyFont="1" applyFill="1" applyBorder="1" applyAlignment="1">
      <alignment horizontal="center" vertical="center" wrapText="1" readingOrder="1"/>
    </xf>
    <xf numFmtId="0" fontId="47" fillId="10" borderId="24" xfId="0" applyFont="1" applyFill="1" applyBorder="1" applyAlignment="1">
      <alignment horizontal="center" vertical="center" wrapText="1" readingOrder="1"/>
    </xf>
    <xf numFmtId="0" fontId="48" fillId="11" borderId="24"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8" xfId="0" applyFill="1" applyBorder="1"/>
    <xf numFmtId="0" fontId="4" fillId="4" borderId="77" xfId="0" applyFont="1" applyFill="1" applyBorder="1" applyAlignment="1">
      <alignment horizontal="center" vertical="center" wrapText="1"/>
    </xf>
    <xf numFmtId="0" fontId="4" fillId="3" borderId="55" xfId="0" applyFont="1" applyFill="1" applyBorder="1" applyAlignment="1">
      <alignment horizontal="center" vertical="center"/>
    </xf>
    <xf numFmtId="0" fontId="4" fillId="3" borderId="7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8"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8" xfId="0" applyFont="1" applyFill="1" applyBorder="1"/>
    <xf numFmtId="0" fontId="0" fillId="3" borderId="12" xfId="0" applyFill="1" applyBorder="1"/>
    <xf numFmtId="1" fontId="0" fillId="3" borderId="8" xfId="0" applyNumberFormat="1" applyFill="1" applyBorder="1" applyAlignment="1">
      <alignment horizontal="center"/>
    </xf>
    <xf numFmtId="0" fontId="44" fillId="3" borderId="8" xfId="0" applyFont="1" applyFill="1" applyBorder="1" applyAlignment="1">
      <alignment horizontal="center" vertical="center" wrapText="1"/>
    </xf>
    <xf numFmtId="0" fontId="49" fillId="3" borderId="8" xfId="0" applyFont="1" applyFill="1" applyBorder="1"/>
    <xf numFmtId="1" fontId="47" fillId="0" borderId="8" xfId="3" applyNumberFormat="1" applyFont="1" applyBorder="1" applyAlignment="1">
      <alignment horizontal="center" vertical="center" wrapText="1" readingOrder="1"/>
    </xf>
    <xf numFmtId="1" fontId="47" fillId="0" borderId="92" xfId="3" applyNumberFormat="1" applyFont="1" applyBorder="1" applyAlignment="1">
      <alignment horizontal="center" vertical="center" wrapText="1" readingOrder="1"/>
    </xf>
    <xf numFmtId="0" fontId="47" fillId="7" borderId="93" xfId="0" applyFont="1" applyFill="1" applyBorder="1" applyAlignment="1">
      <alignment horizontal="center" vertical="center" wrapText="1" readingOrder="1"/>
    </xf>
    <xf numFmtId="0" fontId="47" fillId="8" borderId="94" xfId="0" applyFont="1" applyFill="1" applyBorder="1" applyAlignment="1">
      <alignment horizontal="center" vertical="center" wrapText="1" readingOrder="1"/>
    </xf>
    <xf numFmtId="0" fontId="47" fillId="9" borderId="94" xfId="0" applyFont="1" applyFill="1" applyBorder="1" applyAlignment="1">
      <alignment horizontal="center" vertical="center" wrapText="1" readingOrder="1"/>
    </xf>
    <xf numFmtId="0" fontId="47" fillId="10" borderId="94" xfId="0" applyFont="1" applyFill="1" applyBorder="1" applyAlignment="1">
      <alignment horizontal="center" vertical="center" wrapText="1" readingOrder="1"/>
    </xf>
    <xf numFmtId="0" fontId="48" fillId="11" borderId="94" xfId="0" applyFont="1" applyFill="1" applyBorder="1" applyAlignment="1">
      <alignment horizontal="center" vertical="center" wrapText="1" readingOrder="1"/>
    </xf>
    <xf numFmtId="0" fontId="47" fillId="0" borderId="23" xfId="0" applyFont="1" applyBorder="1" applyAlignment="1">
      <alignment horizontal="left" vertical="center" wrapText="1" readingOrder="1"/>
    </xf>
    <xf numFmtId="0" fontId="0" fillId="3" borderId="88" xfId="0" applyFill="1" applyBorder="1"/>
    <xf numFmtId="0" fontId="0" fillId="3" borderId="90" xfId="0" applyFill="1" applyBorder="1"/>
    <xf numFmtId="0" fontId="0" fillId="3" borderId="91" xfId="0" applyFill="1" applyBorder="1"/>
    <xf numFmtId="0" fontId="0" fillId="3" borderId="13" xfId="0" applyFill="1" applyBorder="1"/>
    <xf numFmtId="0" fontId="0" fillId="3" borderId="14" xfId="0" applyFill="1" applyBorder="1"/>
    <xf numFmtId="0" fontId="16" fillId="14" borderId="86" xfId="0" applyFont="1" applyFill="1" applyBorder="1" applyAlignment="1" applyProtection="1">
      <alignment horizontal="center" vertical="center" wrapText="1" readingOrder="1"/>
      <protection hidden="1"/>
    </xf>
    <xf numFmtId="0" fontId="0" fillId="3" borderId="20" xfId="0" applyFill="1" applyBorder="1"/>
    <xf numFmtId="0" fontId="31" fillId="0" borderId="20" xfId="0" applyFont="1" applyBorder="1" applyAlignment="1">
      <alignment horizontal="center" vertical="center" wrapText="1"/>
    </xf>
    <xf numFmtId="0" fontId="31" fillId="0" borderId="89"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3" xfId="1" quotePrefix="1" applyFont="1" applyFill="1" applyBorder="1" applyAlignment="1">
      <alignment horizontal="left" vertical="top" wrapText="1"/>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3" xfId="1" applyFill="1" applyBorder="1"/>
    <xf numFmtId="0" fontId="8" fillId="3" borderId="0" xfId="1" applyFill="1" applyAlignment="1">
      <alignment horizontal="center" vertical="center"/>
    </xf>
    <xf numFmtId="0" fontId="8" fillId="3" borderId="8" xfId="1" applyFill="1" applyBorder="1" applyAlignment="1">
      <alignment horizontal="center" vertical="center"/>
    </xf>
    <xf numFmtId="0" fontId="59" fillId="3" borderId="80" xfId="0" applyFont="1" applyFill="1" applyBorder="1" applyAlignment="1">
      <alignment vertical="center" wrapText="1"/>
    </xf>
    <xf numFmtId="0" fontId="59" fillId="3" borderId="19" xfId="0" applyFont="1" applyFill="1" applyBorder="1" applyAlignment="1">
      <alignment vertical="center" wrapText="1"/>
    </xf>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4" fillId="4" borderId="41" xfId="0" applyFont="1" applyFill="1" applyBorder="1" applyAlignment="1">
      <alignment horizontal="center" vertical="center" wrapText="1"/>
    </xf>
    <xf numFmtId="0" fontId="42" fillId="4" borderId="41" xfId="0" applyFont="1" applyFill="1" applyBorder="1" applyAlignment="1">
      <alignment horizontal="center" vertical="center" textRotation="90"/>
    </xf>
    <xf numFmtId="0" fontId="18" fillId="0" borderId="0" xfId="0" applyFont="1" applyAlignment="1">
      <alignment horizontal="left"/>
    </xf>
    <xf numFmtId="0" fontId="63" fillId="4" borderId="12" xfId="0" applyFont="1" applyFill="1" applyBorder="1" applyAlignment="1">
      <alignment horizontal="left" vertical="center"/>
    </xf>
    <xf numFmtId="0" fontId="63" fillId="4" borderId="12" xfId="0" applyFont="1" applyFill="1" applyBorder="1" applyAlignment="1">
      <alignment vertical="center"/>
    </xf>
    <xf numFmtId="0" fontId="63" fillId="4" borderId="39" xfId="0" applyFont="1" applyFill="1" applyBorder="1" applyAlignment="1">
      <alignment vertical="center"/>
    </xf>
    <xf numFmtId="0" fontId="21" fillId="3" borderId="0" xfId="0" applyFont="1" applyFill="1"/>
    <xf numFmtId="0" fontId="21" fillId="0" borderId="0" xfId="0" applyFont="1"/>
    <xf numFmtId="0" fontId="63" fillId="4" borderId="0" xfId="0" applyFont="1" applyFill="1" applyAlignment="1">
      <alignment horizontal="left" vertical="center"/>
    </xf>
    <xf numFmtId="0" fontId="63" fillId="4" borderId="0" xfId="0" applyFont="1" applyFill="1" applyAlignment="1">
      <alignment vertical="center"/>
    </xf>
    <xf numFmtId="0" fontId="63" fillId="4" borderId="38" xfId="0" applyFont="1" applyFill="1" applyBorder="1" applyAlignment="1">
      <alignment vertical="center"/>
    </xf>
    <xf numFmtId="0" fontId="18" fillId="3" borderId="36" xfId="0" applyFont="1" applyFill="1" applyBorder="1" applyAlignment="1">
      <alignment horizontal="center" vertical="center"/>
    </xf>
    <xf numFmtId="0" fontId="64" fillId="4" borderId="61" xfId="0" applyFont="1" applyFill="1" applyBorder="1" applyAlignment="1">
      <alignment vertical="center"/>
    </xf>
    <xf numFmtId="0" fontId="64" fillId="4" borderId="58" xfId="0" applyFont="1" applyFill="1" applyBorder="1" applyAlignment="1">
      <alignment vertical="center"/>
    </xf>
    <xf numFmtId="0" fontId="64" fillId="4" borderId="59" xfId="0" applyFont="1" applyFill="1" applyBorder="1" applyAlignment="1">
      <alignment horizontal="center" vertical="center"/>
    </xf>
    <xf numFmtId="0" fontId="64" fillId="4" borderId="41" xfId="0" applyFont="1" applyFill="1" applyBorder="1" applyAlignment="1">
      <alignment horizontal="center" vertical="center" wrapText="1"/>
    </xf>
    <xf numFmtId="0" fontId="64" fillId="4" borderId="72" xfId="0" applyFont="1" applyFill="1" applyBorder="1" applyAlignment="1">
      <alignment horizontal="center" vertical="center" wrapText="1"/>
    </xf>
    <xf numFmtId="0" fontId="64" fillId="3" borderId="0" xfId="0" applyFont="1" applyFill="1" applyAlignment="1">
      <alignment horizontal="center" vertical="center"/>
    </xf>
    <xf numFmtId="0" fontId="64" fillId="2" borderId="0" xfId="0" applyFont="1" applyFill="1" applyAlignment="1">
      <alignment horizontal="center" vertical="center"/>
    </xf>
    <xf numFmtId="0" fontId="21" fillId="3" borderId="90" xfId="0" applyFont="1" applyFill="1" applyBorder="1"/>
    <xf numFmtId="0" fontId="21" fillId="0" borderId="90" xfId="0" applyFont="1" applyBorder="1"/>
    <xf numFmtId="0" fontId="21" fillId="3" borderId="21" xfId="0" applyFont="1" applyFill="1" applyBorder="1"/>
    <xf numFmtId="0" fontId="21" fillId="0" borderId="21" xfId="0" applyFont="1" applyBorder="1"/>
    <xf numFmtId="0" fontId="8" fillId="3" borderId="20" xfId="1" applyFill="1" applyBorder="1"/>
    <xf numFmtId="0" fontId="8" fillId="3" borderId="21" xfId="1" applyFill="1" applyBorder="1" applyAlignment="1">
      <alignment horizontal="center" vertical="center"/>
    </xf>
    <xf numFmtId="0" fontId="25" fillId="3" borderId="21" xfId="1" applyFont="1" applyFill="1" applyBorder="1" applyAlignment="1">
      <alignment horizontal="left" vertical="center" wrapText="1"/>
    </xf>
    <xf numFmtId="0" fontId="8" fillId="3" borderId="21" xfId="1" applyFill="1" applyBorder="1" applyAlignment="1">
      <alignment horizontal="left" vertical="center" wrapText="1"/>
    </xf>
    <xf numFmtId="0" fontId="8" fillId="3" borderId="45" xfId="1" applyFill="1" applyBorder="1"/>
    <xf numFmtId="0" fontId="20" fillId="4" borderId="37" xfId="1" applyFont="1" applyFill="1" applyBorder="1" applyAlignment="1">
      <alignment horizontal="center" vertical="center"/>
    </xf>
    <xf numFmtId="0" fontId="8" fillId="3" borderId="47" xfId="1" applyFill="1" applyBorder="1"/>
    <xf numFmtId="0" fontId="53" fillId="3" borderId="13" xfId="1" applyFont="1" applyFill="1" applyBorder="1" applyAlignment="1">
      <alignment horizontal="left" vertical="center" wrapText="1"/>
    </xf>
    <xf numFmtId="0" fontId="18" fillId="3" borderId="13" xfId="0" applyFont="1" applyFill="1" applyBorder="1"/>
    <xf numFmtId="0" fontId="18" fillId="3" borderId="118" xfId="0" applyFont="1" applyFill="1" applyBorder="1" applyAlignment="1">
      <alignment horizontal="center" vertical="center"/>
    </xf>
    <xf numFmtId="0" fontId="18" fillId="3" borderId="90" xfId="0" applyFont="1" applyFill="1" applyBorder="1"/>
    <xf numFmtId="0" fontId="18" fillId="3" borderId="90" xfId="0" applyFont="1" applyFill="1" applyBorder="1" applyAlignment="1">
      <alignment horizontal="center" vertical="center"/>
    </xf>
    <xf numFmtId="0" fontId="11" fillId="3" borderId="0" xfId="0" applyFont="1" applyFill="1" applyAlignment="1">
      <alignment vertical="top"/>
    </xf>
    <xf numFmtId="0" fontId="2" fillId="3" borderId="35"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39" xfId="0" applyFont="1" applyFill="1" applyBorder="1" applyAlignment="1" applyProtection="1">
      <alignment vertical="center" wrapText="1"/>
      <protection locked="0"/>
    </xf>
    <xf numFmtId="2" fontId="0" fillId="0" borderId="46"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64" fillId="4" borderId="82" xfId="0" applyFont="1" applyFill="1" applyBorder="1" applyAlignment="1">
      <alignment horizontal="center" vertical="center" wrapText="1"/>
    </xf>
    <xf numFmtId="0" fontId="73" fillId="0" borderId="0" xfId="0" applyFont="1" applyAlignment="1" applyProtection="1">
      <alignment vertical="center"/>
      <protection locked="0"/>
    </xf>
    <xf numFmtId="0" fontId="73" fillId="0" borderId="0" xfId="0" applyFont="1" applyProtection="1">
      <protection locked="0"/>
    </xf>
    <xf numFmtId="0" fontId="73" fillId="0" borderId="0" xfId="0" applyFont="1"/>
    <xf numFmtId="0" fontId="75" fillId="19" borderId="123" xfId="0" applyFont="1" applyFill="1" applyBorder="1" applyAlignment="1" applyProtection="1">
      <alignment horizontal="center" vertical="center"/>
      <protection locked="0"/>
    </xf>
    <xf numFmtId="0" fontId="73" fillId="0" borderId="0" xfId="0" applyFont="1" applyAlignment="1" applyProtection="1">
      <alignment horizontal="left" vertical="center"/>
      <protection locked="0"/>
    </xf>
    <xf numFmtId="0" fontId="75" fillId="0" borderId="0" xfId="0"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left"/>
      <protection locked="0"/>
    </xf>
    <xf numFmtId="0" fontId="73" fillId="0" borderId="0" xfId="0" applyFont="1" applyAlignment="1" applyProtection="1">
      <alignment horizontal="center"/>
      <protection locked="0"/>
    </xf>
    <xf numFmtId="0" fontId="77" fillId="20" borderId="126" xfId="0" applyFont="1" applyFill="1" applyBorder="1" applyAlignment="1">
      <alignment horizontal="center" vertical="center" wrapText="1" readingOrder="1"/>
    </xf>
    <xf numFmtId="0" fontId="79" fillId="3" borderId="126" xfId="0" applyFont="1" applyFill="1" applyBorder="1" applyAlignment="1">
      <alignment horizontal="center" vertical="center" wrapText="1" readingOrder="1"/>
    </xf>
    <xf numFmtId="0" fontId="79" fillId="3" borderId="126" xfId="0" applyFont="1" applyFill="1" applyBorder="1" applyAlignment="1">
      <alignment horizontal="left" vertical="center" wrapText="1"/>
    </xf>
    <xf numFmtId="0" fontId="79" fillId="3" borderId="126" xfId="0" applyFont="1" applyFill="1" applyBorder="1" applyAlignment="1">
      <alignment horizontal="center" vertical="center" wrapText="1"/>
    </xf>
    <xf numFmtId="0" fontId="73" fillId="3" borderId="0" xfId="0" applyFont="1" applyFill="1"/>
    <xf numFmtId="0" fontId="79" fillId="0" borderId="126" xfId="0" applyFont="1" applyBorder="1" applyAlignment="1">
      <alignment horizontal="center" vertical="center" wrapText="1" readingOrder="1"/>
    </xf>
    <xf numFmtId="0" fontId="79" fillId="0" borderId="126" xfId="0" applyFont="1" applyBorder="1" applyAlignment="1">
      <alignment horizontal="left" vertical="center" wrapText="1"/>
    </xf>
    <xf numFmtId="0" fontId="79" fillId="21" borderId="126" xfId="0" applyFont="1" applyFill="1" applyBorder="1" applyAlignment="1">
      <alignment horizontal="left" vertical="center" wrapText="1"/>
    </xf>
    <xf numFmtId="0" fontId="76" fillId="0" borderId="0" xfId="0" applyFont="1" applyAlignment="1">
      <alignment vertical="center" wrapText="1"/>
    </xf>
    <xf numFmtId="0" fontId="77" fillId="0" borderId="126" xfId="0" applyFont="1" applyBorder="1" applyAlignment="1">
      <alignment vertical="center" wrapText="1" readingOrder="1"/>
    </xf>
    <xf numFmtId="0" fontId="79" fillId="3" borderId="126" xfId="0" applyFont="1" applyFill="1" applyBorder="1" applyAlignment="1">
      <alignment horizontal="left" vertical="center" wrapText="1" readingOrder="1"/>
    </xf>
    <xf numFmtId="0" fontId="75" fillId="0" borderId="0" xfId="0" applyFont="1"/>
    <xf numFmtId="0" fontId="79" fillId="3" borderId="126" xfId="0" applyFont="1" applyFill="1" applyBorder="1" applyAlignment="1">
      <alignment horizontal="left" vertical="center"/>
    </xf>
    <xf numFmtId="0" fontId="79" fillId="3" borderId="126" xfId="0" applyFont="1" applyFill="1" applyBorder="1" applyAlignment="1">
      <alignment vertical="center" wrapText="1"/>
    </xf>
    <xf numFmtId="0" fontId="79" fillId="3" borderId="126" xfId="0" applyFont="1" applyFill="1" applyBorder="1" applyAlignment="1">
      <alignment vertical="center" wrapText="1" readingOrder="1"/>
    </xf>
    <xf numFmtId="0" fontId="79" fillId="3" borderId="126" xfId="0" applyFont="1" applyFill="1" applyBorder="1" applyAlignment="1">
      <alignment vertical="center"/>
    </xf>
    <xf numFmtId="0" fontId="79" fillId="3" borderId="127" xfId="0" applyFont="1" applyFill="1" applyBorder="1" applyAlignment="1">
      <alignment horizontal="left" vertical="center" wrapText="1"/>
    </xf>
    <xf numFmtId="0" fontId="73" fillId="0" borderId="0" xfId="0" applyFont="1" applyAlignment="1">
      <alignment horizontal="left"/>
    </xf>
    <xf numFmtId="0" fontId="73" fillId="0" borderId="0" xfId="0" applyFont="1" applyAlignment="1">
      <alignment horizontal="center"/>
    </xf>
    <xf numFmtId="0" fontId="80" fillId="0" borderId="130" xfId="0" applyFont="1" applyBorder="1" applyAlignment="1">
      <alignment horizontal="center" vertical="center" wrapText="1"/>
    </xf>
    <xf numFmtId="0" fontId="80" fillId="0" borderId="91" xfId="0" applyFont="1" applyBorder="1" applyAlignment="1">
      <alignment horizontal="center" vertical="center" wrapText="1"/>
    </xf>
    <xf numFmtId="0" fontId="81" fillId="0" borderId="89" xfId="0" applyFont="1" applyBorder="1" applyAlignment="1">
      <alignment horizontal="center" vertical="center" wrapText="1"/>
    </xf>
    <xf numFmtId="0" fontId="81" fillId="0" borderId="22" xfId="0" applyFont="1" applyBorder="1" applyAlignment="1">
      <alignment horizontal="center" vertical="center" wrapText="1"/>
    </xf>
    <xf numFmtId="0" fontId="80" fillId="0" borderId="131" xfId="0" applyFont="1" applyBorder="1" applyAlignment="1">
      <alignment horizontal="center" vertical="center" wrapText="1"/>
    </xf>
    <xf numFmtId="0" fontId="80" fillId="0" borderId="14" xfId="0" applyFont="1" applyBorder="1" applyAlignment="1">
      <alignment horizontal="center" vertical="center" wrapText="1"/>
    </xf>
    <xf numFmtId="14" fontId="81" fillId="0" borderId="22" xfId="0" applyNumberFormat="1" applyFont="1" applyBorder="1" applyAlignment="1">
      <alignment horizontal="center" vertical="center"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0" fontId="23"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26" xfId="0" applyFont="1" applyBorder="1" applyAlignment="1">
      <alignment horizontal="center" vertical="center" wrapText="1"/>
    </xf>
    <xf numFmtId="0" fontId="52" fillId="3" borderId="8"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xf>
    <xf numFmtId="1" fontId="18" fillId="0" borderId="30" xfId="4" applyNumberFormat="1"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52" fillId="3" borderId="37" xfId="0" applyFont="1" applyFill="1" applyBorder="1" applyAlignment="1">
      <alignment horizontal="center" vertical="center" wrapText="1"/>
    </xf>
    <xf numFmtId="1" fontId="18" fillId="0" borderId="37" xfId="4" applyNumberFormat="1" applyFont="1" applyBorder="1" applyAlignment="1">
      <alignment horizontal="center" vertical="center" wrapText="1"/>
    </xf>
    <xf numFmtId="1" fontId="18" fillId="0" borderId="8" xfId="4" applyNumberFormat="1" applyFont="1" applyBorder="1" applyAlignment="1">
      <alignment horizontal="center" vertical="center" wrapText="1"/>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25" xfId="0" applyFont="1" applyBorder="1" applyAlignment="1">
      <alignment horizontal="center" vertical="center" wrapText="1"/>
    </xf>
    <xf numFmtId="1" fontId="18" fillId="0" borderId="34" xfId="4" applyNumberFormat="1" applyFont="1" applyBorder="1" applyAlignment="1">
      <alignment horizontal="center" vertical="center" wrapText="1"/>
    </xf>
    <xf numFmtId="0" fontId="52" fillId="0" borderId="0" xfId="0" applyFont="1" applyAlignment="1">
      <alignment horizontal="center" vertical="center" wrapText="1"/>
    </xf>
    <xf numFmtId="0" fontId="18" fillId="0" borderId="34" xfId="0" applyFont="1" applyBorder="1" applyAlignment="1">
      <alignment horizontal="center" vertical="center" wrapText="1"/>
    </xf>
    <xf numFmtId="0" fontId="52" fillId="3" borderId="34" xfId="0" applyFont="1" applyFill="1" applyBorder="1" applyAlignment="1">
      <alignment horizontal="center" vertical="center" wrapText="1"/>
    </xf>
    <xf numFmtId="0" fontId="18" fillId="0" borderId="109" xfId="0" applyFont="1" applyBorder="1" applyAlignment="1">
      <alignment horizontal="center" vertical="center" wrapText="1"/>
    </xf>
    <xf numFmtId="0" fontId="52" fillId="3" borderId="106" xfId="0" applyFont="1" applyFill="1" applyBorder="1" applyAlignment="1">
      <alignment horizontal="center" vertical="center" wrapText="1"/>
    </xf>
    <xf numFmtId="1" fontId="18" fillId="0" borderId="46" xfId="4" applyNumberFormat="1" applyFont="1" applyBorder="1" applyAlignment="1">
      <alignment horizontal="center" vertical="center" wrapText="1"/>
    </xf>
    <xf numFmtId="0" fontId="18" fillId="0" borderId="31" xfId="0" applyFont="1" applyBorder="1" applyAlignment="1">
      <alignment horizontal="center" vertical="center" wrapText="1"/>
    </xf>
    <xf numFmtId="0" fontId="52" fillId="3" borderId="107" xfId="0" applyFont="1" applyFill="1" applyBorder="1" applyAlignment="1">
      <alignment horizontal="center" vertical="center" wrapText="1"/>
    </xf>
    <xf numFmtId="0" fontId="8" fillId="0" borderId="8" xfId="0" applyFont="1" applyBorder="1" applyAlignment="1">
      <alignment horizontal="center" vertical="center" wrapText="1"/>
    </xf>
    <xf numFmtId="0" fontId="18" fillId="0" borderId="110" xfId="0" applyFont="1" applyBorder="1" applyAlignment="1">
      <alignment horizontal="center" vertical="center" wrapText="1"/>
    </xf>
    <xf numFmtId="0" fontId="52" fillId="3" borderId="108" xfId="0" applyFont="1" applyFill="1" applyBorder="1" applyAlignment="1">
      <alignment horizontal="center" vertical="center" wrapText="1"/>
    </xf>
    <xf numFmtId="1" fontId="18" fillId="0" borderId="49" xfId="4" applyNumberFormat="1" applyFont="1" applyBorder="1" applyAlignment="1">
      <alignment horizontal="center" vertical="center" wrapText="1"/>
    </xf>
    <xf numFmtId="0" fontId="12" fillId="0" borderId="8" xfId="0" applyFont="1" applyBorder="1" applyAlignment="1">
      <alignment horizontal="center" vertical="center" wrapText="1"/>
    </xf>
    <xf numFmtId="0" fontId="82" fillId="0" borderId="8" xfId="0" applyFont="1" applyBorder="1" applyAlignment="1">
      <alignment horizontal="center" vertical="center" wrapText="1"/>
    </xf>
    <xf numFmtId="0" fontId="72" fillId="0" borderId="8" xfId="0" applyFont="1" applyBorder="1" applyAlignment="1">
      <alignment horizontal="center" vertical="center" wrapText="1"/>
    </xf>
    <xf numFmtId="0" fontId="24" fillId="0" borderId="8"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3" fontId="0" fillId="0" borderId="8" xfId="0" applyNumberFormat="1" applyBorder="1" applyAlignment="1">
      <alignment horizontal="center" vertical="center" wrapText="1"/>
    </xf>
    <xf numFmtId="3" fontId="0" fillId="0" borderId="26" xfId="0" applyNumberFormat="1" applyBorder="1" applyAlignment="1">
      <alignment horizontal="center" vertical="center" wrapText="1"/>
    </xf>
    <xf numFmtId="0" fontId="24" fillId="0" borderId="26" xfId="0" applyFont="1" applyBorder="1" applyAlignment="1" applyProtection="1">
      <alignment horizontal="center" vertical="center" wrapText="1"/>
      <protection locked="0"/>
    </xf>
    <xf numFmtId="3" fontId="0" fillId="0" borderId="25" xfId="0" applyNumberFormat="1" applyBorder="1" applyAlignment="1">
      <alignment horizontal="center" vertical="center" wrapText="1"/>
    </xf>
    <xf numFmtId="0" fontId="12" fillId="0" borderId="26" xfId="0" applyFont="1" applyBorder="1" applyAlignment="1" applyProtection="1">
      <alignment horizontal="center" vertical="center" wrapText="1"/>
      <protection locked="0"/>
    </xf>
    <xf numFmtId="0" fontId="24" fillId="0" borderId="122" xfId="0" applyFont="1" applyBorder="1" applyAlignment="1" applyProtection="1">
      <alignment horizontal="center" vertical="center" wrapText="1"/>
      <protection locked="0"/>
    </xf>
    <xf numFmtId="0" fontId="0" fillId="0" borderId="37" xfId="0" applyBorder="1" applyAlignment="1">
      <alignment horizontal="center" vertical="center"/>
    </xf>
    <xf numFmtId="0" fontId="24" fillId="0" borderId="30" xfId="0" applyFont="1" applyBorder="1" applyAlignment="1">
      <alignment horizontal="center" vertical="center" wrapText="1"/>
    </xf>
    <xf numFmtId="0" fontId="24" fillId="0" borderId="121" xfId="0" applyFont="1" applyBorder="1" applyAlignment="1" applyProtection="1">
      <alignment horizontal="center" vertical="center" wrapText="1"/>
      <protection locked="0"/>
    </xf>
    <xf numFmtId="0" fontId="24" fillId="0" borderId="111" xfId="0" applyFont="1" applyBorder="1" applyAlignment="1">
      <alignment horizontal="center" vertical="center" wrapText="1"/>
    </xf>
    <xf numFmtId="0" fontId="24" fillId="0" borderId="63" xfId="0" applyFont="1" applyBorder="1" applyAlignment="1" applyProtection="1">
      <alignment horizontal="center" vertical="center" wrapText="1"/>
      <protection locked="0"/>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110" xfId="0" applyBorder="1" applyAlignment="1">
      <alignment horizontal="center" vertical="center"/>
    </xf>
    <xf numFmtId="0" fontId="24" fillId="0" borderId="8" xfId="0" applyFont="1" applyBorder="1" applyAlignment="1" applyProtection="1">
      <alignment horizontal="justify" vertical="center" wrapText="1"/>
      <protection locked="0"/>
    </xf>
    <xf numFmtId="0" fontId="13" fillId="0" borderId="8" xfId="0" applyFont="1" applyBorder="1" applyAlignment="1">
      <alignment horizontal="center" vertical="center" wrapText="1"/>
    </xf>
    <xf numFmtId="0" fontId="23" fillId="0" borderId="8" xfId="0" applyFont="1" applyBorder="1" applyAlignment="1">
      <alignment horizontal="center" vertical="center"/>
    </xf>
    <xf numFmtId="3" fontId="13" fillId="0" borderId="37" xfId="0" applyNumberFormat="1" applyFont="1" applyBorder="1" applyAlignment="1">
      <alignment horizontal="center" vertical="center" wrapText="1"/>
    </xf>
    <xf numFmtId="0" fontId="13" fillId="0" borderId="37" xfId="0" applyFont="1" applyBorder="1" applyAlignment="1">
      <alignment horizontal="center" vertical="center" wrapText="1"/>
    </xf>
    <xf numFmtId="3" fontId="13" fillId="0" borderId="8" xfId="0" applyNumberFormat="1" applyFont="1" applyBorder="1" applyAlignment="1">
      <alignment horizontal="center" vertical="center" wrapText="1"/>
    </xf>
    <xf numFmtId="0" fontId="18" fillId="0" borderId="47" xfId="0" applyFont="1" applyBorder="1" applyAlignment="1">
      <alignment horizontal="center" vertical="center" wrapText="1"/>
    </xf>
    <xf numFmtId="0" fontId="0" fillId="0" borderId="132" xfId="0" applyBorder="1" applyAlignment="1">
      <alignment horizontal="justify" vertical="center" wrapText="1"/>
    </xf>
    <xf numFmtId="0" fontId="12" fillId="3" borderId="37" xfId="0" applyFont="1" applyFill="1" applyBorder="1" applyAlignment="1">
      <alignment horizontal="center" vertical="center" wrapText="1"/>
    </xf>
    <xf numFmtId="3" fontId="0" fillId="0" borderId="37" xfId="0" applyNumberFormat="1" applyBorder="1" applyAlignment="1">
      <alignment horizontal="center" vertical="center" wrapText="1"/>
    </xf>
    <xf numFmtId="2" fontId="0" fillId="0" borderId="8" xfId="3" applyNumberFormat="1" applyFont="1" applyBorder="1" applyAlignment="1">
      <alignment horizontal="left" vertical="center" wrapText="1"/>
    </xf>
    <xf numFmtId="0" fontId="11" fillId="0" borderId="111" xfId="0" applyFont="1" applyBorder="1"/>
    <xf numFmtId="0" fontId="11" fillId="3" borderId="34" xfId="0" applyFont="1" applyFill="1" applyBorder="1"/>
    <xf numFmtId="0" fontId="11" fillId="3" borderId="25" xfId="0" applyFont="1" applyFill="1" applyBorder="1"/>
    <xf numFmtId="0" fontId="75" fillId="19" borderId="123" xfId="0" applyFont="1" applyFill="1" applyBorder="1" applyAlignment="1" applyProtection="1">
      <alignment horizontal="left" vertical="center" wrapText="1" indent="1"/>
      <protection locked="0"/>
    </xf>
    <xf numFmtId="0" fontId="79" fillId="22" borderId="126" xfId="0" applyFont="1" applyFill="1" applyBorder="1" applyAlignment="1">
      <alignment horizontal="center" vertical="center" wrapText="1" readingOrder="1"/>
    </xf>
    <xf numFmtId="0" fontId="79" fillId="22" borderId="126" xfId="0" applyFont="1" applyFill="1" applyBorder="1" applyAlignment="1">
      <alignment horizontal="left" vertical="center" wrapText="1"/>
    </xf>
    <xf numFmtId="0" fontId="79" fillId="22" borderId="126" xfId="0" applyFont="1" applyFill="1" applyBorder="1" applyAlignment="1">
      <alignment horizontal="left" vertical="center" wrapText="1" readingOrder="1"/>
    </xf>
    <xf numFmtId="0" fontId="79" fillId="22" borderId="126" xfId="0" applyFont="1" applyFill="1" applyBorder="1" applyAlignment="1">
      <alignment horizontal="center" vertical="center" wrapText="1"/>
    </xf>
    <xf numFmtId="0" fontId="79" fillId="22" borderId="126" xfId="0" applyFont="1" applyFill="1" applyBorder="1" applyAlignment="1">
      <alignment vertical="center" wrapText="1"/>
    </xf>
    <xf numFmtId="0" fontId="79" fillId="0" borderId="126" xfId="0" applyFont="1" applyBorder="1" applyAlignment="1">
      <alignment horizontal="center" vertical="center" wrapText="1"/>
    </xf>
    <xf numFmtId="0" fontId="73" fillId="22" borderId="136" xfId="0" applyFont="1" applyFill="1" applyBorder="1" applyAlignment="1">
      <alignment horizontal="center" vertical="center"/>
    </xf>
    <xf numFmtId="0" fontId="79" fillId="22" borderId="127" xfId="0" applyFont="1" applyFill="1" applyBorder="1" applyAlignment="1">
      <alignment horizontal="left" vertical="center" wrapText="1"/>
    </xf>
    <xf numFmtId="0" fontId="73" fillId="0" borderId="138" xfId="0" applyFont="1" applyBorder="1"/>
    <xf numFmtId="0" fontId="84" fillId="0" borderId="139" xfId="0" applyFont="1" applyBorder="1" applyAlignment="1">
      <alignment horizontal="center" vertical="center" wrapText="1"/>
    </xf>
    <xf numFmtId="0" fontId="84" fillId="0" borderId="142" xfId="0" applyFont="1" applyBorder="1" applyAlignment="1">
      <alignment horizontal="center" vertical="center" wrapText="1"/>
    </xf>
    <xf numFmtId="0" fontId="84" fillId="0" borderId="143" xfId="0" applyFont="1" applyBorder="1" applyAlignment="1">
      <alignment horizontal="center" vertical="center" wrapText="1"/>
    </xf>
    <xf numFmtId="0" fontId="84" fillId="0" borderId="144" xfId="0" applyFont="1" applyBorder="1" applyAlignment="1">
      <alignment horizontal="center" vertical="center" wrapText="1"/>
    </xf>
    <xf numFmtId="0" fontId="84" fillId="0" borderId="147" xfId="0" applyFont="1" applyBorder="1" applyAlignment="1">
      <alignment horizontal="center" vertical="center" wrapText="1"/>
    </xf>
    <xf numFmtId="0" fontId="84" fillId="0" borderId="148" xfId="0" applyFont="1" applyBorder="1" applyAlignment="1">
      <alignment horizontal="center" vertical="center" wrapText="1"/>
    </xf>
    <xf numFmtId="0" fontId="73" fillId="0" borderId="143" xfId="0" applyFont="1" applyBorder="1"/>
    <xf numFmtId="0" fontId="85" fillId="0" borderId="0" xfId="0" applyFont="1" applyAlignment="1">
      <alignment wrapText="1"/>
    </xf>
    <xf numFmtId="0" fontId="87" fillId="0" borderId="0" xfId="0" applyFont="1"/>
    <xf numFmtId="0" fontId="89" fillId="5" borderId="123" xfId="0" applyFont="1" applyFill="1" applyBorder="1" applyAlignment="1">
      <alignment horizontal="center" vertical="center"/>
    </xf>
    <xf numFmtId="0" fontId="89" fillId="5" borderId="123" xfId="0" applyFont="1" applyFill="1" applyBorder="1" applyAlignment="1">
      <alignment vertical="center" wrapText="1"/>
    </xf>
    <xf numFmtId="0" fontId="89" fillId="3" borderId="123" xfId="0" applyFont="1" applyFill="1" applyBorder="1" applyAlignment="1">
      <alignment horizontal="left" vertical="top" wrapText="1"/>
    </xf>
    <xf numFmtId="0" fontId="89" fillId="0" borderId="123" xfId="0" applyFont="1" applyBorder="1" applyAlignment="1">
      <alignment vertical="top" wrapText="1"/>
    </xf>
    <xf numFmtId="0" fontId="89" fillId="0" borderId="123" xfId="0" applyFont="1" applyBorder="1" applyAlignment="1">
      <alignment vertical="center" wrapText="1"/>
    </xf>
    <xf numFmtId="0" fontId="89" fillId="3" borderId="123" xfId="0" applyFont="1" applyFill="1" applyBorder="1" applyAlignment="1">
      <alignment horizontal="left" vertical="center" wrapText="1"/>
    </xf>
    <xf numFmtId="0" fontId="89" fillId="0" borderId="123" xfId="0" applyFont="1" applyBorder="1" applyAlignment="1">
      <alignment horizontal="left" vertical="center" wrapText="1"/>
    </xf>
    <xf numFmtId="0" fontId="91" fillId="0" borderId="123" xfId="0" applyFont="1" applyBorder="1" applyAlignment="1">
      <alignment horizontal="left" vertical="center"/>
    </xf>
    <xf numFmtId="0" fontId="87" fillId="0" borderId="0" xfId="0" applyFont="1" applyAlignment="1">
      <alignment horizontal="left"/>
    </xf>
    <xf numFmtId="0" fontId="85" fillId="0" borderId="0" xfId="0" applyFont="1" applyAlignment="1">
      <alignment horizontal="center"/>
    </xf>
    <xf numFmtId="0" fontId="87" fillId="0" borderId="0" xfId="0" applyFont="1" applyAlignment="1">
      <alignment horizontal="center"/>
    </xf>
    <xf numFmtId="0" fontId="12" fillId="3" borderId="106"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10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76" fillId="5" borderId="123" xfId="0" applyFont="1" applyFill="1" applyBorder="1" applyAlignment="1" applyProtection="1">
      <alignment horizontal="center" vertical="center" wrapText="1"/>
      <protection locked="0"/>
    </xf>
    <xf numFmtId="0" fontId="89" fillId="20" borderId="123" xfId="0" applyFont="1" applyFill="1" applyBorder="1" applyAlignment="1">
      <alignment horizontal="center" vertical="center"/>
    </xf>
    <xf numFmtId="0" fontId="79" fillId="7" borderId="126" xfId="0" applyFont="1" applyFill="1" applyBorder="1" applyAlignment="1">
      <alignment horizontal="left" vertical="center" wrapText="1"/>
    </xf>
    <xf numFmtId="0" fontId="73" fillId="8" borderId="0" xfId="0" applyFont="1" applyFill="1"/>
    <xf numFmtId="0" fontId="79" fillId="22" borderId="127" xfId="0" applyFont="1" applyFill="1" applyBorder="1" applyAlignment="1">
      <alignment horizontal="center" vertical="center"/>
    </xf>
    <xf numFmtId="0" fontId="73" fillId="22" borderId="137" xfId="0" applyFont="1" applyFill="1" applyBorder="1" applyAlignment="1">
      <alignment horizontal="center" vertical="center"/>
    </xf>
    <xf numFmtId="0" fontId="91" fillId="0" borderId="123" xfId="0" applyFont="1" applyFill="1" applyBorder="1" applyAlignment="1">
      <alignment horizontal="left" vertical="center"/>
    </xf>
    <xf numFmtId="0" fontId="87" fillId="0" borderId="0" xfId="0" applyFont="1" applyAlignment="1">
      <alignment horizontal="left" wrapText="1"/>
    </xf>
    <xf numFmtId="0" fontId="90" fillId="23" borderId="123" xfId="0" applyFont="1" applyFill="1" applyBorder="1" applyAlignment="1">
      <alignment horizontal="center" vertical="center" wrapText="1"/>
    </xf>
    <xf numFmtId="0" fontId="94" fillId="23" borderId="123" xfId="0" applyFont="1" applyFill="1" applyBorder="1" applyAlignment="1">
      <alignment horizontal="center" vertical="center" wrapText="1"/>
    </xf>
    <xf numFmtId="0" fontId="90" fillId="23" borderId="123" xfId="0" applyFont="1" applyFill="1" applyBorder="1" applyAlignment="1">
      <alignment horizontal="center" vertical="center"/>
    </xf>
    <xf numFmtId="0" fontId="94" fillId="23" borderId="123" xfId="0" applyFont="1" applyFill="1" applyBorder="1" applyAlignment="1">
      <alignment horizontal="center" vertical="center"/>
    </xf>
    <xf numFmtId="164" fontId="92" fillId="15" borderId="0" xfId="0" applyNumberFormat="1" applyFont="1" applyFill="1" applyAlignment="1" applyProtection="1">
      <alignment horizontal="center" vertical="center" wrapText="1"/>
      <protection locked="0"/>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1" fillId="0" borderId="0" xfId="0" applyFont="1" applyAlignment="1">
      <alignment horizontal="center"/>
    </xf>
    <xf numFmtId="0" fontId="0" fillId="0" borderId="88"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74" fillId="0" borderId="135" xfId="0" applyFont="1" applyBorder="1" applyAlignment="1" applyProtection="1">
      <alignment horizontal="center" vertical="center" wrapText="1"/>
      <protection locked="0"/>
    </xf>
    <xf numFmtId="0" fontId="76" fillId="5" borderId="124" xfId="0" applyFont="1" applyFill="1" applyBorder="1" applyAlignment="1" applyProtection="1">
      <alignment horizontal="center" vertical="center" wrapText="1"/>
      <protection locked="0"/>
    </xf>
    <xf numFmtId="0" fontId="76" fillId="5" borderId="125" xfId="0" applyFont="1" applyFill="1" applyBorder="1" applyAlignment="1" applyProtection="1">
      <alignment horizontal="center" vertical="center" wrapText="1"/>
      <protection locked="0"/>
    </xf>
    <xf numFmtId="0" fontId="76" fillId="5" borderId="123" xfId="0" applyFont="1" applyFill="1" applyBorder="1" applyAlignment="1" applyProtection="1">
      <alignment horizontal="center" vertical="center"/>
      <protection locked="0"/>
    </xf>
    <xf numFmtId="0" fontId="75" fillId="5" borderId="123" xfId="0" applyFont="1" applyFill="1" applyBorder="1" applyAlignment="1" applyProtection="1">
      <alignment horizontal="center" vertical="center"/>
      <protection locked="0"/>
    </xf>
    <xf numFmtId="0" fontId="77" fillId="0" borderId="123" xfId="0" applyFont="1" applyBorder="1" applyAlignment="1" applyProtection="1">
      <alignment horizontal="center" vertical="center"/>
      <protection locked="0"/>
    </xf>
    <xf numFmtId="0" fontId="77" fillId="20" borderId="123" xfId="0" applyFont="1" applyFill="1" applyBorder="1" applyAlignment="1" applyProtection="1">
      <alignment horizontal="center" vertical="center" wrapText="1"/>
      <protection locked="0"/>
    </xf>
    <xf numFmtId="0" fontId="77" fillId="20" borderId="123" xfId="0" applyFont="1" applyFill="1" applyBorder="1" applyAlignment="1" applyProtection="1">
      <alignment horizontal="center" vertical="center"/>
      <protection locked="0"/>
    </xf>
    <xf numFmtId="0" fontId="76" fillId="5" borderId="123" xfId="0" applyFont="1" applyFill="1" applyBorder="1" applyAlignment="1" applyProtection="1">
      <alignment horizontal="center" vertical="center" wrapText="1"/>
      <protection locked="0"/>
    </xf>
    <xf numFmtId="0" fontId="77" fillId="0" borderId="126" xfId="0" applyFont="1" applyBorder="1" applyAlignment="1">
      <alignment horizontal="center" vertical="center" wrapText="1" readingOrder="1"/>
    </xf>
    <xf numFmtId="0" fontId="78" fillId="19" borderId="126" xfId="0" applyFont="1" applyFill="1" applyBorder="1" applyAlignment="1">
      <alignment horizontal="center" vertical="center" wrapText="1" readingOrder="1"/>
    </xf>
    <xf numFmtId="0" fontId="77" fillId="3" borderId="126" xfId="0" applyFont="1" applyFill="1" applyBorder="1" applyAlignment="1">
      <alignment horizontal="center" vertical="center" wrapText="1" readingOrder="1"/>
    </xf>
    <xf numFmtId="0" fontId="77" fillId="0" borderId="126" xfId="0" applyFont="1" applyBorder="1" applyAlignment="1">
      <alignment horizontal="left" vertical="center" wrapText="1" readingOrder="1"/>
    </xf>
    <xf numFmtId="0" fontId="77" fillId="0" borderId="126" xfId="0" applyFont="1" applyBorder="1" applyAlignment="1">
      <alignment horizontal="center" vertical="top" wrapText="1" readingOrder="1"/>
    </xf>
    <xf numFmtId="0" fontId="77" fillId="0" borderId="127" xfId="0" applyFont="1" applyBorder="1" applyAlignment="1">
      <alignment horizontal="center" vertical="center" wrapText="1" readingOrder="1"/>
    </xf>
    <xf numFmtId="0" fontId="77" fillId="0" borderId="129" xfId="0" applyFont="1" applyBorder="1" applyAlignment="1">
      <alignment horizontal="center" vertical="center" wrapText="1" readingOrder="1"/>
    </xf>
    <xf numFmtId="0" fontId="77" fillId="0" borderId="128" xfId="0" applyFont="1" applyBorder="1" applyAlignment="1">
      <alignment horizontal="center" vertical="center" wrapText="1" readingOrder="1"/>
    </xf>
    <xf numFmtId="0" fontId="84" fillId="0" borderId="145" xfId="0" applyFont="1" applyBorder="1" applyAlignment="1">
      <alignment horizontal="center" vertical="center" wrapText="1"/>
    </xf>
    <xf numFmtId="0" fontId="84" fillId="0" borderId="146" xfId="0" applyFont="1" applyBorder="1" applyAlignment="1">
      <alignment horizontal="center" vertical="center"/>
    </xf>
    <xf numFmtId="0" fontId="77" fillId="0" borderId="127" xfId="0" applyFont="1" applyBorder="1" applyAlignment="1">
      <alignment horizontal="center" vertical="top" wrapText="1" readingOrder="1"/>
    </xf>
    <xf numFmtId="0" fontId="77" fillId="0" borderId="129" xfId="0" applyFont="1" applyBorder="1" applyAlignment="1">
      <alignment horizontal="center" vertical="top" wrapText="1" readingOrder="1"/>
    </xf>
    <xf numFmtId="0" fontId="77" fillId="0" borderId="128" xfId="0" applyFont="1" applyBorder="1" applyAlignment="1">
      <alignment horizontal="center" vertical="top" wrapText="1" readingOrder="1"/>
    </xf>
    <xf numFmtId="0" fontId="77" fillId="0" borderId="136" xfId="0" applyFont="1" applyBorder="1" applyAlignment="1">
      <alignment horizontal="center" vertical="center" wrapText="1" readingOrder="1"/>
    </xf>
    <xf numFmtId="0" fontId="84" fillId="0" borderId="140" xfId="0" applyFont="1" applyBorder="1" applyAlignment="1">
      <alignment horizontal="center" vertical="center" wrapText="1"/>
    </xf>
    <xf numFmtId="0" fontId="84" fillId="0" borderId="141" xfId="0" applyFont="1" applyBorder="1" applyAlignment="1">
      <alignment horizontal="center" vertical="center"/>
    </xf>
    <xf numFmtId="0" fontId="86" fillId="0" borderId="0" xfId="0" applyFont="1" applyAlignment="1">
      <alignment horizontal="center" vertical="center" wrapText="1"/>
    </xf>
    <xf numFmtId="0" fontId="88" fillId="19" borderId="123" xfId="0" applyFont="1" applyFill="1" applyBorder="1" applyAlignment="1">
      <alignment horizontal="center"/>
    </xf>
    <xf numFmtId="0" fontId="89" fillId="20" borderId="123" xfId="0" applyFont="1" applyFill="1" applyBorder="1" applyAlignment="1">
      <alignment horizontal="center" vertical="center" wrapText="1"/>
    </xf>
    <xf numFmtId="0" fontId="89" fillId="20" borderId="123" xfId="0" applyFont="1" applyFill="1" applyBorder="1" applyAlignment="1">
      <alignment horizontal="center" vertical="center"/>
    </xf>
    <xf numFmtId="0" fontId="53" fillId="3" borderId="18" xfId="1" applyFont="1" applyFill="1" applyBorder="1" applyAlignment="1">
      <alignment horizontal="justify" vertical="center" wrapText="1"/>
    </xf>
    <xf numFmtId="0" fontId="53" fillId="3" borderId="117" xfId="1" applyFont="1" applyFill="1" applyBorder="1" applyAlignment="1">
      <alignment horizontal="justify" vertical="center" wrapText="1"/>
    </xf>
    <xf numFmtId="0" fontId="59" fillId="3" borderId="80" xfId="0" applyFont="1" applyFill="1" applyBorder="1" applyAlignment="1">
      <alignment vertical="center" wrapText="1"/>
    </xf>
    <xf numFmtId="0" fontId="59" fillId="3" borderId="19" xfId="0" applyFont="1" applyFill="1" applyBorder="1" applyAlignment="1">
      <alignment vertical="center" wrapText="1"/>
    </xf>
    <xf numFmtId="0" fontId="69" fillId="3" borderId="8" xfId="1" applyFont="1" applyFill="1" applyBorder="1" applyAlignment="1">
      <alignment horizontal="justify" vertical="center" wrapText="1"/>
    </xf>
    <xf numFmtId="0" fontId="69" fillId="3" borderId="86" xfId="1" applyFont="1" applyFill="1" applyBorder="1" applyAlignment="1">
      <alignment horizontal="justify" vertical="center" wrapText="1"/>
    </xf>
    <xf numFmtId="0" fontId="59" fillId="3" borderId="8" xfId="0" applyFont="1" applyFill="1" applyBorder="1" applyAlignment="1">
      <alignment horizontal="left" vertical="center" wrapText="1"/>
    </xf>
    <xf numFmtId="0" fontId="53" fillId="3" borderId="8" xfId="1" applyFont="1" applyFill="1" applyBorder="1" applyAlignment="1">
      <alignment horizontal="justify" vertical="center" wrapText="1"/>
    </xf>
    <xf numFmtId="0" fontId="53" fillId="3" borderId="86" xfId="1" applyFont="1" applyFill="1" applyBorder="1" applyAlignment="1">
      <alignment horizontal="justify" vertical="center" wrapText="1"/>
    </xf>
    <xf numFmtId="0" fontId="59" fillId="7" borderId="8" xfId="0" applyFont="1" applyFill="1" applyBorder="1" applyAlignment="1">
      <alignment horizontal="left" vertical="center" wrapText="1"/>
    </xf>
    <xf numFmtId="0" fontId="53" fillId="3" borderId="79" xfId="1" applyFont="1" applyFill="1" applyBorder="1" applyAlignment="1">
      <alignment horizontal="justify" vertical="center" wrapText="1"/>
    </xf>
    <xf numFmtId="0" fontId="59" fillId="7" borderId="31" xfId="0" applyFont="1" applyFill="1" applyBorder="1" applyAlignment="1">
      <alignment horizontal="left" vertical="center" wrapText="1"/>
    </xf>
    <xf numFmtId="0" fontId="59" fillId="7" borderId="33" xfId="0" applyFont="1" applyFill="1" applyBorder="1" applyAlignment="1">
      <alignment horizontal="left" vertical="center" wrapText="1"/>
    </xf>
    <xf numFmtId="0" fontId="60" fillId="4" borderId="97" xfId="2" applyFont="1" applyFill="1" applyBorder="1" applyAlignment="1">
      <alignment horizontal="center" vertical="center" wrapText="1"/>
    </xf>
    <xf numFmtId="0" fontId="60" fillId="4" borderId="97" xfId="1" applyFont="1" applyFill="1" applyBorder="1" applyAlignment="1">
      <alignment horizontal="center" vertical="center"/>
    </xf>
    <xf numFmtId="0" fontId="60" fillId="4" borderId="119" xfId="1" applyFont="1" applyFill="1" applyBorder="1" applyAlignment="1">
      <alignment horizontal="center" vertical="center"/>
    </xf>
    <xf numFmtId="0" fontId="53" fillId="3" borderId="13"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4" xfId="1" applyFont="1" applyFill="1" applyBorder="1" applyAlignment="1">
      <alignment horizontal="left" vertical="top" wrapText="1"/>
    </xf>
    <xf numFmtId="0" fontId="59" fillId="3" borderId="95" xfId="0" applyFont="1" applyFill="1" applyBorder="1" applyAlignment="1">
      <alignment vertical="center" wrapText="1"/>
    </xf>
    <xf numFmtId="0" fontId="59" fillId="3" borderId="96" xfId="0" applyFont="1" applyFill="1" applyBorder="1" applyAlignment="1">
      <alignment vertical="center" wrapText="1"/>
    </xf>
    <xf numFmtId="0" fontId="60" fillId="4" borderId="90" xfId="2" applyFont="1" applyFill="1" applyBorder="1" applyAlignment="1">
      <alignment horizontal="center" vertical="center" wrapText="1"/>
    </xf>
    <xf numFmtId="0" fontId="60" fillId="4" borderId="115" xfId="2" applyFont="1" applyFill="1" applyBorder="1" applyAlignment="1">
      <alignment horizontal="center" vertical="center" wrapText="1"/>
    </xf>
    <xf numFmtId="0" fontId="60" fillId="4" borderId="116" xfId="1" applyFont="1" applyFill="1" applyBorder="1" applyAlignment="1">
      <alignment horizontal="center" vertical="center"/>
    </xf>
    <xf numFmtId="0" fontId="60" fillId="4" borderId="112" xfId="1" applyFont="1" applyFill="1" applyBorder="1" applyAlignment="1">
      <alignment horizontal="center" vertical="center"/>
    </xf>
    <xf numFmtId="0" fontId="56" fillId="4" borderId="9" xfId="1" applyFont="1" applyFill="1" applyBorder="1" applyAlignment="1">
      <alignment horizontal="center" vertical="center" wrapText="1"/>
    </xf>
    <xf numFmtId="0" fontId="56" fillId="4" borderId="10" xfId="1" applyFont="1" applyFill="1" applyBorder="1" applyAlignment="1">
      <alignment horizontal="center" vertical="center" wrapText="1"/>
    </xf>
    <xf numFmtId="0" fontId="56" fillId="4" borderId="112" xfId="1" applyFont="1" applyFill="1" applyBorder="1" applyAlignment="1">
      <alignment horizontal="center" vertical="center" wrapText="1"/>
    </xf>
    <xf numFmtId="0" fontId="57" fillId="3" borderId="11" xfId="1" quotePrefix="1" applyFont="1" applyFill="1" applyBorder="1" applyAlignment="1">
      <alignment horizontal="left" vertical="top" wrapText="1"/>
    </xf>
    <xf numFmtId="0" fontId="57" fillId="3" borderId="12" xfId="1" quotePrefix="1" applyFont="1" applyFill="1" applyBorder="1" applyAlignment="1">
      <alignment horizontal="left" vertical="top" wrapText="1"/>
    </xf>
    <xf numFmtId="0" fontId="58" fillId="3" borderId="12" xfId="1" quotePrefix="1" applyFont="1" applyFill="1" applyBorder="1" applyAlignment="1">
      <alignment horizontal="left" vertical="top" wrapText="1"/>
    </xf>
    <xf numFmtId="0" fontId="58" fillId="3" borderId="113" xfId="1" quotePrefix="1" applyFont="1" applyFill="1" applyBorder="1" applyAlignment="1">
      <alignment horizontal="left" vertical="top" wrapText="1"/>
    </xf>
    <xf numFmtId="0" fontId="52" fillId="3" borderId="15" xfId="1" quotePrefix="1" applyFont="1" applyFill="1" applyBorder="1" applyAlignment="1">
      <alignment horizontal="justify" vertical="center" wrapText="1"/>
    </xf>
    <xf numFmtId="0" fontId="52" fillId="3" borderId="16" xfId="1" quotePrefix="1" applyFont="1" applyFill="1" applyBorder="1" applyAlignment="1">
      <alignment horizontal="justify" vertical="center" wrapText="1"/>
    </xf>
    <xf numFmtId="0" fontId="52" fillId="3" borderId="114" xfId="1" quotePrefix="1" applyFont="1" applyFill="1" applyBorder="1" applyAlignment="1">
      <alignment horizontal="justify" vertical="center" wrapText="1"/>
    </xf>
    <xf numFmtId="0" fontId="53" fillId="0" borderId="13"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4" xfId="1" quotePrefix="1" applyFont="1" applyBorder="1" applyAlignment="1">
      <alignment horizontal="left" vertical="top" wrapText="1"/>
    </xf>
    <xf numFmtId="0" fontId="59" fillId="3" borderId="19" xfId="0" applyFont="1" applyFill="1" applyBorder="1" applyAlignment="1">
      <alignment horizontal="left" vertical="center" wrapText="1"/>
    </xf>
    <xf numFmtId="0" fontId="59" fillId="3" borderId="17" xfId="0" applyFont="1" applyFill="1" applyBorder="1" applyAlignment="1">
      <alignment horizontal="left" vertical="center" wrapText="1"/>
    </xf>
    <xf numFmtId="0" fontId="59" fillId="3" borderId="17" xfId="0" applyFont="1" applyFill="1" applyBorder="1" applyAlignment="1">
      <alignment vertical="center" wrapText="1"/>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22" xfId="1" applyFill="1" applyBorder="1" applyAlignment="1">
      <alignment horizontal="left" vertical="top" wrapText="1"/>
    </xf>
    <xf numFmtId="0" fontId="8" fillId="3" borderId="13" xfId="1" applyFill="1" applyBorder="1" applyAlignment="1">
      <alignment horizontal="left" vertical="top" wrapText="1"/>
    </xf>
    <xf numFmtId="0" fontId="8" fillId="3" borderId="0" xfId="1" applyFill="1" applyAlignment="1">
      <alignment horizontal="left" vertical="top" wrapText="1"/>
    </xf>
    <xf numFmtId="0" fontId="8" fillId="3" borderId="14" xfId="1" applyFill="1" applyBorder="1" applyAlignment="1">
      <alignment horizontal="left" vertical="top" wrapText="1"/>
    </xf>
    <xf numFmtId="0" fontId="59" fillId="3" borderId="31" xfId="0" applyFont="1" applyFill="1" applyBorder="1" applyAlignment="1">
      <alignment horizontal="left" vertical="center" wrapText="1"/>
    </xf>
    <xf numFmtId="0" fontId="59" fillId="3" borderId="33" xfId="0" applyFont="1" applyFill="1" applyBorder="1" applyAlignment="1">
      <alignment horizontal="left" vertical="center" wrapText="1"/>
    </xf>
    <xf numFmtId="0" fontId="53" fillId="3" borderId="31" xfId="1" applyFont="1" applyFill="1" applyBorder="1" applyAlignment="1">
      <alignment horizontal="justify" vertical="center" wrapText="1"/>
    </xf>
    <xf numFmtId="0" fontId="53" fillId="3" borderId="120" xfId="1" applyFont="1" applyFill="1" applyBorder="1" applyAlignment="1">
      <alignment horizontal="justify" vertical="center" wrapText="1"/>
    </xf>
    <xf numFmtId="0" fontId="69" fillId="3" borderId="0" xfId="1" applyFont="1" applyFill="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9" fillId="3" borderId="0" xfId="1" applyFont="1" applyFill="1" applyAlignment="1">
      <alignment horizontal="center" vertical="center" wrapText="1"/>
    </xf>
    <xf numFmtId="0" fontId="69" fillId="3" borderId="0" xfId="1" applyFont="1" applyFill="1" applyAlignment="1">
      <alignment horizontal="justify" vertical="center" wrapText="1"/>
    </xf>
    <xf numFmtId="9" fontId="18" fillId="0" borderId="46" xfId="4" applyFont="1" applyBorder="1" applyAlignment="1">
      <alignment horizontal="center" vertical="center" wrapText="1"/>
    </xf>
    <xf numFmtId="9" fontId="18" fillId="0" borderId="30" xfId="4" applyFont="1" applyBorder="1" applyAlignment="1">
      <alignment horizontal="center" vertical="center" wrapText="1"/>
    </xf>
    <xf numFmtId="9" fontId="18" fillId="0" borderId="49" xfId="4" applyFont="1" applyBorder="1" applyAlignment="1">
      <alignment horizontal="center" vertical="center" wrapText="1"/>
    </xf>
    <xf numFmtId="0" fontId="23" fillId="0" borderId="4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49"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05" xfId="0" applyFont="1" applyBorder="1" applyAlignment="1">
      <alignment horizontal="center" vertical="center" wrapText="1"/>
    </xf>
    <xf numFmtId="0" fontId="18" fillId="0" borderId="106"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8" xfId="0" applyFont="1" applyBorder="1" applyAlignment="1">
      <alignment horizontal="center" vertical="center" wrapText="1"/>
    </xf>
    <xf numFmtId="0" fontId="52" fillId="0" borderId="46" xfId="0" applyFont="1" applyBorder="1" applyAlignment="1">
      <alignment horizontal="center" vertical="center" wrapText="1"/>
    </xf>
    <xf numFmtId="0" fontId="52" fillId="0" borderId="30" xfId="0" applyFont="1" applyBorder="1" applyAlignment="1">
      <alignment horizontal="center" vertical="center" wrapText="1"/>
    </xf>
    <xf numFmtId="0" fontId="52" fillId="0" borderId="49" xfId="0" applyFont="1" applyBorder="1" applyAlignment="1">
      <alignment horizontal="center" vertical="center" wrapText="1"/>
    </xf>
    <xf numFmtId="0" fontId="56" fillId="4" borderId="8" xfId="0" applyFont="1" applyFill="1" applyBorder="1" applyAlignment="1">
      <alignment horizontal="left" vertical="center"/>
    </xf>
    <xf numFmtId="0" fontId="56" fillId="4" borderId="34" xfId="0" applyFont="1" applyFill="1" applyBorder="1" applyAlignment="1">
      <alignment horizontal="left" vertical="center"/>
    </xf>
    <xf numFmtId="0" fontId="23" fillId="0" borderId="3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6" xfId="0" applyFont="1" applyBorder="1" applyAlignment="1">
      <alignment horizontal="center" vertical="center" wrapText="1"/>
    </xf>
    <xf numFmtId="0" fontId="71" fillId="0" borderId="37"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26" xfId="0" applyFont="1" applyBorder="1" applyAlignment="1">
      <alignment horizontal="center" vertical="center" wrapText="1"/>
    </xf>
    <xf numFmtId="9" fontId="18" fillId="0" borderId="37" xfId="4" applyFont="1" applyBorder="1" applyAlignment="1">
      <alignment horizontal="center" vertical="center" wrapText="1"/>
    </xf>
    <xf numFmtId="9" fontId="18" fillId="0" borderId="8" xfId="4" applyFont="1" applyBorder="1" applyAlignment="1">
      <alignment horizontal="center" vertical="center" wrapText="1"/>
    </xf>
    <xf numFmtId="9" fontId="18" fillId="0" borderId="26" xfId="4" applyFont="1" applyBorder="1" applyAlignment="1">
      <alignment horizontal="center" vertical="center" wrapText="1"/>
    </xf>
    <xf numFmtId="0" fontId="18" fillId="0" borderId="3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6" xfId="0" applyFont="1" applyBorder="1" applyAlignment="1">
      <alignment horizontal="center" vertical="center" wrapText="1"/>
    </xf>
    <xf numFmtId="0" fontId="64" fillId="4" borderId="102" xfId="0" applyFont="1" applyFill="1" applyBorder="1" applyAlignment="1">
      <alignment horizontal="center" vertical="center" wrapText="1"/>
    </xf>
    <xf numFmtId="0" fontId="64" fillId="4" borderId="72" xfId="0" applyFont="1" applyFill="1" applyBorder="1" applyAlignment="1">
      <alignment horizontal="center" vertical="center" wrapText="1"/>
    </xf>
    <xf numFmtId="0" fontId="64" fillId="4" borderId="99" xfId="0" applyFont="1" applyFill="1" applyBorder="1" applyAlignment="1">
      <alignment horizontal="center" vertical="center"/>
    </xf>
    <xf numFmtId="0" fontId="64" fillId="4" borderId="100" xfId="0" applyFont="1" applyFill="1" applyBorder="1" applyAlignment="1">
      <alignment horizontal="center" vertical="center"/>
    </xf>
    <xf numFmtId="0" fontId="64" fillId="4" borderId="101" xfId="0" applyFont="1" applyFill="1" applyBorder="1" applyAlignment="1">
      <alignment horizontal="center" vertical="center"/>
    </xf>
    <xf numFmtId="0" fontId="64" fillId="4" borderId="58" xfId="0" applyFont="1" applyFill="1" applyBorder="1" applyAlignment="1">
      <alignment horizontal="center" vertical="center"/>
    </xf>
    <xf numFmtId="0" fontId="64" fillId="4" borderId="0" xfId="0" applyFont="1" applyFill="1" applyAlignment="1">
      <alignment horizontal="center" vertical="center"/>
    </xf>
    <xf numFmtId="0" fontId="62" fillId="3" borderId="35" xfId="0" applyFont="1" applyFill="1" applyBorder="1" applyAlignment="1">
      <alignment horizontal="center" vertical="center"/>
    </xf>
    <xf numFmtId="0" fontId="62" fillId="3" borderId="12" xfId="0" applyFont="1" applyFill="1" applyBorder="1" applyAlignment="1">
      <alignment horizontal="center" vertical="center"/>
    </xf>
    <xf numFmtId="0" fontId="62" fillId="3" borderId="36" xfId="0" applyFont="1" applyFill="1" applyBorder="1" applyAlignment="1">
      <alignment horizontal="center" vertical="center"/>
    </xf>
    <xf numFmtId="0" fontId="62" fillId="3" borderId="0" xfId="0" applyFont="1" applyFill="1" applyAlignment="1">
      <alignment horizontal="center" vertical="center"/>
    </xf>
    <xf numFmtId="0" fontId="64" fillId="4" borderId="41" xfId="0" applyFont="1" applyFill="1" applyBorder="1" applyAlignment="1">
      <alignment horizontal="center" vertical="center" textRotation="1"/>
    </xf>
    <xf numFmtId="0" fontId="64" fillId="4" borderId="72" xfId="0" applyFont="1" applyFill="1" applyBorder="1" applyAlignment="1">
      <alignment horizontal="center" vertical="center" textRotation="1"/>
    </xf>
    <xf numFmtId="0" fontId="64" fillId="4" borderId="58" xfId="0" applyFont="1" applyFill="1" applyBorder="1" applyAlignment="1">
      <alignment horizontal="center" vertical="center" wrapText="1"/>
    </xf>
    <xf numFmtId="0" fontId="2" fillId="3" borderId="8"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wrapText="1"/>
      <protection locked="0"/>
    </xf>
    <xf numFmtId="0" fontId="64" fillId="16" borderId="41" xfId="0" applyFont="1" applyFill="1" applyBorder="1" applyAlignment="1" applyProtection="1">
      <alignment horizontal="center" vertical="center" wrapText="1"/>
      <protection locked="0"/>
    </xf>
    <xf numFmtId="0" fontId="64" fillId="16" borderId="72" xfId="0" applyFont="1" applyFill="1" applyBorder="1" applyAlignment="1" applyProtection="1">
      <alignment horizontal="center" vertical="center" wrapText="1"/>
      <protection locked="0"/>
    </xf>
    <xf numFmtId="0" fontId="64" fillId="16" borderId="54" xfId="0" applyFont="1" applyFill="1" applyBorder="1" applyAlignment="1" applyProtection="1">
      <alignment horizontal="center" vertical="center"/>
      <protection locked="0"/>
    </xf>
    <xf numFmtId="0" fontId="64" fillId="16" borderId="55" xfId="0" applyFont="1" applyFill="1" applyBorder="1" applyAlignment="1" applyProtection="1">
      <alignment horizontal="center" vertical="center"/>
      <protection locked="0"/>
    </xf>
    <xf numFmtId="0" fontId="64" fillId="4" borderId="41" xfId="0" applyFont="1" applyFill="1" applyBorder="1" applyAlignment="1">
      <alignment horizontal="center" vertical="center" wrapText="1"/>
    </xf>
    <xf numFmtId="0" fontId="64" fillId="4" borderId="41" xfId="0" applyFont="1" applyFill="1" applyBorder="1" applyAlignment="1">
      <alignment vertical="center" wrapText="1"/>
    </xf>
    <xf numFmtId="0" fontId="64" fillId="4" borderId="72" xfId="0" applyFont="1" applyFill="1" applyBorder="1" applyAlignment="1">
      <alignment vertical="center" wrapText="1"/>
    </xf>
    <xf numFmtId="0" fontId="64" fillId="4" borderId="103" xfId="0" applyFont="1" applyFill="1" applyBorder="1" applyAlignment="1">
      <alignment horizontal="center" vertical="center"/>
    </xf>
    <xf numFmtId="0" fontId="64" fillId="4" borderId="55" xfId="0" applyFont="1" applyFill="1" applyBorder="1" applyAlignment="1">
      <alignment horizontal="center" vertical="center"/>
    </xf>
    <xf numFmtId="0" fontId="64" fillId="4" borderId="56" xfId="0" applyFont="1" applyFill="1" applyBorder="1" applyAlignment="1">
      <alignment horizontal="center" vertical="center"/>
    </xf>
    <xf numFmtId="0" fontId="52" fillId="3" borderId="8" xfId="0" applyFont="1" applyFill="1" applyBorder="1" applyAlignment="1">
      <alignment horizontal="center" vertical="center" wrapText="1"/>
    </xf>
    <xf numFmtId="0" fontId="52" fillId="3" borderId="26" xfId="0" applyFont="1" applyFill="1" applyBorder="1" applyAlignment="1">
      <alignment horizontal="center" vertical="center" wrapText="1"/>
    </xf>
    <xf numFmtId="0" fontId="18" fillId="0" borderId="85"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87" xfId="0" applyFont="1" applyBorder="1" applyAlignment="1">
      <alignment horizontal="center" vertical="center" wrapText="1"/>
    </xf>
    <xf numFmtId="1" fontId="18" fillId="0" borderId="8" xfId="4" applyNumberFormat="1" applyFont="1" applyBorder="1" applyAlignment="1">
      <alignment horizontal="center" vertical="center" wrapText="1"/>
    </xf>
    <xf numFmtId="1" fontId="18" fillId="0" borderId="26" xfId="4" applyNumberFormat="1" applyFont="1" applyBorder="1" applyAlignment="1">
      <alignment horizontal="center" vertical="center" wrapText="1"/>
    </xf>
    <xf numFmtId="0" fontId="70" fillId="10" borderId="0" xfId="0" applyFont="1" applyFill="1" applyAlignment="1">
      <alignment horizontal="center" vertical="center" wrapText="1"/>
    </xf>
    <xf numFmtId="0" fontId="18" fillId="0" borderId="0" xfId="0" applyFont="1" applyAlignment="1">
      <alignment horizontal="center" vertical="center" wrapText="1"/>
    </xf>
    <xf numFmtId="0" fontId="23" fillId="0" borderId="25" xfId="0" applyFont="1" applyBorder="1" applyAlignment="1">
      <alignment horizontal="center" vertical="center" wrapText="1"/>
    </xf>
    <xf numFmtId="0" fontId="18" fillId="11" borderId="106" xfId="0" applyFont="1" applyFill="1" applyBorder="1" applyAlignment="1">
      <alignment horizontal="center" vertical="center" wrapText="1"/>
    </xf>
    <xf numFmtId="0" fontId="18" fillId="11" borderId="107" xfId="0" applyFont="1" applyFill="1" applyBorder="1" applyAlignment="1">
      <alignment horizontal="center" vertical="center" wrapText="1"/>
    </xf>
    <xf numFmtId="0" fontId="18" fillId="11" borderId="108" xfId="0" applyFont="1" applyFill="1" applyBorder="1" applyAlignment="1">
      <alignment horizontal="center" vertical="center" wrapText="1"/>
    </xf>
    <xf numFmtId="0" fontId="12" fillId="0" borderId="111" xfId="0" applyFont="1" applyBorder="1" applyAlignment="1">
      <alignment horizontal="center" vertical="center" wrapText="1"/>
    </xf>
    <xf numFmtId="0" fontId="0" fillId="0" borderId="111" xfId="0" applyBorder="1" applyAlignment="1">
      <alignment horizontal="center" vertical="center" wrapText="1"/>
    </xf>
    <xf numFmtId="0" fontId="0" fillId="0" borderId="133" xfId="0" applyBorder="1" applyAlignment="1">
      <alignment horizontal="center" vertical="center" wrapText="1"/>
    </xf>
    <xf numFmtId="0" fontId="0" fillId="0" borderId="134" xfId="0" applyBorder="1" applyAlignment="1">
      <alignment horizontal="center" vertical="center" wrapText="1"/>
    </xf>
    <xf numFmtId="0" fontId="0" fillId="0" borderId="30" xfId="0" applyBorder="1" applyAlignment="1">
      <alignment horizontal="center" vertical="center" wrapText="1"/>
    </xf>
    <xf numFmtId="0" fontId="0" fillId="0" borderId="49" xfId="0" applyBorder="1" applyAlignment="1">
      <alignment horizontal="center" vertical="center" wrapText="1"/>
    </xf>
    <xf numFmtId="9" fontId="83" fillId="0" borderId="25" xfId="4" applyFont="1" applyBorder="1" applyAlignment="1">
      <alignment horizontal="center" vertical="center" wrapText="1"/>
    </xf>
    <xf numFmtId="9" fontId="83" fillId="0" borderId="8" xfId="4" applyFont="1" applyBorder="1" applyAlignment="1">
      <alignment horizontal="center" vertical="center" wrapText="1"/>
    </xf>
    <xf numFmtId="9" fontId="83" fillId="0" borderId="26" xfId="4" applyFont="1" applyBorder="1" applyAlignment="1">
      <alignment horizontal="center" vertical="center" wrapText="1"/>
    </xf>
    <xf numFmtId="0" fontId="27" fillId="0" borderId="46"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9" xfId="0" applyFont="1" applyBorder="1" applyAlignment="1">
      <alignment horizontal="center" vertical="center" wrapText="1"/>
    </xf>
    <xf numFmtId="0" fontId="0" fillId="0" borderId="46"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0" fontId="0" fillId="11" borderId="108" xfId="0" applyFill="1"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98"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28" fillId="4" borderId="64" xfId="0" applyFont="1" applyFill="1" applyBorder="1" applyAlignment="1">
      <alignment horizontal="center" vertical="center"/>
    </xf>
    <xf numFmtId="0" fontId="28" fillId="4" borderId="65" xfId="0" applyFont="1" applyFill="1" applyBorder="1" applyAlignment="1">
      <alignment horizontal="center" vertical="center"/>
    </xf>
    <xf numFmtId="0" fontId="28" fillId="4" borderId="66" xfId="0" applyFont="1" applyFill="1" applyBorder="1" applyAlignment="1">
      <alignment horizontal="center" vertical="center"/>
    </xf>
    <xf numFmtId="0" fontId="28" fillId="4" borderId="0" xfId="0" applyFont="1" applyFill="1" applyAlignment="1">
      <alignment horizontal="center" vertical="center"/>
    </xf>
    <xf numFmtId="0" fontId="28" fillId="4" borderId="67" xfId="0" applyFont="1" applyFill="1" applyBorder="1" applyAlignment="1">
      <alignment horizontal="center" vertical="center"/>
    </xf>
    <xf numFmtId="0" fontId="28" fillId="4" borderId="6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0" xfId="0" applyFont="1" applyFill="1" applyAlignment="1">
      <alignment horizontal="center" vertical="center"/>
    </xf>
    <xf numFmtId="0" fontId="6" fillId="3" borderId="71"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0" xfId="0" applyFont="1" applyFill="1" applyBorder="1" applyAlignment="1">
      <alignment horizontal="center" vertical="center" textRotation="1"/>
    </xf>
    <xf numFmtId="0" fontId="4" fillId="4" borderId="41" xfId="0" applyFont="1" applyFill="1" applyBorder="1" applyAlignment="1">
      <alignment horizontal="center" vertical="center" textRotation="1"/>
    </xf>
    <xf numFmtId="0" fontId="4" fillId="4" borderId="41" xfId="0" applyFont="1" applyFill="1" applyBorder="1" applyAlignment="1">
      <alignment horizontal="center" vertical="center"/>
    </xf>
    <xf numFmtId="3" fontId="4" fillId="4" borderId="40" xfId="0" applyNumberFormat="1" applyFont="1" applyFill="1" applyBorder="1" applyAlignment="1">
      <alignment horizontal="center" vertical="center"/>
    </xf>
    <xf numFmtId="3" fontId="4" fillId="4" borderId="41" xfId="0" applyNumberFormat="1" applyFont="1" applyFill="1" applyBorder="1" applyAlignment="1">
      <alignment horizontal="center" vertical="center"/>
    </xf>
    <xf numFmtId="0" fontId="4" fillId="4" borderId="40" xfId="0" applyFont="1" applyFill="1" applyBorder="1" applyAlignment="1">
      <alignment horizontal="center" vertical="center" textRotation="90" wrapText="1"/>
    </xf>
    <xf numFmtId="0" fontId="4" fillId="4" borderId="41" xfId="0" applyFont="1" applyFill="1" applyBorder="1" applyAlignment="1">
      <alignment horizontal="center" vertical="center" textRotation="90"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5" fillId="4" borderId="62" xfId="0" applyFont="1" applyFill="1" applyBorder="1" applyAlignment="1">
      <alignment horizontal="left" vertical="center"/>
    </xf>
    <xf numFmtId="0" fontId="5" fillId="4" borderId="63" xfId="0" applyFont="1" applyFill="1" applyBorder="1" applyAlignment="1">
      <alignment horizontal="left" vertical="center"/>
    </xf>
    <xf numFmtId="0" fontId="5" fillId="4" borderId="69" xfId="0" applyFont="1" applyFill="1" applyBorder="1" applyAlignment="1">
      <alignment horizontal="left" vertical="center"/>
    </xf>
    <xf numFmtId="0" fontId="2" fillId="3" borderId="69"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protection locked="0"/>
    </xf>
    <xf numFmtId="0" fontId="27" fillId="0" borderId="3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6" xfId="0" applyFont="1" applyBorder="1" applyAlignment="1">
      <alignment horizontal="center" vertical="center" wrapText="1"/>
    </xf>
    <xf numFmtId="0" fontId="4" fillId="4" borderId="44" xfId="0" applyFont="1" applyFill="1" applyBorder="1" applyAlignment="1">
      <alignment horizontal="center" vertical="center"/>
    </xf>
    <xf numFmtId="0" fontId="4" fillId="4" borderId="7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0" borderId="25" xfId="0" applyBorder="1" applyAlignment="1">
      <alignment horizontal="center" vertical="center" wrapText="1"/>
    </xf>
    <xf numFmtId="2" fontId="0" fillId="0" borderId="30" xfId="0" applyNumberFormat="1" applyBorder="1" applyAlignment="1">
      <alignment horizontal="center" vertical="center" wrapText="1"/>
    </xf>
    <xf numFmtId="2" fontId="0" fillId="0" borderId="25" xfId="0" applyNumberFormat="1" applyBorder="1" applyAlignment="1">
      <alignment horizontal="center" vertical="center" wrapTex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9" fontId="0" fillId="0" borderId="30" xfId="0" applyNumberFormat="1" applyBorder="1" applyAlignment="1">
      <alignment horizontal="center" vertical="center" wrapText="1"/>
    </xf>
    <xf numFmtId="9" fontId="0" fillId="0" borderId="25" xfId="0" applyNumberFormat="1" applyBorder="1" applyAlignment="1">
      <alignment horizontal="center" vertical="center" wrapText="1"/>
    </xf>
    <xf numFmtId="0" fontId="0" fillId="0" borderId="8" xfId="0" applyBorder="1" applyAlignment="1">
      <alignment horizontal="center" vertical="center"/>
    </xf>
    <xf numFmtId="0" fontId="27" fillId="0" borderId="25" xfId="0" applyFont="1" applyBorder="1" applyAlignment="1">
      <alignment horizontal="center" vertical="center" wrapText="1"/>
    </xf>
    <xf numFmtId="0" fontId="6" fillId="3" borderId="8" xfId="0" applyFont="1" applyFill="1" applyBorder="1" applyAlignment="1">
      <alignment horizontal="center" vertical="center"/>
    </xf>
    <xf numFmtId="0" fontId="5" fillId="4" borderId="8" xfId="0" applyFont="1" applyFill="1" applyBorder="1" applyAlignment="1">
      <alignment horizontal="left" vertical="center"/>
    </xf>
    <xf numFmtId="0" fontId="4" fillId="4" borderId="57" xfId="0" applyFont="1" applyFill="1" applyBorder="1" applyAlignment="1">
      <alignment horizontal="center" vertical="center"/>
    </xf>
    <xf numFmtId="0" fontId="4" fillId="4" borderId="56" xfId="0" applyFont="1" applyFill="1" applyBorder="1" applyAlignment="1">
      <alignment horizontal="center" vertical="center"/>
    </xf>
    <xf numFmtId="0" fontId="2" fillId="3" borderId="31"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4" fillId="4" borderId="55" xfId="0" applyFont="1" applyFill="1" applyBorder="1" applyAlignment="1">
      <alignment horizontal="center" vertical="center"/>
    </xf>
    <xf numFmtId="0" fontId="28" fillId="4" borderId="8" xfId="0" applyFont="1" applyFill="1" applyBorder="1" applyAlignment="1">
      <alignment horizontal="center" vertical="center"/>
    </xf>
    <xf numFmtId="0" fontId="0" fillId="0" borderId="36" xfId="0" applyBorder="1" applyAlignment="1">
      <alignment horizontal="center" vertical="center" wrapText="1"/>
    </xf>
    <xf numFmtId="0" fontId="49" fillId="0" borderId="36" xfId="0" applyFont="1" applyBorder="1" applyAlignment="1">
      <alignment horizontal="left" vertical="top" wrapText="1"/>
    </xf>
    <xf numFmtId="0" fontId="49" fillId="0" borderId="0" xfId="0" applyFont="1" applyAlignment="1">
      <alignment horizontal="left" vertical="top" wrapText="1"/>
    </xf>
    <xf numFmtId="0" fontId="49" fillId="0" borderId="81" xfId="0" applyFont="1" applyBorder="1" applyAlignment="1">
      <alignment horizontal="left" vertical="top" wrapText="1"/>
    </xf>
    <xf numFmtId="0" fontId="49" fillId="0" borderId="36" xfId="0" applyFont="1" applyBorder="1" applyAlignment="1">
      <alignment horizontal="left" vertical="center" wrapText="1"/>
    </xf>
    <xf numFmtId="0" fontId="49" fillId="0" borderId="0" xfId="0" applyFont="1" applyAlignment="1">
      <alignment horizontal="left" vertical="center" wrapText="1"/>
    </xf>
    <xf numFmtId="0" fontId="49" fillId="0" borderId="81" xfId="0" applyFont="1" applyBorder="1" applyAlignment="1">
      <alignment horizontal="left" vertical="center" wrapText="1"/>
    </xf>
    <xf numFmtId="0" fontId="49" fillId="0" borderId="8"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8" xfId="0" applyFont="1" applyFill="1" applyBorder="1" applyAlignment="1">
      <alignment horizontal="center" vertical="center" wrapText="1" readingOrder="1"/>
    </xf>
    <xf numFmtId="0" fontId="43" fillId="0" borderId="78" xfId="0" applyFont="1" applyBorder="1" applyAlignment="1">
      <alignment horizontal="center" vertical="center"/>
    </xf>
    <xf numFmtId="0" fontId="43" fillId="0" borderId="12" xfId="0" applyFont="1" applyBorder="1" applyAlignment="1">
      <alignment horizontal="center" vertical="center"/>
    </xf>
    <xf numFmtId="0" fontId="15" fillId="3" borderId="21" xfId="0" applyFont="1" applyFill="1" applyBorder="1" applyAlignment="1">
      <alignment horizontal="center"/>
    </xf>
    <xf numFmtId="0" fontId="15" fillId="3" borderId="22" xfId="0" applyFont="1" applyFill="1" applyBorder="1" applyAlignment="1">
      <alignment horizontal="center"/>
    </xf>
    <xf numFmtId="0" fontId="55" fillId="0" borderId="13"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4"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3"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7" xfId="0" applyFont="1" applyFill="1" applyBorder="1" applyAlignment="1">
      <alignment horizontal="center" vertical="center" wrapText="1" readingOrder="1"/>
    </xf>
    <xf numFmtId="0" fontId="33" fillId="14" borderId="28" xfId="0" applyFont="1" applyFill="1" applyBorder="1" applyAlignment="1">
      <alignment horizontal="center" vertical="center" wrapText="1" readingOrder="1"/>
    </xf>
    <xf numFmtId="0" fontId="33" fillId="14" borderId="29" xfId="0" applyFont="1" applyFill="1" applyBorder="1" applyAlignment="1">
      <alignment horizontal="center" vertical="center" wrapText="1" readingOrder="1"/>
    </xf>
    <xf numFmtId="0" fontId="14" fillId="3" borderId="8" xfId="0" applyFont="1" applyFill="1" applyBorder="1" applyAlignment="1">
      <alignment horizontal="center" vertical="center" wrapText="1"/>
    </xf>
    <xf numFmtId="0" fontId="33" fillId="13" borderId="27" xfId="0" applyFont="1" applyFill="1" applyBorder="1" applyAlignment="1">
      <alignment horizontal="center" vertical="center" wrapText="1" readingOrder="1"/>
    </xf>
    <xf numFmtId="0" fontId="33" fillId="13" borderId="28" xfId="0" applyFont="1" applyFill="1" applyBorder="1" applyAlignment="1">
      <alignment horizontal="center" vertical="center" wrapText="1" readingOrder="1"/>
    </xf>
    <xf numFmtId="0" fontId="14" fillId="3" borderId="3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3" fillId="18" borderId="27" xfId="0" applyFont="1" applyFill="1" applyBorder="1" applyAlignment="1">
      <alignment horizontal="center" vertical="center" wrapText="1" readingOrder="1"/>
    </xf>
    <xf numFmtId="0" fontId="33" fillId="18" borderId="28" xfId="0" applyFont="1" applyFill="1" applyBorder="1" applyAlignment="1">
      <alignment horizontal="center" vertical="center" wrapText="1" readingOrder="1"/>
    </xf>
    <xf numFmtId="0" fontId="33" fillId="7" borderId="27" xfId="0" applyFont="1" applyFill="1" applyBorder="1" applyAlignment="1">
      <alignment horizontal="center" vertical="center" wrapText="1" readingOrder="1"/>
    </xf>
    <xf numFmtId="0" fontId="33" fillId="7" borderId="28" xfId="0" applyFont="1" applyFill="1" applyBorder="1" applyAlignment="1">
      <alignment horizontal="center" vertical="center" wrapText="1" readingOrder="1"/>
    </xf>
    <xf numFmtId="0" fontId="14" fillId="0" borderId="8" xfId="0" applyFont="1" applyBorder="1" applyAlignment="1">
      <alignment horizontal="center" vertical="center" wrapText="1"/>
    </xf>
    <xf numFmtId="1" fontId="35" fillId="0" borderId="45" xfId="0" applyNumberFormat="1" applyFont="1" applyBorder="1" applyAlignment="1" applyProtection="1">
      <alignment horizontal="center" vertical="center" wrapText="1"/>
      <protection locked="0"/>
    </xf>
    <xf numFmtId="1" fontId="35" fillId="0" borderId="47" xfId="0" applyNumberFormat="1" applyFont="1" applyBorder="1" applyAlignment="1" applyProtection="1">
      <alignment horizontal="center" vertical="center" wrapText="1"/>
      <protection locked="0"/>
    </xf>
    <xf numFmtId="1" fontId="35" fillId="0" borderId="48" xfId="0" applyNumberFormat="1" applyFont="1" applyBorder="1" applyAlignment="1" applyProtection="1">
      <alignment horizontal="center" vertical="center" wrapText="1"/>
      <protection locked="0"/>
    </xf>
    <xf numFmtId="0" fontId="13" fillId="0" borderId="46"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1" fontId="24" fillId="0" borderId="37" xfId="0" applyNumberFormat="1" applyFont="1" applyBorder="1" applyAlignment="1">
      <alignment horizontal="center" vertical="center"/>
    </xf>
    <xf numFmtId="0" fontId="24" fillId="0" borderId="8"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center" vertical="center"/>
    </xf>
    <xf numFmtId="1" fontId="35" fillId="0" borderId="37" xfId="0" applyNumberFormat="1" applyFont="1" applyBorder="1" applyAlignment="1">
      <alignment horizontal="center" vertical="center"/>
    </xf>
    <xf numFmtId="0" fontId="35" fillId="0" borderId="8" xfId="0" applyFont="1" applyBorder="1" applyAlignment="1">
      <alignment horizontal="center" vertical="center"/>
    </xf>
    <xf numFmtId="0" fontId="35" fillId="0" borderId="34" xfId="0" applyFont="1" applyBorder="1" applyAlignment="1">
      <alignment horizontal="center" vertical="center"/>
    </xf>
    <xf numFmtId="0" fontId="35" fillId="0" borderId="26" xfId="0" applyFont="1" applyBorder="1" applyAlignment="1">
      <alignment horizontal="center"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36" fillId="4" borderId="42"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6" xfId="0" applyFont="1" applyFill="1" applyBorder="1" applyAlignment="1">
      <alignment horizontal="center" vertical="center"/>
    </xf>
    <xf numFmtId="0" fontId="36" fillId="16" borderId="44" xfId="0" applyFont="1" applyFill="1" applyBorder="1" applyAlignment="1" applyProtection="1">
      <alignment horizontal="center" vertical="center" wrapText="1"/>
      <protection locked="0"/>
    </xf>
    <xf numFmtId="0" fontId="36" fillId="4" borderId="44"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7" fillId="3" borderId="8" xfId="0" applyFont="1" applyFill="1" applyBorder="1" applyAlignment="1">
      <alignment horizontal="center" vertical="center"/>
    </xf>
    <xf numFmtId="0" fontId="7" fillId="3" borderId="3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8" xfId="0" applyFont="1" applyFill="1" applyBorder="1" applyAlignment="1">
      <alignment horizontal="center" vertical="center" wrapText="1"/>
    </xf>
    <xf numFmtId="0" fontId="37" fillId="4" borderId="72" xfId="0" applyFont="1" applyFill="1" applyBorder="1" applyAlignment="1">
      <alignment horizontal="center" vertical="center" wrapText="1"/>
    </xf>
    <xf numFmtId="0" fontId="37" fillId="4" borderId="44" xfId="0" applyFont="1" applyFill="1" applyBorder="1" applyAlignment="1">
      <alignment horizontal="center" vertical="center" wrapText="1"/>
    </xf>
    <xf numFmtId="0" fontId="37" fillId="4" borderId="54" xfId="0" applyFont="1" applyFill="1" applyBorder="1" applyAlignment="1">
      <alignment horizontal="center" vertical="center" wrapText="1"/>
    </xf>
    <xf numFmtId="0" fontId="37" fillId="4" borderId="56" xfId="0" applyFont="1" applyFill="1" applyBorder="1" applyAlignment="1">
      <alignment horizontal="center" vertical="center" wrapText="1"/>
    </xf>
    <xf numFmtId="0" fontId="36" fillId="4" borderId="54"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0" fontId="30" fillId="17" borderId="50" xfId="0" applyFont="1" applyFill="1" applyBorder="1" applyAlignment="1">
      <alignment horizontal="center"/>
    </xf>
    <xf numFmtId="0" fontId="30" fillId="17" borderId="51" xfId="0" applyFont="1" applyFill="1" applyBorder="1" applyAlignment="1">
      <alignment horizontal="center"/>
    </xf>
    <xf numFmtId="14" fontId="13" fillId="0" borderId="37" xfId="0" applyNumberFormat="1" applyFont="1" applyBorder="1" applyAlignment="1">
      <alignment horizontal="center" vertical="center"/>
    </xf>
    <xf numFmtId="0" fontId="13" fillId="0" borderId="8" xfId="0" applyFont="1" applyBorder="1" applyAlignment="1">
      <alignment horizontal="center" vertical="center"/>
    </xf>
    <xf numFmtId="0" fontId="13" fillId="0" borderId="4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6" xfId="0" applyFont="1" applyBorder="1" applyAlignment="1">
      <alignment horizontal="center"/>
    </xf>
    <xf numFmtId="0" fontId="13" fillId="0" borderId="30" xfId="0" applyFont="1" applyBorder="1" applyAlignment="1">
      <alignment horizontal="center"/>
    </xf>
    <xf numFmtId="0" fontId="13" fillId="0" borderId="49" xfId="0" applyFont="1" applyBorder="1" applyAlignment="1">
      <alignment horizontal="center"/>
    </xf>
    <xf numFmtId="0" fontId="13" fillId="0" borderId="37" xfId="0" applyFont="1" applyBorder="1" applyAlignment="1">
      <alignment horizontal="center" vertical="center"/>
    </xf>
    <xf numFmtId="0" fontId="13" fillId="0" borderId="8" xfId="0" applyFont="1" applyBorder="1" applyAlignment="1">
      <alignment horizontal="center" vertical="center" wrapText="1"/>
    </xf>
    <xf numFmtId="1" fontId="24" fillId="0" borderId="46" xfId="0" applyNumberFormat="1" applyFont="1" applyBorder="1" applyAlignment="1">
      <alignment horizontal="center" vertical="center"/>
    </xf>
    <xf numFmtId="1" fontId="24" fillId="0" borderId="30" xfId="0" applyNumberFormat="1" applyFont="1" applyBorder="1" applyAlignment="1">
      <alignment horizontal="center" vertical="center"/>
    </xf>
    <xf numFmtId="1" fontId="24" fillId="0" borderId="49" xfId="0" applyNumberFormat="1" applyFont="1" applyBorder="1" applyAlignment="1">
      <alignment horizontal="center" vertical="center"/>
    </xf>
    <xf numFmtId="1" fontId="35" fillId="0" borderId="46" xfId="0" applyNumberFormat="1" applyFont="1" applyBorder="1" applyAlignment="1">
      <alignment horizontal="center" vertical="center"/>
    </xf>
    <xf numFmtId="1" fontId="35" fillId="0" borderId="30" xfId="0" applyNumberFormat="1" applyFont="1" applyBorder="1" applyAlignment="1">
      <alignment horizontal="center" vertical="center"/>
    </xf>
    <xf numFmtId="1" fontId="35" fillId="0" borderId="49" xfId="0" applyNumberFormat="1" applyFont="1" applyBorder="1" applyAlignment="1">
      <alignment horizontal="center" vertical="center"/>
    </xf>
    <xf numFmtId="0" fontId="13" fillId="0" borderId="120" xfId="0" applyFont="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37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185209</xdr:colOff>
      <xdr:row>0</xdr:row>
      <xdr:rowOff>301096</xdr:rowOff>
    </xdr:from>
    <xdr:ext cx="2569104" cy="714904"/>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85209" y="301096"/>
          <a:ext cx="2569104" cy="714904"/>
        </a:xfrm>
        <a:prstGeom prst="rect">
          <a:avLst/>
        </a:prstGeom>
      </xdr:spPr>
    </xdr:pic>
    <xdr:clientData/>
  </xdr:oneCellAnchor>
  <xdr:twoCellAnchor editAs="oneCell">
    <xdr:from>
      <xdr:col>6</xdr:col>
      <xdr:colOff>698501</xdr:colOff>
      <xdr:row>0</xdr:row>
      <xdr:rowOff>428625</xdr:rowOff>
    </xdr:from>
    <xdr:to>
      <xdr:col>8</xdr:col>
      <xdr:colOff>584669</xdr:colOff>
      <xdr:row>1</xdr:row>
      <xdr:rowOff>407458</xdr:rowOff>
    </xdr:to>
    <xdr:pic>
      <xdr:nvPicPr>
        <xdr:cNvPr id="17" name="Picture 9">
          <a:extLst>
            <a:ext uri="{FF2B5EF4-FFF2-40B4-BE49-F238E27FC236}">
              <a16:creationId xmlns:a16="http://schemas.microsoft.com/office/drawing/2014/main" id="{D9A58E21-AB75-402F-B872-C22692D5CA63}"/>
            </a:ext>
          </a:extLst>
        </xdr:cNvPr>
        <xdr:cNvPicPr>
          <a:picLocks noChangeAspect="1"/>
        </xdr:cNvPicPr>
      </xdr:nvPicPr>
      <xdr:blipFill>
        <a:blip xmlns:r="http://schemas.openxmlformats.org/officeDocument/2006/relationships" r:embed="rId2"/>
        <a:stretch>
          <a:fillRect/>
        </a:stretch>
      </xdr:blipFill>
      <xdr:spPr>
        <a:xfrm>
          <a:off x="9834564" y="428625"/>
          <a:ext cx="1537168" cy="510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3BB12BF6-0456-4DBB-8A0F-A3E9D27C27DF}"/>
            </a:ext>
          </a:extLst>
        </xdr:cNvPr>
        <xdr:cNvSpPr txBox="1"/>
      </xdr:nvSpPr>
      <xdr:spPr>
        <a:xfrm>
          <a:off x="11976735" y="52825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oneCellAnchor>
    <xdr:from>
      <xdr:col>1</xdr:col>
      <xdr:colOff>92604</xdr:colOff>
      <xdr:row>0</xdr:row>
      <xdr:rowOff>79375</xdr:rowOff>
    </xdr:from>
    <xdr:ext cx="2905742" cy="822960"/>
    <xdr:pic>
      <xdr:nvPicPr>
        <xdr:cNvPr id="3" name="Picture 8">
          <a:extLst>
            <a:ext uri="{FF2B5EF4-FFF2-40B4-BE49-F238E27FC236}">
              <a16:creationId xmlns:a16="http://schemas.microsoft.com/office/drawing/2014/main" id="{BBF25FAD-F3F6-45F2-969C-FBA81AA4E357}"/>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oneCellAnchor>
  <xdr:oneCellAnchor>
    <xdr:from>
      <xdr:col>5</xdr:col>
      <xdr:colOff>2196043</xdr:colOff>
      <xdr:row>0</xdr:row>
      <xdr:rowOff>224895</xdr:rowOff>
    </xdr:from>
    <xdr:ext cx="1533085" cy="548640"/>
    <xdr:pic>
      <xdr:nvPicPr>
        <xdr:cNvPr id="4" name="Picture 9">
          <a:extLst>
            <a:ext uri="{FF2B5EF4-FFF2-40B4-BE49-F238E27FC236}">
              <a16:creationId xmlns:a16="http://schemas.microsoft.com/office/drawing/2014/main" id="{A9CA9DF5-3876-4431-BF24-8795D91DCE83}"/>
            </a:ext>
          </a:extLst>
        </xdr:cNvPr>
        <xdr:cNvPicPr>
          <a:picLocks noChangeAspect="1"/>
        </xdr:cNvPicPr>
      </xdr:nvPicPr>
      <xdr:blipFill>
        <a:blip xmlns:r="http://schemas.openxmlformats.org/officeDocument/2006/relationships" r:embed="rId2"/>
        <a:stretch>
          <a:fillRect/>
        </a:stretch>
      </xdr:blipFill>
      <xdr:spPr>
        <a:xfrm>
          <a:off x="10130368" y="224895"/>
          <a:ext cx="1533085" cy="5486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F6169C84-1E3A-4415-95A6-CA9F7E611CCE}"/>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oneCellAnchor>
    <xdr:from>
      <xdr:col>5</xdr:col>
      <xdr:colOff>589142</xdr:colOff>
      <xdr:row>0</xdr:row>
      <xdr:rowOff>226658</xdr:rowOff>
    </xdr:from>
    <xdr:ext cx="1720013" cy="514175"/>
    <xdr:pic>
      <xdr:nvPicPr>
        <xdr:cNvPr id="3" name="Picture 10">
          <a:extLst>
            <a:ext uri="{FF2B5EF4-FFF2-40B4-BE49-F238E27FC236}">
              <a16:creationId xmlns:a16="http://schemas.microsoft.com/office/drawing/2014/main" id="{4AA7AD24-1AA3-48EF-BE92-9680EB6F05C8}"/>
            </a:ext>
          </a:extLst>
        </xdr:cNvPr>
        <xdr:cNvPicPr>
          <a:picLocks noChangeAspect="1"/>
        </xdr:cNvPicPr>
      </xdr:nvPicPr>
      <xdr:blipFill>
        <a:blip xmlns:r="http://schemas.openxmlformats.org/officeDocument/2006/relationships" r:embed="rId1"/>
        <a:stretch>
          <a:fillRect/>
        </a:stretch>
      </xdr:blipFill>
      <xdr:spPr>
        <a:xfrm>
          <a:off x="8875892" y="226658"/>
          <a:ext cx="1720013" cy="514175"/>
        </a:xfrm>
        <a:prstGeom prst="rect">
          <a:avLst/>
        </a:prstGeom>
      </xdr:spPr>
    </xdr:pic>
    <xdr:clientData/>
  </xdr:oneCellAnchor>
  <xdr:oneCellAnchor>
    <xdr:from>
      <xdr:col>0</xdr:col>
      <xdr:colOff>63499</xdr:colOff>
      <xdr:row>0</xdr:row>
      <xdr:rowOff>74082</xdr:rowOff>
    </xdr:from>
    <xdr:ext cx="2937933" cy="793751"/>
    <xdr:pic>
      <xdr:nvPicPr>
        <xdr:cNvPr id="4" name="Imagen 3">
          <a:extLst>
            <a:ext uri="{FF2B5EF4-FFF2-40B4-BE49-F238E27FC236}">
              <a16:creationId xmlns:a16="http://schemas.microsoft.com/office/drawing/2014/main" id="{468F16A8-3E87-4B88-95CC-514111E4E0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777875</xdr:colOff>
      <xdr:row>0</xdr:row>
      <xdr:rowOff>174625</xdr:rowOff>
    </xdr:from>
    <xdr:to>
      <xdr:col>12</xdr:col>
      <xdr:colOff>1299043</xdr:colOff>
      <xdr:row>2</xdr:row>
      <xdr:rowOff>4128</xdr:rowOff>
    </xdr:to>
    <xdr:pic>
      <xdr:nvPicPr>
        <xdr:cNvPr id="3" name="Picture 9">
          <a:extLst>
            <a:ext uri="{FF2B5EF4-FFF2-40B4-BE49-F238E27FC236}">
              <a16:creationId xmlns:a16="http://schemas.microsoft.com/office/drawing/2014/main" id="{059931F3-8062-4EBF-982D-93C0CB8A114A}"/>
            </a:ext>
          </a:extLst>
        </xdr:cNvPr>
        <xdr:cNvPicPr>
          <a:picLocks noChangeAspect="1"/>
        </xdr:cNvPicPr>
      </xdr:nvPicPr>
      <xdr:blipFill>
        <a:blip xmlns:r="http://schemas.openxmlformats.org/officeDocument/2006/relationships" r:embed="rId2"/>
        <a:stretch>
          <a:fillRect/>
        </a:stretch>
      </xdr:blipFill>
      <xdr:spPr>
        <a:xfrm>
          <a:off x="17414875" y="174625"/>
          <a:ext cx="1537168" cy="5359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932871C-C41B-4A41-9274-6974EA88B0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777875</xdr:colOff>
      <xdr:row>0</xdr:row>
      <xdr:rowOff>174625</xdr:rowOff>
    </xdr:from>
    <xdr:to>
      <xdr:col>12</xdr:col>
      <xdr:colOff>1299043</xdr:colOff>
      <xdr:row>2</xdr:row>
      <xdr:rowOff>4128</xdr:rowOff>
    </xdr:to>
    <xdr:pic>
      <xdr:nvPicPr>
        <xdr:cNvPr id="3" name="Picture 9">
          <a:extLst>
            <a:ext uri="{FF2B5EF4-FFF2-40B4-BE49-F238E27FC236}">
              <a16:creationId xmlns:a16="http://schemas.microsoft.com/office/drawing/2014/main" id="{E99DBED7-43A2-40BC-8A52-1981FEC6EA0C}"/>
            </a:ext>
            <a:ext uri="{147F2762-F138-4A5C-976F-8EAC2B608ADB}">
              <a16:predDERef xmlns:a16="http://schemas.microsoft.com/office/drawing/2014/main" pred="{8932871C-C41B-4A41-9274-6974EA88B02B}"/>
            </a:ext>
          </a:extLst>
        </xdr:cNvPr>
        <xdr:cNvPicPr>
          <a:picLocks noChangeAspect="1"/>
        </xdr:cNvPicPr>
      </xdr:nvPicPr>
      <xdr:blipFill>
        <a:blip xmlns:r="http://schemas.openxmlformats.org/officeDocument/2006/relationships" r:embed="rId2"/>
        <a:stretch>
          <a:fillRect/>
        </a:stretch>
      </xdr:blipFill>
      <xdr:spPr>
        <a:xfrm>
          <a:off x="18208625" y="174625"/>
          <a:ext cx="1540343" cy="5438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59999389629810485"/>
  </sheetPr>
  <dimension ref="A1:I24"/>
  <sheetViews>
    <sheetView showGridLines="0" tabSelected="1" zoomScaleNormal="100" workbookViewId="0">
      <selection activeCell="N18" sqref="N18"/>
    </sheetView>
  </sheetViews>
  <sheetFormatPr baseColWidth="10" defaultColWidth="11.42578125" defaultRowHeight="15"/>
  <cols>
    <col min="1" max="1" width="28.140625" customWidth="1"/>
    <col min="2" max="2" width="18" customWidth="1"/>
    <col min="3" max="3" width="26.140625" style="6" customWidth="1"/>
    <col min="4" max="5" width="26.140625" customWidth="1"/>
    <col min="6" max="8" width="12.42578125" customWidth="1"/>
  </cols>
  <sheetData>
    <row r="1" spans="1:9" ht="42" customHeight="1">
      <c r="A1" s="334"/>
      <c r="B1" s="334"/>
      <c r="C1" s="334"/>
      <c r="D1" s="334"/>
      <c r="E1" s="334"/>
      <c r="F1" s="334"/>
    </row>
    <row r="2" spans="1:9" ht="38.25" customHeight="1"/>
    <row r="5" spans="1:9">
      <c r="D5" s="15"/>
      <c r="E5" s="15"/>
      <c r="F5" s="15"/>
      <c r="G5" s="15"/>
      <c r="H5" s="15"/>
    </row>
    <row r="6" spans="1:9">
      <c r="D6" s="15"/>
      <c r="E6" s="15"/>
      <c r="F6" s="15"/>
      <c r="G6" s="15"/>
      <c r="H6" s="15"/>
    </row>
    <row r="7" spans="1:9" ht="33.75">
      <c r="A7" s="335" t="s">
        <v>0</v>
      </c>
      <c r="B7" s="335"/>
      <c r="C7" s="335"/>
      <c r="D7" s="335"/>
      <c r="E7" s="335"/>
      <c r="F7" s="335"/>
      <c r="G7" s="335"/>
      <c r="H7" s="335"/>
      <c r="I7" s="335"/>
    </row>
    <row r="9" spans="1:9" s="7" customFormat="1" ht="81.75" customHeight="1">
      <c r="A9" s="8" t="s">
        <v>1</v>
      </c>
      <c r="B9" s="336" t="s">
        <v>2</v>
      </c>
      <c r="C9" s="336"/>
      <c r="D9" s="336"/>
      <c r="E9" s="336"/>
      <c r="F9" s="336"/>
      <c r="G9" s="336"/>
      <c r="H9" s="336"/>
      <c r="I9" s="336"/>
    </row>
    <row r="10" spans="1:9" s="7" customFormat="1" ht="16.899999999999999" customHeight="1">
      <c r="A10" s="13"/>
      <c r="B10" s="14"/>
      <c r="C10" s="14"/>
      <c r="D10" s="13"/>
      <c r="E10" s="12"/>
    </row>
    <row r="11" spans="1:9" s="7" customFormat="1" ht="84" customHeight="1">
      <c r="A11" s="8" t="s">
        <v>3</v>
      </c>
      <c r="B11" s="9" t="s">
        <v>4</v>
      </c>
      <c r="C11" s="333" t="s">
        <v>5</v>
      </c>
      <c r="D11" s="333"/>
      <c r="E11" s="333"/>
      <c r="F11" s="333"/>
      <c r="G11" s="333"/>
      <c r="H11" s="333"/>
      <c r="I11" s="333"/>
    </row>
    <row r="12" spans="1:9" ht="32.25" customHeight="1">
      <c r="A12" s="11"/>
    </row>
    <row r="13" spans="1:9" ht="32.25" customHeight="1">
      <c r="A13" s="10" t="s">
        <v>6</v>
      </c>
      <c r="B13" s="333"/>
      <c r="C13" s="333"/>
      <c r="D13" s="333"/>
      <c r="E13" s="333"/>
      <c r="F13" s="333"/>
      <c r="G13" s="333"/>
      <c r="H13" s="333"/>
      <c r="I13" s="333"/>
    </row>
    <row r="14" spans="1:9" s="7" customFormat="1" ht="69" customHeight="1">
      <c r="A14" s="10" t="s">
        <v>7</v>
      </c>
      <c r="B14" s="333" t="s">
        <v>8</v>
      </c>
      <c r="C14" s="333"/>
      <c r="D14" s="333"/>
      <c r="E14" s="333"/>
      <c r="F14" s="333"/>
      <c r="G14" s="333"/>
      <c r="H14" s="333"/>
      <c r="I14" s="333"/>
    </row>
    <row r="15" spans="1:9" s="7" customFormat="1" ht="54" customHeight="1">
      <c r="A15" s="10" t="s">
        <v>9</v>
      </c>
      <c r="B15" s="333"/>
      <c r="C15" s="333"/>
      <c r="D15" s="333"/>
      <c r="E15" s="333"/>
      <c r="F15" s="333"/>
      <c r="G15" s="333"/>
      <c r="H15" s="333"/>
      <c r="I15" s="333"/>
    </row>
    <row r="16" spans="1:9" s="7" customFormat="1" ht="54" customHeight="1">
      <c r="A16" s="8" t="s">
        <v>10</v>
      </c>
      <c r="B16" s="333"/>
      <c r="C16" s="333"/>
      <c r="D16" s="333"/>
      <c r="E16" s="333"/>
      <c r="F16" s="333"/>
      <c r="G16" s="333"/>
      <c r="H16" s="333"/>
      <c r="I16" s="333"/>
    </row>
    <row r="18" spans="1:9" s="7" customFormat="1" ht="54.75" customHeight="1">
      <c r="A18" s="8" t="s">
        <v>11</v>
      </c>
      <c r="B18" s="331" t="s">
        <v>12</v>
      </c>
      <c r="C18" s="332"/>
      <c r="D18" s="332"/>
      <c r="E18" s="332"/>
      <c r="F18" s="332"/>
      <c r="G18" s="332"/>
      <c r="H18" s="332"/>
      <c r="I18" s="332"/>
    </row>
    <row r="20" spans="1:9" ht="15.75" thickBot="1"/>
    <row r="21" spans="1:9" ht="13.5" customHeight="1">
      <c r="B21" s="202" t="s">
        <v>13</v>
      </c>
      <c r="C21" s="203" t="s">
        <v>14</v>
      </c>
      <c r="D21" s="203" t="s">
        <v>15</v>
      </c>
      <c r="E21" s="203" t="s">
        <v>16</v>
      </c>
    </row>
    <row r="22" spans="1:9" ht="13.5" customHeight="1" thickBot="1">
      <c r="B22" s="204" t="s">
        <v>17</v>
      </c>
      <c r="C22" s="205" t="s">
        <v>18</v>
      </c>
      <c r="D22" s="205" t="s">
        <v>19</v>
      </c>
      <c r="E22" s="205" t="s">
        <v>20</v>
      </c>
    </row>
    <row r="23" spans="1:9" ht="13.5" customHeight="1">
      <c r="B23" s="206" t="s">
        <v>21</v>
      </c>
      <c r="C23" s="207" t="s">
        <v>11</v>
      </c>
      <c r="D23" s="207" t="s">
        <v>11</v>
      </c>
      <c r="E23" s="207" t="s">
        <v>11</v>
      </c>
    </row>
    <row r="24" spans="1:9" ht="13.5" customHeight="1" thickBot="1">
      <c r="B24" s="204">
        <v>1</v>
      </c>
      <c r="C24" s="208">
        <v>45243</v>
      </c>
      <c r="D24" s="208">
        <v>45272</v>
      </c>
      <c r="E24" s="208">
        <v>45273</v>
      </c>
    </row>
  </sheetData>
  <mergeCells count="9">
    <mergeCell ref="B18:I18"/>
    <mergeCell ref="B13:I13"/>
    <mergeCell ref="B15:I15"/>
    <mergeCell ref="B16:I16"/>
    <mergeCell ref="A1:F1"/>
    <mergeCell ref="A7:I7"/>
    <mergeCell ref="B9:I9"/>
    <mergeCell ref="C11:I11"/>
    <mergeCell ref="B14:I14"/>
  </mergeCells>
  <dataValidations disablePrompts="1"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5D19-1373-413F-996F-9E37CAC5DDB1}">
  <sheetPr codeName="Hoja2"/>
  <dimension ref="B2:J30"/>
  <sheetViews>
    <sheetView workbookViewId="0">
      <selection activeCell="E38" sqref="E38"/>
    </sheetView>
  </sheetViews>
  <sheetFormatPr baseColWidth="10" defaultColWidth="11.42578125" defaultRowHeight="15"/>
  <sheetData>
    <row r="2" spans="2:10" ht="18.75">
      <c r="B2" s="337" t="s">
        <v>22</v>
      </c>
      <c r="C2" s="337"/>
      <c r="D2" s="337"/>
      <c r="E2" s="337"/>
      <c r="F2" s="337"/>
      <c r="G2" s="337"/>
      <c r="H2" s="337"/>
      <c r="I2" s="337"/>
      <c r="J2" s="337"/>
    </row>
    <row r="3" spans="2:10" ht="15.75" thickBot="1"/>
    <row r="4" spans="2:10">
      <c r="B4" s="338" t="s">
        <v>23</v>
      </c>
      <c r="C4" s="339"/>
      <c r="D4" s="339"/>
      <c r="E4" s="339"/>
      <c r="F4" s="339"/>
      <c r="G4" s="339"/>
      <c r="H4" s="339"/>
      <c r="I4" s="339"/>
      <c r="J4" s="340"/>
    </row>
    <row r="5" spans="2:10">
      <c r="B5" s="341"/>
      <c r="C5" s="342"/>
      <c r="D5" s="342"/>
      <c r="E5" s="342"/>
      <c r="F5" s="342"/>
      <c r="G5" s="342"/>
      <c r="H5" s="342"/>
      <c r="I5" s="342"/>
      <c r="J5" s="343"/>
    </row>
    <row r="6" spans="2:10">
      <c r="B6" s="341"/>
      <c r="C6" s="342"/>
      <c r="D6" s="342"/>
      <c r="E6" s="342"/>
      <c r="F6" s="342"/>
      <c r="G6" s="342"/>
      <c r="H6" s="342"/>
      <c r="I6" s="342"/>
      <c r="J6" s="343"/>
    </row>
    <row r="7" spans="2:10" ht="15.75" thickBot="1">
      <c r="B7" s="344"/>
      <c r="C7" s="345"/>
      <c r="D7" s="345"/>
      <c r="E7" s="345"/>
      <c r="F7" s="345"/>
      <c r="G7" s="345"/>
      <c r="H7" s="345"/>
      <c r="I7" s="345"/>
      <c r="J7" s="346"/>
    </row>
    <row r="8" spans="2:10" ht="15.75" thickBot="1"/>
    <row r="9" spans="2:10">
      <c r="B9" s="338" t="s">
        <v>24</v>
      </c>
      <c r="C9" s="339"/>
      <c r="D9" s="339"/>
      <c r="E9" s="339"/>
      <c r="F9" s="339"/>
      <c r="G9" s="339"/>
      <c r="H9" s="339"/>
      <c r="I9" s="339"/>
      <c r="J9" s="340"/>
    </row>
    <row r="10" spans="2:10">
      <c r="B10" s="341"/>
      <c r="C10" s="342"/>
      <c r="D10" s="342"/>
      <c r="E10" s="342"/>
      <c r="F10" s="342"/>
      <c r="G10" s="342"/>
      <c r="H10" s="342"/>
      <c r="I10" s="342"/>
      <c r="J10" s="343"/>
    </row>
    <row r="11" spans="2:10">
      <c r="B11" s="341"/>
      <c r="C11" s="342"/>
      <c r="D11" s="342"/>
      <c r="E11" s="342"/>
      <c r="F11" s="342"/>
      <c r="G11" s="342"/>
      <c r="H11" s="342"/>
      <c r="I11" s="342"/>
      <c r="J11" s="343"/>
    </row>
    <row r="12" spans="2:10">
      <c r="B12" s="341"/>
      <c r="C12" s="342"/>
      <c r="D12" s="342"/>
      <c r="E12" s="342"/>
      <c r="F12" s="342"/>
      <c r="G12" s="342"/>
      <c r="H12" s="342"/>
      <c r="I12" s="342"/>
      <c r="J12" s="343"/>
    </row>
    <row r="13" spans="2:10">
      <c r="B13" s="341"/>
      <c r="C13" s="342"/>
      <c r="D13" s="342"/>
      <c r="E13" s="342"/>
      <c r="F13" s="342"/>
      <c r="G13" s="342"/>
      <c r="H13" s="342"/>
      <c r="I13" s="342"/>
      <c r="J13" s="343"/>
    </row>
    <row r="14" spans="2:10">
      <c r="B14" s="341"/>
      <c r="C14" s="342"/>
      <c r="D14" s="342"/>
      <c r="E14" s="342"/>
      <c r="F14" s="342"/>
      <c r="G14" s="342"/>
      <c r="H14" s="342"/>
      <c r="I14" s="342"/>
      <c r="J14" s="343"/>
    </row>
    <row r="15" spans="2:10" ht="15.75" thickBot="1">
      <c r="B15" s="344"/>
      <c r="C15" s="345"/>
      <c r="D15" s="345"/>
      <c r="E15" s="345"/>
      <c r="F15" s="345"/>
      <c r="G15" s="345"/>
      <c r="H15" s="345"/>
      <c r="I15" s="345"/>
      <c r="J15" s="346"/>
    </row>
    <row r="16" spans="2:10" ht="15.75" thickBot="1"/>
    <row r="17" spans="2:10">
      <c r="B17" s="338" t="s">
        <v>25</v>
      </c>
      <c r="C17" s="339"/>
      <c r="D17" s="339"/>
      <c r="E17" s="339"/>
      <c r="F17" s="339"/>
      <c r="G17" s="339"/>
      <c r="H17" s="339"/>
      <c r="I17" s="339"/>
      <c r="J17" s="340"/>
    </row>
    <row r="18" spans="2:10">
      <c r="B18" s="341"/>
      <c r="C18" s="342"/>
      <c r="D18" s="342"/>
      <c r="E18" s="342"/>
      <c r="F18" s="342"/>
      <c r="G18" s="342"/>
      <c r="H18" s="342"/>
      <c r="I18" s="342"/>
      <c r="J18" s="343"/>
    </row>
    <row r="19" spans="2:10">
      <c r="B19" s="341"/>
      <c r="C19" s="342"/>
      <c r="D19" s="342"/>
      <c r="E19" s="342"/>
      <c r="F19" s="342"/>
      <c r="G19" s="342"/>
      <c r="H19" s="342"/>
      <c r="I19" s="342"/>
      <c r="J19" s="343"/>
    </row>
    <row r="20" spans="2:10" ht="15.75" thickBot="1">
      <c r="B20" s="344"/>
      <c r="C20" s="345"/>
      <c r="D20" s="345"/>
      <c r="E20" s="345"/>
      <c r="F20" s="345"/>
      <c r="G20" s="345"/>
      <c r="H20" s="345"/>
      <c r="I20" s="345"/>
      <c r="J20" s="346"/>
    </row>
    <row r="21" spans="2:10" ht="15.75" thickBot="1"/>
    <row r="22" spans="2:10">
      <c r="B22" s="338" t="s">
        <v>26</v>
      </c>
      <c r="C22" s="339"/>
      <c r="D22" s="339"/>
      <c r="E22" s="339"/>
      <c r="F22" s="339"/>
      <c r="G22" s="339"/>
      <c r="H22" s="339"/>
      <c r="I22" s="339"/>
      <c r="J22" s="340"/>
    </row>
    <row r="23" spans="2:10">
      <c r="B23" s="341"/>
      <c r="C23" s="342"/>
      <c r="D23" s="342"/>
      <c r="E23" s="342"/>
      <c r="F23" s="342"/>
      <c r="G23" s="342"/>
      <c r="H23" s="342"/>
      <c r="I23" s="342"/>
      <c r="J23" s="343"/>
    </row>
    <row r="24" spans="2:10">
      <c r="B24" s="341"/>
      <c r="C24" s="342"/>
      <c r="D24" s="342"/>
      <c r="E24" s="342"/>
      <c r="F24" s="342"/>
      <c r="G24" s="342"/>
      <c r="H24" s="342"/>
      <c r="I24" s="342"/>
      <c r="J24" s="343"/>
    </row>
    <row r="25" spans="2:10">
      <c r="B25" s="341"/>
      <c r="C25" s="342"/>
      <c r="D25" s="342"/>
      <c r="E25" s="342"/>
      <c r="F25" s="342"/>
      <c r="G25" s="342"/>
      <c r="H25" s="342"/>
      <c r="I25" s="342"/>
      <c r="J25" s="343"/>
    </row>
    <row r="26" spans="2:10">
      <c r="B26" s="341"/>
      <c r="C26" s="342"/>
      <c r="D26" s="342"/>
      <c r="E26" s="342"/>
      <c r="F26" s="342"/>
      <c r="G26" s="342"/>
      <c r="H26" s="342"/>
      <c r="I26" s="342"/>
      <c r="J26" s="343"/>
    </row>
    <row r="27" spans="2:10">
      <c r="B27" s="341"/>
      <c r="C27" s="342"/>
      <c r="D27" s="342"/>
      <c r="E27" s="342"/>
      <c r="F27" s="342"/>
      <c r="G27" s="342"/>
      <c r="H27" s="342"/>
      <c r="I27" s="342"/>
      <c r="J27" s="343"/>
    </row>
    <row r="28" spans="2:10">
      <c r="B28" s="341"/>
      <c r="C28" s="342"/>
      <c r="D28" s="342"/>
      <c r="E28" s="342"/>
      <c r="F28" s="342"/>
      <c r="G28" s="342"/>
      <c r="H28" s="342"/>
      <c r="I28" s="342"/>
      <c r="J28" s="343"/>
    </row>
    <row r="29" spans="2:10">
      <c r="B29" s="341"/>
      <c r="C29" s="342"/>
      <c r="D29" s="342"/>
      <c r="E29" s="342"/>
      <c r="F29" s="342"/>
      <c r="G29" s="342"/>
      <c r="H29" s="342"/>
      <c r="I29" s="342"/>
      <c r="J29" s="343"/>
    </row>
    <row r="30" spans="2:10" ht="15.75" thickBot="1">
      <c r="B30" s="344"/>
      <c r="C30" s="345"/>
      <c r="D30" s="345"/>
      <c r="E30" s="345"/>
      <c r="F30" s="345"/>
      <c r="G30" s="345"/>
      <c r="H30" s="345"/>
      <c r="I30" s="345"/>
      <c r="J30" s="346"/>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5773-E2A3-484B-BCC1-915484CBD55B}">
  <dimension ref="A1:K99"/>
  <sheetViews>
    <sheetView showGridLines="0" view="pageBreakPreview" zoomScaleNormal="96" zoomScaleSheetLayoutView="100" workbookViewId="0">
      <selection activeCell="K4" sqref="K4"/>
    </sheetView>
  </sheetViews>
  <sheetFormatPr baseColWidth="10" defaultColWidth="10.42578125" defaultRowHeight="14.25"/>
  <cols>
    <col min="1" max="1" width="4.7109375" style="176" customWidth="1"/>
    <col min="2" max="2" width="37.140625" style="200" customWidth="1"/>
    <col min="3" max="3" width="12" style="201" customWidth="1"/>
    <col min="4" max="4" width="51" style="176" customWidth="1"/>
    <col min="5" max="5" width="14.140625" style="201" customWidth="1"/>
    <col min="6" max="6" width="55.85546875" style="176" customWidth="1"/>
    <col min="7" max="7" width="4.7109375" style="176" customWidth="1"/>
    <col min="8" max="16384" width="10.42578125" style="176"/>
  </cols>
  <sheetData>
    <row r="1" spans="1:9" ht="80.099999999999994" customHeight="1">
      <c r="A1" s="175"/>
      <c r="B1" s="174"/>
      <c r="C1" s="347" t="s">
        <v>27</v>
      </c>
      <c r="D1" s="347"/>
      <c r="E1" s="347"/>
      <c r="F1" s="347"/>
      <c r="G1" s="175"/>
      <c r="H1" s="175"/>
      <c r="I1" s="175"/>
    </row>
    <row r="2" spans="1:9" ht="66.599999999999994" customHeight="1">
      <c r="B2" s="284" t="s">
        <v>28</v>
      </c>
      <c r="C2" s="348" t="s">
        <v>29</v>
      </c>
      <c r="D2" s="349"/>
      <c r="E2" s="177" t="s">
        <v>30</v>
      </c>
      <c r="F2" s="319" t="s">
        <v>543</v>
      </c>
    </row>
    <row r="3" spans="1:9" ht="16.7" customHeight="1">
      <c r="B3" s="178"/>
      <c r="C3" s="179"/>
      <c r="D3" s="179"/>
      <c r="E3" s="180"/>
      <c r="F3" s="179"/>
    </row>
    <row r="4" spans="1:9" ht="54.75" customHeight="1">
      <c r="B4" s="284" t="s">
        <v>31</v>
      </c>
      <c r="C4" s="350" t="s">
        <v>32</v>
      </c>
      <c r="D4" s="351"/>
      <c r="E4" s="351"/>
      <c r="F4" s="351"/>
    </row>
    <row r="5" spans="1:9" ht="13.35" customHeight="1">
      <c r="B5" s="181"/>
      <c r="C5" s="182"/>
      <c r="E5" s="180"/>
      <c r="F5" s="180"/>
    </row>
    <row r="6" spans="1:9" ht="39.6" customHeight="1">
      <c r="B6" s="352" t="s">
        <v>33</v>
      </c>
      <c r="C6" s="353" t="s">
        <v>34</v>
      </c>
      <c r="D6" s="353"/>
      <c r="E6" s="354" t="s">
        <v>35</v>
      </c>
      <c r="F6" s="354"/>
    </row>
    <row r="7" spans="1:9" ht="142.5" customHeight="1">
      <c r="B7" s="352"/>
      <c r="C7" s="355" t="s">
        <v>36</v>
      </c>
      <c r="D7" s="350"/>
      <c r="E7" s="355" t="s">
        <v>37</v>
      </c>
      <c r="F7" s="355"/>
    </row>
    <row r="8" spans="1:9" ht="21" customHeight="1">
      <c r="B8" s="181"/>
      <c r="C8" s="182"/>
      <c r="E8" s="180"/>
      <c r="F8" s="180"/>
    </row>
    <row r="9" spans="1:9" ht="20.100000000000001" customHeight="1">
      <c r="B9" s="357" t="s">
        <v>38</v>
      </c>
      <c r="C9" s="357"/>
      <c r="D9" s="357"/>
      <c r="E9" s="357"/>
      <c r="F9" s="357"/>
    </row>
    <row r="10" spans="1:9" ht="36.75" customHeight="1">
      <c r="B10" s="183" t="s">
        <v>39</v>
      </c>
      <c r="C10" s="183" t="s">
        <v>40</v>
      </c>
      <c r="D10" s="183" t="s">
        <v>41</v>
      </c>
      <c r="E10" s="183" t="s">
        <v>42</v>
      </c>
      <c r="F10" s="183" t="s">
        <v>43</v>
      </c>
    </row>
    <row r="11" spans="1:9" s="187" customFormat="1" ht="115.5" customHeight="1">
      <c r="B11" s="358" t="s">
        <v>44</v>
      </c>
      <c r="C11" s="184">
        <v>1</v>
      </c>
      <c r="D11" s="185" t="s">
        <v>45</v>
      </c>
      <c r="E11" s="186">
        <v>1</v>
      </c>
      <c r="F11" s="185" t="s">
        <v>46</v>
      </c>
    </row>
    <row r="12" spans="1:9" s="187" customFormat="1" ht="113.25" customHeight="1">
      <c r="B12" s="358"/>
      <c r="C12" s="184">
        <v>2</v>
      </c>
      <c r="D12" s="185" t="s">
        <v>47</v>
      </c>
      <c r="E12" s="186"/>
      <c r="F12" s="185"/>
    </row>
    <row r="13" spans="1:9" ht="80.099999999999994" customHeight="1">
      <c r="B13" s="359" t="s">
        <v>48</v>
      </c>
      <c r="C13" s="188">
        <v>3</v>
      </c>
      <c r="D13" s="189" t="s">
        <v>49</v>
      </c>
      <c r="E13" s="188">
        <v>2</v>
      </c>
      <c r="F13" s="189" t="s">
        <v>50</v>
      </c>
    </row>
    <row r="14" spans="1:9" ht="80.099999999999994" customHeight="1">
      <c r="B14" s="359"/>
      <c r="C14" s="188">
        <v>4</v>
      </c>
      <c r="D14" s="189" t="s">
        <v>51</v>
      </c>
      <c r="E14" s="188"/>
      <c r="F14" s="189"/>
    </row>
    <row r="15" spans="1:9" ht="80.099999999999994" customHeight="1">
      <c r="B15" s="359"/>
      <c r="C15" s="188">
        <v>5</v>
      </c>
      <c r="D15" s="189" t="s">
        <v>52</v>
      </c>
      <c r="E15" s="188"/>
      <c r="F15" s="189"/>
    </row>
    <row r="16" spans="1:9" ht="80.099999999999994" customHeight="1">
      <c r="B16" s="360" t="s">
        <v>53</v>
      </c>
      <c r="C16" s="188">
        <v>6</v>
      </c>
      <c r="D16" s="189" t="s">
        <v>54</v>
      </c>
      <c r="E16" s="188">
        <v>3</v>
      </c>
      <c r="F16" s="185" t="s">
        <v>55</v>
      </c>
    </row>
    <row r="17" spans="2:11" ht="80.099999999999994" customHeight="1">
      <c r="B17" s="360"/>
      <c r="C17" s="188">
        <v>7</v>
      </c>
      <c r="D17" s="189" t="s">
        <v>56</v>
      </c>
      <c r="E17" s="188">
        <v>4</v>
      </c>
      <c r="F17" s="185" t="s">
        <v>57</v>
      </c>
    </row>
    <row r="18" spans="2:11" ht="80.099999999999994" customHeight="1">
      <c r="B18" s="360"/>
      <c r="C18" s="285">
        <v>8</v>
      </c>
      <c r="D18" s="286" t="s">
        <v>58</v>
      </c>
      <c r="E18" s="285">
        <v>5</v>
      </c>
      <c r="F18" s="286" t="s">
        <v>59</v>
      </c>
    </row>
    <row r="19" spans="2:11" ht="80.099999999999994" customHeight="1">
      <c r="B19" s="360"/>
      <c r="C19" s="188">
        <v>9</v>
      </c>
      <c r="D19" s="189" t="s">
        <v>60</v>
      </c>
      <c r="E19" s="188"/>
      <c r="F19" s="190"/>
    </row>
    <row r="20" spans="2:11" ht="80.099999999999994" customHeight="1">
      <c r="B20" s="360"/>
      <c r="C20" s="188">
        <v>10</v>
      </c>
      <c r="D20" s="189" t="s">
        <v>61</v>
      </c>
      <c r="E20" s="188"/>
      <c r="F20" s="189"/>
    </row>
    <row r="21" spans="2:11" ht="80.099999999999994" customHeight="1">
      <c r="B21" s="360"/>
      <c r="C21" s="188">
        <v>11</v>
      </c>
      <c r="D21" s="189" t="s">
        <v>62</v>
      </c>
      <c r="E21" s="188"/>
      <c r="F21" s="185"/>
      <c r="K21" s="191"/>
    </row>
    <row r="22" spans="2:11" ht="80.099999999999994" customHeight="1">
      <c r="B22" s="360"/>
      <c r="C22" s="188">
        <v>12</v>
      </c>
      <c r="D22" s="189" t="s">
        <v>63</v>
      </c>
      <c r="E22" s="188"/>
      <c r="F22" s="189"/>
      <c r="K22" s="191"/>
    </row>
    <row r="23" spans="2:11" ht="80.099999999999994" customHeight="1">
      <c r="B23" s="360"/>
      <c r="C23" s="188">
        <v>13</v>
      </c>
      <c r="D23" s="189" t="s">
        <v>64</v>
      </c>
      <c r="E23" s="188"/>
      <c r="F23" s="189"/>
      <c r="K23" s="191"/>
    </row>
    <row r="24" spans="2:11" ht="80.099999999999994" customHeight="1">
      <c r="B24" s="356" t="s">
        <v>65</v>
      </c>
      <c r="C24" s="188">
        <v>14</v>
      </c>
      <c r="D24" s="185" t="s">
        <v>66</v>
      </c>
      <c r="E24" s="184">
        <v>6</v>
      </c>
      <c r="F24" s="185" t="s">
        <v>67</v>
      </c>
    </row>
    <row r="25" spans="2:11" ht="80.099999999999994" customHeight="1">
      <c r="B25" s="356"/>
      <c r="C25" s="188">
        <v>15</v>
      </c>
      <c r="D25" s="185" t="s">
        <v>68</v>
      </c>
      <c r="E25" s="184">
        <v>7</v>
      </c>
      <c r="F25" s="185" t="s">
        <v>69</v>
      </c>
    </row>
    <row r="26" spans="2:11" ht="80.099999999999994" customHeight="1">
      <c r="B26" s="356"/>
      <c r="C26" s="188">
        <v>16</v>
      </c>
      <c r="D26" s="185" t="s">
        <v>70</v>
      </c>
      <c r="E26" s="184">
        <v>8</v>
      </c>
      <c r="F26" s="185" t="s">
        <v>71</v>
      </c>
    </row>
    <row r="27" spans="2:11" ht="100.5" customHeight="1">
      <c r="B27" s="356"/>
      <c r="C27" s="188">
        <v>17</v>
      </c>
      <c r="D27" s="185" t="s">
        <v>72</v>
      </c>
      <c r="E27" s="184"/>
      <c r="F27" s="185"/>
    </row>
    <row r="28" spans="2:11" ht="174.6" customHeight="1">
      <c r="B28" s="192" t="s">
        <v>73</v>
      </c>
      <c r="C28" s="188">
        <v>18</v>
      </c>
      <c r="D28" s="185" t="s">
        <v>74</v>
      </c>
      <c r="E28" s="184">
        <v>9</v>
      </c>
      <c r="F28" s="185" t="s">
        <v>75</v>
      </c>
    </row>
    <row r="29" spans="2:11" ht="48.75" customHeight="1">
      <c r="B29" s="361" t="s">
        <v>76</v>
      </c>
      <c r="C29" s="188">
        <v>19</v>
      </c>
      <c r="D29" s="193" t="s">
        <v>77</v>
      </c>
      <c r="E29" s="188">
        <v>10</v>
      </c>
      <c r="F29" s="321" t="s">
        <v>525</v>
      </c>
    </row>
    <row r="30" spans="2:11" ht="87" customHeight="1">
      <c r="B30" s="362"/>
      <c r="C30" s="188">
        <v>20</v>
      </c>
      <c r="D30" s="193" t="s">
        <v>78</v>
      </c>
      <c r="E30" s="188"/>
      <c r="F30" s="189"/>
    </row>
    <row r="31" spans="2:11" ht="87" customHeight="1">
      <c r="B31" s="362"/>
      <c r="C31" s="285">
        <v>21</v>
      </c>
      <c r="D31" s="287" t="s">
        <v>79</v>
      </c>
      <c r="E31" s="188"/>
      <c r="F31" s="189"/>
    </row>
    <row r="32" spans="2:11" ht="87" customHeight="1">
      <c r="B32" s="362"/>
      <c r="C32" s="285">
        <v>22</v>
      </c>
      <c r="D32" s="287" t="s">
        <v>80</v>
      </c>
      <c r="E32" s="188"/>
      <c r="F32" s="189"/>
    </row>
    <row r="33" spans="2:6" ht="87" customHeight="1">
      <c r="B33" s="363"/>
      <c r="C33" s="285">
        <v>23</v>
      </c>
      <c r="D33" s="287" t="s">
        <v>526</v>
      </c>
      <c r="E33" s="188"/>
      <c r="F33" s="189"/>
    </row>
    <row r="34" spans="2:6" ht="27" customHeight="1">
      <c r="B34" s="357" t="s">
        <v>81</v>
      </c>
      <c r="C34" s="357"/>
      <c r="D34" s="357"/>
      <c r="E34" s="357"/>
      <c r="F34" s="357"/>
    </row>
    <row r="35" spans="2:6" ht="39.75" customHeight="1">
      <c r="B35" s="183" t="s">
        <v>39</v>
      </c>
      <c r="C35" s="183" t="s">
        <v>40</v>
      </c>
      <c r="D35" s="183" t="s">
        <v>82</v>
      </c>
      <c r="E35" s="183" t="s">
        <v>42</v>
      </c>
      <c r="F35" s="183" t="s">
        <v>83</v>
      </c>
    </row>
    <row r="36" spans="2:6" ht="126.75" customHeight="1">
      <c r="B36" s="361" t="s">
        <v>84</v>
      </c>
      <c r="C36" s="184">
        <v>1</v>
      </c>
      <c r="D36" s="185" t="s">
        <v>85</v>
      </c>
      <c r="E36" s="184">
        <v>1</v>
      </c>
      <c r="F36" s="185" t="s">
        <v>86</v>
      </c>
    </row>
    <row r="37" spans="2:6" ht="81" customHeight="1">
      <c r="B37" s="362"/>
      <c r="C37" s="184">
        <v>2</v>
      </c>
      <c r="D37" s="185" t="s">
        <v>87</v>
      </c>
      <c r="E37" s="184">
        <v>2</v>
      </c>
      <c r="F37" s="185" t="s">
        <v>88</v>
      </c>
    </row>
    <row r="38" spans="2:6" ht="92.1" hidden="1" customHeight="1">
      <c r="B38" s="362"/>
      <c r="C38" s="184"/>
      <c r="D38" s="185"/>
      <c r="E38" s="184">
        <v>3</v>
      </c>
      <c r="F38" s="185" t="s">
        <v>89</v>
      </c>
    </row>
    <row r="39" spans="2:6" ht="68.25" hidden="1" customHeight="1">
      <c r="B39" s="362"/>
      <c r="C39" s="184"/>
      <c r="D39" s="185"/>
      <c r="E39" s="184">
        <v>4</v>
      </c>
      <c r="F39" s="185" t="s">
        <v>90</v>
      </c>
    </row>
    <row r="40" spans="2:6" ht="68.25" hidden="1" customHeight="1">
      <c r="B40" s="362"/>
      <c r="C40" s="184"/>
      <c r="D40" s="187"/>
      <c r="E40" s="184">
        <v>5</v>
      </c>
      <c r="F40" s="185" t="s">
        <v>91</v>
      </c>
    </row>
    <row r="41" spans="2:6" ht="41.45" hidden="1" customHeight="1">
      <c r="B41" s="362"/>
      <c r="C41" s="184"/>
      <c r="D41" s="193"/>
      <c r="E41" s="184">
        <v>6</v>
      </c>
      <c r="F41" s="185" t="s">
        <v>92</v>
      </c>
    </row>
    <row r="42" spans="2:6" ht="49.5" hidden="1" customHeight="1">
      <c r="B42" s="362"/>
      <c r="C42" s="184"/>
      <c r="D42" s="193"/>
      <c r="E42" s="184">
        <v>7</v>
      </c>
      <c r="F42" s="193" t="s">
        <v>93</v>
      </c>
    </row>
    <row r="43" spans="2:6" ht="49.5" customHeight="1">
      <c r="B43" s="362"/>
      <c r="C43" s="184"/>
      <c r="D43" s="193"/>
      <c r="E43" s="184">
        <v>3</v>
      </c>
      <c r="F43" s="193" t="s">
        <v>89</v>
      </c>
    </row>
    <row r="44" spans="2:6" ht="49.5" customHeight="1">
      <c r="B44" s="362"/>
      <c r="C44" s="184"/>
      <c r="D44" s="193"/>
      <c r="E44" s="184">
        <v>4</v>
      </c>
      <c r="F44" s="193" t="s">
        <v>90</v>
      </c>
    </row>
    <row r="45" spans="2:6" ht="49.5" customHeight="1">
      <c r="B45" s="362"/>
      <c r="C45" s="184"/>
      <c r="D45" s="193"/>
      <c r="E45" s="184">
        <v>5</v>
      </c>
      <c r="F45" s="193" t="s">
        <v>91</v>
      </c>
    </row>
    <row r="46" spans="2:6" ht="49.5" customHeight="1">
      <c r="B46" s="362"/>
      <c r="C46" s="184"/>
      <c r="D46" s="193"/>
      <c r="E46" s="184">
        <v>6</v>
      </c>
      <c r="F46" s="193" t="s">
        <v>92</v>
      </c>
    </row>
    <row r="47" spans="2:6" ht="49.5" customHeight="1">
      <c r="B47" s="362"/>
      <c r="C47" s="184"/>
      <c r="D47" s="193"/>
      <c r="E47" s="184">
        <v>7</v>
      </c>
      <c r="F47" s="193" t="s">
        <v>527</v>
      </c>
    </row>
    <row r="48" spans="2:6" ht="49.5" customHeight="1">
      <c r="B48" s="363"/>
      <c r="C48" s="184"/>
      <c r="D48" s="193"/>
      <c r="E48" s="285">
        <v>8</v>
      </c>
      <c r="F48" s="287" t="s">
        <v>94</v>
      </c>
    </row>
    <row r="49" spans="2:6" ht="49.5" customHeight="1">
      <c r="B49" s="356" t="s">
        <v>95</v>
      </c>
      <c r="C49" s="184">
        <v>3</v>
      </c>
      <c r="D49" s="193" t="s">
        <v>96</v>
      </c>
      <c r="E49" s="184">
        <v>9</v>
      </c>
      <c r="F49" s="193" t="s">
        <v>97</v>
      </c>
    </row>
    <row r="50" spans="2:6" ht="49.5" customHeight="1">
      <c r="B50" s="356"/>
      <c r="C50" s="184"/>
      <c r="D50" s="193"/>
      <c r="E50" s="184">
        <v>10</v>
      </c>
      <c r="F50" s="193" t="s">
        <v>98</v>
      </c>
    </row>
    <row r="51" spans="2:6" s="194" customFormat="1" ht="68.25" hidden="1" customHeight="1">
      <c r="B51" s="356"/>
      <c r="C51" s="184"/>
      <c r="D51" s="193"/>
      <c r="E51" s="184">
        <v>10</v>
      </c>
      <c r="F51" s="193" t="s">
        <v>99</v>
      </c>
    </row>
    <row r="52" spans="2:6" s="194" customFormat="1" ht="78.75" hidden="1" customHeight="1">
      <c r="B52" s="356"/>
      <c r="C52" s="184"/>
      <c r="D52" s="195"/>
      <c r="E52" s="184">
        <v>11</v>
      </c>
      <c r="F52" s="193" t="s">
        <v>100</v>
      </c>
    </row>
    <row r="53" spans="2:6" s="194" customFormat="1" ht="42.75">
      <c r="B53" s="360" t="s">
        <v>101</v>
      </c>
      <c r="C53" s="184">
        <v>4</v>
      </c>
      <c r="D53" s="185" t="s">
        <v>102</v>
      </c>
      <c r="E53" s="184">
        <v>11</v>
      </c>
      <c r="F53" s="196" t="s">
        <v>103</v>
      </c>
    </row>
    <row r="54" spans="2:6" s="194" customFormat="1" ht="55.5" customHeight="1">
      <c r="B54" s="360"/>
      <c r="C54" s="184">
        <v>5</v>
      </c>
      <c r="D54" s="185" t="s">
        <v>104</v>
      </c>
      <c r="E54" s="184"/>
      <c r="F54" s="185"/>
    </row>
    <row r="55" spans="2:6" s="194" customFormat="1" ht="57">
      <c r="B55" s="360"/>
      <c r="C55" s="184">
        <v>6</v>
      </c>
      <c r="D55" s="185" t="s">
        <v>105</v>
      </c>
      <c r="E55" s="184">
        <v>12</v>
      </c>
      <c r="F55" s="185" t="s">
        <v>106</v>
      </c>
    </row>
    <row r="56" spans="2:6" s="194" customFormat="1" ht="61.5" customHeight="1">
      <c r="B56" s="360"/>
      <c r="C56" s="184">
        <v>7</v>
      </c>
      <c r="D56" s="185" t="s">
        <v>107</v>
      </c>
      <c r="E56" s="184">
        <v>13</v>
      </c>
      <c r="F56" s="185" t="s">
        <v>108</v>
      </c>
    </row>
    <row r="57" spans="2:6" ht="71.25" customHeight="1">
      <c r="B57" s="360"/>
      <c r="C57" s="184">
        <v>8</v>
      </c>
      <c r="D57" s="196" t="s">
        <v>109</v>
      </c>
      <c r="E57" s="184">
        <v>14</v>
      </c>
      <c r="F57" s="185" t="s">
        <v>110</v>
      </c>
    </row>
    <row r="58" spans="2:6" ht="105" customHeight="1">
      <c r="B58" s="360"/>
      <c r="C58" s="184">
        <v>9</v>
      </c>
      <c r="D58" s="185" t="s">
        <v>111</v>
      </c>
      <c r="E58" s="184">
        <v>15</v>
      </c>
      <c r="F58" s="185" t="s">
        <v>112</v>
      </c>
    </row>
    <row r="59" spans="2:6" ht="110.25" customHeight="1">
      <c r="B59" s="356" t="s">
        <v>113</v>
      </c>
      <c r="C59" s="184">
        <v>10</v>
      </c>
      <c r="D59" s="185" t="s">
        <v>114</v>
      </c>
      <c r="E59" s="184">
        <v>16</v>
      </c>
      <c r="F59" s="185" t="s">
        <v>115</v>
      </c>
    </row>
    <row r="60" spans="2:6" ht="62.45" customHeight="1">
      <c r="B60" s="356"/>
      <c r="C60" s="184">
        <v>11</v>
      </c>
      <c r="D60" s="185" t="s">
        <v>116</v>
      </c>
      <c r="E60" s="184">
        <v>17</v>
      </c>
      <c r="F60" s="185" t="s">
        <v>117</v>
      </c>
    </row>
    <row r="61" spans="2:6" ht="42.75">
      <c r="B61" s="356"/>
      <c r="C61" s="184">
        <v>12</v>
      </c>
      <c r="D61" s="185" t="s">
        <v>118</v>
      </c>
      <c r="E61" s="184">
        <v>18</v>
      </c>
      <c r="F61" s="185" t="s">
        <v>119</v>
      </c>
    </row>
    <row r="62" spans="2:6" ht="57">
      <c r="B62" s="356" t="s">
        <v>120</v>
      </c>
      <c r="C62" s="184">
        <v>13</v>
      </c>
      <c r="D62" s="185" t="s">
        <v>121</v>
      </c>
      <c r="E62" s="184">
        <v>19</v>
      </c>
      <c r="F62" s="196" t="s">
        <v>122</v>
      </c>
    </row>
    <row r="63" spans="2:6" ht="28.5">
      <c r="B63" s="356"/>
      <c r="C63" s="184">
        <v>14</v>
      </c>
      <c r="D63" s="185" t="s">
        <v>123</v>
      </c>
      <c r="E63" s="184">
        <v>20</v>
      </c>
      <c r="F63" s="196" t="s">
        <v>124</v>
      </c>
    </row>
    <row r="64" spans="2:6" ht="85.5">
      <c r="B64" s="356"/>
      <c r="C64" s="184">
        <v>15</v>
      </c>
      <c r="D64" s="185" t="s">
        <v>125</v>
      </c>
      <c r="E64" s="186"/>
      <c r="F64" s="196"/>
    </row>
    <row r="65" spans="2:6" ht="28.5">
      <c r="B65" s="356"/>
      <c r="C65" s="184">
        <v>16</v>
      </c>
      <c r="D65" s="185" t="s">
        <v>126</v>
      </c>
      <c r="E65" s="186"/>
      <c r="F65" s="196"/>
    </row>
    <row r="66" spans="2:6" ht="28.5">
      <c r="B66" s="356"/>
      <c r="C66" s="184">
        <v>17</v>
      </c>
      <c r="D66" s="185" t="s">
        <v>127</v>
      </c>
      <c r="E66" s="186"/>
      <c r="F66" s="196"/>
    </row>
    <row r="67" spans="2:6" ht="28.5">
      <c r="B67" s="356"/>
      <c r="C67" s="184">
        <v>18</v>
      </c>
      <c r="D67" s="185" t="s">
        <v>128</v>
      </c>
      <c r="E67" s="186"/>
      <c r="F67" s="196"/>
    </row>
    <row r="68" spans="2:6" ht="28.5">
      <c r="B68" s="356"/>
      <c r="C68" s="184">
        <v>19</v>
      </c>
      <c r="D68" s="185" t="s">
        <v>129</v>
      </c>
      <c r="E68" s="186"/>
      <c r="F68" s="196"/>
    </row>
    <row r="69" spans="2:6" ht="42.75">
      <c r="B69" s="356"/>
      <c r="C69" s="184">
        <v>20</v>
      </c>
      <c r="D69" s="185" t="s">
        <v>130</v>
      </c>
      <c r="E69" s="186"/>
      <c r="F69" s="196"/>
    </row>
    <row r="70" spans="2:6" ht="42.75">
      <c r="B70" s="356"/>
      <c r="C70" s="184">
        <v>21</v>
      </c>
      <c r="D70" s="185" t="s">
        <v>131</v>
      </c>
      <c r="E70" s="186"/>
      <c r="F70" s="196"/>
    </row>
    <row r="71" spans="2:6" ht="28.5">
      <c r="B71" s="356"/>
      <c r="C71" s="184">
        <v>22</v>
      </c>
      <c r="D71" s="185" t="s">
        <v>132</v>
      </c>
      <c r="E71" s="186"/>
      <c r="F71" s="197"/>
    </row>
    <row r="72" spans="2:6" ht="63.75" customHeight="1">
      <c r="B72" s="356" t="s">
        <v>133</v>
      </c>
      <c r="C72" s="184">
        <v>23</v>
      </c>
      <c r="D72" s="185" t="s">
        <v>134</v>
      </c>
      <c r="E72" s="186">
        <v>21</v>
      </c>
      <c r="F72" s="196" t="s">
        <v>135</v>
      </c>
    </row>
    <row r="73" spans="2:6" ht="42.75">
      <c r="B73" s="356"/>
      <c r="C73" s="184">
        <v>24</v>
      </c>
      <c r="D73" s="185" t="s">
        <v>136</v>
      </c>
      <c r="E73" s="186">
        <v>22</v>
      </c>
      <c r="F73" s="185" t="s">
        <v>137</v>
      </c>
    </row>
    <row r="74" spans="2:6" ht="28.5">
      <c r="B74" s="356"/>
      <c r="C74" s="184">
        <v>25</v>
      </c>
      <c r="D74" s="185" t="s">
        <v>138</v>
      </c>
      <c r="E74" s="288">
        <v>23</v>
      </c>
      <c r="F74" s="289" t="s">
        <v>139</v>
      </c>
    </row>
    <row r="75" spans="2:6" ht="71.25">
      <c r="B75" s="361" t="s">
        <v>140</v>
      </c>
      <c r="C75" s="184">
        <v>26</v>
      </c>
      <c r="D75" s="185" t="s">
        <v>141</v>
      </c>
      <c r="E75" s="186">
        <v>24</v>
      </c>
      <c r="F75" s="196" t="s">
        <v>142</v>
      </c>
    </row>
    <row r="76" spans="2:6" ht="96" customHeight="1">
      <c r="B76" s="362"/>
      <c r="C76" s="184"/>
      <c r="D76" s="185"/>
      <c r="E76" s="288">
        <v>25</v>
      </c>
      <c r="F76" s="288" t="s">
        <v>143</v>
      </c>
    </row>
    <row r="77" spans="2:6" ht="77.25" customHeight="1">
      <c r="B77" s="363"/>
      <c r="C77" s="184"/>
      <c r="D77" s="185"/>
      <c r="E77" s="288">
        <v>26</v>
      </c>
      <c r="F77" s="288" t="s">
        <v>144</v>
      </c>
    </row>
    <row r="78" spans="2:6" ht="77.099999999999994" customHeight="1">
      <c r="B78" s="356" t="s">
        <v>145</v>
      </c>
      <c r="C78" s="184">
        <v>27</v>
      </c>
      <c r="D78" s="185" t="s">
        <v>146</v>
      </c>
      <c r="E78" s="290">
        <v>27</v>
      </c>
      <c r="F78" s="185" t="s">
        <v>147</v>
      </c>
    </row>
    <row r="79" spans="2:6" ht="40.5" customHeight="1">
      <c r="B79" s="356"/>
      <c r="C79" s="184"/>
      <c r="D79" s="185"/>
      <c r="E79" s="186">
        <v>28</v>
      </c>
      <c r="F79" s="185" t="s">
        <v>148</v>
      </c>
    </row>
    <row r="80" spans="2:6" ht="50.1" customHeight="1">
      <c r="B80" s="366" t="s">
        <v>149</v>
      </c>
      <c r="C80" s="184">
        <v>28</v>
      </c>
      <c r="D80" s="196" t="s">
        <v>150</v>
      </c>
      <c r="E80" s="290">
        <v>29</v>
      </c>
      <c r="F80" s="196" t="s">
        <v>151</v>
      </c>
    </row>
    <row r="81" spans="1:11" ht="50.1" customHeight="1">
      <c r="B81" s="367"/>
      <c r="C81" s="184">
        <v>29</v>
      </c>
      <c r="D81" s="196" t="s">
        <v>152</v>
      </c>
      <c r="E81" s="186">
        <v>30</v>
      </c>
      <c r="F81" s="196" t="s">
        <v>153</v>
      </c>
    </row>
    <row r="82" spans="1:11" ht="50.1" customHeight="1">
      <c r="B82" s="367"/>
      <c r="C82" s="184"/>
      <c r="D82" s="187"/>
      <c r="E82" s="290">
        <v>31</v>
      </c>
      <c r="F82" s="196" t="s">
        <v>154</v>
      </c>
    </row>
    <row r="83" spans="1:11" ht="50.1" customHeight="1">
      <c r="B83" s="367"/>
      <c r="C83" s="184"/>
      <c r="D83" s="198"/>
      <c r="E83" s="186">
        <v>32</v>
      </c>
      <c r="F83" s="196" t="s">
        <v>155</v>
      </c>
    </row>
    <row r="84" spans="1:11" ht="50.1" customHeight="1">
      <c r="B84" s="367"/>
      <c r="C84" s="184"/>
      <c r="D84" s="196"/>
      <c r="E84" s="290">
        <v>33</v>
      </c>
      <c r="F84" s="196" t="s">
        <v>156</v>
      </c>
    </row>
    <row r="85" spans="1:11" ht="50.1" customHeight="1">
      <c r="B85" s="367"/>
      <c r="C85" s="184"/>
      <c r="D85" s="196"/>
      <c r="E85" s="186">
        <v>34</v>
      </c>
      <c r="F85" s="196" t="s">
        <v>157</v>
      </c>
    </row>
    <row r="86" spans="1:11" ht="50.1" customHeight="1">
      <c r="B86" s="367"/>
      <c r="C86" s="184"/>
      <c r="D86" s="196"/>
      <c r="E86" s="290">
        <v>35</v>
      </c>
      <c r="F86" s="198" t="s">
        <v>158</v>
      </c>
    </row>
    <row r="87" spans="1:11" ht="39.950000000000003" customHeight="1">
      <c r="B87" s="367"/>
      <c r="C87" s="184"/>
      <c r="D87" s="186"/>
      <c r="E87" s="186">
        <v>36</v>
      </c>
      <c r="F87" s="196" t="s">
        <v>159</v>
      </c>
    </row>
    <row r="88" spans="1:11" ht="51" customHeight="1">
      <c r="B88" s="368"/>
      <c r="C88" s="184"/>
      <c r="D88" s="186"/>
      <c r="E88" s="288">
        <v>37</v>
      </c>
      <c r="F88" s="289" t="s">
        <v>160</v>
      </c>
    </row>
    <row r="89" spans="1:11" ht="66.75" customHeight="1">
      <c r="B89" s="361" t="s">
        <v>161</v>
      </c>
      <c r="C89" s="184">
        <v>30</v>
      </c>
      <c r="D89" s="185" t="s">
        <v>162</v>
      </c>
      <c r="E89" s="290">
        <v>38</v>
      </c>
      <c r="F89" s="185" t="s">
        <v>163</v>
      </c>
    </row>
    <row r="90" spans="1:11" ht="72" customHeight="1">
      <c r="B90" s="362"/>
      <c r="C90" s="184">
        <v>31</v>
      </c>
      <c r="D90" s="185" t="s">
        <v>164</v>
      </c>
      <c r="E90" s="186">
        <v>39</v>
      </c>
      <c r="F90" s="185" t="s">
        <v>528</v>
      </c>
    </row>
    <row r="91" spans="1:11" ht="72" customHeight="1">
      <c r="B91" s="362"/>
      <c r="C91" s="184">
        <v>32</v>
      </c>
      <c r="D91" s="185" t="s">
        <v>165</v>
      </c>
      <c r="E91" s="290">
        <v>40</v>
      </c>
      <c r="F91" s="185" t="s">
        <v>529</v>
      </c>
    </row>
    <row r="92" spans="1:11" ht="72" customHeight="1">
      <c r="B92" s="362"/>
      <c r="C92" s="184">
        <v>33</v>
      </c>
      <c r="D92" s="185" t="s">
        <v>166</v>
      </c>
      <c r="E92" s="186">
        <v>41</v>
      </c>
      <c r="F92" s="185" t="s">
        <v>167</v>
      </c>
      <c r="I92" s="322"/>
      <c r="K92" s="176" t="s">
        <v>168</v>
      </c>
    </row>
    <row r="93" spans="1:11" ht="77.25" customHeight="1">
      <c r="B93" s="362"/>
      <c r="C93" s="184">
        <v>34</v>
      </c>
      <c r="D93" s="199" t="s">
        <v>169</v>
      </c>
      <c r="E93" s="323">
        <v>42</v>
      </c>
      <c r="F93" s="286" t="s">
        <v>170</v>
      </c>
    </row>
    <row r="94" spans="1:11" ht="120.75" customHeight="1">
      <c r="B94" s="369"/>
      <c r="C94" s="291">
        <v>35</v>
      </c>
      <c r="D94" s="292" t="s">
        <v>171</v>
      </c>
      <c r="E94" s="324">
        <v>43</v>
      </c>
      <c r="F94" s="286" t="s">
        <v>530</v>
      </c>
    </row>
    <row r="95" spans="1:11" ht="45.75" customHeight="1">
      <c r="A95" s="293"/>
      <c r="B95" s="294" t="s">
        <v>172</v>
      </c>
      <c r="C95" s="370" t="s">
        <v>173</v>
      </c>
      <c r="D95" s="371"/>
      <c r="E95" s="295" t="s">
        <v>174</v>
      </c>
      <c r="F95" s="296" t="s">
        <v>175</v>
      </c>
      <c r="G95" s="293"/>
    </row>
    <row r="96" spans="1:11" ht="36" customHeight="1">
      <c r="A96" s="293"/>
      <c r="B96" s="297" t="s">
        <v>176</v>
      </c>
      <c r="C96" s="364" t="s">
        <v>177</v>
      </c>
      <c r="D96" s="365"/>
      <c r="E96" s="298" t="s">
        <v>178</v>
      </c>
      <c r="F96" s="299" t="s">
        <v>179</v>
      </c>
      <c r="G96" s="293"/>
    </row>
    <row r="97" spans="6:6" ht="18" customHeight="1">
      <c r="F97" s="300"/>
    </row>
    <row r="98" spans="6:6" ht="36" customHeight="1"/>
    <row r="99" spans="6:6" ht="36" customHeight="1"/>
  </sheetData>
  <mergeCells count="27">
    <mergeCell ref="C96:D96"/>
    <mergeCell ref="B72:B74"/>
    <mergeCell ref="B75:B77"/>
    <mergeCell ref="B78:B79"/>
    <mergeCell ref="B80:B88"/>
    <mergeCell ref="B89:B94"/>
    <mergeCell ref="C95:D95"/>
    <mergeCell ref="B62:B71"/>
    <mergeCell ref="B9:F9"/>
    <mergeCell ref="B11:B12"/>
    <mergeCell ref="B13:B15"/>
    <mergeCell ref="B16:B23"/>
    <mergeCell ref="B24:B27"/>
    <mergeCell ref="B29:B33"/>
    <mergeCell ref="B34:F34"/>
    <mergeCell ref="B36:B48"/>
    <mergeCell ref="B49:B52"/>
    <mergeCell ref="B53:B58"/>
    <mergeCell ref="B59:B6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84C0-A41D-468E-AF98-93FA6DA9DBA9}">
  <sheetPr>
    <pageSetUpPr fitToPage="1"/>
  </sheetPr>
  <dimension ref="A1:F15"/>
  <sheetViews>
    <sheetView showGridLines="0" zoomScale="90" zoomScaleNormal="90" workbookViewId="0">
      <selection activeCell="F10" sqref="F10"/>
    </sheetView>
  </sheetViews>
  <sheetFormatPr baseColWidth="10" defaultColWidth="10.42578125" defaultRowHeight="114.75" customHeight="1"/>
  <cols>
    <col min="1" max="1" width="60.85546875" style="311" customWidth="1"/>
    <col min="2" max="2" width="15.85546875" style="312" customWidth="1"/>
    <col min="3" max="5" width="15.85546875" style="313" customWidth="1"/>
    <col min="6" max="6" width="40.85546875" style="311" customWidth="1"/>
    <col min="7" max="7" width="2.7109375" style="302" customWidth="1"/>
    <col min="8" max="16384" width="10.42578125" style="302"/>
  </cols>
  <sheetData>
    <row r="1" spans="1:6" ht="114.75" customHeight="1">
      <c r="A1" s="301"/>
      <c r="B1" s="372" t="s">
        <v>180</v>
      </c>
      <c r="C1" s="372"/>
      <c r="D1" s="372"/>
      <c r="E1" s="372"/>
      <c r="F1" s="301"/>
    </row>
    <row r="2" spans="1:6" ht="42.75" customHeight="1">
      <c r="A2" s="373" t="s">
        <v>181</v>
      </c>
      <c r="B2" s="373"/>
      <c r="C2" s="373"/>
      <c r="D2" s="373"/>
      <c r="E2" s="373"/>
      <c r="F2" s="373"/>
    </row>
    <row r="3" spans="1:6" ht="26.25" customHeight="1">
      <c r="A3" s="374" t="s">
        <v>182</v>
      </c>
      <c r="B3" s="375" t="s">
        <v>183</v>
      </c>
      <c r="C3" s="375"/>
      <c r="D3" s="375"/>
      <c r="E3" s="375"/>
      <c r="F3" s="320" t="s">
        <v>184</v>
      </c>
    </row>
    <row r="4" spans="1:6" ht="26.25" customHeight="1">
      <c r="A4" s="374"/>
      <c r="B4" s="303" t="s">
        <v>185</v>
      </c>
      <c r="C4" s="303" t="s">
        <v>186</v>
      </c>
      <c r="D4" s="303" t="s">
        <v>187</v>
      </c>
      <c r="E4" s="303" t="s">
        <v>188</v>
      </c>
      <c r="F4" s="304"/>
    </row>
    <row r="5" spans="1:6" ht="48" customHeight="1">
      <c r="A5" s="305" t="s">
        <v>189</v>
      </c>
      <c r="B5" s="327"/>
      <c r="C5" s="328"/>
      <c r="D5" s="328">
        <v>8.9</v>
      </c>
      <c r="E5" s="328" t="s">
        <v>531</v>
      </c>
      <c r="F5" s="325" t="s">
        <v>190</v>
      </c>
    </row>
    <row r="6" spans="1:6" ht="48" customHeight="1">
      <c r="A6" s="306" t="s">
        <v>191</v>
      </c>
      <c r="B6" s="327"/>
      <c r="C6" s="328"/>
      <c r="D6" s="328">
        <v>11</v>
      </c>
      <c r="E6" s="328" t="s">
        <v>532</v>
      </c>
      <c r="F6" s="325" t="s">
        <v>190</v>
      </c>
    </row>
    <row r="7" spans="1:6" ht="48" customHeight="1">
      <c r="A7" s="307" t="s">
        <v>192</v>
      </c>
      <c r="B7" s="329"/>
      <c r="C7" s="330"/>
      <c r="D7" s="330">
        <v>1</v>
      </c>
      <c r="E7" s="330" t="s">
        <v>533</v>
      </c>
      <c r="F7" s="325" t="s">
        <v>190</v>
      </c>
    </row>
    <row r="8" spans="1:6" ht="48" customHeight="1">
      <c r="A8" s="308" t="s">
        <v>193</v>
      </c>
      <c r="B8" s="329">
        <v>17</v>
      </c>
      <c r="C8" s="330">
        <v>3.4</v>
      </c>
      <c r="D8" s="330" t="s">
        <v>194</v>
      </c>
      <c r="E8" s="330" t="s">
        <v>534</v>
      </c>
      <c r="F8" s="325" t="s">
        <v>190</v>
      </c>
    </row>
    <row r="9" spans="1:6" ht="48" customHeight="1">
      <c r="A9" s="308" t="s">
        <v>195</v>
      </c>
      <c r="B9" s="329" t="s">
        <v>535</v>
      </c>
      <c r="C9" s="329">
        <v>8</v>
      </c>
      <c r="D9" s="328" t="s">
        <v>196</v>
      </c>
      <c r="E9" s="328" t="s">
        <v>536</v>
      </c>
      <c r="F9" s="325" t="s">
        <v>190</v>
      </c>
    </row>
    <row r="10" spans="1:6" ht="48" customHeight="1">
      <c r="A10" s="306" t="s">
        <v>197</v>
      </c>
      <c r="B10" s="327"/>
      <c r="C10" s="328"/>
      <c r="D10" s="328" t="s">
        <v>198</v>
      </c>
      <c r="E10" s="328">
        <v>30</v>
      </c>
      <c r="F10" s="325" t="s">
        <v>190</v>
      </c>
    </row>
    <row r="11" spans="1:6" ht="48" customHeight="1">
      <c r="A11" s="309" t="s">
        <v>199</v>
      </c>
      <c r="B11" s="329"/>
      <c r="C11" s="330"/>
      <c r="D11" s="330" t="s">
        <v>200</v>
      </c>
      <c r="E11" s="330" t="s">
        <v>537</v>
      </c>
      <c r="F11" s="325" t="s">
        <v>190</v>
      </c>
    </row>
    <row r="12" spans="1:6" ht="76.5" customHeight="1">
      <c r="A12" s="309" t="s">
        <v>538</v>
      </c>
      <c r="B12" s="329" t="s">
        <v>539</v>
      </c>
      <c r="C12" s="330">
        <v>10</v>
      </c>
      <c r="D12" s="328" t="s">
        <v>540</v>
      </c>
      <c r="E12" s="330" t="s">
        <v>541</v>
      </c>
      <c r="F12" s="310" t="s">
        <v>190</v>
      </c>
    </row>
    <row r="13" spans="1:6" ht="48" customHeight="1">
      <c r="A13" s="309" t="s">
        <v>201</v>
      </c>
      <c r="B13" s="329">
        <v>2.1800000000000002</v>
      </c>
      <c r="C13" s="330">
        <v>9</v>
      </c>
      <c r="D13" s="330">
        <v>1</v>
      </c>
      <c r="E13" s="330" t="s">
        <v>542</v>
      </c>
      <c r="F13" s="310" t="s">
        <v>202</v>
      </c>
    </row>
    <row r="14" spans="1:6" ht="48" customHeight="1"/>
    <row r="15" spans="1:6" ht="48" customHeight="1">
      <c r="F15" s="326"/>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7C33CC63-DD8E-451B-8550-67524975D6EA}"/>
    <dataValidation allowBlank="1" showInputMessage="1" showErrorMessage="1" prompt="Proponer y escribir en una frase la estrategia para gestionar la debilidad, la oportunidad, la amenaza o la fortaleza.Usar verbo de acción en infinitivo._x000a_" sqref="G1 A3" xr:uid="{82BE8E68-6C83-44C9-BFE4-2CE86D177F7C}"/>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7" tint="0.39997558519241921"/>
  </sheetPr>
  <dimension ref="B1:I59"/>
  <sheetViews>
    <sheetView zoomScale="112" zoomScaleNormal="112" workbookViewId="0">
      <selection activeCell="F16" sqref="F16:G16"/>
    </sheetView>
  </sheetViews>
  <sheetFormatPr baseColWidth="10" defaultColWidth="11.42578125" defaultRowHeight="14.25"/>
  <cols>
    <col min="1" max="1" width="2.7109375" style="16" customWidth="1"/>
    <col min="2" max="2" width="24.7109375" style="16" customWidth="1"/>
    <col min="3" max="3" width="11.28515625" style="44" customWidth="1"/>
    <col min="4" max="4" width="19.28515625" style="44"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401" t="s">
        <v>203</v>
      </c>
      <c r="C2" s="402"/>
      <c r="D2" s="402"/>
      <c r="E2" s="402"/>
      <c r="F2" s="402"/>
      <c r="G2" s="403"/>
    </row>
    <row r="3" spans="2:9" ht="15">
      <c r="B3" s="404" t="s">
        <v>204</v>
      </c>
      <c r="C3" s="405"/>
      <c r="D3" s="406"/>
      <c r="E3" s="406"/>
      <c r="F3" s="406"/>
      <c r="G3" s="407"/>
    </row>
    <row r="4" spans="2:9" ht="88.5" customHeight="1">
      <c r="B4" s="408" t="s">
        <v>205</v>
      </c>
      <c r="C4" s="409"/>
      <c r="D4" s="409"/>
      <c r="E4" s="409"/>
      <c r="F4" s="409"/>
      <c r="G4" s="410"/>
    </row>
    <row r="5" spans="2:9" ht="15">
      <c r="B5" s="120"/>
      <c r="C5" s="121"/>
      <c r="D5" s="122"/>
      <c r="E5" s="123"/>
      <c r="F5" s="123"/>
      <c r="G5" s="123"/>
    </row>
    <row r="6" spans="2:9" ht="16.5" customHeight="1">
      <c r="B6" s="411" t="s">
        <v>206</v>
      </c>
      <c r="C6" s="412"/>
      <c r="D6" s="412"/>
      <c r="E6" s="412"/>
      <c r="F6" s="412"/>
      <c r="G6" s="413"/>
    </row>
    <row r="7" spans="2:9" ht="76.5" customHeight="1">
      <c r="B7" s="411"/>
      <c r="C7" s="412"/>
      <c r="D7" s="412"/>
      <c r="E7" s="412"/>
      <c r="F7" s="412"/>
      <c r="G7" s="413"/>
    </row>
    <row r="8" spans="2:9" ht="15" thickBot="1">
      <c r="B8" s="155"/>
      <c r="C8" s="156"/>
      <c r="D8" s="156"/>
      <c r="E8" s="157"/>
      <c r="F8" s="158"/>
      <c r="G8" s="158"/>
    </row>
    <row r="9" spans="2:9">
      <c r="B9" s="159"/>
      <c r="C9" s="160" t="s">
        <v>207</v>
      </c>
      <c r="D9" s="397" t="s">
        <v>208</v>
      </c>
      <c r="E9" s="398"/>
      <c r="F9" s="399" t="s">
        <v>209</v>
      </c>
      <c r="G9" s="400"/>
    </row>
    <row r="10" spans="2:9" ht="15" customHeight="1">
      <c r="B10" s="161"/>
      <c r="C10" s="126">
        <v>5</v>
      </c>
      <c r="D10" s="414" t="s">
        <v>210</v>
      </c>
      <c r="E10" s="415"/>
      <c r="F10" s="376" t="s">
        <v>211</v>
      </c>
      <c r="G10" s="377"/>
      <c r="H10" s="427"/>
      <c r="I10" s="427"/>
    </row>
    <row r="11" spans="2:9">
      <c r="B11" s="161"/>
      <c r="C11" s="126">
        <v>5</v>
      </c>
      <c r="D11" s="414" t="s">
        <v>212</v>
      </c>
      <c r="E11" s="415"/>
      <c r="F11" s="376" t="s">
        <v>213</v>
      </c>
      <c r="G11" s="377"/>
      <c r="H11" s="427"/>
      <c r="I11" s="427"/>
    </row>
    <row r="12" spans="2:9">
      <c r="B12" s="161"/>
      <c r="C12" s="126">
        <v>5</v>
      </c>
      <c r="D12" s="414" t="s">
        <v>214</v>
      </c>
      <c r="E12" s="415"/>
      <c r="F12" s="376" t="s">
        <v>215</v>
      </c>
      <c r="G12" s="377"/>
      <c r="H12" s="427"/>
      <c r="I12" s="427"/>
    </row>
    <row r="13" spans="2:9" ht="27.75" customHeight="1">
      <c r="B13" s="161"/>
      <c r="C13" s="126">
        <v>5</v>
      </c>
      <c r="D13" s="414" t="s">
        <v>216</v>
      </c>
      <c r="E13" s="415"/>
      <c r="F13" s="376" t="s">
        <v>217</v>
      </c>
      <c r="G13" s="377"/>
      <c r="H13" s="427"/>
      <c r="I13" s="427"/>
    </row>
    <row r="14" spans="2:9">
      <c r="B14" s="161"/>
      <c r="C14" s="126">
        <v>5</v>
      </c>
      <c r="D14" s="414" t="s">
        <v>218</v>
      </c>
      <c r="E14" s="415"/>
      <c r="F14" s="376" t="s">
        <v>219</v>
      </c>
      <c r="G14" s="377"/>
      <c r="H14" s="427"/>
      <c r="I14" s="427"/>
    </row>
    <row r="15" spans="2:9" ht="41.25" customHeight="1">
      <c r="B15" s="161"/>
      <c r="C15" s="126">
        <v>5</v>
      </c>
      <c r="D15" s="414" t="s">
        <v>220</v>
      </c>
      <c r="E15" s="415"/>
      <c r="F15" s="376" t="s">
        <v>221</v>
      </c>
      <c r="G15" s="377"/>
      <c r="H15" s="427"/>
      <c r="I15" s="427"/>
    </row>
    <row r="16" spans="2:9" ht="41.25" customHeight="1">
      <c r="B16" s="161"/>
      <c r="C16" s="126">
        <v>5</v>
      </c>
      <c r="D16" s="378" t="s">
        <v>222</v>
      </c>
      <c r="E16" s="379"/>
      <c r="F16" s="376" t="s">
        <v>223</v>
      </c>
      <c r="G16" s="377"/>
      <c r="H16" s="427"/>
      <c r="I16" s="427"/>
    </row>
    <row r="17" spans="2:9" ht="51.75" customHeight="1">
      <c r="B17" s="161"/>
      <c r="C17" s="126">
        <v>5</v>
      </c>
      <c r="D17" s="379" t="s">
        <v>224</v>
      </c>
      <c r="E17" s="416"/>
      <c r="F17" s="376" t="s">
        <v>225</v>
      </c>
      <c r="G17" s="377"/>
      <c r="H17" s="427"/>
      <c r="I17" s="427"/>
    </row>
    <row r="18" spans="2:9" ht="51.75" customHeight="1">
      <c r="B18" s="161"/>
      <c r="C18" s="126">
        <v>5</v>
      </c>
      <c r="D18" s="378" t="s">
        <v>226</v>
      </c>
      <c r="E18" s="379"/>
      <c r="F18" s="376" t="s">
        <v>227</v>
      </c>
      <c r="G18" s="377"/>
      <c r="H18" s="427"/>
      <c r="I18" s="427"/>
    </row>
    <row r="19" spans="2:9" ht="51.75" customHeight="1">
      <c r="B19" s="161"/>
      <c r="C19" s="126">
        <v>5</v>
      </c>
      <c r="D19" s="127" t="s">
        <v>228</v>
      </c>
      <c r="E19" s="128"/>
      <c r="F19" s="376" t="s">
        <v>229</v>
      </c>
      <c r="G19" s="377"/>
      <c r="H19" s="427"/>
      <c r="I19" s="427"/>
    </row>
    <row r="20" spans="2:9" ht="51.75" customHeight="1">
      <c r="B20" s="161"/>
      <c r="C20" s="126">
        <v>5</v>
      </c>
      <c r="D20" s="127" t="s">
        <v>230</v>
      </c>
      <c r="E20" s="128"/>
      <c r="F20" s="376" t="s">
        <v>231</v>
      </c>
      <c r="G20" s="377"/>
      <c r="H20" s="427"/>
      <c r="I20" s="427"/>
    </row>
    <row r="21" spans="2:9" ht="66.75" customHeight="1">
      <c r="B21" s="161"/>
      <c r="C21" s="126">
        <v>5</v>
      </c>
      <c r="D21" s="378" t="s">
        <v>232</v>
      </c>
      <c r="E21" s="379"/>
      <c r="F21" s="376" t="s">
        <v>233</v>
      </c>
      <c r="G21" s="377"/>
      <c r="H21" s="427"/>
      <c r="I21" s="427"/>
    </row>
    <row r="22" spans="2:9" ht="36" customHeight="1">
      <c r="B22" s="161"/>
      <c r="C22" s="126">
        <v>5</v>
      </c>
      <c r="D22" s="395" t="s">
        <v>234</v>
      </c>
      <c r="E22" s="396"/>
      <c r="F22" s="376" t="s">
        <v>235</v>
      </c>
      <c r="G22" s="377"/>
      <c r="H22" s="431"/>
      <c r="I22" s="431"/>
    </row>
    <row r="23" spans="2:9" ht="26.25" customHeight="1">
      <c r="B23" s="161"/>
      <c r="C23" s="126">
        <v>5</v>
      </c>
      <c r="D23" s="385" t="s">
        <v>236</v>
      </c>
      <c r="E23" s="385"/>
      <c r="F23" s="386" t="s">
        <v>237</v>
      </c>
      <c r="G23" s="377"/>
      <c r="H23" s="427"/>
      <c r="I23" s="427"/>
    </row>
    <row r="24" spans="2:9" ht="26.25" customHeight="1">
      <c r="B24" s="161"/>
      <c r="C24" s="126">
        <v>5</v>
      </c>
      <c r="D24" s="385" t="s">
        <v>238</v>
      </c>
      <c r="E24" s="385"/>
      <c r="F24" s="386" t="s">
        <v>239</v>
      </c>
      <c r="G24" s="377"/>
      <c r="H24" s="427"/>
      <c r="I24" s="427"/>
    </row>
    <row r="25" spans="2:9" ht="26.25" customHeight="1">
      <c r="B25" s="161"/>
      <c r="C25" s="126">
        <v>5</v>
      </c>
      <c r="D25" s="387" t="s">
        <v>240</v>
      </c>
      <c r="E25" s="388"/>
      <c r="F25" s="386" t="s">
        <v>241</v>
      </c>
      <c r="G25" s="377"/>
      <c r="H25" s="427"/>
      <c r="I25" s="427"/>
    </row>
    <row r="26" spans="2:9" ht="27" customHeight="1">
      <c r="B26" s="162"/>
      <c r="C26" s="428" t="s">
        <v>242</v>
      </c>
      <c r="D26" s="429"/>
      <c r="E26" s="429"/>
      <c r="F26" s="429"/>
      <c r="G26" s="430"/>
    </row>
    <row r="27" spans="2:9" ht="27" customHeight="1">
      <c r="B27" s="392" t="s">
        <v>243</v>
      </c>
      <c r="C27" s="393"/>
      <c r="D27" s="393"/>
      <c r="E27" s="393"/>
      <c r="F27" s="393"/>
      <c r="G27" s="394"/>
    </row>
    <row r="28" spans="2:9" ht="10.5" customHeight="1">
      <c r="B28" s="163"/>
      <c r="D28" s="129"/>
      <c r="E28" s="130"/>
      <c r="F28" s="131"/>
      <c r="G28" s="131"/>
    </row>
    <row r="29" spans="2:9">
      <c r="B29" s="163"/>
      <c r="C29" s="164"/>
      <c r="D29" s="389" t="s">
        <v>208</v>
      </c>
      <c r="E29" s="389"/>
      <c r="F29" s="390" t="s">
        <v>209</v>
      </c>
      <c r="G29" s="391"/>
    </row>
    <row r="30" spans="2:9">
      <c r="B30" s="163"/>
      <c r="D30" s="382" t="s">
        <v>210</v>
      </c>
      <c r="E30" s="382"/>
      <c r="F30" s="383" t="s">
        <v>244</v>
      </c>
      <c r="G30" s="384"/>
      <c r="H30" s="427"/>
      <c r="I30" s="427"/>
    </row>
    <row r="31" spans="2:9">
      <c r="B31" s="163"/>
      <c r="D31" s="382" t="s">
        <v>212</v>
      </c>
      <c r="E31" s="382"/>
      <c r="F31" s="383" t="s">
        <v>245</v>
      </c>
      <c r="G31" s="384"/>
      <c r="H31" s="427"/>
      <c r="I31" s="427"/>
    </row>
    <row r="32" spans="2:9">
      <c r="B32" s="163"/>
      <c r="D32" s="382" t="s">
        <v>214</v>
      </c>
      <c r="E32" s="382"/>
      <c r="F32" s="383" t="s">
        <v>246</v>
      </c>
      <c r="G32" s="384"/>
      <c r="H32" s="427"/>
      <c r="I32" s="427"/>
    </row>
    <row r="33" spans="2:9">
      <c r="B33" s="163"/>
      <c r="D33" s="382" t="s">
        <v>216</v>
      </c>
      <c r="E33" s="382"/>
      <c r="F33" s="383" t="s">
        <v>247</v>
      </c>
      <c r="G33" s="384"/>
      <c r="H33" s="427"/>
      <c r="I33" s="427"/>
    </row>
    <row r="34" spans="2:9">
      <c r="B34" s="163"/>
      <c r="D34" s="382" t="s">
        <v>218</v>
      </c>
      <c r="E34" s="382"/>
      <c r="F34" s="383" t="s">
        <v>248</v>
      </c>
      <c r="G34" s="384"/>
      <c r="H34" s="427"/>
      <c r="I34" s="427"/>
    </row>
    <row r="35" spans="2:9" ht="40.9" customHeight="1">
      <c r="B35" s="163"/>
      <c r="D35" s="382" t="s">
        <v>249</v>
      </c>
      <c r="E35" s="382"/>
      <c r="F35" s="383" t="s">
        <v>250</v>
      </c>
      <c r="G35" s="384"/>
      <c r="H35" s="427"/>
      <c r="I35" s="427"/>
    </row>
    <row r="36" spans="2:9" ht="42" customHeight="1">
      <c r="B36" s="124"/>
      <c r="C36" s="125"/>
      <c r="D36" s="382" t="s">
        <v>251</v>
      </c>
      <c r="E36" s="382"/>
      <c r="F36" s="383" t="s">
        <v>252</v>
      </c>
      <c r="G36" s="384"/>
      <c r="H36" s="432"/>
      <c r="I36" s="432"/>
    </row>
    <row r="37" spans="2:9" ht="30.75" customHeight="1">
      <c r="B37" s="124"/>
      <c r="C37" s="125"/>
      <c r="D37" s="382" t="s">
        <v>253</v>
      </c>
      <c r="E37" s="382"/>
      <c r="F37" s="380" t="s">
        <v>254</v>
      </c>
      <c r="G37" s="381"/>
      <c r="H37" s="432"/>
      <c r="I37" s="432"/>
    </row>
    <row r="38" spans="2:9" ht="33" customHeight="1">
      <c r="B38" s="124"/>
      <c r="C38" s="125"/>
      <c r="D38" s="382" t="s">
        <v>255</v>
      </c>
      <c r="E38" s="382"/>
      <c r="F38" s="380" t="s">
        <v>254</v>
      </c>
      <c r="G38" s="381"/>
      <c r="H38" s="432"/>
      <c r="I38" s="432"/>
    </row>
    <row r="39" spans="2:9" ht="30" customHeight="1">
      <c r="B39" s="124"/>
      <c r="C39" s="125"/>
      <c r="D39" s="382" t="s">
        <v>256</v>
      </c>
      <c r="E39" s="382"/>
      <c r="F39" s="380" t="s">
        <v>254</v>
      </c>
      <c r="G39" s="381"/>
      <c r="H39" s="432"/>
      <c r="I39" s="432"/>
    </row>
    <row r="40" spans="2:9" ht="30" customHeight="1">
      <c r="B40" s="124"/>
      <c r="C40" s="125"/>
      <c r="D40" s="382" t="s">
        <v>257</v>
      </c>
      <c r="E40" s="382"/>
      <c r="F40" s="380" t="s">
        <v>254</v>
      </c>
      <c r="G40" s="381"/>
      <c r="H40" s="432"/>
      <c r="I40" s="432"/>
    </row>
    <row r="41" spans="2:9" ht="30" customHeight="1">
      <c r="B41" s="124"/>
      <c r="C41" s="125"/>
      <c r="D41" s="423" t="s">
        <v>258</v>
      </c>
      <c r="E41" s="424"/>
      <c r="F41" s="383" t="s">
        <v>259</v>
      </c>
      <c r="G41" s="384"/>
      <c r="H41" s="432"/>
      <c r="I41" s="432"/>
    </row>
    <row r="42" spans="2:9" ht="35.25" customHeight="1">
      <c r="B42" s="124"/>
      <c r="C42" s="125"/>
      <c r="D42" s="382" t="s">
        <v>260</v>
      </c>
      <c r="E42" s="382"/>
      <c r="F42" s="383" t="s">
        <v>261</v>
      </c>
      <c r="G42" s="384"/>
      <c r="H42" s="432"/>
      <c r="I42" s="432"/>
    </row>
    <row r="43" spans="2:9" ht="31.5" customHeight="1">
      <c r="B43" s="124"/>
      <c r="C43" s="125"/>
      <c r="D43" s="382" t="s">
        <v>253</v>
      </c>
      <c r="E43" s="382"/>
      <c r="F43" s="380" t="s">
        <v>254</v>
      </c>
      <c r="G43" s="381"/>
      <c r="H43" s="432"/>
      <c r="I43" s="432"/>
    </row>
    <row r="44" spans="2:9" ht="35.25" customHeight="1">
      <c r="B44" s="124"/>
      <c r="C44" s="125"/>
      <c r="D44" s="382" t="s">
        <v>262</v>
      </c>
      <c r="E44" s="382"/>
      <c r="F44" s="380" t="s">
        <v>254</v>
      </c>
      <c r="G44" s="381"/>
      <c r="H44" s="432"/>
      <c r="I44" s="432"/>
    </row>
    <row r="45" spans="2:9" ht="57" customHeight="1">
      <c r="B45" s="124"/>
      <c r="C45" s="125"/>
      <c r="D45" s="382" t="s">
        <v>257</v>
      </c>
      <c r="E45" s="382"/>
      <c r="F45" s="380" t="s">
        <v>254</v>
      </c>
      <c r="G45" s="381"/>
      <c r="H45" s="432"/>
      <c r="I45" s="432"/>
    </row>
    <row r="46" spans="2:9" ht="32.25" customHeight="1">
      <c r="B46" s="124"/>
      <c r="C46" s="125"/>
      <c r="D46" s="382" t="s">
        <v>255</v>
      </c>
      <c r="E46" s="382"/>
      <c r="F46" s="380" t="s">
        <v>254</v>
      </c>
      <c r="G46" s="381"/>
      <c r="H46" s="432"/>
      <c r="I46" s="432"/>
    </row>
    <row r="47" spans="2:9" ht="32.25" customHeight="1">
      <c r="B47" s="124"/>
      <c r="C47" s="125"/>
      <c r="D47" s="423" t="s">
        <v>263</v>
      </c>
      <c r="E47" s="424"/>
      <c r="F47" s="425" t="s">
        <v>264</v>
      </c>
      <c r="G47" s="426"/>
      <c r="H47" s="432"/>
      <c r="I47" s="432"/>
    </row>
    <row r="48" spans="2:9" ht="32.25" customHeight="1">
      <c r="B48" s="124"/>
      <c r="C48" s="125"/>
      <c r="D48" s="382" t="s">
        <v>265</v>
      </c>
      <c r="E48" s="382"/>
      <c r="F48" s="383" t="s">
        <v>266</v>
      </c>
      <c r="G48" s="384"/>
      <c r="H48" s="432"/>
      <c r="I48" s="432"/>
    </row>
    <row r="49" spans="2:9" ht="32.25" customHeight="1">
      <c r="B49" s="124"/>
      <c r="C49" s="125"/>
      <c r="D49" s="382" t="s">
        <v>267</v>
      </c>
      <c r="E49" s="382"/>
      <c r="F49" s="383" t="s">
        <v>268</v>
      </c>
      <c r="G49" s="384"/>
      <c r="H49" s="432"/>
      <c r="I49" s="432"/>
    </row>
    <row r="50" spans="2:9" ht="32.25" customHeight="1">
      <c r="B50" s="124"/>
      <c r="C50" s="125"/>
      <c r="D50" s="382" t="s">
        <v>269</v>
      </c>
      <c r="E50" s="382"/>
      <c r="F50" s="383" t="s">
        <v>270</v>
      </c>
      <c r="G50" s="384"/>
      <c r="H50" s="432"/>
      <c r="I50" s="432"/>
    </row>
    <row r="51" spans="2:9" ht="32.25" customHeight="1">
      <c r="B51" s="124"/>
      <c r="C51" s="125"/>
      <c r="D51" s="129"/>
      <c r="E51" s="129"/>
      <c r="F51" s="131"/>
      <c r="G51" s="131"/>
      <c r="H51" s="432"/>
      <c r="I51" s="432"/>
    </row>
    <row r="52" spans="2:9" ht="32.25" customHeight="1">
      <c r="B52" s="124"/>
      <c r="C52" s="125"/>
      <c r="D52" s="129"/>
      <c r="E52" s="129"/>
      <c r="F52" s="131"/>
      <c r="G52" s="131"/>
    </row>
    <row r="53" spans="2:9" ht="32.25" customHeight="1">
      <c r="B53" s="124"/>
      <c r="C53" s="125"/>
      <c r="D53" s="129"/>
      <c r="E53" s="129"/>
      <c r="F53" s="131"/>
      <c r="G53" s="131"/>
    </row>
    <row r="54" spans="2:9" ht="21.75" customHeight="1">
      <c r="B54" s="420" t="s">
        <v>271</v>
      </c>
      <c r="C54" s="421"/>
      <c r="D54" s="421"/>
      <c r="E54" s="421"/>
      <c r="F54" s="421"/>
      <c r="G54" s="422"/>
    </row>
    <row r="55" spans="2:9" ht="21.75" customHeight="1">
      <c r="B55" s="420" t="s">
        <v>272</v>
      </c>
      <c r="C55" s="421"/>
      <c r="D55" s="421"/>
      <c r="E55" s="421"/>
      <c r="F55" s="421"/>
      <c r="G55" s="422"/>
    </row>
    <row r="56" spans="2:9" ht="20.25" customHeight="1">
      <c r="B56" s="420" t="s">
        <v>273</v>
      </c>
      <c r="C56" s="421"/>
      <c r="D56" s="421"/>
      <c r="E56" s="421"/>
      <c r="F56" s="421"/>
      <c r="G56" s="422"/>
    </row>
    <row r="57" spans="2:9" ht="20.25" customHeight="1">
      <c r="B57" s="420" t="s">
        <v>274</v>
      </c>
      <c r="C57" s="421"/>
      <c r="D57" s="421"/>
      <c r="E57" s="421"/>
      <c r="F57" s="421"/>
      <c r="G57" s="422"/>
    </row>
    <row r="58" spans="2:9" ht="18" customHeight="1" thickBot="1">
      <c r="B58" s="417" t="s">
        <v>275</v>
      </c>
      <c r="C58" s="418"/>
      <c r="D58" s="418"/>
      <c r="E58" s="418"/>
      <c r="F58" s="418"/>
      <c r="G58" s="419"/>
    </row>
    <row r="59" spans="2:9">
      <c r="B59" s="165"/>
      <c r="C59" s="166"/>
      <c r="D59" s="165"/>
      <c r="E59" s="165"/>
      <c r="F59" s="165"/>
      <c r="G59" s="165"/>
    </row>
  </sheetData>
  <mergeCells count="125">
    <mergeCell ref="H48:I48"/>
    <mergeCell ref="H49:I49"/>
    <mergeCell ref="H50:I50"/>
    <mergeCell ref="H51:I51"/>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F38:G38"/>
    <mergeCell ref="H15:I15"/>
    <mergeCell ref="H16:I16"/>
    <mergeCell ref="H17:I17"/>
    <mergeCell ref="H18:I18"/>
    <mergeCell ref="H19:I19"/>
    <mergeCell ref="H10:I10"/>
    <mergeCell ref="H11:I11"/>
    <mergeCell ref="H12:I12"/>
    <mergeCell ref="H13:I13"/>
    <mergeCell ref="H14:I14"/>
    <mergeCell ref="H25:I25"/>
    <mergeCell ref="C26:G26"/>
    <mergeCell ref="H30:I30"/>
    <mergeCell ref="H31:I31"/>
    <mergeCell ref="H32:I32"/>
    <mergeCell ref="H20:I20"/>
    <mergeCell ref="H21:I21"/>
    <mergeCell ref="H22:I22"/>
    <mergeCell ref="H23:I23"/>
    <mergeCell ref="H24:I24"/>
    <mergeCell ref="F22:G22"/>
    <mergeCell ref="D23:E23"/>
    <mergeCell ref="F23:G23"/>
    <mergeCell ref="D30:E30"/>
    <mergeCell ref="F30:G30"/>
    <mergeCell ref="D31:E31"/>
    <mergeCell ref="F31:G31"/>
    <mergeCell ref="D32:E32"/>
    <mergeCell ref="F32:G32"/>
    <mergeCell ref="D33:E33"/>
    <mergeCell ref="F33:G33"/>
    <mergeCell ref="D34:E34"/>
    <mergeCell ref="F34:G34"/>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D41:E41"/>
    <mergeCell ref="D47:E47"/>
    <mergeCell ref="D48:E48"/>
    <mergeCell ref="F48:G48"/>
    <mergeCell ref="F49:G49"/>
    <mergeCell ref="D49:E49"/>
    <mergeCell ref="F47:G47"/>
    <mergeCell ref="B57:G57"/>
    <mergeCell ref="D9:E9"/>
    <mergeCell ref="F9:G9"/>
    <mergeCell ref="B2:G2"/>
    <mergeCell ref="B3:G3"/>
    <mergeCell ref="B4:G4"/>
    <mergeCell ref="B6:G7"/>
    <mergeCell ref="D21:E21"/>
    <mergeCell ref="D10:E10"/>
    <mergeCell ref="F10:G10"/>
    <mergeCell ref="D11:E11"/>
    <mergeCell ref="F11:G11"/>
    <mergeCell ref="D12:E12"/>
    <mergeCell ref="F12:G12"/>
    <mergeCell ref="D13:E13"/>
    <mergeCell ref="F13:G13"/>
    <mergeCell ref="D15:E15"/>
    <mergeCell ref="F15:G15"/>
    <mergeCell ref="D14:E14"/>
    <mergeCell ref="F16:G16"/>
    <mergeCell ref="D18:E18"/>
    <mergeCell ref="F18:G18"/>
    <mergeCell ref="F19:G19"/>
    <mergeCell ref="F14:G14"/>
    <mergeCell ref="D17:E17"/>
    <mergeCell ref="F17:G17"/>
    <mergeCell ref="D16:E16"/>
    <mergeCell ref="F46:G46"/>
    <mergeCell ref="D45:E45"/>
    <mergeCell ref="F45:G45"/>
    <mergeCell ref="D42:E42"/>
    <mergeCell ref="F42:G42"/>
    <mergeCell ref="D43:E43"/>
    <mergeCell ref="F43:G43"/>
    <mergeCell ref="D44:E44"/>
    <mergeCell ref="F44:G44"/>
    <mergeCell ref="F20:G20"/>
    <mergeCell ref="D24:E24"/>
    <mergeCell ref="F24:G24"/>
    <mergeCell ref="F25:G25"/>
    <mergeCell ref="D25:E25"/>
    <mergeCell ref="D29:E29"/>
    <mergeCell ref="F29:G29"/>
    <mergeCell ref="B27:G27"/>
    <mergeCell ref="D40:E40"/>
    <mergeCell ref="F40:G40"/>
    <mergeCell ref="D46:E46"/>
    <mergeCell ref="F21:G21"/>
    <mergeCell ref="D22:E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4" tint="-0.249977111117893"/>
  </sheetPr>
  <dimension ref="A1:IW59"/>
  <sheetViews>
    <sheetView zoomScale="80" zoomScaleNormal="80" zoomScalePageLayoutView="50" workbookViewId="0">
      <selection activeCell="I30" sqref="I30:J30"/>
    </sheetView>
  </sheetViews>
  <sheetFormatPr baseColWidth="10" defaultColWidth="11.42578125" defaultRowHeight="14.25"/>
  <cols>
    <col min="1" max="1" width="5" style="7" bestFit="1" customWidth="1"/>
    <col min="2" max="2" width="36.7109375" style="7" customWidth="1"/>
    <col min="3" max="3" width="35.7109375" style="7" customWidth="1"/>
    <col min="4" max="4" width="52.5703125" style="134" customWidth="1"/>
    <col min="5" max="5" width="27.42578125" style="7" customWidth="1"/>
    <col min="6" max="6" width="22" style="7" customWidth="1"/>
    <col min="7" max="7" width="17.28515625" style="7" bestFit="1" customWidth="1"/>
    <col min="8" max="8" width="26.28515625" style="7" customWidth="1"/>
    <col min="9" max="9" width="37.28515625" style="7" customWidth="1"/>
    <col min="10" max="10" width="33.28515625" style="7" customWidth="1"/>
    <col min="11" max="11" width="25.5703125" style="7" customWidth="1"/>
    <col min="12" max="12" width="3.85546875" style="7" customWidth="1"/>
    <col min="13" max="13" width="25.5703125" style="7" customWidth="1"/>
    <col min="14" max="14" width="26.28515625" style="7" customWidth="1"/>
    <col min="15" max="15" width="18" style="7" hidden="1" customWidth="1"/>
    <col min="16" max="257" width="11.42578125" style="138"/>
    <col min="258" max="16384" width="11.42578125" style="139"/>
  </cols>
  <sheetData>
    <row r="1" spans="1:257" ht="27.75">
      <c r="A1" s="475"/>
      <c r="B1" s="476"/>
      <c r="C1" s="476"/>
      <c r="D1" s="135"/>
      <c r="E1" s="136"/>
      <c r="F1" s="136"/>
      <c r="G1" s="136"/>
      <c r="H1" s="136"/>
      <c r="I1" s="136"/>
      <c r="J1" s="136"/>
      <c r="K1" s="136"/>
      <c r="L1" s="136"/>
      <c r="M1" s="136"/>
      <c r="N1" s="137"/>
      <c r="O1" s="136"/>
    </row>
    <row r="2" spans="1:257" ht="27.75">
      <c r="A2" s="477"/>
      <c r="B2" s="478"/>
      <c r="C2" s="478"/>
      <c r="D2" s="140"/>
      <c r="E2" s="141"/>
      <c r="F2" s="141"/>
      <c r="G2" s="141"/>
      <c r="H2" s="141"/>
      <c r="I2" s="141"/>
      <c r="J2" s="141"/>
      <c r="K2" s="141"/>
      <c r="L2" s="141"/>
      <c r="M2" s="141"/>
      <c r="N2" s="142"/>
      <c r="O2" s="141"/>
    </row>
    <row r="3" spans="1:257" ht="27.75">
      <c r="A3" s="143"/>
      <c r="B3" s="44"/>
      <c r="C3" s="44"/>
      <c r="D3" s="140"/>
      <c r="E3" s="141"/>
      <c r="F3" s="141"/>
      <c r="G3" s="141"/>
      <c r="H3" s="141"/>
      <c r="I3" s="141"/>
      <c r="J3" s="141"/>
      <c r="K3" s="141"/>
      <c r="L3" s="141"/>
      <c r="M3" s="141"/>
      <c r="N3" s="142"/>
      <c r="O3" s="141"/>
    </row>
    <row r="4" spans="1:257" ht="22.5" customHeight="1">
      <c r="A4" s="454" t="s">
        <v>276</v>
      </c>
      <c r="B4" s="454"/>
      <c r="C4" s="454"/>
      <c r="D4" s="482" t="s">
        <v>277</v>
      </c>
      <c r="E4" s="482"/>
      <c r="F4" s="482"/>
      <c r="G4" s="482"/>
      <c r="H4" s="482"/>
      <c r="I4" s="482"/>
      <c r="J4" s="482"/>
      <c r="K4" s="482"/>
      <c r="L4" s="482"/>
      <c r="M4" s="482"/>
      <c r="N4" s="482"/>
      <c r="O4" s="482"/>
    </row>
    <row r="5" spans="1:257" ht="87" customHeight="1">
      <c r="A5" s="454" t="s">
        <v>278</v>
      </c>
      <c r="B5" s="454"/>
      <c r="C5" s="454"/>
      <c r="D5" s="483" t="s">
        <v>36</v>
      </c>
      <c r="E5" s="483"/>
      <c r="F5" s="483"/>
      <c r="G5" s="483"/>
      <c r="H5" s="483"/>
      <c r="I5" s="483"/>
      <c r="J5" s="483"/>
      <c r="K5" s="483"/>
      <c r="L5" s="483"/>
      <c r="M5" s="483"/>
      <c r="N5" s="483"/>
      <c r="O5" s="483"/>
    </row>
    <row r="6" spans="1:257" ht="18.75" thickBot="1">
      <c r="A6" s="455" t="s">
        <v>279</v>
      </c>
      <c r="B6" s="455"/>
      <c r="C6" s="455"/>
      <c r="D6" s="168" t="s">
        <v>280</v>
      </c>
      <c r="E6" s="169"/>
      <c r="F6" s="169"/>
      <c r="G6" s="169"/>
      <c r="H6" s="169"/>
      <c r="I6" s="169"/>
      <c r="J6" s="169"/>
      <c r="K6" s="169"/>
      <c r="L6" s="169"/>
      <c r="M6" s="169"/>
      <c r="N6" s="169"/>
      <c r="O6" s="170"/>
    </row>
    <row r="7" spans="1:257" ht="23.25" customHeight="1" thickTop="1" thickBot="1">
      <c r="A7" s="144" t="s">
        <v>281</v>
      </c>
      <c r="B7" s="145"/>
      <c r="C7" s="145"/>
      <c r="D7" s="473" t="s">
        <v>282</v>
      </c>
      <c r="E7" s="470" t="s">
        <v>283</v>
      </c>
      <c r="F7" s="471"/>
      <c r="G7" s="471"/>
      <c r="H7" s="472"/>
      <c r="I7" s="491" t="s">
        <v>284</v>
      </c>
      <c r="J7" s="492"/>
      <c r="K7" s="492"/>
      <c r="L7" s="492"/>
      <c r="M7" s="493"/>
      <c r="N7" s="486" t="s">
        <v>285</v>
      </c>
      <c r="O7" s="487"/>
    </row>
    <row r="8" spans="1:257" ht="17.25" customHeight="1" thickTop="1">
      <c r="A8" s="479" t="s">
        <v>286</v>
      </c>
      <c r="B8" s="481" t="s">
        <v>287</v>
      </c>
      <c r="C8" s="146" t="s">
        <v>288</v>
      </c>
      <c r="D8" s="474"/>
      <c r="E8" s="468" t="s">
        <v>224</v>
      </c>
      <c r="F8" s="468" t="s">
        <v>289</v>
      </c>
      <c r="G8" s="468" t="s">
        <v>290</v>
      </c>
      <c r="H8" s="468" t="s">
        <v>230</v>
      </c>
      <c r="I8" s="488" t="s">
        <v>291</v>
      </c>
      <c r="J8" s="147" t="s">
        <v>292</v>
      </c>
      <c r="K8" s="488" t="s">
        <v>284</v>
      </c>
      <c r="L8" s="489" t="s">
        <v>293</v>
      </c>
      <c r="M8" s="488" t="s">
        <v>294</v>
      </c>
      <c r="N8" s="484" t="s">
        <v>295</v>
      </c>
      <c r="O8" s="484" t="s">
        <v>296</v>
      </c>
    </row>
    <row r="9" spans="1:257" s="150" customFormat="1" ht="61.5" customHeight="1" thickBot="1">
      <c r="A9" s="480"/>
      <c r="B9" s="474"/>
      <c r="C9" s="173" t="s">
        <v>297</v>
      </c>
      <c r="D9" s="474"/>
      <c r="E9" s="469"/>
      <c r="F9" s="469"/>
      <c r="G9" s="469"/>
      <c r="H9" s="469"/>
      <c r="I9" s="469"/>
      <c r="J9" s="148" t="s">
        <v>298</v>
      </c>
      <c r="K9" s="469" t="s">
        <v>299</v>
      </c>
      <c r="L9" s="490"/>
      <c r="M9" s="469" t="s">
        <v>299</v>
      </c>
      <c r="N9" s="485"/>
      <c r="O9" s="485"/>
      <c r="P9" s="138"/>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c r="IT9" s="149"/>
      <c r="IU9" s="149"/>
      <c r="IV9" s="149"/>
      <c r="IW9" s="149"/>
    </row>
    <row r="10" spans="1:257" s="152" customFormat="1" ht="48" customHeight="1">
      <c r="A10" s="448">
        <v>1</v>
      </c>
      <c r="B10" s="465" t="s">
        <v>300</v>
      </c>
      <c r="C10" s="465" t="s">
        <v>301</v>
      </c>
      <c r="D10" s="231" t="s">
        <v>302</v>
      </c>
      <c r="E10" s="459">
        <v>22380</v>
      </c>
      <c r="F10" s="459">
        <v>0</v>
      </c>
      <c r="G10" s="462">
        <f>+F10/E10</f>
        <v>0</v>
      </c>
      <c r="H10" s="456"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Muy Baja - 1</v>
      </c>
      <c r="I10" s="214" t="s">
        <v>303</v>
      </c>
      <c r="J10" s="232" t="s">
        <v>304</v>
      </c>
      <c r="K10" s="214" t="str">
        <f>IFERROR(CONCATENATE(INDEX('8- Politicas de admiistracion '!$B$16:$F$53,MATCH('5-. Identificación de Riesgos'!J10,'8- Politicas de admiistracion '!$C$16:$C$54,0),1)," - ",L10),"")</f>
        <v>Moderado - 3</v>
      </c>
      <c r="L10" s="233">
        <f>IFERROR(VLOOKUP(INDEX('8- Politicas de admiistracion '!$B$16:$F$63,MATCH('5-. Identificación de Riesgos'!J10,'8- Politicas de admiistracion '!$C$16:$C$64,0),1),'8- Politicas de admiistracion '!$B$16:$F$64,5,FALSE),"")</f>
        <v>3</v>
      </c>
      <c r="M10" s="465" t="str">
        <f>IFERROR(CONCATENATE(INDEX('8- Politicas de admiistracion '!$B$16:$F$53,MATCH(ROUND(AVERAGE(L10:L19),0),'8- Politicas de admiistracion '!$F$16:$F$53,0),1)," - ",ROUND(AVERAGE(L10:L19),0)),"")</f>
        <v>Moderado - 3</v>
      </c>
      <c r="N10" s="496" t="str">
        <f>IFERROR(CONCATENATE(VLOOKUP((LEFT(H10,LEN(H10)-4)&amp;LEFT(M10,LEN(M10)-4)),'9- Matriz de Calor '!$D$18:$E$42,2,0)," - ",RIGHT(H10,1)*RIGHT(M10,1)),"")</f>
        <v>Moderado - 3</v>
      </c>
      <c r="O10" s="502">
        <f>RIGHT(H10,1)*RIGHT(M10,1)</f>
        <v>3</v>
      </c>
      <c r="P10" s="138"/>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1"/>
      <c r="HX10" s="151"/>
      <c r="HY10" s="151"/>
      <c r="HZ10" s="151"/>
      <c r="IA10" s="151"/>
      <c r="IB10" s="151"/>
      <c r="IC10" s="151"/>
      <c r="ID10" s="151"/>
      <c r="IE10" s="151"/>
      <c r="IF10" s="151"/>
      <c r="IG10" s="151"/>
      <c r="IH10" s="151"/>
      <c r="II10" s="151"/>
      <c r="IJ10" s="151"/>
      <c r="IK10" s="151"/>
      <c r="IL10" s="151"/>
      <c r="IM10" s="151"/>
      <c r="IN10" s="151"/>
      <c r="IO10" s="151"/>
      <c r="IP10" s="151"/>
      <c r="IQ10" s="151"/>
      <c r="IR10" s="151"/>
      <c r="IS10" s="151"/>
      <c r="IT10" s="151"/>
      <c r="IU10" s="151"/>
      <c r="IV10" s="151"/>
      <c r="IW10" s="151"/>
    </row>
    <row r="11" spans="1:257" ht="38.25">
      <c r="A11" s="449"/>
      <c r="B11" s="466"/>
      <c r="C11" s="466"/>
      <c r="D11" s="231" t="s">
        <v>305</v>
      </c>
      <c r="E11" s="460"/>
      <c r="F11" s="460"/>
      <c r="G11" s="463"/>
      <c r="H11" s="457"/>
      <c r="I11" s="212" t="s">
        <v>306</v>
      </c>
      <c r="J11" s="216" t="s">
        <v>307</v>
      </c>
      <c r="K11" s="212" t="str">
        <f>IFERROR(CONCATENATE(INDEX('8- Politicas de admiistracion '!$B$16:$F$53,MATCH('5-. Identificación de Riesgos'!J11,'8- Politicas de admiistracion '!$C$16:$C$54,0),1)," - ",L11),"")</f>
        <v xml:space="preserve">Menor - </v>
      </c>
      <c r="L11" s="234"/>
      <c r="M11" s="466"/>
      <c r="N11" s="497"/>
      <c r="O11" s="502"/>
    </row>
    <row r="12" spans="1:257" ht="39" customHeight="1">
      <c r="A12" s="449"/>
      <c r="B12" s="466"/>
      <c r="C12" s="466"/>
      <c r="D12" s="231" t="s">
        <v>308</v>
      </c>
      <c r="E12" s="460"/>
      <c r="F12" s="460"/>
      <c r="G12" s="463"/>
      <c r="H12" s="457"/>
      <c r="I12" s="212"/>
      <c r="J12" s="216"/>
      <c r="K12" s="212" t="str">
        <f>IFERROR(CONCATENATE(INDEX('8- Politicas de admiistracion '!$B$16:$F$53,MATCH('5-. Identificación de Riesgos'!J12,'8- Politicas de admiistracion '!$C$16:$C$54,0),1)," - ",L12),"")</f>
        <v/>
      </c>
      <c r="L12" s="234" t="str">
        <f>IFERROR(VLOOKUP(INDEX('8- Politicas de admiistracion '!$B$16:$F$63,MATCH('5-. Identificación de Riesgos'!J12,'8- Politicas de admiistracion '!$C$16:$C$64,0),1),'8- Politicas de admiistracion '!$B$16:$F$64,5,FALSE),"")</f>
        <v/>
      </c>
      <c r="M12" s="466"/>
      <c r="N12" s="497"/>
      <c r="O12" s="502"/>
    </row>
    <row r="13" spans="1:257" ht="51" customHeight="1">
      <c r="A13" s="449"/>
      <c r="B13" s="466"/>
      <c r="C13" s="466"/>
      <c r="D13" s="272" t="s">
        <v>309</v>
      </c>
      <c r="E13" s="460"/>
      <c r="F13" s="460"/>
      <c r="G13" s="463"/>
      <c r="H13" s="457"/>
      <c r="I13" s="212"/>
      <c r="J13" s="216"/>
      <c r="K13" s="212" t="str">
        <f>IFERROR(CONCATENATE(INDEX('8- Politicas de admiistracion '!$B$16:$F$53,MATCH('5-. Identificación de Riesgos'!J13,'8- Politicas de admiistracion '!$C$16:$C$54,0),1)," - ",L13),"")</f>
        <v/>
      </c>
      <c r="L13" s="234"/>
      <c r="M13" s="466"/>
      <c r="N13" s="497"/>
      <c r="O13" s="502"/>
    </row>
    <row r="14" spans="1:257" ht="27.6" customHeight="1">
      <c r="A14" s="449"/>
      <c r="B14" s="466"/>
      <c r="C14" s="466"/>
      <c r="D14" s="235"/>
      <c r="E14" s="460"/>
      <c r="F14" s="460"/>
      <c r="G14" s="463"/>
      <c r="H14" s="457"/>
      <c r="I14" s="212"/>
      <c r="J14" s="216"/>
      <c r="K14" s="212" t="str">
        <f>IFERROR(CONCATENATE(INDEX('8- Politicas de admiistracion '!$B$16:$F$53,MATCH('5-. Identificación de Riesgos'!J14,'8- Politicas de admiistracion '!$C$16:$C$54,0),1)," - ",L14),"")</f>
        <v/>
      </c>
      <c r="L14" s="234"/>
      <c r="M14" s="466"/>
      <c r="N14" s="497"/>
      <c r="O14" s="502"/>
    </row>
    <row r="15" spans="1:257" ht="15" customHeight="1">
      <c r="A15" s="449"/>
      <c r="B15" s="466"/>
      <c r="C15" s="466"/>
      <c r="D15" s="236"/>
      <c r="E15" s="460"/>
      <c r="F15" s="460"/>
      <c r="G15" s="463"/>
      <c r="H15" s="457"/>
      <c r="I15" s="212"/>
      <c r="J15" s="216"/>
      <c r="K15" s="212" t="str">
        <f>IFERROR(CONCATENATE(INDEX('8- Politicas de admiistracion '!$B$16:$F$53,MATCH('5-. Identificación de Riesgos'!J15,'8- Politicas de admiistracion '!$C$16:$C$54,0),1)," - ",L15),"")</f>
        <v/>
      </c>
      <c r="L15" s="234"/>
      <c r="M15" s="466"/>
      <c r="N15" s="497"/>
      <c r="O15" s="502"/>
    </row>
    <row r="16" spans="1:257" ht="15" customHeight="1">
      <c r="A16" s="449"/>
      <c r="B16" s="466"/>
      <c r="C16" s="466"/>
      <c r="D16" s="212"/>
      <c r="E16" s="460"/>
      <c r="F16" s="460"/>
      <c r="G16" s="463"/>
      <c r="H16" s="457"/>
      <c r="I16" s="212"/>
      <c r="J16" s="216"/>
      <c r="K16" s="212" t="str">
        <f>IFERROR(CONCATENATE(INDEX('8- Politicas de admiistracion '!$B$16:$F$53,MATCH('5-. Identificación de Riesgos'!J16,'8- Politicas de admiistracion '!$C$16:$C$54,0),1)," - ",L16),"")</f>
        <v/>
      </c>
      <c r="L16" s="234"/>
      <c r="M16" s="466"/>
      <c r="N16" s="497"/>
      <c r="O16" s="502"/>
    </row>
    <row r="17" spans="1:257" ht="15" customHeight="1">
      <c r="A17" s="449"/>
      <c r="B17" s="466"/>
      <c r="C17" s="466"/>
      <c r="D17" s="236"/>
      <c r="E17" s="460"/>
      <c r="F17" s="460"/>
      <c r="G17" s="463"/>
      <c r="H17" s="457"/>
      <c r="I17" s="212"/>
      <c r="J17" s="216"/>
      <c r="K17" s="212" t="str">
        <f>IFERROR(CONCATENATE(INDEX('8- Politicas de admiistracion '!$B$16:$F$53,MATCH('5-. Identificación de Riesgos'!J17,'8- Politicas de admiistracion '!$C$16:$C$54,0),1)," - ",L17),"")</f>
        <v/>
      </c>
      <c r="L17" s="234"/>
      <c r="M17" s="466"/>
      <c r="N17" s="497"/>
      <c r="O17" s="502"/>
    </row>
    <row r="18" spans="1:257" ht="15" customHeight="1">
      <c r="A18" s="449"/>
      <c r="B18" s="466"/>
      <c r="C18" s="466"/>
      <c r="D18" s="212"/>
      <c r="E18" s="460"/>
      <c r="F18" s="460"/>
      <c r="G18" s="463"/>
      <c r="H18" s="457"/>
      <c r="I18" s="466"/>
      <c r="J18" s="494"/>
      <c r="K18" s="212" t="str">
        <f>IFERROR(CONCATENATE(INDEX('8- Politicas de admiistracion '!$B$16:$F$53,MATCH('5-. Identificación de Riesgos'!J18,'8- Politicas de admiistracion '!$C$16:$C$54,0),1)," - ",L18),"")</f>
        <v/>
      </c>
      <c r="L18" s="499" t="str">
        <f>IFERROR(VLOOKUP(INDEX('8- Politicas de admiistracion '!$B$16:$F$63,MATCH('5-. Identificación de Riesgos'!J18,'8- Politicas de admiistracion '!$C$16:$C$64,0),1),'8- Politicas de admiistracion '!$B$16:$F$64,5,FALSE),"")</f>
        <v/>
      </c>
      <c r="M18" s="466"/>
      <c r="N18" s="497"/>
      <c r="O18" s="502"/>
    </row>
    <row r="19" spans="1:257" s="154" customFormat="1" ht="15" customHeight="1" thickBot="1">
      <c r="A19" s="450"/>
      <c r="B19" s="467"/>
      <c r="C19" s="467"/>
      <c r="D19" s="215"/>
      <c r="E19" s="461"/>
      <c r="F19" s="461"/>
      <c r="G19" s="464"/>
      <c r="H19" s="458"/>
      <c r="I19" s="467"/>
      <c r="J19" s="495"/>
      <c r="K19" s="215" t="str">
        <f>IFERROR(CONCATENATE(INDEX('8- Politicas de admiistracion '!$B$16:$F$53,MATCH('5-. Identificación de Riesgos'!J19,'8- Politicas de admiistracion '!$C$16:$C$54,0),1)," - ",L19),"")</f>
        <v/>
      </c>
      <c r="L19" s="500"/>
      <c r="M19" s="467"/>
      <c r="N19" s="498"/>
      <c r="O19" s="502"/>
      <c r="P19" s="138"/>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153"/>
      <c r="EP19" s="153"/>
      <c r="EQ19" s="153"/>
      <c r="ER19" s="153"/>
      <c r="ES19" s="153"/>
      <c r="ET19" s="153"/>
      <c r="EU19" s="153"/>
      <c r="EV19" s="153"/>
      <c r="EW19" s="153"/>
      <c r="EX19" s="153"/>
      <c r="EY19" s="153"/>
      <c r="EZ19" s="153"/>
      <c r="FA19" s="153"/>
      <c r="FB19" s="153"/>
      <c r="FC19" s="153"/>
      <c r="FD19" s="153"/>
      <c r="FE19" s="153"/>
      <c r="FF19" s="153"/>
      <c r="FG19" s="153"/>
      <c r="FH19" s="153"/>
      <c r="FI19" s="153"/>
      <c r="FJ19" s="153"/>
      <c r="FK19" s="153"/>
      <c r="FL19" s="153"/>
      <c r="FM19" s="153"/>
      <c r="FN19" s="153"/>
      <c r="FO19" s="153"/>
      <c r="FP19" s="153"/>
      <c r="FQ19" s="153"/>
      <c r="FR19" s="153"/>
      <c r="FS19" s="153"/>
      <c r="FT19" s="153"/>
      <c r="FU19" s="153"/>
      <c r="FV19" s="153"/>
      <c r="FW19" s="153"/>
      <c r="FX19" s="153"/>
      <c r="FY19" s="153"/>
      <c r="FZ19" s="153"/>
      <c r="GA19" s="153"/>
      <c r="GB19" s="153"/>
      <c r="GC19" s="153"/>
      <c r="GD19" s="153"/>
      <c r="GE19" s="153"/>
      <c r="GF19" s="153"/>
      <c r="GG19" s="153"/>
      <c r="GH19" s="153"/>
      <c r="GI19" s="153"/>
      <c r="GJ19" s="153"/>
      <c r="GK19" s="153"/>
      <c r="GL19" s="153"/>
      <c r="GM19" s="153"/>
      <c r="GN19" s="153"/>
      <c r="GO19" s="153"/>
      <c r="GP19" s="153"/>
      <c r="GQ19" s="153"/>
      <c r="GR19" s="153"/>
      <c r="GS19" s="153"/>
      <c r="GT19" s="153"/>
      <c r="GU19" s="153"/>
      <c r="GV19" s="153"/>
      <c r="GW19" s="153"/>
      <c r="GX19" s="153"/>
      <c r="GY19" s="153"/>
      <c r="GZ19" s="153"/>
      <c r="HA19" s="153"/>
      <c r="HB19" s="153"/>
      <c r="HC19" s="153"/>
      <c r="HD19" s="153"/>
      <c r="HE19" s="153"/>
      <c r="HF19" s="153"/>
      <c r="HG19" s="153"/>
      <c r="HH19" s="153"/>
      <c r="HI19" s="153"/>
      <c r="HJ19" s="153"/>
      <c r="HK19" s="153"/>
      <c r="HL19" s="153"/>
      <c r="HM19" s="153"/>
      <c r="HN19" s="153"/>
      <c r="HO19" s="153"/>
      <c r="HP19" s="153"/>
      <c r="HQ19" s="153"/>
      <c r="HR19" s="153"/>
      <c r="HS19" s="153"/>
      <c r="HT19" s="153"/>
      <c r="HU19" s="153"/>
      <c r="HV19" s="153"/>
      <c r="HW19" s="153"/>
      <c r="HX19" s="153"/>
      <c r="HY19" s="153"/>
      <c r="HZ19" s="153"/>
      <c r="IA19" s="153"/>
      <c r="IB19" s="153"/>
      <c r="IC19" s="153"/>
      <c r="ID19" s="153"/>
      <c r="IE19" s="153"/>
      <c r="IF19" s="153"/>
      <c r="IG19" s="153"/>
      <c r="IH19" s="153"/>
      <c r="II19" s="153"/>
      <c r="IJ19" s="153"/>
      <c r="IK19" s="153"/>
      <c r="IL19" s="153"/>
      <c r="IM19" s="153"/>
      <c r="IN19" s="153"/>
      <c r="IO19" s="153"/>
      <c r="IP19" s="153"/>
      <c r="IQ19" s="153"/>
      <c r="IR19" s="153"/>
      <c r="IS19" s="153"/>
      <c r="IT19" s="153"/>
      <c r="IU19" s="153"/>
      <c r="IV19" s="153"/>
      <c r="IW19" s="153"/>
    </row>
    <row r="20" spans="1:257" ht="49.5" customHeight="1">
      <c r="A20" s="448">
        <v>2</v>
      </c>
      <c r="B20" s="451" t="s">
        <v>310</v>
      </c>
      <c r="C20" s="442" t="s">
        <v>311</v>
      </c>
      <c r="D20" s="210" t="s">
        <v>312</v>
      </c>
      <c r="E20" s="439">
        <v>22380</v>
      </c>
      <c r="F20" s="439">
        <v>0</v>
      </c>
      <c r="G20" s="433">
        <f t="shared" ref="G20" si="0">F20/E20</f>
        <v>0</v>
      </c>
      <c r="H20" s="436"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Muy Baja - 1</v>
      </c>
      <c r="I20" s="237" t="s">
        <v>303</v>
      </c>
      <c r="J20" s="232" t="s">
        <v>313</v>
      </c>
      <c r="K20" s="237" t="str">
        <f>IFERROR(CONCATENATE(INDEX('8- Politicas de admiistracion '!$B$16:$F$53,MATCH('5-. Identificación de Riesgos'!J20,'8- Politicas de admiistracion '!$C$16:$C$54,0),1)," - ",L20),"")</f>
        <v>Leve - 1</v>
      </c>
      <c r="L20" s="230">
        <f>IFERROR(VLOOKUP(INDEX('8- Politicas de admiistracion '!$B$16:$F$53,MATCH('5-. Identificación de Riesgos'!J20,'8- Politicas de admiistracion '!$C$16:$C$54,0),1),'8- Politicas de admiistracion '!$B$16:$F$54,5,FALSE),"")</f>
        <v>1</v>
      </c>
      <c r="M20" s="439" t="str">
        <f>IFERROR(CONCATENATE(INDEX('8- Politicas de admiistracion '!$B$16:$F$53,MATCH(ROUND(AVERAGE(L20:L29),0),'8- Politicas de admiistracion '!$F$16:$F$53,0),1)," - ",ROUND(AVERAGE(L20:L29),0)),"")</f>
        <v>Menor - 2</v>
      </c>
      <c r="N20" s="442" t="str">
        <f>IFERROR(CONCATENATE(VLOOKUP((LEFT(H20,LEN(H20)-4)&amp;LEFT(M20,LEN(M20)-4)),'9- Matriz de Calor '!$D$18:$E$42,2,0)," - ",RIGHT(H20,1)*RIGHT(M20,1)),"")</f>
        <v>Bajo - 2</v>
      </c>
      <c r="O20" s="445">
        <f>RIGHT(H20,1)*RIGHT(M20,1)</f>
        <v>2</v>
      </c>
    </row>
    <row r="21" spans="1:257" ht="64.5" customHeight="1">
      <c r="A21" s="449"/>
      <c r="B21" s="452"/>
      <c r="C21" s="443"/>
      <c r="D21" s="213" t="s">
        <v>314</v>
      </c>
      <c r="E21" s="440"/>
      <c r="F21" s="440"/>
      <c r="G21" s="434"/>
      <c r="H21" s="437"/>
      <c r="I21" s="212" t="s">
        <v>306</v>
      </c>
      <c r="J21" s="216" t="s">
        <v>307</v>
      </c>
      <c r="K21" s="212" t="str">
        <f>IFERROR(CONCATENATE(INDEX('8- Politicas de admiistracion '!$B$16:$F$53,MATCH('5-. Identificación de Riesgos'!J21,'8- Politicas de admiistracion '!$C$16:$C$54,0),1)," - ",L21),"")</f>
        <v>Menor - 2</v>
      </c>
      <c r="L21" s="238">
        <f>IFERROR(VLOOKUP(INDEX('8- Politicas de admiistracion '!$B$16:$F$53,MATCH('5-. Identificación de Riesgos'!J21,'8- Politicas de admiistracion '!$C$16:$C$54,0),1),'8- Politicas de admiistracion '!$B$16:$F$54,5,FALSE),"")</f>
        <v>2</v>
      </c>
      <c r="M21" s="440"/>
      <c r="N21" s="443"/>
      <c r="O21" s="446"/>
    </row>
    <row r="22" spans="1:257" ht="34.9" customHeight="1">
      <c r="A22" s="449"/>
      <c r="B22" s="452"/>
      <c r="C22" s="443"/>
      <c r="D22" s="213" t="s">
        <v>315</v>
      </c>
      <c r="E22" s="440"/>
      <c r="F22" s="440"/>
      <c r="G22" s="434"/>
      <c r="H22" s="437"/>
      <c r="I22" s="212"/>
      <c r="J22" s="216"/>
      <c r="K22" s="212" t="str">
        <f>IFERROR(CONCATENATE(INDEX('8- Politicas de admiistracion '!$B$16:$F$53,MATCH('5-. Identificación de Riesgos'!J22,'8- Politicas de admiistracion '!$C$16:$C$54,0),1)," - ",L22),"")</f>
        <v/>
      </c>
      <c r="L22" s="238" t="str">
        <f>IFERROR(VLOOKUP(INDEX('8- Politicas de admiistracion '!$B$16:$F$53,MATCH('5-. Identificación de Riesgos'!J22,'8- Politicas de admiistracion '!$C$16:$C$54,0),1),'8- Politicas de admiistracion '!$B$16:$F$54,5,FALSE),"")</f>
        <v/>
      </c>
      <c r="M22" s="440"/>
      <c r="N22" s="443"/>
      <c r="O22" s="446"/>
    </row>
    <row r="23" spans="1:257" ht="60" customHeight="1">
      <c r="A23" s="449"/>
      <c r="B23" s="452"/>
      <c r="C23" s="443"/>
      <c r="D23" s="231" t="s">
        <v>316</v>
      </c>
      <c r="E23" s="440"/>
      <c r="F23" s="440"/>
      <c r="G23" s="434"/>
      <c r="H23" s="437"/>
      <c r="I23" s="212"/>
      <c r="J23" s="216"/>
      <c r="K23" s="212" t="str">
        <f>IFERROR(CONCATENATE(INDEX('8- Politicas de admiistracion '!$B$16:$F$53,MATCH('5-. Identificación de Riesgos'!J23,'8- Politicas de admiistracion '!$C$16:$C$54,0),1)," - ",L23),"")</f>
        <v/>
      </c>
      <c r="L23" s="238" t="str">
        <f>IFERROR(VLOOKUP(INDEX('8- Politicas de admiistracion '!$B$16:$F$53,MATCH('5-. Identificación de Riesgos'!J23,'8- Politicas de admiistracion '!$C$16:$C$54,0),1),'8- Politicas de admiistracion '!$B$16:$F$54,5,FALSE),"")</f>
        <v/>
      </c>
      <c r="M23" s="440"/>
      <c r="N23" s="443"/>
      <c r="O23" s="446"/>
    </row>
    <row r="24" spans="1:257">
      <c r="A24" s="449"/>
      <c r="B24" s="452"/>
      <c r="C24" s="443"/>
      <c r="D24" s="231"/>
      <c r="E24" s="440"/>
      <c r="F24" s="440"/>
      <c r="G24" s="434"/>
      <c r="H24" s="437"/>
      <c r="I24" s="212"/>
      <c r="J24" s="216"/>
      <c r="K24" s="212" t="str">
        <f>IFERROR(CONCATENATE(INDEX('8- Politicas de admiistracion '!$B$16:$F$53,MATCH('5-. Identificación de Riesgos'!J24,'8- Politicas de admiistracion '!$C$16:$C$54,0),1)," - ",L24),"")</f>
        <v/>
      </c>
      <c r="L24" s="238" t="str">
        <f>IFERROR(VLOOKUP(INDEX('8- Politicas de admiistracion '!$B$16:$F$53,MATCH('5-. Identificación de Riesgos'!J24,'8- Politicas de admiistracion '!$C$16:$C$54,0),1),'8- Politicas de admiistracion '!$B$16:$F$54,5,FALSE),"")</f>
        <v/>
      </c>
      <c r="M24" s="440"/>
      <c r="N24" s="443"/>
      <c r="O24" s="446"/>
    </row>
    <row r="25" spans="1:257">
      <c r="A25" s="449"/>
      <c r="B25" s="452"/>
      <c r="C25" s="443"/>
      <c r="D25" s="239"/>
      <c r="E25" s="440"/>
      <c r="F25" s="440"/>
      <c r="G25" s="434"/>
      <c r="H25" s="437"/>
      <c r="I25" s="212"/>
      <c r="J25" s="216"/>
      <c r="K25" s="212" t="str">
        <f>IFERROR(CONCATENATE(INDEX('8- Politicas de admiistracion '!$B$16:$F$53,MATCH('5-. Identificación de Riesgos'!J25,'8- Politicas de admiistracion '!$C$16:$C$54,0),1)," - ",L25),"")</f>
        <v/>
      </c>
      <c r="L25" s="238" t="str">
        <f>IFERROR(VLOOKUP(INDEX('8- Politicas de admiistracion '!$B$16:$F$53,MATCH('5-. Identificación de Riesgos'!J25,'8- Politicas de admiistracion '!$C$16:$C$54,0),1),'8- Politicas de admiistracion '!$B$16:$F$54,5,FALSE),"")</f>
        <v/>
      </c>
      <c r="M25" s="440"/>
      <c r="N25" s="443"/>
      <c r="O25" s="446"/>
    </row>
    <row r="26" spans="1:257">
      <c r="A26" s="449"/>
      <c r="B26" s="452"/>
      <c r="C26" s="443"/>
      <c r="D26" s="213"/>
      <c r="E26" s="440"/>
      <c r="F26" s="440"/>
      <c r="G26" s="434"/>
      <c r="H26" s="437"/>
      <c r="I26" s="212"/>
      <c r="J26" s="216"/>
      <c r="K26" s="212" t="str">
        <f>IFERROR(CONCATENATE(INDEX('8- Politicas de admiistracion '!$B$16:$F$53,MATCH('5-. Identificación de Riesgos'!J26,'8- Politicas de admiistracion '!$C$16:$C$54,0),1)," - ",L26),"")</f>
        <v/>
      </c>
      <c r="L26" s="238" t="str">
        <f>IFERROR(VLOOKUP(INDEX('8- Politicas de admiistracion '!$B$16:$F$53,MATCH('5-. Identificación de Riesgos'!J26,'8- Politicas de admiistracion '!$C$16:$C$54,0),1),'8- Politicas de admiistracion '!$B$16:$F$54,5,FALSE),"")</f>
        <v/>
      </c>
      <c r="M26" s="440"/>
      <c r="N26" s="443"/>
      <c r="O26" s="446"/>
    </row>
    <row r="27" spans="1:257">
      <c r="A27" s="449"/>
      <c r="B27" s="452"/>
      <c r="C27" s="443"/>
      <c r="D27" s="213"/>
      <c r="E27" s="440"/>
      <c r="F27" s="440"/>
      <c r="G27" s="434"/>
      <c r="H27" s="437"/>
      <c r="I27" s="212"/>
      <c r="J27" s="216"/>
      <c r="K27" s="212" t="str">
        <f>IFERROR(CONCATENATE(INDEX('8- Politicas de admiistracion '!$B$16:$F$53,MATCH('5-. Identificación de Riesgos'!J27,'8- Politicas de admiistracion '!$C$16:$C$54,0),1)," - ",L27),"")</f>
        <v/>
      </c>
      <c r="L27" s="238" t="str">
        <f>IFERROR(VLOOKUP(INDEX('8- Politicas de admiistracion '!$B$16:$F$53,MATCH('5-. Identificación de Riesgos'!J27,'8- Politicas de admiistracion '!$C$16:$C$54,0),1),'8- Politicas de admiistracion '!$B$16:$F$54,5,FALSE),"")</f>
        <v/>
      </c>
      <c r="M27" s="440"/>
      <c r="N27" s="443"/>
      <c r="O27" s="446"/>
    </row>
    <row r="28" spans="1:257">
      <c r="A28" s="449"/>
      <c r="B28" s="452"/>
      <c r="C28" s="443"/>
      <c r="D28" s="213"/>
      <c r="E28" s="440"/>
      <c r="F28" s="440"/>
      <c r="G28" s="434"/>
      <c r="H28" s="437"/>
      <c r="I28" s="212"/>
      <c r="J28" s="216"/>
      <c r="K28" s="212" t="str">
        <f>IFERROR(CONCATENATE(INDEX('8- Politicas de admiistracion '!$B$16:$F$53,MATCH('5-. Identificación de Riesgos'!J28,'8- Politicas de admiistracion '!$C$16:$C$54,0),1)," - ",L28),"")</f>
        <v/>
      </c>
      <c r="L28" s="238" t="str">
        <f>IFERROR(VLOOKUP(INDEX('8- Politicas de admiistracion '!$B$16:$F$53,MATCH('5-. Identificación de Riesgos'!J28,'8- Politicas de admiistracion '!$C$16:$C$54,0),1),'8- Politicas de admiistracion '!$B$16:$F$54,5,FALSE),"")</f>
        <v/>
      </c>
      <c r="M28" s="440"/>
      <c r="N28" s="443"/>
      <c r="O28" s="446"/>
    </row>
    <row r="29" spans="1:257">
      <c r="A29" s="450"/>
      <c r="B29" s="453"/>
      <c r="C29" s="444"/>
      <c r="D29" s="209"/>
      <c r="E29" s="441"/>
      <c r="F29" s="441"/>
      <c r="G29" s="435"/>
      <c r="H29" s="438"/>
      <c r="I29" s="240"/>
      <c r="J29" s="241"/>
      <c r="K29" s="240" t="str">
        <f>IFERROR(CONCATENATE(INDEX('8- Politicas de admiistracion '!$B$16:$F$53,MATCH('5-. Identificación de Riesgos'!J29,'8- Politicas de admiistracion '!$C$16:$C$54,0),1)," - ",L29),"")</f>
        <v/>
      </c>
      <c r="L29" s="238" t="str">
        <f>IFERROR(VLOOKUP(INDEX('8- Politicas de admiistracion '!$B$16:$F$53,MATCH('5-. Identificación de Riesgos'!J29,'8- Politicas de admiistracion '!$C$16:$C$54,0),1),'8- Politicas de admiistracion '!$B$16:$F$54,5,FALSE),"")</f>
        <v/>
      </c>
      <c r="M29" s="441"/>
      <c r="N29" s="444"/>
      <c r="O29" s="447"/>
    </row>
    <row r="30" spans="1:257" ht="60">
      <c r="A30" s="448">
        <v>4</v>
      </c>
      <c r="B30" s="507" t="s">
        <v>317</v>
      </c>
      <c r="C30" s="508" t="s">
        <v>318</v>
      </c>
      <c r="D30" s="277" t="s">
        <v>319</v>
      </c>
      <c r="E30" s="509">
        <v>365</v>
      </c>
      <c r="F30" s="511">
        <v>0</v>
      </c>
      <c r="G30" s="513">
        <f t="shared" ref="G30" si="1">+F30/E30</f>
        <v>0</v>
      </c>
      <c r="H30" s="436"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Muy Baja - 1</v>
      </c>
      <c r="I30" s="219" t="s">
        <v>303</v>
      </c>
      <c r="J30" s="278" t="s">
        <v>320</v>
      </c>
      <c r="K30" s="240" t="str">
        <f>IFERROR(CONCATENATE(INDEX('8- Politicas de admiistracion '!$B$16:$F$53,MATCH('5-. Identificación de Riesgos'!J30,'8- Politicas de admiistracion '!$C$16:$C$54,0),1)," - ",L30),"")</f>
        <v>Mayor - 4</v>
      </c>
      <c r="L30" s="238">
        <f>IFERROR(VLOOKUP(INDEX('8- Politicas de admiistracion '!$B$16:$F$53,MATCH('5-. Identificación de Riesgos'!J30,'8- Politicas de admiistracion '!$C$16:$C$54,0),1),'8- Politicas de admiistracion '!$B$16:$F$54,5,FALSE),"")</f>
        <v>4</v>
      </c>
      <c r="M30" s="439" t="str">
        <f>IFERROR(CONCATENATE(INDEX('8- Politicas de admiistracion '!$B$16:$F$53,MATCH(ROUND(AVERAGE(L30:L39),0),'8- Politicas de admiistracion '!$F$16:$F$53,0),1)," - ",ROUND(AVERAGE(L30:L39),0)),"")</f>
        <v>Mayor - 4</v>
      </c>
      <c r="N30" s="442" t="str">
        <f>IFERROR(CONCATENATE(VLOOKUP((LEFT(H30,LEN(H30)-4)&amp;LEFT(M30,LEN(M30)-4)),'9- Matriz de Calor '!$D$18:$E$42,2,0)," - ",RIGHT(H30,1)*RIGHT(M30,1)),"")</f>
        <v>Alto  - 4</v>
      </c>
      <c r="O30" s="276"/>
      <c r="R30" s="501" t="s">
        <v>321</v>
      </c>
      <c r="S30" s="501"/>
      <c r="T30" s="501"/>
      <c r="U30" s="501"/>
      <c r="V30" s="501"/>
      <c r="W30" s="501"/>
    </row>
    <row r="31" spans="1:257" ht="34.9" customHeight="1">
      <c r="A31" s="449"/>
      <c r="B31" s="507"/>
      <c r="C31" s="508"/>
      <c r="D31" s="277" t="s">
        <v>322</v>
      </c>
      <c r="E31" s="509"/>
      <c r="F31" s="511"/>
      <c r="G31" s="514"/>
      <c r="H31" s="437"/>
      <c r="I31" s="240"/>
      <c r="J31" s="241"/>
      <c r="K31" s="240" t="str">
        <f>IFERROR(CONCATENATE(INDEX('8- Politicas de admiistracion '!$B$16:$F$53,MATCH('5-. Identificación de Riesgos'!J31,'8- Politicas de admiistracion '!$C$16:$C$54,0),1)," - ",L31),"")</f>
        <v/>
      </c>
      <c r="L31" s="238" t="str">
        <f>IFERROR(VLOOKUP(INDEX('8- Politicas de admiistracion '!$B$16:$F$53,MATCH('5-. Identificación de Riesgos'!J31,'8- Politicas de admiistracion '!$C$16:$C$54,0),1),'8- Politicas de admiistracion '!$B$16:$F$54,5,FALSE),"")</f>
        <v/>
      </c>
      <c r="M31" s="440"/>
      <c r="N31" s="443"/>
      <c r="O31" s="276"/>
      <c r="R31" s="501"/>
      <c r="S31" s="501"/>
      <c r="T31" s="501"/>
      <c r="U31" s="501"/>
      <c r="V31" s="501"/>
      <c r="W31" s="501"/>
    </row>
    <row r="32" spans="1:257" ht="34.9" customHeight="1">
      <c r="A32" s="449"/>
      <c r="B32" s="507"/>
      <c r="C32" s="508"/>
      <c r="D32" s="277" t="s">
        <v>323</v>
      </c>
      <c r="E32" s="509"/>
      <c r="F32" s="511"/>
      <c r="G32" s="514"/>
      <c r="H32" s="437"/>
      <c r="I32" s="240"/>
      <c r="J32" s="241"/>
      <c r="K32" s="240" t="str">
        <f>IFERROR(CONCATENATE(INDEX('8- Politicas de admiistracion '!$B$16:$F$53,MATCH('5-. Identificación de Riesgos'!J32,'8- Politicas de admiistracion '!$C$16:$C$54,0),1)," - ",L32),"")</f>
        <v/>
      </c>
      <c r="L32" s="238" t="str">
        <f>IFERROR(VLOOKUP(INDEX('8- Politicas de admiistracion '!$B$16:$F$53,MATCH('5-. Identificación de Riesgos'!J32,'8- Politicas de admiistracion '!$C$16:$C$54,0),1),'8- Politicas de admiistracion '!$B$16:$F$54,5,FALSE),"")</f>
        <v/>
      </c>
      <c r="M32" s="440"/>
      <c r="N32" s="443"/>
      <c r="O32" s="276"/>
      <c r="R32" s="501"/>
      <c r="S32" s="501"/>
      <c r="T32" s="501"/>
      <c r="U32" s="501"/>
      <c r="V32" s="501"/>
      <c r="W32" s="501"/>
    </row>
    <row r="33" spans="1:23" ht="34.9" customHeight="1">
      <c r="A33" s="449"/>
      <c r="B33" s="507"/>
      <c r="C33" s="508"/>
      <c r="D33" s="277" t="s">
        <v>324</v>
      </c>
      <c r="E33" s="509"/>
      <c r="F33" s="511"/>
      <c r="G33" s="514"/>
      <c r="H33" s="437"/>
      <c r="I33" s="240"/>
      <c r="J33" s="241"/>
      <c r="K33" s="240" t="str">
        <f>IFERROR(CONCATENATE(INDEX('8- Politicas de admiistracion '!$B$16:$F$53,MATCH('5-. Identificación de Riesgos'!J33,'8- Politicas de admiistracion '!$C$16:$C$54,0),1)," - ",L33),"")</f>
        <v/>
      </c>
      <c r="L33" s="238" t="str">
        <f>IFERROR(VLOOKUP(INDEX('8- Politicas de admiistracion '!$B$16:$F$53,MATCH('5-. Identificación de Riesgos'!J33,'8- Politicas de admiistracion '!$C$16:$C$54,0),1),'8- Politicas de admiistracion '!$B$16:$F$54,5,FALSE),"")</f>
        <v/>
      </c>
      <c r="M33" s="440"/>
      <c r="N33" s="443"/>
      <c r="O33" s="276"/>
      <c r="R33" s="501"/>
      <c r="S33" s="501"/>
      <c r="T33" s="501"/>
      <c r="U33" s="501"/>
      <c r="V33" s="501"/>
      <c r="W33" s="501"/>
    </row>
    <row r="34" spans="1:23" ht="34.9" customHeight="1">
      <c r="A34" s="449"/>
      <c r="B34" s="507"/>
      <c r="C34" s="508"/>
      <c r="D34" s="277" t="s">
        <v>325</v>
      </c>
      <c r="E34" s="509"/>
      <c r="F34" s="511"/>
      <c r="G34" s="514"/>
      <c r="H34" s="437"/>
      <c r="I34" s="240"/>
      <c r="J34" s="241"/>
      <c r="K34" s="240" t="str">
        <f>IFERROR(CONCATENATE(INDEX('8- Politicas de admiistracion '!$B$16:$F$53,MATCH('5-. Identificación de Riesgos'!J34,'8- Politicas de admiistracion '!$C$16:$C$54,0),1)," - ",L34),"")</f>
        <v/>
      </c>
      <c r="L34" s="238" t="str">
        <f>IFERROR(VLOOKUP(INDEX('8- Politicas de admiistracion '!$B$16:$F$53,MATCH('5-. Identificación de Riesgos'!J34,'8- Politicas de admiistracion '!$C$16:$C$54,0),1),'8- Politicas de admiistracion '!$B$16:$F$54,5,FALSE),"")</f>
        <v/>
      </c>
      <c r="M34" s="440"/>
      <c r="N34" s="443"/>
      <c r="O34" s="276"/>
      <c r="R34" s="501"/>
      <c r="S34" s="501"/>
      <c r="T34" s="501"/>
      <c r="U34" s="501"/>
      <c r="V34" s="501"/>
      <c r="W34" s="501"/>
    </row>
    <row r="35" spans="1:23" ht="34.9" customHeight="1">
      <c r="A35" s="449"/>
      <c r="B35" s="507"/>
      <c r="C35" s="508"/>
      <c r="D35" s="277"/>
      <c r="E35" s="509"/>
      <c r="F35" s="511"/>
      <c r="G35" s="514"/>
      <c r="H35" s="437"/>
      <c r="I35" s="240"/>
      <c r="J35" s="241"/>
      <c r="K35" s="240" t="str">
        <f>IFERROR(CONCATENATE(INDEX('8- Politicas de admiistracion '!$B$16:$F$53,MATCH('5-. Identificación de Riesgos'!J35,'8- Politicas de admiistracion '!$C$16:$C$54,0),1)," - ",L35),"")</f>
        <v/>
      </c>
      <c r="L35" s="238" t="str">
        <f>IFERROR(VLOOKUP(INDEX('8- Politicas de admiistracion '!$B$16:$F$53,MATCH('5-. Identificación de Riesgos'!J35,'8- Politicas de admiistracion '!$C$16:$C$54,0),1),'8- Politicas de admiistracion '!$B$16:$F$54,5,FALSE),"")</f>
        <v/>
      </c>
      <c r="M35" s="440"/>
      <c r="N35" s="443"/>
      <c r="O35" s="276"/>
      <c r="R35" s="501"/>
      <c r="S35" s="501"/>
      <c r="T35" s="501"/>
      <c r="U35" s="501"/>
      <c r="V35" s="501"/>
      <c r="W35" s="501"/>
    </row>
    <row r="36" spans="1:23" ht="34.9" customHeight="1">
      <c r="A36" s="449"/>
      <c r="B36" s="507"/>
      <c r="C36" s="508"/>
      <c r="D36" s="277"/>
      <c r="E36" s="509"/>
      <c r="F36" s="511"/>
      <c r="G36" s="514"/>
      <c r="H36" s="437"/>
      <c r="I36" s="240"/>
      <c r="J36" s="241"/>
      <c r="K36" s="240" t="str">
        <f>IFERROR(CONCATENATE(INDEX('8- Politicas de admiistracion '!$B$16:$F$53,MATCH('5-. Identificación de Riesgos'!J36,'8- Politicas de admiistracion '!$C$16:$C$54,0),1)," - ",L36),"")</f>
        <v/>
      </c>
      <c r="L36" s="238" t="str">
        <f>IFERROR(VLOOKUP(INDEX('8- Politicas de admiistracion '!$B$16:$F$53,MATCH('5-. Identificación de Riesgos'!J36,'8- Politicas de admiistracion '!$C$16:$C$54,0),1),'8- Politicas de admiistracion '!$B$16:$F$54,5,FALSE),"")</f>
        <v/>
      </c>
      <c r="M36" s="440"/>
      <c r="N36" s="443"/>
      <c r="O36" s="276"/>
      <c r="R36" s="501"/>
      <c r="S36" s="501"/>
      <c r="T36" s="501"/>
      <c r="U36" s="501"/>
      <c r="V36" s="501"/>
      <c r="W36" s="501"/>
    </row>
    <row r="37" spans="1:23" ht="34.9" customHeight="1">
      <c r="A37" s="449"/>
      <c r="B37" s="507"/>
      <c r="C37" s="508"/>
      <c r="D37" s="277"/>
      <c r="E37" s="509"/>
      <c r="F37" s="511"/>
      <c r="G37" s="514"/>
      <c r="H37" s="437"/>
      <c r="I37" s="240"/>
      <c r="J37" s="241"/>
      <c r="K37" s="240" t="str">
        <f>IFERROR(CONCATENATE(INDEX('8- Politicas de admiistracion '!$B$16:$F$53,MATCH('5-. Identificación de Riesgos'!J37,'8- Politicas de admiistracion '!$C$16:$C$54,0),1)," - ",L37),"")</f>
        <v/>
      </c>
      <c r="L37" s="238" t="str">
        <f>IFERROR(VLOOKUP(INDEX('8- Politicas de admiistracion '!$B$16:$F$53,MATCH('5-. Identificación de Riesgos'!J37,'8- Politicas de admiistracion '!$C$16:$C$54,0),1),'8- Politicas de admiistracion '!$B$16:$F$54,5,FALSE),"")</f>
        <v/>
      </c>
      <c r="M37" s="440"/>
      <c r="N37" s="443"/>
      <c r="O37" s="276"/>
      <c r="R37" s="501"/>
      <c r="S37" s="501"/>
      <c r="T37" s="501"/>
      <c r="U37" s="501"/>
      <c r="V37" s="501"/>
      <c r="W37" s="501"/>
    </row>
    <row r="38" spans="1:23" ht="34.9" customHeight="1">
      <c r="A38" s="449"/>
      <c r="B38" s="507"/>
      <c r="C38" s="508"/>
      <c r="D38" s="277"/>
      <c r="E38" s="509"/>
      <c r="F38" s="511"/>
      <c r="G38" s="514"/>
      <c r="H38" s="437"/>
      <c r="I38" s="240"/>
      <c r="J38" s="241"/>
      <c r="K38" s="240" t="str">
        <f>IFERROR(CONCATENATE(INDEX('8- Politicas de admiistracion '!$B$16:$F$53,MATCH('5-. Identificación de Riesgos'!J38,'8- Politicas de admiistracion '!$C$16:$C$54,0),1)," - ",L38),"")</f>
        <v/>
      </c>
      <c r="L38" s="238" t="str">
        <f>IFERROR(VLOOKUP(INDEX('8- Politicas de admiistracion '!$B$16:$F$53,MATCH('5-. Identificación de Riesgos'!J38,'8- Politicas de admiistracion '!$C$16:$C$54,0),1),'8- Politicas de admiistracion '!$B$16:$F$54,5,FALSE),"")</f>
        <v/>
      </c>
      <c r="M38" s="440"/>
      <c r="N38" s="443"/>
      <c r="O38" s="276"/>
      <c r="R38" s="501"/>
      <c r="S38" s="501"/>
      <c r="T38" s="501"/>
      <c r="U38" s="501"/>
      <c r="V38" s="501"/>
      <c r="W38" s="501"/>
    </row>
    <row r="39" spans="1:23" ht="34.9" customHeight="1">
      <c r="A39" s="450"/>
      <c r="B39" s="507"/>
      <c r="C39" s="508"/>
      <c r="D39" s="277"/>
      <c r="E39" s="510"/>
      <c r="F39" s="512"/>
      <c r="G39" s="515"/>
      <c r="H39" s="438"/>
      <c r="I39" s="240"/>
      <c r="J39" s="241"/>
      <c r="K39" s="240" t="str">
        <f>IFERROR(CONCATENATE(INDEX('8- Politicas de admiistracion '!$B$16:$F$53,MATCH('5-. Identificación de Riesgos'!J39,'8- Politicas de admiistracion '!$C$16:$C$54,0),1)," - ",L39),"")</f>
        <v/>
      </c>
      <c r="L39" s="238" t="str">
        <f>IFERROR(VLOOKUP(INDEX('8- Politicas de admiistracion '!$B$16:$F$53,MATCH('5-. Identificación de Riesgos'!J39,'8- Politicas de admiistracion '!$C$16:$C$54,0),1),'8- Politicas de admiistracion '!$B$16:$F$54,5,FALSE),"")</f>
        <v/>
      </c>
      <c r="M39" s="441"/>
      <c r="N39" s="444"/>
      <c r="O39" s="276"/>
      <c r="R39" s="501"/>
      <c r="S39" s="501"/>
      <c r="T39" s="501"/>
      <c r="U39" s="501"/>
      <c r="V39" s="501"/>
      <c r="W39" s="501"/>
    </row>
    <row r="40" spans="1:23" ht="75">
      <c r="A40" s="504">
        <v>5</v>
      </c>
      <c r="B40" s="466" t="s">
        <v>326</v>
      </c>
      <c r="C40" s="466" t="s">
        <v>327</v>
      </c>
      <c r="D40" s="219" t="s">
        <v>328</v>
      </c>
      <c r="E40" s="466">
        <v>4</v>
      </c>
      <c r="F40" s="466">
        <v>0</v>
      </c>
      <c r="G40" s="463">
        <f t="shared" ref="G40" si="2">F40/E40</f>
        <v>0</v>
      </c>
      <c r="H40" s="503" t="str">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Muy Baja - 1</v>
      </c>
      <c r="I40" s="242" t="s">
        <v>303</v>
      </c>
      <c r="J40" s="243" t="s">
        <v>320</v>
      </c>
      <c r="K40" s="214" t="str">
        <f>IFERROR(CONCATENATE(INDEX('8- Politicas de admiistracion '!$B$16:$F$53,MATCH('5-. Identificación de Riesgos'!J40,'8- Politicas de admiistracion '!$C$16:$C$54,0),1)," - ",L40),"")</f>
        <v>Mayor - 4</v>
      </c>
      <c r="L40" s="244">
        <f>IFERROR(VLOOKUP(INDEX('8- Politicas de admiistracion '!$B$16:$F$53,MATCH('5-. Identificación de Riesgos'!J40,'8- Politicas de admiistracion '!$C$16:$C$54,0),1),'8- Politicas de admiistracion '!$B$16:$F$54,5,FALSE),"")</f>
        <v>4</v>
      </c>
      <c r="M40" s="439" t="str">
        <f>IFERROR(CONCATENATE(INDEX('8- Politicas de admiistracion '!$B$16:$F$53,MATCH(ROUND(AVERAGE(L40:L49),0),'8- Politicas de admiistracion '!$F$16:$F$53,0),1)," - ",ROUND(AVERAGE(L40:L49),0)),"")</f>
        <v>Mayor - 4</v>
      </c>
      <c r="N40" s="496" t="str">
        <f>IFERROR(CONCATENATE(VLOOKUP((LEFT(H40,LEN(H40)-4)&amp;LEFT(M40,LEN(M40)-4)),'9- Matriz de Calor '!$D$18:$E$42,2,0)," - ",RIGHT(H40,1)*RIGHT(M40,1)),"")</f>
        <v>Alto  - 4</v>
      </c>
      <c r="O40" s="445">
        <f>RIGHT(H40,1)*RIGHT(M40,1)</f>
        <v>4</v>
      </c>
      <c r="Q40" s="17"/>
      <c r="R40" s="139"/>
      <c r="S40" s="139"/>
      <c r="T40" s="139"/>
      <c r="U40" s="139"/>
      <c r="V40" s="139"/>
      <c r="W40" s="139"/>
    </row>
    <row r="41" spans="1:23" ht="45">
      <c r="A41" s="505"/>
      <c r="B41" s="466"/>
      <c r="C41" s="466"/>
      <c r="D41" s="220" t="s">
        <v>329</v>
      </c>
      <c r="E41" s="466"/>
      <c r="F41" s="466"/>
      <c r="G41" s="463"/>
      <c r="H41" s="457"/>
      <c r="I41" s="245" t="s">
        <v>306</v>
      </c>
      <c r="J41" s="246" t="s">
        <v>330</v>
      </c>
      <c r="K41" s="212" t="str">
        <f>IFERROR(CONCATENATE(INDEX('8- Politicas de admiistracion '!$B$16:$F$53,MATCH('5-. Identificación de Riesgos'!J41,'8- Politicas de admiistracion '!$C$16:$C$54,0),1)," - ",L41),"")</f>
        <v>Moderado - 3</v>
      </c>
      <c r="L41" s="238">
        <f>IFERROR(VLOOKUP(INDEX('8- Politicas de admiistracion '!$B$16:$F$53,MATCH('5-. Identificación de Riesgos'!J41,'8- Politicas de admiistracion '!$C$16:$C$54,0),1),'8- Politicas de admiistracion '!$B$16:$F$54,5,FALSE),"")</f>
        <v>3</v>
      </c>
      <c r="M41" s="440"/>
      <c r="N41" s="497"/>
      <c r="O41" s="446"/>
      <c r="Q41" s="167"/>
      <c r="R41" s="139"/>
      <c r="S41" s="139"/>
      <c r="T41" s="139"/>
      <c r="U41" s="139"/>
      <c r="V41" s="139"/>
      <c r="W41" s="139"/>
    </row>
    <row r="42" spans="1:23" ht="30">
      <c r="A42" s="505"/>
      <c r="B42" s="466"/>
      <c r="C42" s="466"/>
      <c r="D42" s="220" t="s">
        <v>331</v>
      </c>
      <c r="E42" s="466"/>
      <c r="F42" s="466"/>
      <c r="G42" s="463"/>
      <c r="H42" s="457"/>
      <c r="I42" s="245"/>
      <c r="J42" s="246"/>
      <c r="K42" s="212" t="str">
        <f>IFERROR(CONCATENATE(INDEX('8- Politicas de admiistracion '!$B$16:$F$53,MATCH('5-. Identificación de Riesgos'!J42,'8- Politicas de admiistracion '!$C$16:$C$54,0),1)," - ",L42),"")</f>
        <v/>
      </c>
      <c r="L42" s="230"/>
      <c r="M42" s="440"/>
      <c r="N42" s="497"/>
      <c r="O42" s="446"/>
      <c r="Q42" s="167"/>
      <c r="R42" s="139"/>
      <c r="S42" s="139"/>
      <c r="T42" s="139"/>
      <c r="U42" s="139"/>
      <c r="V42" s="139"/>
      <c r="W42" s="139"/>
    </row>
    <row r="43" spans="1:23" ht="30">
      <c r="A43" s="505"/>
      <c r="B43" s="466"/>
      <c r="C43" s="466"/>
      <c r="D43" s="251" t="s">
        <v>332</v>
      </c>
      <c r="E43" s="466"/>
      <c r="F43" s="466"/>
      <c r="G43" s="463"/>
      <c r="H43" s="457"/>
      <c r="I43" s="245"/>
      <c r="J43" s="246"/>
      <c r="K43" s="212" t="str">
        <f>IFERROR(CONCATENATE(INDEX('8- Politicas de admiistracion '!$B$16:$F$53,MATCH('5-. Identificación de Riesgos'!J43,'8- Politicas de admiistracion '!$C$16:$C$54,0),1)," - ",L43),"")</f>
        <v/>
      </c>
      <c r="L43" s="238" t="str">
        <f>IFERROR(VLOOKUP(INDEX('8- Politicas de admiistracion '!$B$16:$F$53,MATCH('5-. Identificación de Riesgos'!J43,'8- Politicas de admiistracion '!$C$16:$C$54,0),1),'8- Politicas de admiistracion '!$B$16:$F$54,5,FALSE),"")</f>
        <v/>
      </c>
      <c r="M43" s="440"/>
      <c r="N43" s="497"/>
      <c r="O43" s="446"/>
      <c r="Q43" s="167"/>
      <c r="R43" s="139"/>
      <c r="S43" s="139"/>
      <c r="T43" s="139"/>
      <c r="U43" s="139"/>
      <c r="V43" s="139"/>
      <c r="W43" s="139"/>
    </row>
    <row r="44" spans="1:23" ht="15">
      <c r="A44" s="505"/>
      <c r="B44" s="466"/>
      <c r="C44" s="466"/>
      <c r="D44" s="252"/>
      <c r="E44" s="466"/>
      <c r="F44" s="466"/>
      <c r="G44" s="463"/>
      <c r="H44" s="457"/>
      <c r="I44" s="245"/>
      <c r="J44" s="246"/>
      <c r="K44" s="212" t="str">
        <f>IFERROR(CONCATENATE(INDEX('8- Politicas de admiistracion '!$B$16:$F$53,MATCH('5-. Identificación de Riesgos'!J44,'8- Politicas de admiistracion '!$C$16:$C$54,0),1)," - ",L44),"")</f>
        <v/>
      </c>
      <c r="L44" s="230"/>
      <c r="M44" s="440"/>
      <c r="N44" s="497"/>
      <c r="O44" s="446"/>
      <c r="Q44" s="167"/>
      <c r="R44" s="139"/>
      <c r="S44" s="139"/>
      <c r="T44" s="139"/>
      <c r="U44" s="139"/>
      <c r="V44" s="139"/>
      <c r="W44" s="139"/>
    </row>
    <row r="45" spans="1:23" ht="15">
      <c r="A45" s="505"/>
      <c r="B45" s="466"/>
      <c r="C45" s="466"/>
      <c r="D45" s="211"/>
      <c r="E45" s="466"/>
      <c r="F45" s="466"/>
      <c r="G45" s="463"/>
      <c r="H45" s="457"/>
      <c r="I45" s="245"/>
      <c r="J45" s="246"/>
      <c r="K45" s="212" t="str">
        <f>IFERROR(CONCATENATE(INDEX('8- Politicas de admiistracion '!$B$16:$F$53,MATCH('5-. Identificación de Riesgos'!J45,'8- Politicas de admiistracion '!$C$16:$C$54,0),1)," - ",L45),"")</f>
        <v/>
      </c>
      <c r="L45" s="238" t="str">
        <f>IFERROR(VLOOKUP(INDEX('8- Politicas de admiistracion '!$B$16:$F$53,MATCH('5-. Identificación de Riesgos'!J45,'8- Politicas de admiistracion '!$C$16:$C$54,0),1),'8- Politicas de admiistracion '!$B$16:$F$54,5,FALSE),"")</f>
        <v/>
      </c>
      <c r="M45" s="440"/>
      <c r="N45" s="497"/>
      <c r="O45" s="446"/>
      <c r="Q45" s="167"/>
      <c r="R45" s="139"/>
      <c r="S45" s="139"/>
      <c r="T45" s="139"/>
      <c r="U45" s="139"/>
      <c r="V45" s="139"/>
      <c r="W45" s="139"/>
    </row>
    <row r="46" spans="1:23" ht="15">
      <c r="A46" s="505"/>
      <c r="B46" s="466"/>
      <c r="C46" s="466"/>
      <c r="D46" s="211"/>
      <c r="E46" s="466"/>
      <c r="F46" s="466"/>
      <c r="G46" s="463"/>
      <c r="H46" s="457"/>
      <c r="I46" s="245"/>
      <c r="J46" s="246"/>
      <c r="K46" s="212" t="str">
        <f>IFERROR(CONCATENATE(INDEX('8- Politicas de admiistracion '!$B$16:$F$53,MATCH('5-. Identificación de Riesgos'!J46,'8- Politicas de admiistracion '!$C$16:$C$54,0),1)," - ",L46),"")</f>
        <v/>
      </c>
      <c r="L46" s="230"/>
      <c r="M46" s="440"/>
      <c r="N46" s="497"/>
      <c r="O46" s="446"/>
      <c r="Q46" s="167"/>
      <c r="R46" s="139"/>
      <c r="S46" s="139"/>
      <c r="T46" s="139"/>
      <c r="U46" s="139"/>
      <c r="V46" s="139"/>
      <c r="W46" s="139"/>
    </row>
    <row r="47" spans="1:23" ht="15">
      <c r="A47" s="505"/>
      <c r="B47" s="466"/>
      <c r="C47" s="466"/>
      <c r="D47" s="247"/>
      <c r="E47" s="466"/>
      <c r="F47" s="466"/>
      <c r="G47" s="463"/>
      <c r="H47" s="457"/>
      <c r="I47" s="245"/>
      <c r="J47" s="246"/>
      <c r="K47" s="212" t="str">
        <f>IFERROR(CONCATENATE(INDEX('8- Politicas de admiistracion '!$B$16:$F$53,MATCH('5-. Identificación de Riesgos'!J47,'8- Politicas de admiistracion '!$C$16:$C$54,0),1)," - ",L47),"")</f>
        <v/>
      </c>
      <c r="L47" s="230"/>
      <c r="M47" s="440"/>
      <c r="N47" s="497"/>
      <c r="O47" s="446"/>
      <c r="Q47" s="167"/>
      <c r="R47" s="139"/>
      <c r="S47" s="139"/>
      <c r="T47" s="139"/>
      <c r="U47" s="139"/>
      <c r="V47" s="139"/>
      <c r="W47" s="139"/>
    </row>
    <row r="48" spans="1:23" ht="15">
      <c r="A48" s="505"/>
      <c r="B48" s="466"/>
      <c r="C48" s="466"/>
      <c r="D48" s="247"/>
      <c r="E48" s="466"/>
      <c r="F48" s="466"/>
      <c r="G48" s="463"/>
      <c r="H48" s="457"/>
      <c r="I48" s="245"/>
      <c r="J48" s="246"/>
      <c r="K48" s="212" t="str">
        <f>IFERROR(CONCATENATE(INDEX('8- Politicas de admiistracion '!$B$16:$F$53,MATCH('5-. Identificación de Riesgos'!J48,'8- Politicas de admiistracion '!$C$16:$C$54,0),1)," - ",L48),"")</f>
        <v/>
      </c>
      <c r="L48" s="230"/>
      <c r="M48" s="440"/>
      <c r="N48" s="497"/>
      <c r="O48" s="446"/>
      <c r="Q48" s="167"/>
      <c r="R48" s="139"/>
      <c r="S48" s="139"/>
      <c r="T48" s="139"/>
      <c r="U48" s="139"/>
      <c r="V48" s="139"/>
      <c r="W48" s="139"/>
    </row>
    <row r="49" spans="1:23" ht="15">
      <c r="A49" s="506"/>
      <c r="B49" s="466"/>
      <c r="C49" s="466"/>
      <c r="D49" s="247"/>
      <c r="E49" s="466"/>
      <c r="F49" s="466"/>
      <c r="G49" s="463"/>
      <c r="H49" s="458"/>
      <c r="I49" s="248"/>
      <c r="J49" s="249"/>
      <c r="K49" s="215" t="str">
        <f>IFERROR(CONCATENATE(INDEX('8- Politicas de admiistracion '!$B$16:$F$53,MATCH('5-. Identificación de Riesgos'!J49,'8- Politicas de admiistracion '!$C$16:$C$54,0),1)," - ",L49),"")</f>
        <v/>
      </c>
      <c r="L49" s="250"/>
      <c r="M49" s="441"/>
      <c r="N49" s="498"/>
      <c r="O49" s="446"/>
      <c r="Q49" s="167"/>
      <c r="R49" s="139"/>
      <c r="S49" s="139"/>
      <c r="T49" s="139"/>
      <c r="U49" s="139"/>
      <c r="V49" s="139"/>
      <c r="W49" s="139"/>
    </row>
    <row r="50" spans="1:23" ht="42.75">
      <c r="A50" s="504">
        <v>6</v>
      </c>
      <c r="B50" s="466" t="s">
        <v>333</v>
      </c>
      <c r="C50" s="466" t="s">
        <v>334</v>
      </c>
      <c r="D50" s="228" t="s">
        <v>335</v>
      </c>
      <c r="E50" s="466">
        <v>22480</v>
      </c>
      <c r="F50" s="466">
        <v>0</v>
      </c>
      <c r="G50" s="463">
        <f t="shared" ref="G50" si="3">F50/E50</f>
        <v>0</v>
      </c>
      <c r="H50" s="503" t="str">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Muy Baja - 1</v>
      </c>
      <c r="I50" s="242" t="s">
        <v>303</v>
      </c>
      <c r="J50" s="243" t="s">
        <v>320</v>
      </c>
      <c r="K50" s="214" t="str">
        <f>IFERROR(CONCATENATE(INDEX('8- Politicas de admiistracion '!$B$16:$F$53,MATCH('5-. Identificación de Riesgos'!J50,'8- Politicas de admiistracion '!$C$16:$C$54,0),1)," - ",L50),"")</f>
        <v>Mayor - 4</v>
      </c>
      <c r="L50" s="244">
        <f>IFERROR(VLOOKUP(INDEX('8- Politicas de admiistracion '!$B$16:$F$53,MATCH('5-. Identificación de Riesgos'!J50,'8- Politicas de admiistracion '!$C$16:$C$54,0),1),'8- Politicas de admiistracion '!$B$16:$F$54,5,FALSE),"")</f>
        <v>4</v>
      </c>
      <c r="M50" s="439" t="str">
        <f>IFERROR(CONCATENATE(INDEX('8- Politicas de admiistracion '!$B$16:$F$53,MATCH(ROUND(AVERAGE(L50:L59),0),'8- Politicas de admiistracion '!$F$16:$F$53,0),1)," - ",ROUND(AVERAGE(L50:L59),0)),"")</f>
        <v>Mayor - 4</v>
      </c>
      <c r="N50" s="496" t="str">
        <f>IFERROR(CONCATENATE(VLOOKUP((LEFT(H50,LEN(H50)-4)&amp;LEFT(M50,LEN(M50)-4)),'9- Matriz de Calor '!$D$18:$E$42,2,0)," - ",RIGHT(H50,1)*RIGHT(M50,1)),"")</f>
        <v>Alto  - 4</v>
      </c>
    </row>
    <row r="51" spans="1:23" ht="30">
      <c r="A51" s="505"/>
      <c r="B51" s="466"/>
      <c r="C51" s="466"/>
      <c r="D51" s="228" t="s">
        <v>336</v>
      </c>
      <c r="E51" s="466"/>
      <c r="F51" s="466"/>
      <c r="G51" s="463"/>
      <c r="H51" s="457"/>
      <c r="I51" s="245"/>
      <c r="J51" s="246"/>
      <c r="K51" s="212" t="str">
        <f>IFERROR(CONCATENATE(INDEX('8- Politicas de admiistracion '!$B$16:$F$53,MATCH('5-. Identificación de Riesgos'!J51,'8- Politicas de admiistracion '!$C$16:$C$54,0),1)," - ",L51),"")</f>
        <v/>
      </c>
      <c r="L51" s="238" t="str">
        <f>IFERROR(VLOOKUP(INDEX('8- Politicas de admiistracion '!$B$16:$F$53,MATCH('5-. Identificación de Riesgos'!J51,'8- Politicas de admiistracion '!$C$16:$C$54,0),1),'8- Politicas de admiistracion '!$B$16:$F$54,5,FALSE),"")</f>
        <v/>
      </c>
      <c r="M51" s="440"/>
      <c r="N51" s="497"/>
    </row>
    <row r="52" spans="1:23" ht="90">
      <c r="A52" s="505"/>
      <c r="B52" s="466"/>
      <c r="C52" s="466"/>
      <c r="D52" s="220" t="s">
        <v>337</v>
      </c>
      <c r="E52" s="466"/>
      <c r="F52" s="466"/>
      <c r="G52" s="463"/>
      <c r="H52" s="457"/>
      <c r="I52" s="245" t="s">
        <v>306</v>
      </c>
      <c r="J52" s="246" t="s">
        <v>338</v>
      </c>
      <c r="K52" s="212" t="str">
        <f>IFERROR(CONCATENATE(INDEX('8- Politicas de admiistracion '!$B$16:$F$53,MATCH('5-. Identificación de Riesgos'!J52,'8- Politicas de admiistracion '!$C$16:$C$54,0),1)," - ",L52),"")</f>
        <v xml:space="preserve">Leve - </v>
      </c>
      <c r="L52" s="230"/>
      <c r="M52" s="440"/>
      <c r="N52" s="497"/>
    </row>
    <row r="53" spans="1:23" ht="28.5" customHeight="1">
      <c r="A53" s="505"/>
      <c r="B53" s="466"/>
      <c r="C53" s="466"/>
      <c r="D53" s="253" t="s">
        <v>339</v>
      </c>
      <c r="E53" s="466"/>
      <c r="F53" s="466"/>
      <c r="G53" s="463"/>
      <c r="H53" s="457"/>
      <c r="I53" s="245"/>
      <c r="J53" s="246"/>
      <c r="K53" s="212" t="str">
        <f>IFERROR(CONCATENATE(INDEX('8- Politicas de admiistracion '!$B$16:$F$53,MATCH('5-. Identificación de Riesgos'!J53,'8- Politicas de admiistracion '!$C$16:$C$54,0),1)," - ",L53),"")</f>
        <v/>
      </c>
      <c r="L53" s="238" t="str">
        <f>IFERROR(VLOOKUP(INDEX('8- Politicas de admiistracion '!$B$16:$F$53,MATCH('5-. Identificación de Riesgos'!J53,'8- Politicas de admiistracion '!$C$16:$C$54,0),1),'8- Politicas de admiistracion '!$B$16:$F$54,5,FALSE),"")</f>
        <v/>
      </c>
      <c r="M53" s="440"/>
      <c r="N53" s="497"/>
    </row>
    <row r="54" spans="1:23">
      <c r="A54" s="505"/>
      <c r="B54" s="466"/>
      <c r="C54" s="466"/>
      <c r="D54" s="247"/>
      <c r="E54" s="466"/>
      <c r="F54" s="466"/>
      <c r="G54" s="463"/>
      <c r="H54" s="457"/>
      <c r="I54" s="245"/>
      <c r="J54" s="246"/>
      <c r="K54" s="212" t="str">
        <f>IFERROR(CONCATENATE(INDEX('8- Politicas de admiistracion '!$B$16:$F$53,MATCH('5-. Identificación de Riesgos'!J54,'8- Politicas de admiistracion '!$C$16:$C$54,0),1)," - ",L54),"")</f>
        <v/>
      </c>
      <c r="L54" s="230"/>
      <c r="M54" s="440"/>
      <c r="N54" s="497"/>
    </row>
    <row r="55" spans="1:23">
      <c r="A55" s="505"/>
      <c r="B55" s="466"/>
      <c r="C55" s="466"/>
      <c r="D55" s="247"/>
      <c r="E55" s="466"/>
      <c r="F55" s="466"/>
      <c r="G55" s="463"/>
      <c r="H55" s="457"/>
      <c r="I55" s="245"/>
      <c r="J55" s="246"/>
      <c r="K55" s="212" t="str">
        <f>IFERROR(CONCATENATE(INDEX('8- Politicas de admiistracion '!$B$16:$F$53,MATCH('5-. Identificación de Riesgos'!J55,'8- Politicas de admiistracion '!$C$16:$C$54,0),1)," - ",L55),"")</f>
        <v/>
      </c>
      <c r="L55" s="238" t="str">
        <f>IFERROR(VLOOKUP(INDEX('8- Politicas de admiistracion '!$B$16:$F$53,MATCH('5-. Identificación de Riesgos'!J55,'8- Politicas de admiistracion '!$C$16:$C$54,0),1),'8- Politicas de admiistracion '!$B$16:$F$54,5,FALSE),"")</f>
        <v/>
      </c>
      <c r="M55" s="440"/>
      <c r="N55" s="497"/>
    </row>
    <row r="56" spans="1:23">
      <c r="A56" s="505"/>
      <c r="B56" s="466"/>
      <c r="C56" s="466"/>
      <c r="D56" s="247"/>
      <c r="E56" s="466"/>
      <c r="F56" s="466"/>
      <c r="G56" s="463"/>
      <c r="H56" s="457"/>
      <c r="I56" s="245"/>
      <c r="J56" s="246"/>
      <c r="K56" s="212" t="str">
        <f>IFERROR(CONCATENATE(INDEX('8- Politicas de admiistracion '!$B$16:$F$53,MATCH('5-. Identificación de Riesgos'!J56,'8- Politicas de admiistracion '!$C$16:$C$54,0),1)," - ",L56),"")</f>
        <v/>
      </c>
      <c r="L56" s="230"/>
      <c r="M56" s="440"/>
      <c r="N56" s="497"/>
    </row>
    <row r="57" spans="1:23">
      <c r="A57" s="505"/>
      <c r="B57" s="466"/>
      <c r="C57" s="466"/>
      <c r="D57" s="247"/>
      <c r="E57" s="466"/>
      <c r="F57" s="466"/>
      <c r="G57" s="463"/>
      <c r="H57" s="457"/>
      <c r="I57" s="245"/>
      <c r="J57" s="246"/>
      <c r="K57" s="212" t="str">
        <f>IFERROR(CONCATENATE(INDEX('8- Politicas de admiistracion '!$B$16:$F$53,MATCH('5-. Identificación de Riesgos'!J57,'8- Politicas de admiistracion '!$C$16:$C$54,0),1)," - ",L57),"")</f>
        <v/>
      </c>
      <c r="L57" s="230"/>
      <c r="M57" s="440"/>
      <c r="N57" s="497"/>
    </row>
    <row r="58" spans="1:23">
      <c r="A58" s="505"/>
      <c r="B58" s="466"/>
      <c r="C58" s="466"/>
      <c r="D58" s="247"/>
      <c r="E58" s="466"/>
      <c r="F58" s="466"/>
      <c r="G58" s="463"/>
      <c r="H58" s="457"/>
      <c r="I58" s="245"/>
      <c r="J58" s="246"/>
      <c r="K58" s="212" t="str">
        <f>IFERROR(CONCATENATE(INDEX('8- Politicas de admiistracion '!$B$16:$F$53,MATCH('5-. Identificación de Riesgos'!J58,'8- Politicas de admiistracion '!$C$16:$C$54,0),1)," - ",L58),"")</f>
        <v/>
      </c>
      <c r="L58" s="230"/>
      <c r="M58" s="440"/>
      <c r="N58" s="497"/>
    </row>
    <row r="59" spans="1:23" ht="15" thickBot="1">
      <c r="A59" s="506"/>
      <c r="B59" s="466"/>
      <c r="C59" s="466"/>
      <c r="D59" s="247"/>
      <c r="E59" s="466"/>
      <c r="F59" s="466"/>
      <c r="G59" s="463"/>
      <c r="H59" s="458"/>
      <c r="I59" s="248"/>
      <c r="J59" s="249"/>
      <c r="K59" s="215" t="str">
        <f>IFERROR(CONCATENATE(INDEX('8- Politicas de admiistracion '!$B$16:$F$53,MATCH('5-. Identificación de Riesgos'!J59,'8- Politicas de admiistracion '!$C$16:$C$54,0),1)," - ",L59),"")</f>
        <v/>
      </c>
      <c r="L59" s="250"/>
      <c r="M59" s="441"/>
      <c r="N59" s="498"/>
    </row>
  </sheetData>
  <mergeCells count="74">
    <mergeCell ref="A30:A39"/>
    <mergeCell ref="H30:H39"/>
    <mergeCell ref="M30:M39"/>
    <mergeCell ref="N30:N39"/>
    <mergeCell ref="B30:B39"/>
    <mergeCell ref="C30:C39"/>
    <mergeCell ref="E30:E39"/>
    <mergeCell ref="F30:F39"/>
    <mergeCell ref="G30:G39"/>
    <mergeCell ref="G40:G49"/>
    <mergeCell ref="H40:H49"/>
    <mergeCell ref="N50:N59"/>
    <mergeCell ref="A50:A59"/>
    <mergeCell ref="B50:B59"/>
    <mergeCell ref="C50:C59"/>
    <mergeCell ref="E50:E59"/>
    <mergeCell ref="F50:F59"/>
    <mergeCell ref="G50:G59"/>
    <mergeCell ref="H50:H59"/>
    <mergeCell ref="M50:M59"/>
    <mergeCell ref="A40:A49"/>
    <mergeCell ref="B40:B49"/>
    <mergeCell ref="C40:C49"/>
    <mergeCell ref="E40:E49"/>
    <mergeCell ref="F40:F49"/>
    <mergeCell ref="R30:W39"/>
    <mergeCell ref="N40:N49"/>
    <mergeCell ref="O40:O49"/>
    <mergeCell ref="M40:M49"/>
    <mergeCell ref="O10:O19"/>
    <mergeCell ref="I18:I19"/>
    <mergeCell ref="J18:J19"/>
    <mergeCell ref="N10:N19"/>
    <mergeCell ref="M10:M19"/>
    <mergeCell ref="L18:L19"/>
    <mergeCell ref="A1:C2"/>
    <mergeCell ref="A4:C4"/>
    <mergeCell ref="A8:A9"/>
    <mergeCell ref="B8:B9"/>
    <mergeCell ref="E8:E9"/>
    <mergeCell ref="D4:O4"/>
    <mergeCell ref="D5:O5"/>
    <mergeCell ref="O8:O9"/>
    <mergeCell ref="N8:N9"/>
    <mergeCell ref="N7:O7"/>
    <mergeCell ref="K8:K9"/>
    <mergeCell ref="M8:M9"/>
    <mergeCell ref="L8:L9"/>
    <mergeCell ref="I8:I9"/>
    <mergeCell ref="I7:M7"/>
    <mergeCell ref="F8:F9"/>
    <mergeCell ref="A5:C5"/>
    <mergeCell ref="A6:C6"/>
    <mergeCell ref="H10:H19"/>
    <mergeCell ref="E10:E19"/>
    <mergeCell ref="F10:F19"/>
    <mergeCell ref="G10:G19"/>
    <mergeCell ref="A10:A19"/>
    <mergeCell ref="C10:C19"/>
    <mergeCell ref="B10:B19"/>
    <mergeCell ref="G8:G9"/>
    <mergeCell ref="H8:H9"/>
    <mergeCell ref="E7:H7"/>
    <mergeCell ref="D7:D9"/>
    <mergeCell ref="A20:A29"/>
    <mergeCell ref="B20:B29"/>
    <mergeCell ref="C20:C29"/>
    <mergeCell ref="E20:E29"/>
    <mergeCell ref="F20:F29"/>
    <mergeCell ref="G20:G29"/>
    <mergeCell ref="H20:H29"/>
    <mergeCell ref="M20:M29"/>
    <mergeCell ref="N20:N29"/>
    <mergeCell ref="O20:O29"/>
  </mergeCells>
  <conditionalFormatting sqref="D10:D13">
    <cfRule type="containsText" dxfId="376" priority="199" operator="containsText" text="3- Moderado">
      <formula>NOT(ISERROR(SEARCH("3- Moderado",D10)))</formula>
    </cfRule>
    <cfRule type="containsText" dxfId="375" priority="200" operator="containsText" text="6- Moderado">
      <formula>NOT(ISERROR(SEARCH("6- Moderado",D10)))</formula>
    </cfRule>
    <cfRule type="containsText" dxfId="374" priority="201" operator="containsText" text="4- Moderado">
      <formula>NOT(ISERROR(SEARCH("4- Moderado",D10)))</formula>
    </cfRule>
    <cfRule type="containsText" dxfId="373" priority="202" operator="containsText" text="3- Bajo">
      <formula>NOT(ISERROR(SEARCH("3- Bajo",D10)))</formula>
    </cfRule>
    <cfRule type="containsText" dxfId="372" priority="203" operator="containsText" text="4- Bajo">
      <formula>NOT(ISERROR(SEARCH("4- Bajo",D10)))</formula>
    </cfRule>
    <cfRule type="containsText" dxfId="371" priority="204" operator="containsText" text="1- Bajo">
      <formula>NOT(ISERROR(SEARCH("1- Bajo",D10)))</formula>
    </cfRule>
  </conditionalFormatting>
  <conditionalFormatting sqref="D23:D24">
    <cfRule type="containsText" dxfId="370" priority="151" operator="containsText" text="3- Moderado">
      <formula>NOT(ISERROR(SEARCH("3- Moderado",D23)))</formula>
    </cfRule>
    <cfRule type="containsText" dxfId="369" priority="152" operator="containsText" text="6- Moderado">
      <formula>NOT(ISERROR(SEARCH("6- Moderado",D23)))</formula>
    </cfRule>
    <cfRule type="containsText" dxfId="368" priority="153" operator="containsText" text="4- Moderado">
      <formula>NOT(ISERROR(SEARCH("4- Moderado",D23)))</formula>
    </cfRule>
    <cfRule type="containsText" dxfId="367" priority="154" operator="containsText" text="3- Bajo">
      <formula>NOT(ISERROR(SEARCH("3- Bajo",D23)))</formula>
    </cfRule>
    <cfRule type="containsText" dxfId="366" priority="155" operator="containsText" text="4- Bajo">
      <formula>NOT(ISERROR(SEARCH("4- Bajo",D23)))</formula>
    </cfRule>
    <cfRule type="containsText" dxfId="365" priority="156" operator="containsText" text="1- Bajo">
      <formula>NOT(ISERROR(SEARCH("1- Bajo",D23)))</formula>
    </cfRule>
  </conditionalFormatting>
  <conditionalFormatting sqref="H10">
    <cfRule type="containsText" dxfId="364" priority="870" operator="containsText" text="Muy Baja">
      <formula>NOT(ISERROR(SEARCH("Muy Baja",H10)))</formula>
    </cfRule>
    <cfRule type="containsText" dxfId="363" priority="871" operator="containsText" text="Baja">
      <formula>NOT(ISERROR(SEARCH("Baja",H10)))</formula>
    </cfRule>
    <cfRule type="containsText" dxfId="362" priority="872" operator="containsText" text="Muy Alta">
      <formula>NOT(ISERROR(SEARCH("Muy Alta",H10)))</formula>
    </cfRule>
    <cfRule type="containsText" dxfId="361" priority="874" operator="containsText" text="Alta">
      <formula>NOT(ISERROR(SEARCH("Alta",H10)))</formula>
    </cfRule>
    <cfRule type="containsText" dxfId="360" priority="875" operator="containsText" text="Media">
      <formula>NOT(ISERROR(SEARCH("Media",H10)))</formula>
    </cfRule>
    <cfRule type="containsText" dxfId="359" priority="876" operator="containsText" text="Media">
      <formula>NOT(ISERROR(SEARCH("Media",H10)))</formula>
    </cfRule>
    <cfRule type="containsText" dxfId="358" priority="877" operator="containsText" text="Media">
      <formula>NOT(ISERROR(SEARCH("Media",H10)))</formula>
    </cfRule>
    <cfRule type="containsText" dxfId="357" priority="878" operator="containsText" text="Muy Baja">
      <formula>NOT(ISERROR(SEARCH("Muy Baja",H10)))</formula>
    </cfRule>
    <cfRule type="containsText" dxfId="356" priority="879" operator="containsText" text="Baja">
      <formula>NOT(ISERROR(SEARCH("Baja",H10)))</formula>
    </cfRule>
    <cfRule type="containsText" dxfId="355" priority="880" operator="containsText" text="Muy Baja">
      <formula>NOT(ISERROR(SEARCH("Muy Baja",H10)))</formula>
    </cfRule>
    <cfRule type="containsText" dxfId="354" priority="881" operator="containsText" text="Muy Baja">
      <formula>NOT(ISERROR(SEARCH("Muy Baja",H10)))</formula>
    </cfRule>
    <cfRule type="containsText" dxfId="353" priority="882" operator="containsText" text="Muy Baja">
      <formula>NOT(ISERROR(SEARCH("Muy Baja",H10)))</formula>
    </cfRule>
    <cfRule type="containsText" dxfId="352" priority="883" operator="containsText" text="Muy Baja'Tabla probabilidad'!">
      <formula>NOT(ISERROR(SEARCH("Muy Baja'Tabla probabilidad'!",H10)))</formula>
    </cfRule>
    <cfRule type="containsText" dxfId="351" priority="884" operator="containsText" text="Muy bajo">
      <formula>NOT(ISERROR(SEARCH("Muy bajo",H10)))</formula>
    </cfRule>
    <cfRule type="containsText" dxfId="350" priority="885" operator="containsText" text="Alta">
      <formula>NOT(ISERROR(SEARCH("Alta",H10)))</formula>
    </cfRule>
    <cfRule type="containsText" dxfId="349" priority="886" operator="containsText" text="Media">
      <formula>NOT(ISERROR(SEARCH("Media",H10)))</formula>
    </cfRule>
    <cfRule type="containsText" dxfId="348" priority="887" operator="containsText" text="Baja">
      <formula>NOT(ISERROR(SEARCH("Baja",H10)))</formula>
    </cfRule>
    <cfRule type="containsText" dxfId="347" priority="888" operator="containsText" text="Muy baja">
      <formula>NOT(ISERROR(SEARCH("Muy baja",H10)))</formula>
    </cfRule>
    <cfRule type="cellIs" dxfId="346" priority="891" operator="between">
      <formula>1</formula>
      <formula>2</formula>
    </cfRule>
    <cfRule type="cellIs" dxfId="345" priority="892" operator="between">
      <formula>0</formula>
      <formula>2</formula>
    </cfRule>
  </conditionalFormatting>
  <conditionalFormatting sqref="H20 H30">
    <cfRule type="containsText" dxfId="344" priority="263" operator="containsText" text="Muy Baja">
      <formula>NOT(ISERROR(SEARCH("Muy Baja",H20)))</formula>
    </cfRule>
    <cfRule type="containsText" dxfId="343" priority="264" operator="containsText" text="Baja">
      <formula>NOT(ISERROR(SEARCH("Baja",H20)))</formula>
    </cfRule>
    <cfRule type="containsText" dxfId="342" priority="265" operator="containsText" text="Muy Alta">
      <formula>NOT(ISERROR(SEARCH("Muy Alta",H20)))</formula>
    </cfRule>
    <cfRule type="containsText" dxfId="341" priority="267" operator="containsText" text="Alta">
      <formula>NOT(ISERROR(SEARCH("Alta",H20)))</formula>
    </cfRule>
    <cfRule type="containsText" dxfId="340" priority="268" operator="containsText" text="Media">
      <formula>NOT(ISERROR(SEARCH("Media",H20)))</formula>
    </cfRule>
    <cfRule type="containsText" dxfId="339" priority="269" operator="containsText" text="Media">
      <formula>NOT(ISERROR(SEARCH("Media",H20)))</formula>
    </cfRule>
    <cfRule type="containsText" dxfId="338" priority="270" operator="containsText" text="Media">
      <formula>NOT(ISERROR(SEARCH("Media",H20)))</formula>
    </cfRule>
    <cfRule type="containsText" dxfId="337" priority="271" operator="containsText" text="Muy Baja">
      <formula>NOT(ISERROR(SEARCH("Muy Baja",H20)))</formula>
    </cfRule>
    <cfRule type="containsText" dxfId="336" priority="272" operator="containsText" text="Baja">
      <formula>NOT(ISERROR(SEARCH("Baja",H20)))</formula>
    </cfRule>
    <cfRule type="containsText" dxfId="335" priority="273" operator="containsText" text="Muy Baja">
      <formula>NOT(ISERROR(SEARCH("Muy Baja",H20)))</formula>
    </cfRule>
    <cfRule type="containsText" dxfId="334" priority="274" operator="containsText" text="Muy Baja">
      <formula>NOT(ISERROR(SEARCH("Muy Baja",H20)))</formula>
    </cfRule>
    <cfRule type="containsText" dxfId="333" priority="275" operator="containsText" text="Muy Baja">
      <formula>NOT(ISERROR(SEARCH("Muy Baja",H20)))</formula>
    </cfRule>
    <cfRule type="containsText" dxfId="332" priority="276" operator="containsText" text="Muy Baja'Tabla probabilidad'!">
      <formula>NOT(ISERROR(SEARCH("Muy Baja'Tabla probabilidad'!",H20)))</formula>
    </cfRule>
    <cfRule type="containsText" dxfId="331" priority="277" operator="containsText" text="Muy bajo">
      <formula>NOT(ISERROR(SEARCH("Muy bajo",H20)))</formula>
    </cfRule>
    <cfRule type="containsText" dxfId="330" priority="278" operator="containsText" text="Alta">
      <formula>NOT(ISERROR(SEARCH("Alta",H20)))</formula>
    </cfRule>
    <cfRule type="containsText" dxfId="329" priority="279" operator="containsText" text="Media">
      <formula>NOT(ISERROR(SEARCH("Media",H20)))</formula>
    </cfRule>
    <cfRule type="containsText" dxfId="328" priority="280" operator="containsText" text="Baja">
      <formula>NOT(ISERROR(SEARCH("Baja",H20)))</formula>
    </cfRule>
    <cfRule type="containsText" dxfId="327" priority="281" operator="containsText" text="Muy baja">
      <formula>NOT(ISERROR(SEARCH("Muy baja",H20)))</formula>
    </cfRule>
    <cfRule type="cellIs" dxfId="326" priority="284" operator="between">
      <formula>1</formula>
      <formula>2</formula>
    </cfRule>
    <cfRule type="cellIs" dxfId="325" priority="285" operator="between">
      <formula>0</formula>
      <formula>2</formula>
    </cfRule>
  </conditionalFormatting>
  <conditionalFormatting sqref="H40">
    <cfRule type="containsText" dxfId="324" priority="399" operator="containsText" text="Muy Baja">
      <formula>NOT(ISERROR(SEARCH("Muy Baja",H40)))</formula>
    </cfRule>
    <cfRule type="containsText" dxfId="323" priority="400" operator="containsText" text="Baja">
      <formula>NOT(ISERROR(SEARCH("Baja",H40)))</formula>
    </cfRule>
    <cfRule type="containsText" dxfId="322" priority="401" operator="containsText" text="Muy Alta">
      <formula>NOT(ISERROR(SEARCH("Muy Alta",H40)))</formula>
    </cfRule>
    <cfRule type="containsText" dxfId="321" priority="403" operator="containsText" text="Alta">
      <formula>NOT(ISERROR(SEARCH("Alta",H40)))</formula>
    </cfRule>
    <cfRule type="containsText" dxfId="320" priority="404" operator="containsText" text="Media">
      <formula>NOT(ISERROR(SEARCH("Media",H40)))</formula>
    </cfRule>
    <cfRule type="containsText" dxfId="319" priority="405" operator="containsText" text="Media">
      <formula>NOT(ISERROR(SEARCH("Media",H40)))</formula>
    </cfRule>
    <cfRule type="containsText" dxfId="318" priority="406" operator="containsText" text="Media">
      <formula>NOT(ISERROR(SEARCH("Media",H40)))</formula>
    </cfRule>
    <cfRule type="containsText" dxfId="317" priority="407" operator="containsText" text="Muy Baja">
      <formula>NOT(ISERROR(SEARCH("Muy Baja",H40)))</formula>
    </cfRule>
    <cfRule type="containsText" dxfId="316" priority="408" operator="containsText" text="Baja">
      <formula>NOT(ISERROR(SEARCH("Baja",H40)))</formula>
    </cfRule>
    <cfRule type="containsText" dxfId="315" priority="409" operator="containsText" text="Muy Baja">
      <formula>NOT(ISERROR(SEARCH("Muy Baja",H40)))</formula>
    </cfRule>
    <cfRule type="containsText" dxfId="314" priority="410" operator="containsText" text="Muy Baja">
      <formula>NOT(ISERROR(SEARCH("Muy Baja",H40)))</formula>
    </cfRule>
    <cfRule type="containsText" dxfId="313" priority="411" operator="containsText" text="Muy Baja">
      <formula>NOT(ISERROR(SEARCH("Muy Baja",H40)))</formula>
    </cfRule>
    <cfRule type="containsText" dxfId="312" priority="412" operator="containsText" text="Muy Baja'Tabla probabilidad'!">
      <formula>NOT(ISERROR(SEARCH("Muy Baja'Tabla probabilidad'!",H40)))</formula>
    </cfRule>
    <cfRule type="containsText" dxfId="311" priority="413" operator="containsText" text="Muy bajo">
      <formula>NOT(ISERROR(SEARCH("Muy bajo",H40)))</formula>
    </cfRule>
    <cfRule type="containsText" dxfId="310" priority="414" operator="containsText" text="Alta">
      <formula>NOT(ISERROR(SEARCH("Alta",H40)))</formula>
    </cfRule>
    <cfRule type="containsText" dxfId="309" priority="415" operator="containsText" text="Media">
      <formula>NOT(ISERROR(SEARCH("Media",H40)))</formula>
    </cfRule>
    <cfRule type="containsText" dxfId="308" priority="416" operator="containsText" text="Baja">
      <formula>NOT(ISERROR(SEARCH("Baja",H40)))</formula>
    </cfRule>
    <cfRule type="containsText" dxfId="307" priority="417" operator="containsText" text="Muy baja">
      <formula>NOT(ISERROR(SEARCH("Muy baja",H40)))</formula>
    </cfRule>
    <cfRule type="cellIs" dxfId="306" priority="418" operator="between">
      <formula>1</formula>
      <formula>2</formula>
    </cfRule>
    <cfRule type="cellIs" dxfId="305" priority="419" operator="between">
      <formula>0</formula>
      <formula>2</formula>
    </cfRule>
  </conditionalFormatting>
  <conditionalFormatting sqref="H50">
    <cfRule type="containsText" dxfId="304" priority="125" operator="containsText" text="Muy Baja">
      <formula>NOT(ISERROR(SEARCH("Muy Baja",H50)))</formula>
    </cfRule>
    <cfRule type="containsText" dxfId="303" priority="126" operator="containsText" text="Baja">
      <formula>NOT(ISERROR(SEARCH("Baja",H50)))</formula>
    </cfRule>
    <cfRule type="containsText" dxfId="302" priority="127" operator="containsText" text="Muy Alta">
      <formula>NOT(ISERROR(SEARCH("Muy Alta",H50)))</formula>
    </cfRule>
    <cfRule type="containsText" dxfId="301" priority="128" operator="containsText" text="Alta">
      <formula>NOT(ISERROR(SEARCH("Alta",H50)))</formula>
    </cfRule>
    <cfRule type="containsText" dxfId="300" priority="129" operator="containsText" text="Media">
      <formula>NOT(ISERROR(SEARCH("Media",H50)))</formula>
    </cfRule>
    <cfRule type="containsText" dxfId="299" priority="130" operator="containsText" text="Media">
      <formula>NOT(ISERROR(SEARCH("Media",H50)))</formula>
    </cfRule>
    <cfRule type="containsText" dxfId="298" priority="131" operator="containsText" text="Media">
      <formula>NOT(ISERROR(SEARCH("Media",H50)))</formula>
    </cfRule>
    <cfRule type="containsText" dxfId="297" priority="132" operator="containsText" text="Muy Baja">
      <formula>NOT(ISERROR(SEARCH("Muy Baja",H50)))</formula>
    </cfRule>
    <cfRule type="containsText" dxfId="296" priority="133" operator="containsText" text="Baja">
      <formula>NOT(ISERROR(SEARCH("Baja",H50)))</formula>
    </cfRule>
    <cfRule type="containsText" dxfId="295" priority="134" operator="containsText" text="Muy Baja">
      <formula>NOT(ISERROR(SEARCH("Muy Baja",H50)))</formula>
    </cfRule>
    <cfRule type="containsText" dxfId="294" priority="135" operator="containsText" text="Muy Baja">
      <formula>NOT(ISERROR(SEARCH("Muy Baja",H50)))</formula>
    </cfRule>
    <cfRule type="containsText" dxfId="293" priority="136" operator="containsText" text="Muy Baja">
      <formula>NOT(ISERROR(SEARCH("Muy Baja",H50)))</formula>
    </cfRule>
    <cfRule type="containsText" dxfId="292" priority="137" operator="containsText" text="Muy Baja'Tabla probabilidad'!">
      <formula>NOT(ISERROR(SEARCH("Muy Baja'Tabla probabilidad'!",H50)))</formula>
    </cfRule>
    <cfRule type="containsText" dxfId="291" priority="138" operator="containsText" text="Muy bajo">
      <formula>NOT(ISERROR(SEARCH("Muy bajo",H50)))</formula>
    </cfRule>
    <cfRule type="containsText" dxfId="290" priority="139" operator="containsText" text="Alta">
      <formula>NOT(ISERROR(SEARCH("Alta",H50)))</formula>
    </cfRule>
    <cfRule type="containsText" dxfId="289" priority="140" operator="containsText" text="Media">
      <formula>NOT(ISERROR(SEARCH("Media",H50)))</formula>
    </cfRule>
    <cfRule type="containsText" dxfId="288" priority="141" operator="containsText" text="Baja">
      <formula>NOT(ISERROR(SEARCH("Baja",H50)))</formula>
    </cfRule>
    <cfRule type="containsText" dxfId="287" priority="142" operator="containsText" text="Muy baja">
      <formula>NOT(ISERROR(SEARCH("Muy baja",H50)))</formula>
    </cfRule>
    <cfRule type="cellIs" dxfId="286" priority="143" operator="between">
      <formula>1</formula>
      <formula>2</formula>
    </cfRule>
    <cfRule type="cellIs" dxfId="285" priority="144" operator="between">
      <formula>0</formula>
      <formula>2</formula>
    </cfRule>
  </conditionalFormatting>
  <conditionalFormatting sqref="K10:K59">
    <cfRule type="containsText" dxfId="284" priority="37" operator="containsText" text="Catastrófico">
      <formula>NOT(ISERROR(SEARCH("Catastrófico",K10)))</formula>
    </cfRule>
    <cfRule type="containsText" dxfId="283" priority="38" operator="containsText" text="Mayor">
      <formula>NOT(ISERROR(SEARCH("Mayor",K10)))</formula>
    </cfRule>
    <cfRule type="containsText" dxfId="282" priority="39" operator="containsText" text="Alta">
      <formula>NOT(ISERROR(SEARCH("Alta",K10)))</formula>
    </cfRule>
    <cfRule type="containsText" dxfId="281" priority="40" operator="containsText" text="Moderado">
      <formula>NOT(ISERROR(SEARCH("Moderado",K10)))</formula>
    </cfRule>
    <cfRule type="containsText" dxfId="280" priority="41" operator="containsText" text="Menor">
      <formula>NOT(ISERROR(SEARCH("Menor",K10)))</formula>
    </cfRule>
    <cfRule type="containsText" dxfId="279" priority="42" operator="containsText" text="Leve">
      <formula>NOT(ISERROR(SEARCH("Leve",K10)))</formula>
    </cfRule>
  </conditionalFormatting>
  <conditionalFormatting sqref="M10">
    <cfRule type="containsText" dxfId="278" priority="864" operator="containsText" text="Catastrófico">
      <formula>NOT(ISERROR(SEARCH("Catastrófico",M10)))</formula>
    </cfRule>
    <cfRule type="containsText" dxfId="277" priority="865" operator="containsText" text="Mayor">
      <formula>NOT(ISERROR(SEARCH("Mayor",M10)))</formula>
    </cfRule>
    <cfRule type="containsText" dxfId="276" priority="866" operator="containsText" text="Alta">
      <formula>NOT(ISERROR(SEARCH("Alta",M10)))</formula>
    </cfRule>
    <cfRule type="containsText" dxfId="275" priority="867" operator="containsText" text="Moderado">
      <formula>NOT(ISERROR(SEARCH("Moderado",M10)))</formula>
    </cfRule>
    <cfRule type="containsText" dxfId="274" priority="868" operator="containsText" text="Menor">
      <formula>NOT(ISERROR(SEARCH("Menor",M10)))</formula>
    </cfRule>
    <cfRule type="containsText" dxfId="273" priority="869" operator="containsText" text="Leve">
      <formula>NOT(ISERROR(SEARCH("Leve",M10)))</formula>
    </cfRule>
  </conditionalFormatting>
  <conditionalFormatting sqref="M20 M30">
    <cfRule type="containsText" dxfId="272" priority="257" operator="containsText" text="Catastrófico">
      <formula>NOT(ISERROR(SEARCH("Catastrófico",M20)))</formula>
    </cfRule>
    <cfRule type="containsText" dxfId="271" priority="258" operator="containsText" text="Mayor">
      <formula>NOT(ISERROR(SEARCH("Mayor",M20)))</formula>
    </cfRule>
    <cfRule type="containsText" dxfId="270" priority="259" operator="containsText" text="Alta">
      <formula>NOT(ISERROR(SEARCH("Alta",M20)))</formula>
    </cfRule>
    <cfRule type="containsText" dxfId="269" priority="260" operator="containsText" text="Moderado">
      <formula>NOT(ISERROR(SEARCH("Moderado",M20)))</formula>
    </cfRule>
    <cfRule type="containsText" dxfId="268" priority="261" operator="containsText" text="Menor">
      <formula>NOT(ISERROR(SEARCH("Menor",M20)))</formula>
    </cfRule>
    <cfRule type="containsText" dxfId="267" priority="262" operator="containsText" text="Leve">
      <formula>NOT(ISERROR(SEARCH("Leve",M20)))</formula>
    </cfRule>
  </conditionalFormatting>
  <conditionalFormatting sqref="M40">
    <cfRule type="containsText" dxfId="266" priority="290" operator="containsText" text="Catastrófico">
      <formula>NOT(ISERROR(SEARCH("Catastrófico",M40)))</formula>
    </cfRule>
    <cfRule type="containsText" dxfId="265" priority="291" operator="containsText" text="Mayor">
      <formula>NOT(ISERROR(SEARCH("Mayor",M40)))</formula>
    </cfRule>
    <cfRule type="containsText" dxfId="264" priority="292" operator="containsText" text="Alta">
      <formula>NOT(ISERROR(SEARCH("Alta",M40)))</formula>
    </cfRule>
    <cfRule type="containsText" dxfId="263" priority="293" operator="containsText" text="Moderado">
      <formula>NOT(ISERROR(SEARCH("Moderado",M40)))</formula>
    </cfRule>
    <cfRule type="containsText" dxfId="262" priority="294" operator="containsText" text="Menor">
      <formula>NOT(ISERROR(SEARCH("Menor",M40)))</formula>
    </cfRule>
    <cfRule type="containsText" dxfId="261" priority="295" operator="containsText" text="Leve">
      <formula>NOT(ISERROR(SEARCH("Leve",M40)))</formula>
    </cfRule>
  </conditionalFormatting>
  <conditionalFormatting sqref="M50">
    <cfRule type="containsText" dxfId="260" priority="119" operator="containsText" text="Catastrófico">
      <formula>NOT(ISERROR(SEARCH("Catastrófico",M50)))</formula>
    </cfRule>
    <cfRule type="containsText" dxfId="259" priority="120" operator="containsText" text="Mayor">
      <formula>NOT(ISERROR(SEARCH("Mayor",M50)))</formula>
    </cfRule>
    <cfRule type="containsText" dxfId="258" priority="121" operator="containsText" text="Alta">
      <formula>NOT(ISERROR(SEARCH("Alta",M50)))</formula>
    </cfRule>
    <cfRule type="containsText" dxfId="257" priority="122" operator="containsText" text="Moderado">
      <formula>NOT(ISERROR(SEARCH("Moderado",M50)))</formula>
    </cfRule>
    <cfRule type="containsText" dxfId="256" priority="123" operator="containsText" text="Menor">
      <formula>NOT(ISERROR(SEARCH("Menor",M50)))</formula>
    </cfRule>
    <cfRule type="containsText" dxfId="255" priority="124" operator="containsText" text="Leve">
      <formula>NOT(ISERROR(SEARCH("Leve",M50)))</formula>
    </cfRule>
  </conditionalFormatting>
  <conditionalFormatting sqref="N20 N30">
    <cfRule type="containsText" dxfId="254" priority="286" operator="containsText" text="Extremo">
      <formula>NOT(ISERROR(SEARCH("Extremo",N20)))</formula>
    </cfRule>
    <cfRule type="containsText" dxfId="253" priority="287" operator="containsText" text="Alto">
      <formula>NOT(ISERROR(SEARCH("Alto",N20)))</formula>
    </cfRule>
    <cfRule type="containsText" dxfId="252" priority="288" operator="containsText" text="Bajo">
      <formula>NOT(ISERROR(SEARCH("Bajo",N20)))</formula>
    </cfRule>
    <cfRule type="containsText" dxfId="251" priority="289" operator="containsText" text="Moderado">
      <formula>NOT(ISERROR(SEARCH("Moderado",N20)))</formula>
    </cfRule>
  </conditionalFormatting>
  <conditionalFormatting sqref="N50">
    <cfRule type="containsText" dxfId="250" priority="115" operator="containsText" text="Extremo">
      <formula>NOT(ISERROR(SEARCH("Extremo",N50)))</formula>
    </cfRule>
    <cfRule type="containsText" dxfId="249" priority="116" operator="containsText" text="Alto">
      <formula>NOT(ISERROR(SEARCH("Alto",N50)))</formula>
    </cfRule>
    <cfRule type="containsText" dxfId="248" priority="117" operator="containsText" text="Bajo">
      <formula>NOT(ISERROR(SEARCH("Bajo",N50)))</formula>
    </cfRule>
    <cfRule type="containsText" dxfId="247" priority="118" operator="containsText" text="Moderado">
      <formula>NOT(ISERROR(SEARCH("Moderado",N50)))</formula>
    </cfRule>
  </conditionalFormatting>
  <conditionalFormatting sqref="N8:O8">
    <cfRule type="containsText" dxfId="246" priority="846" operator="containsText" text="3- Moderado">
      <formula>NOT(ISERROR(SEARCH("3- Moderado",N8)))</formula>
    </cfRule>
    <cfRule type="containsText" dxfId="245" priority="847" operator="containsText" text="6- Moderado">
      <formula>NOT(ISERROR(SEARCH("6- Moderado",N8)))</formula>
    </cfRule>
    <cfRule type="containsText" dxfId="244" priority="848" operator="containsText" text="4- Moderado">
      <formula>NOT(ISERROR(SEARCH("4- Moderado",N8)))</formula>
    </cfRule>
    <cfRule type="containsText" dxfId="243" priority="849" operator="containsText" text="3- Bajo">
      <formula>NOT(ISERROR(SEARCH("3- Bajo",N8)))</formula>
    </cfRule>
    <cfRule type="containsText" dxfId="242" priority="850" operator="containsText" text="4- Bajo">
      <formula>NOT(ISERROR(SEARCH("4- Bajo",N8)))</formula>
    </cfRule>
    <cfRule type="containsText" dxfId="241" priority="851" operator="containsText" text="1- Bajo">
      <formula>NOT(ISERROR(SEARCH("1- Bajo",N8)))</formula>
    </cfRule>
  </conditionalFormatting>
  <conditionalFormatting sqref="N10:O10">
    <cfRule type="containsText" dxfId="240" priority="1451" operator="containsText" text="Extremo">
      <formula>NOT(ISERROR(SEARCH("Extremo",N10)))</formula>
    </cfRule>
    <cfRule type="containsText" dxfId="239" priority="1452" operator="containsText" text="Alto">
      <formula>NOT(ISERROR(SEARCH("Alto",N10)))</formula>
    </cfRule>
    <cfRule type="containsText" dxfId="238" priority="1453" operator="containsText" text="Bajo">
      <formula>NOT(ISERROR(SEARCH("Bajo",N10)))</formula>
    </cfRule>
    <cfRule type="containsText" dxfId="237" priority="1454" operator="containsText" text="Moderado">
      <formula>NOT(ISERROR(SEARCH("Moderado",N10)))</formula>
    </cfRule>
  </conditionalFormatting>
  <conditionalFormatting sqref="N40:O40">
    <cfRule type="containsText" dxfId="236" priority="229" operator="containsText" text="Extremo">
      <formula>NOT(ISERROR(SEARCH("Extremo",N40)))</formula>
    </cfRule>
    <cfRule type="containsText" dxfId="235" priority="230" operator="containsText" text="Alto">
      <formula>NOT(ISERROR(SEARCH("Alto",N40)))</formula>
    </cfRule>
    <cfRule type="containsText" dxfId="234" priority="231" operator="containsText" text="Bajo">
      <formula>NOT(ISERROR(SEARCH("Bajo",N40)))</formula>
    </cfRule>
    <cfRule type="containsText" dxfId="233" priority="232" operator="containsText" text="Moderado">
      <formula>NOT(ISERROR(SEARCH("Moderado",N40)))</formula>
    </cfRule>
  </conditionalFormatting>
  <conditionalFormatting sqref="D30:D39">
    <cfRule type="containsText" dxfId="232" priority="1" operator="containsText" text="3- Moderado">
      <formula>NOT(ISERROR(SEARCH("3- Moderado",D30)))</formula>
    </cfRule>
    <cfRule type="containsText" dxfId="231" priority="2" operator="containsText" text="6- Moderado">
      <formula>NOT(ISERROR(SEARCH("6- Moderado",D30)))</formula>
    </cfRule>
    <cfRule type="containsText" dxfId="230" priority="3" operator="containsText" text="4- Moderado">
      <formula>NOT(ISERROR(SEARCH("4- Moderado",D30)))</formula>
    </cfRule>
    <cfRule type="containsText" dxfId="229" priority="4" operator="containsText" text="3- Bajo">
      <formula>NOT(ISERROR(SEARCH("3- Bajo",D30)))</formula>
    </cfRule>
    <cfRule type="containsText" dxfId="228" priority="5" operator="containsText" text="4- Bajo">
      <formula>NOT(ISERROR(SEARCH("4- Bajo",D30)))</formula>
    </cfRule>
    <cfRule type="containsText" dxfId="227" priority="6" operator="containsText" text="1- Bajo">
      <formula>NOT(ISERROR(SEARCH("1- Bajo",D30)))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89" operator="containsText" id="{D4158494-FAE5-4853-A580-52567E2FD023}">
            <xm:f>NOT(ISERROR(SEARCH('8- Politicas de admiistracion '!$B$5,H10)))</xm:f>
            <xm:f>'8- Politicas de admiistracion '!$B$5</xm:f>
            <x14:dxf>
              <font>
                <color rgb="FF006100"/>
              </font>
              <fill>
                <patternFill>
                  <bgColor rgb="FFC6EFCE"/>
                </patternFill>
              </fill>
            </x14:dxf>
          </x14:cfRule>
          <x14:cfRule type="containsText" priority="890" operator="containsText" id="{009A1948-254C-4020-A26D-7181B4E8E5DF}">
            <xm:f>NOT(ISERROR(SEARCH('8- Politicas de admiistracion '!$B$5,H10)))</xm:f>
            <xm:f>'8- Politicas de admiistracion '!$B$5</xm:f>
            <x14:dxf>
              <font>
                <color rgb="FF9C0006"/>
              </font>
              <fill>
                <patternFill>
                  <bgColor rgb="FFFFC7CE"/>
                </patternFill>
              </fill>
            </x14:dxf>
          </x14:cfRule>
          <xm:sqref>H10</xm:sqref>
        </x14:conditionalFormatting>
        <x14:conditionalFormatting xmlns:xm="http://schemas.microsoft.com/office/excel/2006/main">
          <x14:cfRule type="containsText" priority="282" operator="containsText" id="{B3F77126-2A27-4EC5-85A9-CBEC830FD7BD}">
            <xm:f>NOT(ISERROR(SEARCH('8- Politicas de admiistracion '!$B$5,H20)))</xm:f>
            <xm:f>'8- Politicas de admiistracion '!$B$5</xm:f>
            <x14:dxf>
              <font>
                <color rgb="FF006100"/>
              </font>
              <fill>
                <patternFill>
                  <bgColor rgb="FFC6EFCE"/>
                </patternFill>
              </fill>
            </x14:dxf>
          </x14:cfRule>
          <x14:cfRule type="containsText" priority="283" operator="containsText" id="{CA966E56-48A7-4BE5-A289-34723629A3D2}">
            <xm:f>NOT(ISERROR(SEARCH('8- Politicas de admiistracion '!$B$5,H20)))</xm:f>
            <xm:f>'8- Politicas de admiistracion '!$B$5</xm:f>
            <x14:dxf>
              <font>
                <color rgb="FF9C0006"/>
              </font>
              <fill>
                <patternFill>
                  <bgColor rgb="FFFFC7CE"/>
                </patternFill>
              </fill>
            </x14:dxf>
          </x14:cfRule>
          <xm:sqref>H20 H30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Politicas de admiistracion '!$I$17:$I$22</xm:f>
          </x14:formula1>
          <xm:sqref>I10:I59</xm:sqref>
        </x14:dataValidation>
        <x14:dataValidation type="list" allowBlank="1" showInputMessage="1" showErrorMessage="1" xr:uid="{00000000-0002-0000-0400-000001000000}">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4" tint="-0.249977111117893"/>
  </sheetPr>
  <dimension ref="A1:JR59"/>
  <sheetViews>
    <sheetView zoomScale="80" zoomScaleNormal="80" zoomScalePageLayoutView="70" workbookViewId="0">
      <selection activeCell="S30" sqref="S30:S39"/>
    </sheetView>
  </sheetViews>
  <sheetFormatPr baseColWidth="10" defaultColWidth="11.42578125" defaultRowHeight="15"/>
  <cols>
    <col min="1" max="1" width="7" customWidth="1"/>
    <col min="2" max="2" width="35.85546875" customWidth="1"/>
    <col min="3" max="3" width="52.5703125" style="50" customWidth="1"/>
    <col min="4" max="4" width="2.42578125" customWidth="1"/>
    <col min="5" max="5" width="39.42578125" customWidth="1"/>
    <col min="7" max="7" width="12.28515625" bestFit="1" customWidth="1"/>
    <col min="8" max="8" width="14.7109375" bestFit="1" customWidth="1"/>
    <col min="9" max="9" width="13.5703125" customWidth="1"/>
    <col min="10" max="10" width="5.85546875" bestFit="1" customWidth="1"/>
    <col min="11" max="11" width="11.7109375" customWidth="1"/>
    <col min="12" max="12" width="25" customWidth="1"/>
    <col min="13" max="13" width="42.7109375" customWidth="1"/>
    <col min="14" max="14" width="7.7109375" customWidth="1"/>
    <col min="15" max="15" width="15.7109375" customWidth="1"/>
    <col min="16" max="17" width="10" customWidth="1"/>
    <col min="18" max="18" width="10.85546875"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c r="A1" s="544"/>
      <c r="B1" s="545"/>
      <c r="C1" s="546"/>
      <c r="D1" s="42"/>
      <c r="E1" s="538" t="s">
        <v>340</v>
      </c>
      <c r="F1" s="539"/>
      <c r="G1" s="539"/>
      <c r="H1" s="539"/>
      <c r="I1" s="539"/>
      <c r="J1" s="539"/>
      <c r="K1" s="539"/>
      <c r="L1" s="539"/>
      <c r="M1" s="539"/>
      <c r="N1" s="539"/>
      <c r="O1" s="539"/>
      <c r="P1" s="539"/>
      <c r="Q1" s="539"/>
      <c r="R1" s="539"/>
      <c r="S1" s="539"/>
      <c r="T1" s="539"/>
      <c r="U1" s="539"/>
      <c r="V1" s="539"/>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547"/>
      <c r="B2" s="548"/>
      <c r="C2" s="549"/>
      <c r="D2" s="42"/>
      <c r="E2" s="540"/>
      <c r="F2" s="541"/>
      <c r="G2" s="541"/>
      <c r="H2" s="541"/>
      <c r="I2" s="541"/>
      <c r="J2" s="541"/>
      <c r="K2" s="541"/>
      <c r="L2" s="541"/>
      <c r="M2" s="541"/>
      <c r="N2" s="541"/>
      <c r="O2" s="541"/>
      <c r="P2" s="541"/>
      <c r="Q2" s="541"/>
      <c r="R2" s="541"/>
      <c r="S2" s="541"/>
      <c r="T2" s="541"/>
      <c r="U2" s="541"/>
      <c r="V2" s="541"/>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75" thickBot="1">
      <c r="A3" s="550"/>
      <c r="B3" s="551"/>
      <c r="C3" s="552"/>
      <c r="D3" s="42"/>
      <c r="E3" s="542"/>
      <c r="F3" s="543"/>
      <c r="G3" s="543"/>
      <c r="H3" s="543"/>
      <c r="I3" s="543"/>
      <c r="J3" s="543"/>
      <c r="K3" s="543"/>
      <c r="L3" s="543"/>
      <c r="M3" s="543"/>
      <c r="N3" s="543"/>
      <c r="O3" s="543"/>
      <c r="P3" s="543"/>
      <c r="Q3" s="543"/>
      <c r="R3" s="543"/>
      <c r="S3" s="543"/>
      <c r="T3" s="543"/>
      <c r="U3" s="543"/>
      <c r="V3" s="543"/>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31.5" customHeight="1" thickTop="1">
      <c r="A4" s="571" t="s">
        <v>276</v>
      </c>
      <c r="B4" s="571"/>
      <c r="C4" s="572" t="s">
        <v>277</v>
      </c>
      <c r="D4" s="573"/>
      <c r="E4" s="573"/>
      <c r="F4" s="573"/>
      <c r="G4" s="573"/>
      <c r="H4" s="573"/>
      <c r="I4" s="573"/>
      <c r="J4" s="573"/>
      <c r="K4" s="573"/>
      <c r="L4" s="573"/>
      <c r="M4" s="573"/>
      <c r="N4" s="573"/>
      <c r="O4" s="573"/>
      <c r="P4" s="573"/>
      <c r="Q4" s="573"/>
      <c r="R4" s="573"/>
      <c r="S4" s="573"/>
      <c r="T4" s="573"/>
      <c r="U4" s="573"/>
      <c r="V4" s="573"/>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41.25" customHeight="1">
      <c r="A5" s="569" t="s">
        <v>278</v>
      </c>
      <c r="B5" s="569"/>
      <c r="C5" s="574" t="s">
        <v>36</v>
      </c>
      <c r="D5" s="574"/>
      <c r="E5" s="574"/>
      <c r="F5" s="574"/>
      <c r="G5" s="574"/>
      <c r="H5" s="574"/>
      <c r="I5" s="574"/>
      <c r="J5" s="574"/>
      <c r="K5" s="574"/>
      <c r="L5" s="574"/>
      <c r="M5" s="574"/>
      <c r="N5" s="574"/>
      <c r="O5" s="574"/>
      <c r="P5" s="574"/>
      <c r="Q5" s="574"/>
      <c r="R5" s="574"/>
      <c r="S5" s="574"/>
      <c r="T5" s="574"/>
      <c r="U5" s="574"/>
      <c r="V5" s="574"/>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75" thickBot="1">
      <c r="A6" s="570" t="s">
        <v>279</v>
      </c>
      <c r="B6" s="570"/>
      <c r="C6" s="575" t="s">
        <v>341</v>
      </c>
      <c r="D6" s="575"/>
      <c r="E6" s="575"/>
      <c r="F6" s="575"/>
      <c r="G6" s="575"/>
      <c r="H6" s="575"/>
      <c r="I6" s="575"/>
      <c r="J6" s="575"/>
      <c r="K6" s="575"/>
      <c r="L6" s="575"/>
      <c r="M6" s="575"/>
      <c r="N6" s="575"/>
      <c r="O6" s="575"/>
      <c r="P6" s="575"/>
      <c r="Q6" s="575"/>
      <c r="R6" s="575"/>
      <c r="S6" s="575"/>
      <c r="T6" s="575"/>
      <c r="U6" s="575"/>
      <c r="V6" s="575"/>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8" thickTop="1" thickBot="1">
      <c r="A7" s="553" t="s">
        <v>281</v>
      </c>
      <c r="B7" s="553"/>
      <c r="C7" s="553"/>
      <c r="D7" s="554" t="s">
        <v>342</v>
      </c>
      <c r="E7" s="555"/>
      <c r="F7" s="555"/>
      <c r="G7" s="555"/>
      <c r="H7" s="555"/>
      <c r="I7" s="555"/>
      <c r="J7" s="555"/>
      <c r="K7" s="555"/>
      <c r="L7" s="555"/>
      <c r="M7" s="555"/>
      <c r="N7" s="555"/>
      <c r="O7" s="555"/>
      <c r="P7" s="555"/>
      <c r="Q7" s="555"/>
      <c r="R7" s="556"/>
      <c r="S7" s="48"/>
      <c r="T7" s="553" t="s">
        <v>343</v>
      </c>
      <c r="U7" s="553"/>
      <c r="V7" s="553"/>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18" thickTop="1" thickBot="1">
      <c r="A8" s="557" t="s">
        <v>286</v>
      </c>
      <c r="B8" s="553" t="s">
        <v>344</v>
      </c>
      <c r="C8" s="560" t="s">
        <v>282</v>
      </c>
      <c r="D8" s="562" t="s">
        <v>345</v>
      </c>
      <c r="E8" s="564" t="s">
        <v>251</v>
      </c>
      <c r="F8" s="566" t="s">
        <v>346</v>
      </c>
      <c r="G8" s="567"/>
      <c r="H8" s="567"/>
      <c r="I8" s="567"/>
      <c r="J8" s="567"/>
      <c r="K8" s="568"/>
      <c r="L8" s="566" t="s">
        <v>347</v>
      </c>
      <c r="M8" s="567"/>
      <c r="N8" s="567"/>
      <c r="O8" s="567"/>
      <c r="P8" s="567"/>
      <c r="Q8" s="567"/>
      <c r="R8" s="567"/>
      <c r="S8" s="568"/>
      <c r="T8" s="58"/>
      <c r="U8" s="59"/>
      <c r="V8" s="87" t="s">
        <v>348</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151.5" thickTop="1" thickBot="1">
      <c r="A9" s="558"/>
      <c r="B9" s="559"/>
      <c r="C9" s="561"/>
      <c r="D9" s="563"/>
      <c r="E9" s="565"/>
      <c r="F9" s="47" t="s">
        <v>253</v>
      </c>
      <c r="G9" s="47" t="s">
        <v>255</v>
      </c>
      <c r="H9" s="47" t="s">
        <v>349</v>
      </c>
      <c r="I9" s="47" t="s">
        <v>257</v>
      </c>
      <c r="J9" s="133" t="s">
        <v>350</v>
      </c>
      <c r="K9" s="47" t="s">
        <v>263</v>
      </c>
      <c r="L9" s="47" t="s">
        <v>351</v>
      </c>
      <c r="M9" s="132" t="s">
        <v>260</v>
      </c>
      <c r="N9" s="47" t="s">
        <v>352</v>
      </c>
      <c r="O9" s="47" t="s">
        <v>353</v>
      </c>
      <c r="P9" s="47" t="s">
        <v>354</v>
      </c>
      <c r="Q9" s="47" t="s">
        <v>355</v>
      </c>
      <c r="R9" s="133" t="s">
        <v>350</v>
      </c>
      <c r="S9" s="47" t="s">
        <v>356</v>
      </c>
      <c r="T9" s="51" t="s">
        <v>265</v>
      </c>
      <c r="U9" s="51" t="s">
        <v>267</v>
      </c>
      <c r="V9" s="52" t="s">
        <v>357</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87" customHeight="1">
      <c r="A10" s="535">
        <f>'5-. Identificación de Riesgos'!A10</f>
        <v>1</v>
      </c>
      <c r="B10" s="526" t="str">
        <f>'5-. Identificación de Riesgos'!B10</f>
        <v>Inexactitud en la recolección de la Información Estadística por parte de los funcionarios de los despachos judiciales</v>
      </c>
      <c r="C10" s="273" t="str">
        <f>'5-. Identificación de Riesgos'!D10</f>
        <v>1.Inadecuada recolección, revisión y validación de los datos para el  diligenciamiento de los formularios  de estadísticas judiciales (movimiento y trámite de procesos)</v>
      </c>
      <c r="D10" s="274">
        <v>1</v>
      </c>
      <c r="E10" s="231" t="s">
        <v>358</v>
      </c>
      <c r="F10" s="219" t="s">
        <v>359</v>
      </c>
      <c r="G10" s="219" t="s">
        <v>359</v>
      </c>
      <c r="H10" s="219" t="s">
        <v>359</v>
      </c>
      <c r="I10" s="219" t="s">
        <v>359</v>
      </c>
      <c r="J10" s="222">
        <f>COUNTIF(F10:I10,"SI")/4</f>
        <v>1</v>
      </c>
      <c r="K10" s="529">
        <f>AVERAGE(J10:J19)</f>
        <v>0.9375</v>
      </c>
      <c r="L10" s="219" t="str">
        <f>'5-. Identificación de Riesgos'!I10</f>
        <v>Afectación de reputacion,imagén,  credibilidad, satisfacción de usuarios y PI</v>
      </c>
      <c r="M10" s="255" t="s">
        <v>360</v>
      </c>
      <c r="N10" s="219" t="s">
        <v>361</v>
      </c>
      <c r="O10" s="219" t="s">
        <v>361</v>
      </c>
      <c r="P10" s="219" t="s">
        <v>359</v>
      </c>
      <c r="Q10" s="219" t="s">
        <v>359</v>
      </c>
      <c r="R10" s="222">
        <f>SUM(COUNTIF(N10,"SI")*25%,COUNTIF(O10,"SI")*40%,COUNTIF(P10,"SI")*25%,COUNTIF(Q10,"SI")*10%)</f>
        <v>0.35</v>
      </c>
      <c r="S10" s="529">
        <f>AVERAGE(R10:R11)</f>
        <v>0.55000000000000004</v>
      </c>
      <c r="T10" s="576"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Muy Baja - 1</v>
      </c>
      <c r="U10" s="526"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Menor - 2</v>
      </c>
      <c r="V10" s="520" t="str">
        <f>CONCATENATE(VLOOKUP((LEFT(T10,LEN(T10)-4)&amp;LEFT(U10,LEN(U10)-4)),'9- Matriz de Calor '!$D$18:$E$42,2,0)," - ",RIGHT(T10,1)*RIGHT(U10,1))</f>
        <v>Bajo - 2</v>
      </c>
    </row>
    <row r="11" spans="1:278" ht="133.5" customHeight="1">
      <c r="A11" s="536"/>
      <c r="B11" s="527"/>
      <c r="C11" s="275" t="str">
        <f>'5-. Identificación de Riesgos'!D11</f>
        <v>2. Falta de verificación de los datos  antes de finalizar el reporte de estadístico por parte de los funcionarios responsables del diligenciamiento.</v>
      </c>
      <c r="D11" s="271">
        <v>2</v>
      </c>
      <c r="E11" s="231" t="s">
        <v>362</v>
      </c>
      <c r="F11" s="220" t="s">
        <v>359</v>
      </c>
      <c r="G11" s="220" t="s">
        <v>359</v>
      </c>
      <c r="H11" s="220" t="s">
        <v>359</v>
      </c>
      <c r="I11" s="220" t="s">
        <v>359</v>
      </c>
      <c r="J11" s="223">
        <f t="shared" ref="J11" si="0">COUNTIF(F11:I11,"SI")/4</f>
        <v>1</v>
      </c>
      <c r="K11" s="530"/>
      <c r="L11" s="219" t="str">
        <f>'5-. Identificación de Riesgos'!I11</f>
        <v>Incumplimiento de las metas establecidas</v>
      </c>
      <c r="M11" s="270" t="s">
        <v>363</v>
      </c>
      <c r="N11" s="228" t="s">
        <v>359</v>
      </c>
      <c r="O11" s="228" t="s">
        <v>359</v>
      </c>
      <c r="P11" s="228" t="s">
        <v>361</v>
      </c>
      <c r="Q11" s="228" t="s">
        <v>359</v>
      </c>
      <c r="R11" s="222">
        <f>SUM(COUNTIF(N11,"SI")*25%,COUNTIF(O11,"SI")*40%,COUNTIF(P11,"SI")*25%,COUNTIF(Q11,"SI")*10%)</f>
        <v>0.75</v>
      </c>
      <c r="S11" s="530"/>
      <c r="T11" s="577"/>
      <c r="U11" s="527"/>
      <c r="V11" s="521"/>
    </row>
    <row r="12" spans="1:278" ht="81.75" customHeight="1">
      <c r="A12" s="536"/>
      <c r="B12" s="527"/>
      <c r="C12" s="275" t="str">
        <f>'5-. Identificación de Riesgos'!D12</f>
        <v xml:space="preserve">
3 .Incumplimiento en la fechas de reporte de la gestión estadística por parte de los despachos judiciales.</v>
      </c>
      <c r="D12" s="271">
        <v>3</v>
      </c>
      <c r="E12" s="231" t="s">
        <v>364</v>
      </c>
      <c r="F12" s="220" t="s">
        <v>359</v>
      </c>
      <c r="G12" s="220" t="s">
        <v>359</v>
      </c>
      <c r="H12" s="220" t="s">
        <v>359</v>
      </c>
      <c r="I12" s="220" t="s">
        <v>359</v>
      </c>
      <c r="J12" s="223">
        <f>COUNTIF(F12:I12,"SI")/4</f>
        <v>1</v>
      </c>
      <c r="K12" s="530"/>
      <c r="L12" s="220">
        <f>'5-. Identificación de Riesgos'!I12</f>
        <v>0</v>
      </c>
      <c r="M12" s="254"/>
      <c r="N12" s="220"/>
      <c r="O12" s="220"/>
      <c r="P12" s="220"/>
      <c r="Q12" s="220"/>
      <c r="R12" s="222"/>
      <c r="S12" s="530"/>
      <c r="T12" s="577"/>
      <c r="U12" s="527"/>
      <c r="V12" s="521"/>
    </row>
    <row r="13" spans="1:278" ht="165" customHeight="1">
      <c r="A13" s="536"/>
      <c r="B13" s="527"/>
      <c r="C13" s="275" t="str">
        <f>'5-. Identificación de Riesgos'!D13</f>
        <v>4.Alto volumen de carga laboral</v>
      </c>
      <c r="D13" s="271">
        <v>4</v>
      </c>
      <c r="E13" s="231" t="s">
        <v>365</v>
      </c>
      <c r="F13" s="220" t="s">
        <v>359</v>
      </c>
      <c r="G13" s="220" t="s">
        <v>359</v>
      </c>
      <c r="H13" s="220" t="s">
        <v>361</v>
      </c>
      <c r="I13" s="220" t="s">
        <v>359</v>
      </c>
      <c r="J13" s="223">
        <f>COUNTIF(F13:I13,"SI")/4</f>
        <v>0.75</v>
      </c>
      <c r="K13" s="530"/>
      <c r="L13" s="220">
        <f>'5-. Identificación de Riesgos'!I13</f>
        <v>0</v>
      </c>
      <c r="M13" s="254"/>
      <c r="N13" s="220"/>
      <c r="O13" s="220"/>
      <c r="P13" s="220"/>
      <c r="Q13" s="220"/>
      <c r="R13" s="222"/>
      <c r="S13" s="530"/>
      <c r="T13" s="577"/>
      <c r="U13" s="527"/>
      <c r="V13" s="521"/>
    </row>
    <row r="14" spans="1:278" ht="133.5" customHeight="1">
      <c r="A14" s="536"/>
      <c r="B14" s="527"/>
      <c r="C14" s="256">
        <f>'5-. Identificación de Riesgos'!D14</f>
        <v>0</v>
      </c>
      <c r="D14" s="220"/>
      <c r="E14" s="254"/>
      <c r="F14" s="220"/>
      <c r="G14" s="220"/>
      <c r="H14" s="220"/>
      <c r="I14" s="220"/>
      <c r="J14" s="223"/>
      <c r="K14" s="530"/>
      <c r="L14" s="220">
        <f>'5-. Identificación de Riesgos'!I14</f>
        <v>0</v>
      </c>
      <c r="M14" s="254"/>
      <c r="N14" s="220"/>
      <c r="O14" s="220"/>
      <c r="P14" s="220"/>
      <c r="Q14" s="220"/>
      <c r="R14" s="223"/>
      <c r="S14" s="530"/>
      <c r="T14" s="577"/>
      <c r="U14" s="527"/>
      <c r="V14" s="521"/>
    </row>
    <row r="15" spans="1:278">
      <c r="A15" s="536"/>
      <c r="B15" s="527"/>
      <c r="C15" s="256">
        <f>'5-. Identificación de Riesgos'!D15</f>
        <v>0</v>
      </c>
      <c r="D15" s="220"/>
      <c r="E15" s="254"/>
      <c r="F15" s="220"/>
      <c r="G15" s="220"/>
      <c r="H15" s="220"/>
      <c r="I15" s="220"/>
      <c r="J15" s="223"/>
      <c r="K15" s="530"/>
      <c r="L15" s="220">
        <f>'5-. Identificación de Riesgos'!I15</f>
        <v>0</v>
      </c>
      <c r="M15" s="223"/>
      <c r="N15" s="220"/>
      <c r="O15" s="220"/>
      <c r="P15" s="220"/>
      <c r="Q15" s="220"/>
      <c r="R15" s="223"/>
      <c r="S15" s="530"/>
      <c r="T15" s="577"/>
      <c r="U15" s="527"/>
      <c r="V15" s="521"/>
    </row>
    <row r="16" spans="1:278">
      <c r="A16" s="536"/>
      <c r="B16" s="527"/>
      <c r="C16" s="256">
        <f>'5-. Identificación de Riesgos'!D16</f>
        <v>0</v>
      </c>
      <c r="D16" s="220"/>
      <c r="E16" s="254"/>
      <c r="F16" s="220"/>
      <c r="G16" s="220"/>
      <c r="H16" s="220"/>
      <c r="I16" s="220"/>
      <c r="J16" s="223"/>
      <c r="K16" s="530"/>
      <c r="L16" s="220">
        <f>'5-. Identificación de Riesgos'!I16</f>
        <v>0</v>
      </c>
      <c r="M16" s="223"/>
      <c r="N16" s="220"/>
      <c r="O16" s="220"/>
      <c r="P16" s="220"/>
      <c r="Q16" s="220"/>
      <c r="R16" s="223"/>
      <c r="S16" s="530"/>
      <c r="T16" s="577"/>
      <c r="U16" s="527"/>
      <c r="V16" s="521"/>
    </row>
    <row r="17" spans="1:22">
      <c r="A17" s="536"/>
      <c r="B17" s="527"/>
      <c r="C17" s="256">
        <f>'5-. Identificación de Riesgos'!D17</f>
        <v>0</v>
      </c>
      <c r="D17" s="220"/>
      <c r="E17" s="254"/>
      <c r="F17" s="220"/>
      <c r="G17" s="220"/>
      <c r="H17" s="220"/>
      <c r="I17" s="220"/>
      <c r="J17" s="223"/>
      <c r="K17" s="530"/>
      <c r="L17" s="220">
        <f>'5-. Identificación de Riesgos'!I17</f>
        <v>0</v>
      </c>
      <c r="M17" s="223"/>
      <c r="N17" s="220"/>
      <c r="O17" s="220"/>
      <c r="P17" s="220"/>
      <c r="Q17" s="220"/>
      <c r="R17" s="223"/>
      <c r="S17" s="530"/>
      <c r="T17" s="577"/>
      <c r="U17" s="527"/>
      <c r="V17" s="521"/>
    </row>
    <row r="18" spans="1:22">
      <c r="A18" s="536"/>
      <c r="B18" s="527"/>
      <c r="C18" s="256">
        <f>'5-. Identificación de Riesgos'!D18</f>
        <v>0</v>
      </c>
      <c r="D18" s="220"/>
      <c r="E18" s="254"/>
      <c r="F18" s="220"/>
      <c r="G18" s="220"/>
      <c r="H18" s="220"/>
      <c r="I18" s="220"/>
      <c r="J18" s="223"/>
      <c r="K18" s="530"/>
      <c r="L18" s="220">
        <f>'5-. Identificación de Riesgos'!I18</f>
        <v>0</v>
      </c>
      <c r="M18" s="223"/>
      <c r="N18" s="220"/>
      <c r="O18" s="220"/>
      <c r="P18" s="220"/>
      <c r="Q18" s="220"/>
      <c r="R18" s="223"/>
      <c r="S18" s="530"/>
      <c r="T18" s="577"/>
      <c r="U18" s="527"/>
      <c r="V18" s="521"/>
    </row>
    <row r="19" spans="1:22" ht="15.75" thickBot="1">
      <c r="A19" s="537"/>
      <c r="B19" s="528"/>
      <c r="C19" s="257">
        <f>'5-. Identificación de Riesgos'!D19</f>
        <v>0</v>
      </c>
      <c r="D19" s="221"/>
      <c r="E19" s="258"/>
      <c r="F19" s="221"/>
      <c r="G19" s="221"/>
      <c r="H19" s="221"/>
      <c r="I19" s="221"/>
      <c r="J19" s="224"/>
      <c r="K19" s="531"/>
      <c r="L19" s="221">
        <f>'5-. Identificación de Riesgos'!I19</f>
        <v>0</v>
      </c>
      <c r="M19" s="224"/>
      <c r="N19" s="220"/>
      <c r="O19" s="220"/>
      <c r="P19" s="220"/>
      <c r="Q19" s="220"/>
      <c r="R19" s="224"/>
      <c r="S19" s="531"/>
      <c r="T19" s="578"/>
      <c r="U19" s="528"/>
      <c r="V19" s="522"/>
    </row>
    <row r="20" spans="1:22" ht="90" customHeight="1" thickBot="1">
      <c r="A20" s="535">
        <f>'5-. Identificación de Riesgos'!A20</f>
        <v>2</v>
      </c>
      <c r="B20" s="526" t="str">
        <f>'5-. Identificación de Riesgos'!B20</f>
        <v>Incumplimiento</v>
      </c>
      <c r="C20" s="259" t="str">
        <f>'5-. Identificación de Riesgos'!D20</f>
        <v>1.Ausencia de información en los despachos judiciales para la obtención de datos necesarios para el diligenciamiento de los formularios</v>
      </c>
      <c r="D20" s="219">
        <v>1</v>
      </c>
      <c r="E20" s="231" t="s">
        <v>362</v>
      </c>
      <c r="F20" s="219" t="s">
        <v>359</v>
      </c>
      <c r="G20" s="219" t="s">
        <v>359</v>
      </c>
      <c r="H20" s="219" t="s">
        <v>359</v>
      </c>
      <c r="I20" s="219" t="s">
        <v>359</v>
      </c>
      <c r="J20" s="222">
        <f t="shared" ref="J20:J43" si="1">COUNTIF(F20:I20,"SI")/4</f>
        <v>1</v>
      </c>
      <c r="K20" s="529">
        <f>AVERAGE(J20:J23)</f>
        <v>1</v>
      </c>
      <c r="L20" s="218" t="str">
        <f>'5-. Identificación de Riesgos'!I20</f>
        <v>Afectación de reputacion,imagén,  credibilidad, satisfacción de usuarios y PI</v>
      </c>
      <c r="M20" s="222" t="s">
        <v>360</v>
      </c>
      <c r="N20" s="219" t="s">
        <v>361</v>
      </c>
      <c r="O20" s="219" t="s">
        <v>361</v>
      </c>
      <c r="P20" s="219" t="s">
        <v>359</v>
      </c>
      <c r="Q20" s="219" t="s">
        <v>359</v>
      </c>
      <c r="R20" s="222">
        <f t="shared" ref="R20:R41" si="2">SUM(COUNTIF(N20,"SI")*25%,COUNTIF(O20,"SI")*40%,COUNTIF(P20,"SI")*25%,COUNTIF(Q20,"SI")*10%)</f>
        <v>0.35</v>
      </c>
      <c r="S20" s="529">
        <f>AVERAGE(R20:R21)</f>
        <v>0.55000000000000004</v>
      </c>
      <c r="T20" s="516"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Muy Baja - 1</v>
      </c>
      <c r="U20" s="519"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Leve - 1</v>
      </c>
      <c r="V20" s="532" t="str">
        <f>CONCATENATE(VLOOKUP((LEFT(T20,LEN(T20)-4)&amp;LEFT(U20,LEN(U20)-4)),'9- Matriz de Calor '!$D$18:$E$42,2,0)," - ",RIGHT(T20,1)*RIGHT(U20,1))</f>
        <v>Bajo - 1</v>
      </c>
    </row>
    <row r="21" spans="1:22" ht="118.5" customHeight="1" thickBot="1">
      <c r="A21" s="536"/>
      <c r="B21" s="527"/>
      <c r="C21" s="259" t="str">
        <f>'5-. Identificación de Riesgos'!D21</f>
        <v xml:space="preserve">2. No cargue de la información estadística por saturación de usuarios en el Sistema de Información Estadística de la Rama Judicial - SIERJU </v>
      </c>
      <c r="D21" s="220">
        <v>2</v>
      </c>
      <c r="E21" s="231" t="s">
        <v>364</v>
      </c>
      <c r="F21" s="220" t="s">
        <v>359</v>
      </c>
      <c r="G21" s="220" t="s">
        <v>359</v>
      </c>
      <c r="H21" s="220" t="s">
        <v>359</v>
      </c>
      <c r="I21" s="220" t="s">
        <v>359</v>
      </c>
      <c r="J21" s="223">
        <f t="shared" si="1"/>
        <v>1</v>
      </c>
      <c r="K21" s="530"/>
      <c r="L21" s="218" t="str">
        <f>'5-. Identificación de Riesgos'!I21</f>
        <v>Incumplimiento de las metas establecidas</v>
      </c>
      <c r="M21" s="270" t="s">
        <v>363</v>
      </c>
      <c r="N21" s="228" t="s">
        <v>359</v>
      </c>
      <c r="O21" s="228" t="s">
        <v>359</v>
      </c>
      <c r="P21" s="228" t="s">
        <v>361</v>
      </c>
      <c r="Q21" s="228" t="s">
        <v>359</v>
      </c>
      <c r="R21" s="223">
        <f t="shared" si="2"/>
        <v>0.75</v>
      </c>
      <c r="S21" s="530"/>
      <c r="T21" s="517"/>
      <c r="U21" s="511"/>
      <c r="V21" s="533"/>
    </row>
    <row r="22" spans="1:22" ht="176.25" customHeight="1" thickBot="1">
      <c r="A22" s="536"/>
      <c r="B22" s="527"/>
      <c r="C22" s="259" t="str">
        <f>'5-. Identificación de Riesgos'!D22</f>
        <v>3.Falta de control por parte de los Consejos Seccionales</v>
      </c>
      <c r="D22" s="220">
        <v>3</v>
      </c>
      <c r="E22" s="220" t="s">
        <v>366</v>
      </c>
      <c r="F22" s="220" t="s">
        <v>359</v>
      </c>
      <c r="G22" s="220" t="s">
        <v>359</v>
      </c>
      <c r="H22" s="220" t="s">
        <v>359</v>
      </c>
      <c r="I22" s="220" t="s">
        <v>359</v>
      </c>
      <c r="J22" s="223">
        <f t="shared" si="1"/>
        <v>1</v>
      </c>
      <c r="K22" s="530"/>
      <c r="L22" s="218">
        <f>'5-. Identificación de Riesgos'!I22</f>
        <v>0</v>
      </c>
      <c r="M22" s="223"/>
      <c r="N22" s="219"/>
      <c r="O22" s="219"/>
      <c r="P22" s="219"/>
      <c r="Q22" s="219"/>
      <c r="R22" s="223"/>
      <c r="S22" s="530"/>
      <c r="T22" s="517"/>
      <c r="U22" s="511"/>
      <c r="V22" s="533"/>
    </row>
    <row r="23" spans="1:22" ht="102" customHeight="1">
      <c r="A23" s="536"/>
      <c r="B23" s="527"/>
      <c r="C23" s="259" t="str">
        <f>'5-. Identificación de Riesgos'!D23</f>
        <v>4. Falta de aplicación del Acuerdo que reglamentara el SIERJU frente a las acciones que debe tomar el Consejo Superior.</v>
      </c>
      <c r="D23" s="220">
        <v>4</v>
      </c>
      <c r="E23" s="231" t="s">
        <v>362</v>
      </c>
      <c r="F23" s="220" t="s">
        <v>359</v>
      </c>
      <c r="G23" s="220" t="s">
        <v>359</v>
      </c>
      <c r="H23" s="220" t="s">
        <v>359</v>
      </c>
      <c r="I23" s="220" t="s">
        <v>359</v>
      </c>
      <c r="J23" s="223">
        <f t="shared" si="1"/>
        <v>1</v>
      </c>
      <c r="K23" s="530"/>
      <c r="L23" s="218">
        <f>'5-. Identificación de Riesgos'!I23</f>
        <v>0</v>
      </c>
      <c r="M23" s="223"/>
      <c r="N23" s="219"/>
      <c r="O23" s="219"/>
      <c r="P23" s="219"/>
      <c r="Q23" s="219"/>
      <c r="R23" s="223"/>
      <c r="S23" s="530"/>
      <c r="T23" s="517"/>
      <c r="U23" s="511"/>
      <c r="V23" s="533"/>
    </row>
    <row r="24" spans="1:22">
      <c r="A24" s="536"/>
      <c r="B24" s="527"/>
      <c r="C24" s="259"/>
      <c r="D24" s="220"/>
      <c r="E24" s="220"/>
      <c r="F24" s="220"/>
      <c r="G24" s="220"/>
      <c r="H24" s="220"/>
      <c r="I24" s="220"/>
      <c r="J24" s="223"/>
      <c r="K24" s="530"/>
      <c r="L24" s="218">
        <f>'5-. Identificación de Riesgos'!I24</f>
        <v>0</v>
      </c>
      <c r="M24" s="223"/>
      <c r="N24" s="219"/>
      <c r="O24" s="219"/>
      <c r="P24" s="219"/>
      <c r="Q24" s="219"/>
      <c r="R24" s="223"/>
      <c r="S24" s="530"/>
      <c r="T24" s="517"/>
      <c r="U24" s="511"/>
      <c r="V24" s="533"/>
    </row>
    <row r="25" spans="1:22">
      <c r="A25" s="536"/>
      <c r="B25" s="527"/>
      <c r="C25" s="259"/>
      <c r="D25" s="220"/>
      <c r="E25" s="254"/>
      <c r="F25" s="220"/>
      <c r="G25" s="220"/>
      <c r="H25" s="220"/>
      <c r="I25" s="220"/>
      <c r="J25" s="223"/>
      <c r="K25" s="530"/>
      <c r="L25" s="218">
        <f>'5-. Identificación de Riesgos'!I25</f>
        <v>0</v>
      </c>
      <c r="M25" s="223"/>
      <c r="N25" s="219"/>
      <c r="O25" s="219"/>
      <c r="P25" s="219"/>
      <c r="Q25" s="219"/>
      <c r="R25" s="223"/>
      <c r="S25" s="530"/>
      <c r="T25" s="517"/>
      <c r="U25" s="511"/>
      <c r="V25" s="533"/>
    </row>
    <row r="26" spans="1:22">
      <c r="A26" s="536"/>
      <c r="B26" s="527"/>
      <c r="C26" s="259"/>
      <c r="D26" s="220"/>
      <c r="E26" s="254"/>
      <c r="F26" s="220"/>
      <c r="G26" s="220"/>
      <c r="H26" s="220"/>
      <c r="I26" s="220"/>
      <c r="J26" s="223"/>
      <c r="K26" s="530"/>
      <c r="L26" s="218">
        <f>'5-. Identificación de Riesgos'!I26</f>
        <v>0</v>
      </c>
      <c r="M26" s="223"/>
      <c r="N26" s="219"/>
      <c r="O26" s="219"/>
      <c r="P26" s="219"/>
      <c r="Q26" s="219"/>
      <c r="R26" s="223"/>
      <c r="S26" s="530"/>
      <c r="T26" s="517"/>
      <c r="U26" s="511"/>
      <c r="V26" s="533"/>
    </row>
    <row r="27" spans="1:22">
      <c r="A27" s="536"/>
      <c r="B27" s="527"/>
      <c r="C27" s="259"/>
      <c r="D27" s="220"/>
      <c r="E27" s="254"/>
      <c r="F27" s="220"/>
      <c r="G27" s="220"/>
      <c r="H27" s="220"/>
      <c r="I27" s="220"/>
      <c r="J27" s="223"/>
      <c r="K27" s="530"/>
      <c r="L27" s="218">
        <f>'5-. Identificación de Riesgos'!I27</f>
        <v>0</v>
      </c>
      <c r="M27" s="223"/>
      <c r="N27" s="219"/>
      <c r="O27" s="219"/>
      <c r="P27" s="219"/>
      <c r="Q27" s="219"/>
      <c r="R27" s="223"/>
      <c r="S27" s="530"/>
      <c r="T27" s="517"/>
      <c r="U27" s="511"/>
      <c r="V27" s="533"/>
    </row>
    <row r="28" spans="1:22">
      <c r="A28" s="536"/>
      <c r="B28" s="527"/>
      <c r="C28" s="259"/>
      <c r="D28" s="220"/>
      <c r="E28" s="254"/>
      <c r="F28" s="220"/>
      <c r="G28" s="220"/>
      <c r="H28" s="220"/>
      <c r="I28" s="220"/>
      <c r="J28" s="223"/>
      <c r="K28" s="530"/>
      <c r="L28" s="217">
        <f>'5-. Identificación de Riesgos'!I28</f>
        <v>0</v>
      </c>
      <c r="M28" s="223"/>
      <c r="N28" s="219"/>
      <c r="O28" s="219"/>
      <c r="P28" s="219"/>
      <c r="Q28" s="219"/>
      <c r="R28" s="223"/>
      <c r="S28" s="530"/>
      <c r="T28" s="517"/>
      <c r="U28" s="511"/>
      <c r="V28" s="533"/>
    </row>
    <row r="29" spans="1:22">
      <c r="A29" s="537"/>
      <c r="B29" s="528"/>
      <c r="C29" s="259"/>
      <c r="D29" s="221"/>
      <c r="E29" s="260"/>
      <c r="F29" s="221"/>
      <c r="G29" s="221"/>
      <c r="H29" s="221"/>
      <c r="I29" s="221"/>
      <c r="J29" s="223"/>
      <c r="K29" s="531"/>
      <c r="L29" s="221">
        <f>'5-. Identificación de Riesgos'!I29</f>
        <v>0</v>
      </c>
      <c r="M29" s="224"/>
      <c r="N29" s="219"/>
      <c r="O29" s="219"/>
      <c r="P29" s="219"/>
      <c r="Q29" s="219"/>
      <c r="R29" s="224"/>
      <c r="S29" s="531"/>
      <c r="T29" s="518"/>
      <c r="U29" s="512"/>
      <c r="V29" s="534"/>
    </row>
    <row r="30" spans="1:22" ht="60">
      <c r="A30" s="535">
        <f>'5-. Identificación de Riesgos'!A30</f>
        <v>4</v>
      </c>
      <c r="B30" s="526" t="str">
        <f>'5-. Identificación de Riesgos'!B30</f>
        <v>Corrupción</v>
      </c>
      <c r="C30" s="259" t="str">
        <f>'5-. Identificación de Riesgos'!D30</f>
        <v>1.Insuficientes programas de capacitación para la toma de conciencia debido al desconocimiento de la ley anti soborno (ISO 37001:2016), Plan Anticorrupción y  de los  valores y principios propios de la entidad.</v>
      </c>
      <c r="D30" s="217"/>
      <c r="E30" s="254" t="s">
        <v>367</v>
      </c>
      <c r="F30" s="220" t="s">
        <v>359</v>
      </c>
      <c r="G30" s="220" t="s">
        <v>359</v>
      </c>
      <c r="H30" s="220" t="s">
        <v>359</v>
      </c>
      <c r="I30" s="220" t="s">
        <v>359</v>
      </c>
      <c r="J30" s="222">
        <f t="shared" ref="J30:J34" si="3">COUNTIF(F30:I30,"SI")/4</f>
        <v>1</v>
      </c>
      <c r="K30" s="529">
        <f>AVERAGE(J30:J33)</f>
        <v>1</v>
      </c>
      <c r="L30" s="221" t="str">
        <f>'5-. Identificación de Riesgos'!I30</f>
        <v>Afectación de reputacion,imagén,  credibilidad, satisfacción de usuarios y PI</v>
      </c>
      <c r="M30" s="280" t="s">
        <v>360</v>
      </c>
      <c r="N30" s="220" t="s">
        <v>361</v>
      </c>
      <c r="O30" s="220" t="s">
        <v>361</v>
      </c>
      <c r="P30" s="220" t="s">
        <v>359</v>
      </c>
      <c r="Q30" s="220" t="s">
        <v>359</v>
      </c>
      <c r="R30" s="222">
        <f t="shared" ref="R30" si="4">SUM(COUNTIF(N30,"SI")*25%,COUNTIF(O30,"SI")*40%,COUNTIF(P30,"SI")*25%,COUNTIF(Q30,"SI")*10%)</f>
        <v>0.35</v>
      </c>
      <c r="S30" s="529">
        <f>AVERAGE(R30:R31)</f>
        <v>0.35</v>
      </c>
      <c r="T30" s="516"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Muy Baja - 1</v>
      </c>
      <c r="U30" s="519"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Mayor - 4</v>
      </c>
      <c r="V30" s="532" t="str">
        <f>CONCATENATE(VLOOKUP((LEFT(T30,LEN(T30)-4)&amp;LEFT(U30,LEN(U30)-4)),'9- Matriz de Calor '!$D$18:$E$42,2,0)," - ",RIGHT(T30,1)*RIGHT(U30,1))</f>
        <v>Alto  - 4</v>
      </c>
    </row>
    <row r="31" spans="1:22" ht="42.75" customHeight="1">
      <c r="A31" s="536"/>
      <c r="B31" s="527"/>
      <c r="C31" s="259" t="str">
        <f>'5-. Identificación de Riesgos'!D31</f>
        <v xml:space="preserve">2. Desconocimiento del Código de Ética y Buen Gobierno.    </v>
      </c>
      <c r="D31" s="217"/>
      <c r="E31" s="254" t="s">
        <v>368</v>
      </c>
      <c r="F31" s="220" t="s">
        <v>359</v>
      </c>
      <c r="G31" s="220" t="s">
        <v>359</v>
      </c>
      <c r="H31" s="220" t="s">
        <v>359</v>
      </c>
      <c r="I31" s="220" t="s">
        <v>359</v>
      </c>
      <c r="J31" s="223">
        <f t="shared" si="3"/>
        <v>1</v>
      </c>
      <c r="K31" s="530"/>
      <c r="L31" s="221">
        <f>'5-. Identificación de Riesgos'!I31</f>
        <v>0</v>
      </c>
      <c r="M31" s="224"/>
      <c r="N31" s="219"/>
      <c r="O31" s="219"/>
      <c r="P31" s="219"/>
      <c r="Q31" s="219"/>
      <c r="R31" s="224"/>
      <c r="S31" s="530"/>
      <c r="T31" s="517"/>
      <c r="U31" s="511"/>
      <c r="V31" s="533"/>
    </row>
    <row r="32" spans="1:22" ht="30">
      <c r="A32" s="536"/>
      <c r="B32" s="527"/>
      <c r="C32" s="259" t="str">
        <f>'5-. Identificación de Riesgos'!D32</f>
        <v>3.Carencia de compromiso  y transparencia de los servidores judiciales con la Entidad.</v>
      </c>
      <c r="D32" s="217"/>
      <c r="E32" s="279" t="s">
        <v>369</v>
      </c>
      <c r="F32" s="220" t="s">
        <v>359</v>
      </c>
      <c r="G32" s="220" t="s">
        <v>359</v>
      </c>
      <c r="H32" s="220" t="s">
        <v>359</v>
      </c>
      <c r="I32" s="220" t="s">
        <v>359</v>
      </c>
      <c r="J32" s="223">
        <f t="shared" si="3"/>
        <v>1</v>
      </c>
      <c r="K32" s="530"/>
      <c r="L32" s="221">
        <f>'5-. Identificación de Riesgos'!I32</f>
        <v>0</v>
      </c>
      <c r="M32" s="224"/>
      <c r="N32" s="219"/>
      <c r="O32" s="219"/>
      <c r="P32" s="219"/>
      <c r="Q32" s="219"/>
      <c r="R32" s="224"/>
      <c r="S32" s="530"/>
      <c r="T32" s="517"/>
      <c r="U32" s="511"/>
      <c r="V32" s="533"/>
    </row>
    <row r="33" spans="1:22" ht="51">
      <c r="A33" s="536"/>
      <c r="B33" s="527"/>
      <c r="C33" s="259" t="str">
        <f>'5-. Identificación de Riesgos'!D33</f>
        <v>4.Deficiencia del control y seguimiento de la gestión ejercida por los servidores judiciales.</v>
      </c>
      <c r="D33" s="217"/>
      <c r="E33" s="258" t="s">
        <v>370</v>
      </c>
      <c r="F33" s="220" t="s">
        <v>359</v>
      </c>
      <c r="G33" s="220" t="s">
        <v>359</v>
      </c>
      <c r="H33" s="220" t="s">
        <v>359</v>
      </c>
      <c r="I33" s="220" t="s">
        <v>359</v>
      </c>
      <c r="J33" s="223">
        <f t="shared" si="3"/>
        <v>1</v>
      </c>
      <c r="K33" s="530"/>
      <c r="L33" s="221">
        <f>'5-. Identificación de Riesgos'!I33</f>
        <v>0</v>
      </c>
      <c r="M33" s="224"/>
      <c r="N33" s="219"/>
      <c r="O33" s="219"/>
      <c r="P33" s="219"/>
      <c r="Q33" s="219"/>
      <c r="R33" s="224"/>
      <c r="S33" s="530"/>
      <c r="T33" s="517"/>
      <c r="U33" s="511"/>
      <c r="V33" s="533"/>
    </row>
    <row r="34" spans="1:22" ht="60" customHeight="1">
      <c r="A34" s="536"/>
      <c r="B34" s="527"/>
      <c r="C34" s="259"/>
      <c r="D34" s="217"/>
      <c r="E34" s="258" t="s">
        <v>370</v>
      </c>
      <c r="F34" s="220" t="s">
        <v>359</v>
      </c>
      <c r="G34" s="220" t="s">
        <v>359</v>
      </c>
      <c r="H34" s="220" t="s">
        <v>359</v>
      </c>
      <c r="I34" s="220" t="s">
        <v>359</v>
      </c>
      <c r="J34" s="223">
        <f t="shared" si="3"/>
        <v>1</v>
      </c>
      <c r="K34" s="530"/>
      <c r="L34" s="221">
        <f>'5-. Identificación de Riesgos'!I34</f>
        <v>0</v>
      </c>
      <c r="M34" s="224"/>
      <c r="N34" s="219"/>
      <c r="O34" s="219"/>
      <c r="P34" s="219"/>
      <c r="Q34" s="219"/>
      <c r="R34" s="224"/>
      <c r="S34" s="530"/>
      <c r="T34" s="517"/>
      <c r="U34" s="511"/>
      <c r="V34" s="533"/>
    </row>
    <row r="35" spans="1:22">
      <c r="A35" s="536"/>
      <c r="B35" s="527"/>
      <c r="C35" s="259"/>
      <c r="D35" s="217"/>
      <c r="E35" s="260"/>
      <c r="F35" s="221"/>
      <c r="G35" s="221"/>
      <c r="H35" s="221"/>
      <c r="I35" s="221"/>
      <c r="J35" s="224"/>
      <c r="K35" s="530"/>
      <c r="L35" s="221">
        <f>'5-. Identificación de Riesgos'!I35</f>
        <v>0</v>
      </c>
      <c r="M35" s="224"/>
      <c r="N35" s="219"/>
      <c r="O35" s="219"/>
      <c r="P35" s="219"/>
      <c r="Q35" s="219"/>
      <c r="R35" s="224"/>
      <c r="S35" s="530"/>
      <c r="T35" s="517"/>
      <c r="U35" s="511"/>
      <c r="V35" s="533"/>
    </row>
    <row r="36" spans="1:22">
      <c r="A36" s="536"/>
      <c r="B36" s="527"/>
      <c r="C36" s="259"/>
      <c r="D36" s="217"/>
      <c r="E36" s="260"/>
      <c r="F36" s="221"/>
      <c r="G36" s="221"/>
      <c r="H36" s="221"/>
      <c r="I36" s="221"/>
      <c r="J36" s="224"/>
      <c r="K36" s="530"/>
      <c r="L36" s="221">
        <f>'5-. Identificación de Riesgos'!I36</f>
        <v>0</v>
      </c>
      <c r="M36" s="224"/>
      <c r="N36" s="219"/>
      <c r="O36" s="219"/>
      <c r="P36" s="219"/>
      <c r="Q36" s="219"/>
      <c r="R36" s="224"/>
      <c r="S36" s="530"/>
      <c r="T36" s="517"/>
      <c r="U36" s="511"/>
      <c r="V36" s="533"/>
    </row>
    <row r="37" spans="1:22">
      <c r="A37" s="536"/>
      <c r="B37" s="527"/>
      <c r="C37" s="259"/>
      <c r="D37" s="217"/>
      <c r="E37" s="260"/>
      <c r="F37" s="221"/>
      <c r="G37" s="221"/>
      <c r="H37" s="221"/>
      <c r="I37" s="221"/>
      <c r="J37" s="224"/>
      <c r="K37" s="530"/>
      <c r="L37" s="221">
        <f>'5-. Identificación de Riesgos'!I37</f>
        <v>0</v>
      </c>
      <c r="M37" s="224"/>
      <c r="N37" s="219"/>
      <c r="O37" s="219"/>
      <c r="P37" s="219"/>
      <c r="Q37" s="219"/>
      <c r="R37" s="224"/>
      <c r="S37" s="530"/>
      <c r="T37" s="517"/>
      <c r="U37" s="511"/>
      <c r="V37" s="533"/>
    </row>
    <row r="38" spans="1:22">
      <c r="A38" s="536"/>
      <c r="B38" s="527"/>
      <c r="C38" s="259"/>
      <c r="D38" s="217"/>
      <c r="E38" s="260"/>
      <c r="F38" s="221"/>
      <c r="G38" s="221"/>
      <c r="H38" s="221"/>
      <c r="I38" s="221"/>
      <c r="J38" s="224"/>
      <c r="K38" s="530"/>
      <c r="L38" s="221">
        <f>'5-. Identificación de Riesgos'!I38</f>
        <v>0</v>
      </c>
      <c r="M38" s="224"/>
      <c r="N38" s="219"/>
      <c r="O38" s="219"/>
      <c r="P38" s="219"/>
      <c r="Q38" s="219"/>
      <c r="R38" s="224"/>
      <c r="S38" s="530"/>
      <c r="T38" s="517"/>
      <c r="U38" s="511"/>
      <c r="V38" s="533"/>
    </row>
    <row r="39" spans="1:22">
      <c r="A39" s="537"/>
      <c r="B39" s="528"/>
      <c r="C39" s="259"/>
      <c r="D39" s="217"/>
      <c r="E39" s="260"/>
      <c r="F39" s="221"/>
      <c r="G39" s="221"/>
      <c r="H39" s="221"/>
      <c r="I39" s="221"/>
      <c r="J39" s="224"/>
      <c r="K39" s="531"/>
      <c r="L39" s="221">
        <f>'5-. Identificación de Riesgos'!I39</f>
        <v>0</v>
      </c>
      <c r="M39" s="224"/>
      <c r="N39" s="219"/>
      <c r="O39" s="219"/>
      <c r="P39" s="219"/>
      <c r="Q39" s="219"/>
      <c r="R39" s="224"/>
      <c r="S39" s="531"/>
      <c r="T39" s="518"/>
      <c r="U39" s="512"/>
      <c r="V39" s="534"/>
    </row>
    <row r="40" spans="1:22" ht="155.25" customHeight="1">
      <c r="A40" s="523">
        <f>'5-. Identificación de Riesgos'!A40</f>
        <v>5</v>
      </c>
      <c r="B40" s="526" t="str">
        <f>'5-. Identificación de Riesgos'!B40</f>
        <v xml:space="preserve">Recibir dádivas o beneficios a nombre propio o de terceros para, no entregar o entregar información privilegiada o confidencial </v>
      </c>
      <c r="C40" s="259" t="str">
        <f>'5-. Identificación de Riesgos'!D40</f>
        <v xml:space="preserve">1.Insuficientes programas de capacitación para la toma de conciencia debido al desconocimiento de l ley antisoborno (ISO 37001:2016), Plan Anticorrupción y  de los  valores y principios propios de la entidad.
</v>
      </c>
      <c r="D40" s="219">
        <v>1</v>
      </c>
      <c r="E40" s="220" t="s">
        <v>367</v>
      </c>
      <c r="F40" s="219" t="s">
        <v>359</v>
      </c>
      <c r="G40" s="219" t="s">
        <v>359</v>
      </c>
      <c r="H40" s="219" t="s">
        <v>359</v>
      </c>
      <c r="I40" s="219" t="s">
        <v>359</v>
      </c>
      <c r="J40" s="222">
        <f t="shared" si="1"/>
        <v>1</v>
      </c>
      <c r="K40" s="529">
        <f>AVERAGE(J40:J44)</f>
        <v>1</v>
      </c>
      <c r="L40" s="228" t="str">
        <f>'5-. Identificación de Riesgos'!I40</f>
        <v>Afectación de reputacion,imagén,  credibilidad, satisfacción de usuarios y PI</v>
      </c>
      <c r="M40" s="222" t="s">
        <v>360</v>
      </c>
      <c r="N40" s="219" t="s">
        <v>361</v>
      </c>
      <c r="O40" s="219" t="s">
        <v>361</v>
      </c>
      <c r="P40" s="219" t="s">
        <v>359</v>
      </c>
      <c r="Q40" s="219" t="s">
        <v>359</v>
      </c>
      <c r="R40" s="171">
        <f t="shared" si="2"/>
        <v>0.35</v>
      </c>
      <c r="S40" s="529">
        <f t="shared" ref="S40" si="5">AVERAGE(R40:R49)</f>
        <v>0.55000000000000004</v>
      </c>
      <c r="T40" s="516" t="str">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Muy Baja - 1</v>
      </c>
      <c r="U40" s="519" t="str">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Moderado - 3</v>
      </c>
      <c r="V40" s="520" t="str">
        <f>CONCATENATE(VLOOKUP((LEFT(T40,LEN(T40)-4)&amp;LEFT(U40,LEN(U40)-4)),'9- Matriz de Calor '!$D$18:$E$42,2,0)," - ",RIGHT(T40,1)*RIGHT(U40,1))</f>
        <v>Moderado - 3</v>
      </c>
    </row>
    <row r="41" spans="1:22" ht="45">
      <c r="A41" s="524"/>
      <c r="B41" s="527"/>
      <c r="C41" s="259" t="str">
        <f>'5-. Identificación de Riesgos'!D41</f>
        <v xml:space="preserve">2. Desconocimiento y no aplicación del Código de Ética y Buen Gobierno.    
</v>
      </c>
      <c r="D41" s="220">
        <v>2</v>
      </c>
      <c r="E41" s="220" t="s">
        <v>368</v>
      </c>
      <c r="F41" s="220" t="s">
        <v>359</v>
      </c>
      <c r="G41" s="220" t="s">
        <v>359</v>
      </c>
      <c r="H41" s="220" t="s">
        <v>359</v>
      </c>
      <c r="I41" s="220" t="s">
        <v>359</v>
      </c>
      <c r="J41" s="223">
        <f t="shared" si="1"/>
        <v>1</v>
      </c>
      <c r="K41" s="530"/>
      <c r="L41" s="220" t="str">
        <f>'5-. Identificación de Riesgos'!I41</f>
        <v>Incumplimiento de las metas establecidas</v>
      </c>
      <c r="M41" s="270" t="s">
        <v>363</v>
      </c>
      <c r="N41" s="228" t="s">
        <v>359</v>
      </c>
      <c r="O41" s="228" t="s">
        <v>359</v>
      </c>
      <c r="P41" s="228" t="s">
        <v>361</v>
      </c>
      <c r="Q41" s="228" t="s">
        <v>359</v>
      </c>
      <c r="R41" s="171">
        <f t="shared" si="2"/>
        <v>0.75</v>
      </c>
      <c r="S41" s="530"/>
      <c r="T41" s="517"/>
      <c r="U41" s="511"/>
      <c r="V41" s="521"/>
    </row>
    <row r="42" spans="1:22" ht="30">
      <c r="A42" s="524"/>
      <c r="B42" s="527"/>
      <c r="C42" s="259" t="str">
        <f>'5-. Identificación de Riesgos'!D42</f>
        <v>3.Carencia de compromiso  y transparencia de los servidores judiciales</v>
      </c>
      <c r="D42" s="220">
        <v>3</v>
      </c>
      <c r="E42" s="220" t="s">
        <v>371</v>
      </c>
      <c r="F42" s="220" t="s">
        <v>359</v>
      </c>
      <c r="G42" s="220" t="s">
        <v>359</v>
      </c>
      <c r="H42" s="220" t="s">
        <v>359</v>
      </c>
      <c r="I42" s="220" t="s">
        <v>359</v>
      </c>
      <c r="J42" s="223">
        <f t="shared" si="1"/>
        <v>1</v>
      </c>
      <c r="K42" s="530"/>
      <c r="L42" s="220">
        <f>'5-. Identificación de Riesgos'!I42</f>
        <v>0</v>
      </c>
      <c r="M42" s="223"/>
      <c r="N42" s="220"/>
      <c r="O42" s="220"/>
      <c r="P42" s="220"/>
      <c r="Q42" s="220"/>
      <c r="R42" s="171"/>
      <c r="S42" s="530"/>
      <c r="T42" s="517"/>
      <c r="U42" s="511"/>
      <c r="V42" s="521"/>
    </row>
    <row r="43" spans="1:22" ht="91.5" customHeight="1">
      <c r="A43" s="524"/>
      <c r="B43" s="527"/>
      <c r="C43" s="259" t="str">
        <f>'5-. Identificación de Riesgos'!D43</f>
        <v>4.Deficiencia de  controles en el trámite  de los documentos</v>
      </c>
      <c r="D43" s="220">
        <v>4</v>
      </c>
      <c r="E43" s="254" t="s">
        <v>372</v>
      </c>
      <c r="F43" s="220" t="s">
        <v>359</v>
      </c>
      <c r="G43" s="220" t="s">
        <v>359</v>
      </c>
      <c r="H43" s="220" t="s">
        <v>359</v>
      </c>
      <c r="I43" s="220" t="s">
        <v>359</v>
      </c>
      <c r="J43" s="223">
        <f t="shared" si="1"/>
        <v>1</v>
      </c>
      <c r="K43" s="530"/>
      <c r="L43" s="220">
        <f>'5-. Identificación de Riesgos'!I43</f>
        <v>0</v>
      </c>
      <c r="M43" s="223"/>
      <c r="N43" s="220"/>
      <c r="O43" s="220"/>
      <c r="P43" s="220"/>
      <c r="Q43" s="220"/>
      <c r="R43" s="171"/>
      <c r="S43" s="530"/>
      <c r="T43" s="517"/>
      <c r="U43" s="511"/>
      <c r="V43" s="521"/>
    </row>
    <row r="44" spans="1:22">
      <c r="A44" s="524"/>
      <c r="B44" s="527"/>
      <c r="C44" s="259">
        <v>0</v>
      </c>
      <c r="D44" s="220"/>
      <c r="E44" s="220"/>
      <c r="F44" s="220"/>
      <c r="G44" s="220"/>
      <c r="H44" s="220"/>
      <c r="I44" s="220"/>
      <c r="J44" s="223"/>
      <c r="K44" s="530"/>
      <c r="L44" s="220">
        <f>'5-. Identificación de Riesgos'!I44</f>
        <v>0</v>
      </c>
      <c r="M44" s="223"/>
      <c r="N44" s="220"/>
      <c r="O44" s="220"/>
      <c r="P44" s="220"/>
      <c r="Q44" s="220"/>
      <c r="R44" s="171"/>
      <c r="S44" s="530"/>
      <c r="T44" s="517"/>
      <c r="U44" s="511"/>
      <c r="V44" s="521"/>
    </row>
    <row r="45" spans="1:22">
      <c r="A45" s="524"/>
      <c r="B45" s="527"/>
      <c r="C45" s="259">
        <f>'5-. Identificación de Riesgos'!D45</f>
        <v>0</v>
      </c>
      <c r="D45" s="220"/>
      <c r="E45" s="254"/>
      <c r="F45" s="220"/>
      <c r="G45" s="220"/>
      <c r="H45" s="220"/>
      <c r="I45" s="220"/>
      <c r="J45" s="223"/>
      <c r="K45" s="530"/>
      <c r="L45" s="220">
        <f>'5-. Identificación de Riesgos'!I45</f>
        <v>0</v>
      </c>
      <c r="M45" s="223"/>
      <c r="N45" s="220"/>
      <c r="O45" s="220"/>
      <c r="P45" s="220"/>
      <c r="Q45" s="220"/>
      <c r="R45" s="171"/>
      <c r="S45" s="530"/>
      <c r="T45" s="517"/>
      <c r="U45" s="511"/>
      <c r="V45" s="521"/>
    </row>
    <row r="46" spans="1:22" ht="30" customHeight="1">
      <c r="A46" s="524"/>
      <c r="B46" s="527"/>
      <c r="C46" s="259">
        <f>'5-. Identificación de Riesgos'!D46</f>
        <v>0</v>
      </c>
      <c r="D46" s="220"/>
      <c r="E46" s="254"/>
      <c r="F46" s="220"/>
      <c r="G46" s="220"/>
      <c r="H46" s="220"/>
      <c r="I46" s="220"/>
      <c r="J46" s="223"/>
      <c r="K46" s="530"/>
      <c r="L46" s="220">
        <f>'5-. Identificación de Riesgos'!I46</f>
        <v>0</v>
      </c>
      <c r="M46" s="223"/>
      <c r="N46" s="220"/>
      <c r="O46" s="220"/>
      <c r="P46" s="220"/>
      <c r="Q46" s="220"/>
      <c r="R46" s="171"/>
      <c r="S46" s="530"/>
      <c r="T46" s="517"/>
      <c r="U46" s="511"/>
      <c r="V46" s="521"/>
    </row>
    <row r="47" spans="1:22" ht="30" customHeight="1">
      <c r="A47" s="524"/>
      <c r="B47" s="527"/>
      <c r="C47" s="259">
        <f>'5-. Identificación de Riesgos'!D47</f>
        <v>0</v>
      </c>
      <c r="D47" s="220"/>
      <c r="E47" s="254"/>
      <c r="F47" s="220"/>
      <c r="G47" s="220"/>
      <c r="H47" s="220"/>
      <c r="I47" s="220"/>
      <c r="J47" s="223"/>
      <c r="K47" s="530"/>
      <c r="L47" s="220">
        <f>'5-. Identificación de Riesgos'!I47</f>
        <v>0</v>
      </c>
      <c r="M47" s="223"/>
      <c r="N47" s="220"/>
      <c r="O47" s="220"/>
      <c r="P47" s="220"/>
      <c r="Q47" s="220"/>
      <c r="R47" s="171"/>
      <c r="S47" s="530"/>
      <c r="T47" s="517"/>
      <c r="U47" s="511"/>
      <c r="V47" s="521"/>
    </row>
    <row r="48" spans="1:22" ht="30" customHeight="1">
      <c r="A48" s="524"/>
      <c r="B48" s="527"/>
      <c r="C48" s="259">
        <f>'5-. Identificación de Riesgos'!D48</f>
        <v>0</v>
      </c>
      <c r="D48" s="220"/>
      <c r="E48" s="254"/>
      <c r="F48" s="220"/>
      <c r="G48" s="220"/>
      <c r="H48" s="220"/>
      <c r="I48" s="220"/>
      <c r="J48" s="223"/>
      <c r="K48" s="530"/>
      <c r="L48" s="220">
        <f>'5-. Identificación de Riesgos'!I48</f>
        <v>0</v>
      </c>
      <c r="M48" s="223"/>
      <c r="N48" s="220"/>
      <c r="O48" s="220"/>
      <c r="P48" s="220"/>
      <c r="Q48" s="220"/>
      <c r="R48" s="171"/>
      <c r="S48" s="530"/>
      <c r="T48" s="517"/>
      <c r="U48" s="511"/>
      <c r="V48" s="521"/>
    </row>
    <row r="49" spans="1:22" ht="30.75" customHeight="1">
      <c r="A49" s="525"/>
      <c r="B49" s="528"/>
      <c r="C49" s="259">
        <f>'5-. Identificación de Riesgos'!D49</f>
        <v>0</v>
      </c>
      <c r="D49" s="221"/>
      <c r="E49" s="260"/>
      <c r="F49" s="221"/>
      <c r="G49" s="221"/>
      <c r="H49" s="221"/>
      <c r="I49" s="221"/>
      <c r="J49" s="224"/>
      <c r="K49" s="531"/>
      <c r="L49" s="221">
        <f>'5-. Identificación de Riesgos'!I49</f>
        <v>0</v>
      </c>
      <c r="M49" s="224"/>
      <c r="N49" s="221"/>
      <c r="O49" s="221"/>
      <c r="P49" s="221"/>
      <c r="Q49" s="221"/>
      <c r="R49" s="171"/>
      <c r="S49" s="531"/>
      <c r="T49" s="518"/>
      <c r="U49" s="512"/>
      <c r="V49" s="522"/>
    </row>
    <row r="50" spans="1:22" ht="60">
      <c r="A50" s="523">
        <f>'5-. Identificación de Riesgos'!A50</f>
        <v>6</v>
      </c>
      <c r="B50" s="526" t="str">
        <f>'5-. Identificación de Riesgos'!B50</f>
        <v>Ofrecer, prometer, entregar, aceptar o solicitar una ventaja indebida para modificar los resultados estadísticos, con el objeto de favorecer intereses propios o de terceros.</v>
      </c>
      <c r="C50" s="259" t="str">
        <f>'5-. Identificación de Riesgos'!D50</f>
        <v>1. Falta de ética de los servidores públicos (Debilidades en principios y valores)</v>
      </c>
      <c r="D50" s="262">
        <v>1</v>
      </c>
      <c r="E50" s="263" t="s">
        <v>373</v>
      </c>
      <c r="F50" s="225" t="s">
        <v>359</v>
      </c>
      <c r="G50" s="219" t="s">
        <v>359</v>
      </c>
      <c r="H50" s="219" t="s">
        <v>359</v>
      </c>
      <c r="I50" s="219" t="s">
        <v>359</v>
      </c>
      <c r="J50" s="222">
        <f t="shared" ref="J50:J53" si="6">COUNTIF(F50:I50,"SI")/4</f>
        <v>1</v>
      </c>
      <c r="K50" s="529">
        <f>AVERAGE(J50:J52)</f>
        <v>1</v>
      </c>
      <c r="L50" s="228" t="str">
        <f>'5-. Identificación de Riesgos'!I50</f>
        <v>Afectación de reputacion,imagén,  credibilidad, satisfacción de usuarios y PI</v>
      </c>
      <c r="M50" s="264" t="s">
        <v>360</v>
      </c>
      <c r="N50" s="217" t="s">
        <v>361</v>
      </c>
      <c r="O50" s="217" t="s">
        <v>359</v>
      </c>
      <c r="P50" s="217" t="s">
        <v>359</v>
      </c>
      <c r="Q50" s="217" t="s">
        <v>359</v>
      </c>
      <c r="R50" s="172">
        <f t="shared" ref="R50:R52" si="7">SUM(COUNTIF(N50,"SI")*25%,COUNTIF(O50,"SI")*40%,COUNTIF(P50,"SI")*25%,COUNTIF(Q50,"SI")*10%)</f>
        <v>0.75</v>
      </c>
      <c r="S50" s="529">
        <f>AVERAGE(R50:R52)</f>
        <v>0.75</v>
      </c>
      <c r="T50" s="516" t="str">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Muy Baja - 1</v>
      </c>
      <c r="U50" s="519" t="str">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Moderado - 3</v>
      </c>
      <c r="V50" s="520" t="str">
        <f>CONCATENATE(VLOOKUP((LEFT(T50,LEN(T50)-4)&amp;LEFT(U50,LEN(U50)-4)),'9- Matriz de Calor '!$D$18:$E$42,2,0)," - ",RIGHT(T50,1)*RIGHT(U50,1))</f>
        <v>Moderado - 3</v>
      </c>
    </row>
    <row r="51" spans="1:22" ht="30">
      <c r="A51" s="524"/>
      <c r="B51" s="527"/>
      <c r="C51" s="259" t="str">
        <f>'5-. Identificación de Riesgos'!D51</f>
        <v>2. Falta de ética de terceros interesados  (Debilidades principios y valores)</v>
      </c>
      <c r="D51" s="229">
        <v>2</v>
      </c>
      <c r="E51" s="265" t="s">
        <v>374</v>
      </c>
      <c r="F51" s="226" t="s">
        <v>359</v>
      </c>
      <c r="G51" s="220" t="s">
        <v>359</v>
      </c>
      <c r="H51" s="220" t="s">
        <v>359</v>
      </c>
      <c r="I51" s="220" t="s">
        <v>359</v>
      </c>
      <c r="J51" s="223">
        <f t="shared" si="6"/>
        <v>1</v>
      </c>
      <c r="K51" s="530"/>
      <c r="L51" s="228">
        <f>'5-. Identificación de Riesgos'!I51</f>
        <v>0</v>
      </c>
      <c r="M51" s="261"/>
      <c r="N51" s="220"/>
      <c r="O51" s="220"/>
      <c r="P51" s="220"/>
      <c r="Q51" s="220"/>
      <c r="R51" s="223"/>
      <c r="S51" s="530"/>
      <c r="T51" s="517"/>
      <c r="U51" s="511"/>
      <c r="V51" s="521"/>
    </row>
    <row r="52" spans="1:22" ht="123" customHeight="1">
      <c r="A52" s="524"/>
      <c r="B52" s="527"/>
      <c r="C52" s="259" t="str">
        <f>'5-. Identificación de Riesgos'!D52</f>
        <v>3. Desconocimento de la normatividad y  aplicabilidad  del Acuerdo PSAA16 - 10476 "Por el cual se ajusta el Reglamento del Sistema de Información Estadística de la Rama Judicial - SIERJU" establecido por el  Consejo Superior de la Judicatura para el reporte de la gestión de los despachos judiciales.</v>
      </c>
      <c r="D52" s="229">
        <v>3</v>
      </c>
      <c r="E52" s="231" t="s">
        <v>362</v>
      </c>
      <c r="F52" s="226" t="s">
        <v>359</v>
      </c>
      <c r="G52" s="220" t="s">
        <v>359</v>
      </c>
      <c r="H52" s="220" t="s">
        <v>359</v>
      </c>
      <c r="I52" s="220" t="s">
        <v>359</v>
      </c>
      <c r="J52" s="223">
        <f t="shared" si="6"/>
        <v>1</v>
      </c>
      <c r="K52" s="530"/>
      <c r="L52" s="220" t="str">
        <f>'5-. Identificación de Riesgos'!I52</f>
        <v>Incumplimiento de las metas establecidas</v>
      </c>
      <c r="M52" s="270" t="s">
        <v>363</v>
      </c>
      <c r="N52" s="228" t="s">
        <v>359</v>
      </c>
      <c r="O52" s="228" t="s">
        <v>359</v>
      </c>
      <c r="P52" s="228" t="s">
        <v>361</v>
      </c>
      <c r="Q52" s="228" t="s">
        <v>359</v>
      </c>
      <c r="R52" s="223">
        <f t="shared" si="7"/>
        <v>0.75</v>
      </c>
      <c r="S52" s="530"/>
      <c r="T52" s="517"/>
      <c r="U52" s="511"/>
      <c r="V52" s="521"/>
    </row>
    <row r="53" spans="1:22" ht="129.75" customHeight="1">
      <c r="A53" s="524"/>
      <c r="B53" s="527"/>
      <c r="C53" s="259" t="str">
        <f>'5-. Identificación de Riesgos'!D53</f>
        <v>4. Indebida manipulación del aplicativo SIERJU</v>
      </c>
      <c r="D53" s="229">
        <v>4</v>
      </c>
      <c r="E53" s="266" t="s">
        <v>375</v>
      </c>
      <c r="F53" s="226" t="s">
        <v>359</v>
      </c>
      <c r="G53" s="220" t="s">
        <v>359</v>
      </c>
      <c r="H53" s="220" t="s">
        <v>359</v>
      </c>
      <c r="I53" s="220" t="s">
        <v>359</v>
      </c>
      <c r="J53" s="223">
        <f t="shared" si="6"/>
        <v>1</v>
      </c>
      <c r="K53" s="530"/>
      <c r="L53" s="220">
        <f>'5-. Identificación de Riesgos'!I53</f>
        <v>0</v>
      </c>
      <c r="M53" s="267"/>
      <c r="N53" s="220"/>
      <c r="O53" s="220"/>
      <c r="P53" s="220"/>
      <c r="Q53" s="220"/>
      <c r="R53" s="223"/>
      <c r="S53" s="530"/>
      <c r="T53" s="517"/>
      <c r="U53" s="511"/>
      <c r="V53" s="521"/>
    </row>
    <row r="54" spans="1:22">
      <c r="A54" s="524"/>
      <c r="B54" s="527"/>
      <c r="C54" s="259">
        <f>'5-. Identificación de Riesgos'!D54</f>
        <v>0</v>
      </c>
      <c r="D54" s="229"/>
      <c r="E54" s="266"/>
      <c r="F54" s="226"/>
      <c r="G54" s="220"/>
      <c r="H54" s="220"/>
      <c r="I54" s="220"/>
      <c r="J54" s="223"/>
      <c r="K54" s="530"/>
      <c r="L54" s="220">
        <f>'5-. Identificación de Riesgos'!I54</f>
        <v>0</v>
      </c>
      <c r="M54" s="267"/>
      <c r="N54" s="220"/>
      <c r="O54" s="220"/>
      <c r="P54" s="220"/>
      <c r="Q54" s="220"/>
      <c r="R54" s="223"/>
      <c r="S54" s="530"/>
      <c r="T54" s="517"/>
      <c r="U54" s="511"/>
      <c r="V54" s="521"/>
    </row>
    <row r="55" spans="1:22">
      <c r="A55" s="524"/>
      <c r="B55" s="527"/>
      <c r="C55" s="259">
        <f>'5-. Identificación de Riesgos'!D55</f>
        <v>0</v>
      </c>
      <c r="D55" s="229"/>
      <c r="E55" s="267"/>
      <c r="F55" s="226"/>
      <c r="G55" s="220"/>
      <c r="H55" s="220"/>
      <c r="I55" s="220"/>
      <c r="J55" s="223"/>
      <c r="K55" s="530"/>
      <c r="L55" s="220">
        <f>'5-. Identificación de Riesgos'!I55</f>
        <v>0</v>
      </c>
      <c r="M55" s="267"/>
      <c r="N55" s="220"/>
      <c r="O55" s="220"/>
      <c r="P55" s="220"/>
      <c r="Q55" s="220"/>
      <c r="R55" s="223"/>
      <c r="S55" s="530"/>
      <c r="T55" s="517"/>
      <c r="U55" s="511"/>
      <c r="V55" s="521"/>
    </row>
    <row r="56" spans="1:22">
      <c r="A56" s="524"/>
      <c r="B56" s="527"/>
      <c r="C56" s="259">
        <f>'5-. Identificación de Riesgos'!D56</f>
        <v>0</v>
      </c>
      <c r="D56" s="229"/>
      <c r="E56" s="267"/>
      <c r="F56" s="226"/>
      <c r="G56" s="220"/>
      <c r="H56" s="220"/>
      <c r="I56" s="220"/>
      <c r="J56" s="223"/>
      <c r="K56" s="530"/>
      <c r="L56" s="220">
        <f>'5-. Identificación de Riesgos'!I56</f>
        <v>0</v>
      </c>
      <c r="M56" s="267"/>
      <c r="N56" s="220"/>
      <c r="O56" s="220"/>
      <c r="P56" s="220"/>
      <c r="Q56" s="220"/>
      <c r="R56" s="223"/>
      <c r="S56" s="530"/>
      <c r="T56" s="517"/>
      <c r="U56" s="511"/>
      <c r="V56" s="521"/>
    </row>
    <row r="57" spans="1:22">
      <c r="A57" s="524"/>
      <c r="B57" s="527"/>
      <c r="C57" s="259">
        <f>'5-. Identificación de Riesgos'!D57</f>
        <v>0</v>
      </c>
      <c r="D57" s="229"/>
      <c r="E57" s="267"/>
      <c r="F57" s="226"/>
      <c r="G57" s="220"/>
      <c r="H57" s="220"/>
      <c r="I57" s="220"/>
      <c r="J57" s="223"/>
      <c r="K57" s="530"/>
      <c r="L57" s="220">
        <f>'5-. Identificación de Riesgos'!I57</f>
        <v>0</v>
      </c>
      <c r="M57" s="267"/>
      <c r="N57" s="220"/>
      <c r="O57" s="220"/>
      <c r="P57" s="220"/>
      <c r="Q57" s="220"/>
      <c r="R57" s="223"/>
      <c r="S57" s="530"/>
      <c r="T57" s="517"/>
      <c r="U57" s="511"/>
      <c r="V57" s="521"/>
    </row>
    <row r="58" spans="1:22">
      <c r="A58" s="524"/>
      <c r="B58" s="527"/>
      <c r="C58" s="259">
        <f>'5-. Identificación de Riesgos'!D58</f>
        <v>0</v>
      </c>
      <c r="D58" s="229"/>
      <c r="E58" s="267"/>
      <c r="F58" s="226"/>
      <c r="G58" s="220"/>
      <c r="H58" s="220"/>
      <c r="I58" s="220"/>
      <c r="J58" s="223"/>
      <c r="K58" s="530"/>
      <c r="L58" s="220">
        <f>'5-. Identificación de Riesgos'!I58</f>
        <v>0</v>
      </c>
      <c r="M58" s="267"/>
      <c r="N58" s="220"/>
      <c r="O58" s="220"/>
      <c r="P58" s="220"/>
      <c r="Q58" s="220"/>
      <c r="R58" s="223"/>
      <c r="S58" s="530"/>
      <c r="T58" s="517"/>
      <c r="U58" s="511"/>
      <c r="V58" s="521"/>
    </row>
    <row r="59" spans="1:22" ht="15.75" thickBot="1">
      <c r="A59" s="525"/>
      <c r="B59" s="528"/>
      <c r="C59" s="257">
        <f>'5-. Identificación de Riesgos'!D59</f>
        <v>0</v>
      </c>
      <c r="D59" s="268"/>
      <c r="E59" s="269"/>
      <c r="F59" s="227"/>
      <c r="G59" s="221"/>
      <c r="H59" s="221"/>
      <c r="I59" s="221"/>
      <c r="J59" s="224"/>
      <c r="K59" s="531"/>
      <c r="L59" s="221">
        <f>'5-. Identificación de Riesgos'!I59</f>
        <v>0</v>
      </c>
      <c r="M59" s="269"/>
      <c r="N59" s="221"/>
      <c r="O59" s="221"/>
      <c r="P59" s="221"/>
      <c r="Q59" s="221"/>
      <c r="R59" s="224"/>
      <c r="S59" s="531"/>
      <c r="T59" s="518"/>
      <c r="U59" s="512"/>
      <c r="V59" s="522"/>
    </row>
  </sheetData>
  <mergeCells count="53">
    <mergeCell ref="U30:U39"/>
    <mergeCell ref="V30:V39"/>
    <mergeCell ref="A30:A39"/>
    <mergeCell ref="B30:B39"/>
    <mergeCell ref="K30:K39"/>
    <mergeCell ref="S30:S39"/>
    <mergeCell ref="T30:T39"/>
    <mergeCell ref="U50:U59"/>
    <mergeCell ref="V50:V59"/>
    <mergeCell ref="A50:A59"/>
    <mergeCell ref="B50:B59"/>
    <mergeCell ref="K50:K59"/>
    <mergeCell ref="S50:S59"/>
    <mergeCell ref="T50:T5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T20:T29"/>
    <mergeCell ref="U20:U29"/>
    <mergeCell ref="V20:V29"/>
    <mergeCell ref="A20:A29"/>
    <mergeCell ref="B20:B29"/>
    <mergeCell ref="K20:K29"/>
    <mergeCell ref="S20:S29"/>
    <mergeCell ref="T40:T49"/>
    <mergeCell ref="U40:U49"/>
    <mergeCell ref="V40:V49"/>
    <mergeCell ref="A40:A49"/>
    <mergeCell ref="B40:B49"/>
    <mergeCell ref="K40:K49"/>
    <mergeCell ref="S40:S49"/>
  </mergeCells>
  <conditionalFormatting sqref="T10">
    <cfRule type="containsText" dxfId="222" priority="517" operator="containsText" text="Muy Baja">
      <formula>NOT(ISERROR(SEARCH("Muy Baja",T10)))</formula>
    </cfRule>
    <cfRule type="containsText" dxfId="221" priority="518" operator="containsText" text="Baja">
      <formula>NOT(ISERROR(SEARCH("Baja",T10)))</formula>
    </cfRule>
    <cfRule type="containsText" dxfId="220" priority="519" operator="containsText" text="Muy Alta">
      <formula>NOT(ISERROR(SEARCH("Muy Alta",T10)))</formula>
    </cfRule>
    <cfRule type="containsText" dxfId="219" priority="521" operator="containsText" text="Alta">
      <formula>NOT(ISERROR(SEARCH("Alta",T10)))</formula>
    </cfRule>
    <cfRule type="containsText" dxfId="218" priority="522" operator="containsText" text="Media">
      <formula>NOT(ISERROR(SEARCH("Media",T10)))</formula>
    </cfRule>
    <cfRule type="containsText" dxfId="217" priority="523" operator="containsText" text="Media">
      <formula>NOT(ISERROR(SEARCH("Media",T10)))</formula>
    </cfRule>
    <cfRule type="containsText" dxfId="216" priority="524" operator="containsText" text="Media">
      <formula>NOT(ISERROR(SEARCH("Media",T10)))</formula>
    </cfRule>
    <cfRule type="containsText" dxfId="215" priority="525" operator="containsText" text="Muy Baja">
      <formula>NOT(ISERROR(SEARCH("Muy Baja",T10)))</formula>
    </cfRule>
    <cfRule type="containsText" dxfId="214" priority="526" operator="containsText" text="Baja">
      <formula>NOT(ISERROR(SEARCH("Baja",T10)))</formula>
    </cfRule>
    <cfRule type="containsText" dxfId="213" priority="527" operator="containsText" text="Muy Baja">
      <formula>NOT(ISERROR(SEARCH("Muy Baja",T10)))</formula>
    </cfRule>
    <cfRule type="containsText" dxfId="212" priority="528" operator="containsText" text="Muy Baja">
      <formula>NOT(ISERROR(SEARCH("Muy Baja",T10)))</formula>
    </cfRule>
    <cfRule type="containsText" dxfId="211" priority="529" operator="containsText" text="Muy Baja">
      <formula>NOT(ISERROR(SEARCH("Muy Baja",T10)))</formula>
    </cfRule>
    <cfRule type="containsText" dxfId="210" priority="530" operator="containsText" text="Muy Baja'Tabla probabilidad'!">
      <formula>NOT(ISERROR(SEARCH("Muy Baja'Tabla probabilidad'!",T10)))</formula>
    </cfRule>
    <cfRule type="containsText" dxfId="209" priority="531" operator="containsText" text="Muy bajo">
      <formula>NOT(ISERROR(SEARCH("Muy bajo",T10)))</formula>
    </cfRule>
    <cfRule type="containsText" dxfId="208" priority="532" operator="containsText" text="Alta">
      <formula>NOT(ISERROR(SEARCH("Alta",T10)))</formula>
    </cfRule>
    <cfRule type="containsText" dxfId="207" priority="533" operator="containsText" text="Media">
      <formula>NOT(ISERROR(SEARCH("Media",T10)))</formula>
    </cfRule>
    <cfRule type="containsText" dxfId="206" priority="534" operator="containsText" text="Baja">
      <formula>NOT(ISERROR(SEARCH("Baja",T10)))</formula>
    </cfRule>
    <cfRule type="containsText" dxfId="205" priority="535" operator="containsText" text="Muy baja">
      <formula>NOT(ISERROR(SEARCH("Muy baja",T10)))</formula>
    </cfRule>
    <cfRule type="cellIs" dxfId="204" priority="538" operator="between">
      <formula>1</formula>
      <formula>2</formula>
    </cfRule>
    <cfRule type="cellIs" dxfId="203" priority="539" operator="between">
      <formula>0</formula>
      <formula>2</formula>
    </cfRule>
  </conditionalFormatting>
  <conditionalFormatting sqref="T20 T30">
    <cfRule type="containsText" dxfId="202" priority="188" operator="containsText" text="Muy Baja">
      <formula>NOT(ISERROR(SEARCH("Muy Baja",T20)))</formula>
    </cfRule>
    <cfRule type="containsText" dxfId="201" priority="189" operator="containsText" text="Baja">
      <formula>NOT(ISERROR(SEARCH("Baja",T20)))</formula>
    </cfRule>
    <cfRule type="containsText" dxfId="200" priority="190" operator="containsText" text="Muy Alta">
      <formula>NOT(ISERROR(SEARCH("Muy Alta",T20)))</formula>
    </cfRule>
    <cfRule type="containsText" dxfId="199" priority="192" operator="containsText" text="Alta">
      <formula>NOT(ISERROR(SEARCH("Alta",T20)))</formula>
    </cfRule>
    <cfRule type="containsText" dxfId="198" priority="193" operator="containsText" text="Media">
      <formula>NOT(ISERROR(SEARCH("Media",T20)))</formula>
    </cfRule>
    <cfRule type="containsText" dxfId="197" priority="194" operator="containsText" text="Media">
      <formula>NOT(ISERROR(SEARCH("Media",T20)))</formula>
    </cfRule>
    <cfRule type="containsText" dxfId="196" priority="195" operator="containsText" text="Media">
      <formula>NOT(ISERROR(SEARCH("Media",T20)))</formula>
    </cfRule>
    <cfRule type="containsText" dxfId="195" priority="196" operator="containsText" text="Muy Baja">
      <formula>NOT(ISERROR(SEARCH("Muy Baja",T20)))</formula>
    </cfRule>
    <cfRule type="containsText" dxfId="194" priority="197" operator="containsText" text="Baja">
      <formula>NOT(ISERROR(SEARCH("Baja",T20)))</formula>
    </cfRule>
    <cfRule type="containsText" dxfId="193" priority="198" operator="containsText" text="Muy Baja">
      <formula>NOT(ISERROR(SEARCH("Muy Baja",T20)))</formula>
    </cfRule>
    <cfRule type="containsText" dxfId="192" priority="199" operator="containsText" text="Muy Baja">
      <formula>NOT(ISERROR(SEARCH("Muy Baja",T20)))</formula>
    </cfRule>
    <cfRule type="containsText" dxfId="191" priority="200" operator="containsText" text="Muy Baja">
      <formula>NOT(ISERROR(SEARCH("Muy Baja",T20)))</formula>
    </cfRule>
    <cfRule type="containsText" dxfId="190" priority="201" operator="containsText" text="Muy Baja'Tabla probabilidad'!">
      <formula>NOT(ISERROR(SEARCH("Muy Baja'Tabla probabilidad'!",T20)))</formula>
    </cfRule>
    <cfRule type="containsText" dxfId="189" priority="202" operator="containsText" text="Muy bajo">
      <formula>NOT(ISERROR(SEARCH("Muy bajo",T20)))</formula>
    </cfRule>
    <cfRule type="containsText" dxfId="188" priority="203" operator="containsText" text="Alta">
      <formula>NOT(ISERROR(SEARCH("Alta",T20)))</formula>
    </cfRule>
    <cfRule type="containsText" dxfId="187" priority="204" operator="containsText" text="Media">
      <formula>NOT(ISERROR(SEARCH("Media",T20)))</formula>
    </cfRule>
    <cfRule type="containsText" dxfId="186" priority="205" operator="containsText" text="Baja">
      <formula>NOT(ISERROR(SEARCH("Baja",T20)))</formula>
    </cfRule>
    <cfRule type="containsText" dxfId="185" priority="206" operator="containsText" text="Muy baja">
      <formula>NOT(ISERROR(SEARCH("Muy baja",T20)))</formula>
    </cfRule>
    <cfRule type="cellIs" dxfId="184" priority="209" operator="between">
      <formula>1</formula>
      <formula>2</formula>
    </cfRule>
    <cfRule type="cellIs" dxfId="183" priority="210" operator="between">
      <formula>0</formula>
      <formula>2</formula>
    </cfRule>
  </conditionalFormatting>
  <conditionalFormatting sqref="T40 T50">
    <cfRule type="containsText" dxfId="182" priority="91" operator="containsText" text="Muy Baja">
      <formula>NOT(ISERROR(SEARCH("Muy Baja",T40)))</formula>
    </cfRule>
    <cfRule type="containsText" dxfId="181" priority="92" operator="containsText" text="Baja">
      <formula>NOT(ISERROR(SEARCH("Baja",T40)))</formula>
    </cfRule>
    <cfRule type="containsText" dxfId="180" priority="93" operator="containsText" text="Muy Alta">
      <formula>NOT(ISERROR(SEARCH("Muy Alta",T40)))</formula>
    </cfRule>
    <cfRule type="containsText" dxfId="179" priority="94" operator="containsText" text="Alta">
      <formula>NOT(ISERROR(SEARCH("Alta",T40)))</formula>
    </cfRule>
    <cfRule type="containsText" dxfId="178" priority="95" operator="containsText" text="Media">
      <formula>NOT(ISERROR(SEARCH("Media",T40)))</formula>
    </cfRule>
    <cfRule type="containsText" dxfId="177" priority="96" operator="containsText" text="Media">
      <formula>NOT(ISERROR(SEARCH("Media",T40)))</formula>
    </cfRule>
    <cfRule type="containsText" dxfId="176" priority="97" operator="containsText" text="Media">
      <formula>NOT(ISERROR(SEARCH("Media",T40)))</formula>
    </cfRule>
    <cfRule type="containsText" dxfId="175" priority="98" operator="containsText" text="Muy Baja">
      <formula>NOT(ISERROR(SEARCH("Muy Baja",T40)))</formula>
    </cfRule>
    <cfRule type="containsText" dxfId="174" priority="99" operator="containsText" text="Baja">
      <formula>NOT(ISERROR(SEARCH("Baja",T40)))</formula>
    </cfRule>
    <cfRule type="containsText" dxfId="173" priority="100" operator="containsText" text="Muy Baja">
      <formula>NOT(ISERROR(SEARCH("Muy Baja",T40)))</formula>
    </cfRule>
    <cfRule type="containsText" dxfId="172" priority="101" operator="containsText" text="Muy Baja">
      <formula>NOT(ISERROR(SEARCH("Muy Baja",T40)))</formula>
    </cfRule>
    <cfRule type="containsText" dxfId="171" priority="102" operator="containsText" text="Muy Baja">
      <formula>NOT(ISERROR(SEARCH("Muy Baja",T40)))</formula>
    </cfRule>
    <cfRule type="containsText" dxfId="170" priority="103" operator="containsText" text="Muy Baja'Tabla probabilidad'!">
      <formula>NOT(ISERROR(SEARCH("Muy Baja'Tabla probabilidad'!",T40)))</formula>
    </cfRule>
    <cfRule type="containsText" dxfId="169" priority="104" operator="containsText" text="Muy bajo">
      <formula>NOT(ISERROR(SEARCH("Muy bajo",T40)))</formula>
    </cfRule>
    <cfRule type="containsText" dxfId="168" priority="105" operator="containsText" text="Alta">
      <formula>NOT(ISERROR(SEARCH("Alta",T40)))</formula>
    </cfRule>
    <cfRule type="containsText" dxfId="167" priority="106" operator="containsText" text="Media">
      <formula>NOT(ISERROR(SEARCH("Media",T40)))</formula>
    </cfRule>
    <cfRule type="containsText" dxfId="166" priority="107" operator="containsText" text="Baja">
      <formula>NOT(ISERROR(SEARCH("Baja",T40)))</formula>
    </cfRule>
    <cfRule type="containsText" dxfId="165" priority="108" operator="containsText" text="Muy baja">
      <formula>NOT(ISERROR(SEARCH("Muy baja",T40)))</formula>
    </cfRule>
    <cfRule type="cellIs" dxfId="164" priority="111" operator="between">
      <formula>1</formula>
      <formula>2</formula>
    </cfRule>
    <cfRule type="cellIs" dxfId="163" priority="112" operator="between">
      <formula>0</formula>
      <formula>2</formula>
    </cfRule>
  </conditionalFormatting>
  <conditionalFormatting sqref="U10">
    <cfRule type="containsText" dxfId="162" priority="511" operator="containsText" text="Catastrófico">
      <formula>NOT(ISERROR(SEARCH("Catastrófico",U10)))</formula>
    </cfRule>
    <cfRule type="containsText" dxfId="161" priority="512" operator="containsText" text="Mayor">
      <formula>NOT(ISERROR(SEARCH("Mayor",U10)))</formula>
    </cfRule>
    <cfRule type="containsText" dxfId="160" priority="513" operator="containsText" text="Alta">
      <formula>NOT(ISERROR(SEARCH("Alta",U10)))</formula>
    </cfRule>
    <cfRule type="containsText" dxfId="159" priority="514" operator="containsText" text="Moderado">
      <formula>NOT(ISERROR(SEARCH("Moderado",U10)))</formula>
    </cfRule>
    <cfRule type="containsText" dxfId="158" priority="515" operator="containsText" text="Menor">
      <formula>NOT(ISERROR(SEARCH("Menor",U10)))</formula>
    </cfRule>
    <cfRule type="containsText" dxfId="157" priority="516" operator="containsText" text="Leve">
      <formula>NOT(ISERROR(SEARCH("Leve",U10)))</formula>
    </cfRule>
  </conditionalFormatting>
  <conditionalFormatting sqref="U20 U30">
    <cfRule type="containsText" dxfId="156" priority="182" operator="containsText" text="Catastrófico">
      <formula>NOT(ISERROR(SEARCH("Catastrófico",U20)))</formula>
    </cfRule>
    <cfRule type="containsText" dxfId="155" priority="183" operator="containsText" text="Mayor">
      <formula>NOT(ISERROR(SEARCH("Mayor",U20)))</formula>
    </cfRule>
    <cfRule type="containsText" dxfId="154" priority="184" operator="containsText" text="Alta">
      <formula>NOT(ISERROR(SEARCH("Alta",U20)))</formula>
    </cfRule>
    <cfRule type="containsText" dxfId="153" priority="185" operator="containsText" text="Moderado">
      <formula>NOT(ISERROR(SEARCH("Moderado",U20)))</formula>
    </cfRule>
    <cfRule type="containsText" dxfId="152" priority="186" operator="containsText" text="Menor">
      <formula>NOT(ISERROR(SEARCH("Menor",U20)))</formula>
    </cfRule>
    <cfRule type="containsText" dxfId="151" priority="187" operator="containsText" text="Leve">
      <formula>NOT(ISERROR(SEARCH("Leve",U20)))</formula>
    </cfRule>
  </conditionalFormatting>
  <conditionalFormatting sqref="U40 U50">
    <cfRule type="containsText" dxfId="150" priority="85" operator="containsText" text="Catastrófico">
      <formula>NOT(ISERROR(SEARCH("Catastrófico",U40)))</formula>
    </cfRule>
    <cfRule type="containsText" dxfId="149" priority="86" operator="containsText" text="Mayor">
      <formula>NOT(ISERROR(SEARCH("Mayor",U40)))</formula>
    </cfRule>
    <cfRule type="containsText" dxfId="148" priority="87" operator="containsText" text="Alta">
      <formula>NOT(ISERROR(SEARCH("Alta",U40)))</formula>
    </cfRule>
    <cfRule type="containsText" dxfId="147" priority="88" operator="containsText" text="Moderado">
      <formula>NOT(ISERROR(SEARCH("Moderado",U40)))</formula>
    </cfRule>
    <cfRule type="containsText" dxfId="146" priority="89" operator="containsText" text="Menor">
      <formula>NOT(ISERROR(SEARCH("Menor",U40)))</formula>
    </cfRule>
    <cfRule type="containsText" dxfId="145" priority="90" operator="containsText" text="Leve">
      <formula>NOT(ISERROR(SEARCH("Leve",U40)))</formula>
    </cfRule>
  </conditionalFormatting>
  <conditionalFormatting sqref="V10">
    <cfRule type="containsText" dxfId="144" priority="475" operator="containsText" text="Extremo">
      <formula>NOT(ISERROR(SEARCH("Extremo",V10)))</formula>
    </cfRule>
    <cfRule type="containsText" dxfId="143" priority="476" operator="containsText" text="Alto">
      <formula>NOT(ISERROR(SEARCH("Alto",V10)))</formula>
    </cfRule>
    <cfRule type="containsText" dxfId="142" priority="477" operator="containsText" text="Bajo">
      <formula>NOT(ISERROR(SEARCH("Bajo",V10)))</formula>
    </cfRule>
    <cfRule type="containsText" dxfId="141" priority="478" operator="containsText" text="Moderado">
      <formula>NOT(ISERROR(SEARCH("Moderado",V10)))</formula>
    </cfRule>
  </conditionalFormatting>
  <conditionalFormatting sqref="V20 V30">
    <cfRule type="containsText" dxfId="140" priority="178" operator="containsText" text="Extremo">
      <formula>NOT(ISERROR(SEARCH("Extremo",V20)))</formula>
    </cfRule>
    <cfRule type="containsText" dxfId="139" priority="179" operator="containsText" text="Alto">
      <formula>NOT(ISERROR(SEARCH("Alto",V20)))</formula>
    </cfRule>
    <cfRule type="containsText" dxfId="138" priority="180" operator="containsText" text="Bajo">
      <formula>NOT(ISERROR(SEARCH("Bajo",V20)))</formula>
    </cfRule>
    <cfRule type="containsText" dxfId="137" priority="181" operator="containsText" text="Moderado">
      <formula>NOT(ISERROR(SEARCH("Moderado",V20)))</formula>
    </cfRule>
  </conditionalFormatting>
  <conditionalFormatting sqref="V40 V50">
    <cfRule type="containsText" dxfId="136" priority="310" operator="containsText" text="Extremo">
      <formula>NOT(ISERROR(SEARCH("Extremo",V40)))</formula>
    </cfRule>
    <cfRule type="containsText" dxfId="135" priority="311" operator="containsText" text="Alto">
      <formula>NOT(ISERROR(SEARCH("Alto",V40)))</formula>
    </cfRule>
    <cfRule type="containsText" dxfId="134" priority="312" operator="containsText" text="Bajo">
      <formula>NOT(ISERROR(SEARCH("Bajo",V40)))</formula>
    </cfRule>
    <cfRule type="containsText" dxfId="133" priority="313" operator="containsText" text="Moderado">
      <formula>NOT(ISERROR(SEARCH("Moderado",V40)))</formula>
    </cfRule>
  </conditionalFormatting>
  <dataValidations count="2">
    <dataValidation allowBlank="1" showInputMessage="1" showErrorMessage="1" prompt="Enunciar cuál es el control" sqref="E10 M50:M52 M21 E21 E45:E48 E15:E19 E12:E13 E24:E28 M10:M14 M41 E43 M30" xr:uid="{00000000-0002-0000-0500-000000000000}"/>
    <dataValidation type="list" allowBlank="1" showInputMessage="1" showErrorMessage="1" sqref="F10:I59 N10:Q59" xr:uid="{00000000-0002-0000-05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36" operator="containsText" id="{877E8953-578D-45F2-A4D3-A91A39387986}">
            <xm:f>NOT(ISERROR(SEARCH('8- Politicas de admiistracion '!$B$5,T10)))</xm:f>
            <xm:f>'8- Politicas de admiistracion '!$B$5</xm:f>
            <x14:dxf>
              <font>
                <color rgb="FF006100"/>
              </font>
              <fill>
                <patternFill>
                  <bgColor rgb="FFC6EFCE"/>
                </patternFill>
              </fill>
            </x14:dxf>
          </x14:cfRule>
          <x14:cfRule type="containsText" priority="537" operator="containsText" id="{5790250D-E3CC-4EBD-835F-F5F4C0703B76}">
            <xm:f>NOT(ISERROR(SEARCH('8- Politicas de admiistracion '!$B$5,T10)))</xm:f>
            <xm:f>'8- Politicas de admiistracion '!$B$5</xm:f>
            <x14:dxf>
              <font>
                <color rgb="FF9C0006"/>
              </font>
              <fill>
                <patternFill>
                  <bgColor rgb="FFFFC7CE"/>
                </patternFill>
              </fill>
            </x14:dxf>
          </x14:cfRule>
          <xm:sqref>T10</xm:sqref>
        </x14:conditionalFormatting>
        <x14:conditionalFormatting xmlns:xm="http://schemas.microsoft.com/office/excel/2006/main">
          <x14:cfRule type="containsText" priority="207" operator="containsText" id="{57159798-2C73-4DDA-BD64-7B7F6BFDA72C}">
            <xm:f>NOT(ISERROR(SEARCH('8- Politicas de admiistracion '!$B$5,T20)))</xm:f>
            <xm:f>'8- Politicas de admiistracion '!$B$5</xm:f>
            <x14:dxf>
              <font>
                <color rgb="FF006100"/>
              </font>
              <fill>
                <patternFill>
                  <bgColor rgb="FFC6EFCE"/>
                </patternFill>
              </fill>
            </x14:dxf>
          </x14:cfRule>
          <x14:cfRule type="containsText" priority="208" operator="containsText" id="{4854386E-DFAE-4C5C-9B33-5D43AC7094D7}">
            <xm:f>NOT(ISERROR(SEARCH('8- Politicas de admiistracion '!$B$5,T20)))</xm:f>
            <xm:f>'8- Politicas de admiistracion '!$B$5</xm:f>
            <x14:dxf>
              <font>
                <color rgb="FF9C0006"/>
              </font>
              <fill>
                <patternFill>
                  <bgColor rgb="FFFFC7CE"/>
                </patternFill>
              </fill>
            </x14:dxf>
          </x14:cfRule>
          <xm:sqref>T20 T30</xm:sqref>
        </x14:conditionalFormatting>
        <x14:conditionalFormatting xmlns:xm="http://schemas.microsoft.com/office/excel/2006/main">
          <x14:cfRule type="containsText" priority="109" operator="containsText" id="{1C3ACF0D-EA38-4F5D-B198-1D1FCE53FDAC}">
            <xm:f>NOT(ISERROR(SEARCH('8- Politicas de admiistracion '!$B$5,T40)))</xm:f>
            <xm:f>'8- Politicas de admiistracion '!$B$5</xm:f>
            <x14:dxf>
              <font>
                <color rgb="FF006100"/>
              </font>
              <fill>
                <patternFill>
                  <bgColor rgb="FFC6EFCE"/>
                </patternFill>
              </fill>
            </x14:dxf>
          </x14:cfRule>
          <x14:cfRule type="containsText" priority="110" operator="containsText" id="{BE1D964B-48BD-403D-B868-84EAC4FFB274}">
            <xm:f>NOT(ISERROR(SEARCH('8- Politicas de admiistracion '!$B$5,T40)))</xm:f>
            <xm:f>'8- Politicas de admiistracion '!$B$5</xm:f>
            <x14:dxf>
              <font>
                <color rgb="FF9C0006"/>
              </font>
              <fill>
                <patternFill>
                  <bgColor rgb="FFFFC7CE"/>
                </patternFill>
              </fill>
            </x14:dxf>
          </x14:cfRule>
          <xm:sqref>T40 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4" tint="-0.249977111117893"/>
    <pageSetUpPr fitToPage="1"/>
  </sheetPr>
  <dimension ref="A1:JI61"/>
  <sheetViews>
    <sheetView zoomScale="80" zoomScaleNormal="80" zoomScalePageLayoutView="70" workbookViewId="0">
      <selection activeCell="C5" sqref="C5:Q5"/>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51.7109375" style="17" customWidth="1"/>
    <col min="16" max="16" width="32.85546875" style="17" customWidth="1"/>
    <col min="17" max="17" width="29.42578125" style="17" customWidth="1"/>
    <col min="18" max="269" width="11.42578125" style="17"/>
    <col min="270" max="16384" width="11.42578125" style="22"/>
  </cols>
  <sheetData>
    <row r="1" spans="1:269" s="19" customFormat="1" ht="27.75" customHeight="1">
      <c r="A1" s="591"/>
      <c r="B1" s="591"/>
      <c r="C1" s="591"/>
      <c r="D1" s="591"/>
      <c r="E1" s="591"/>
      <c r="F1" s="602" t="s">
        <v>376</v>
      </c>
      <c r="G1" s="602"/>
      <c r="H1" s="602"/>
      <c r="I1" s="602"/>
      <c r="J1" s="602"/>
      <c r="K1" s="602"/>
      <c r="L1" s="602"/>
      <c r="M1" s="602"/>
      <c r="N1" s="602"/>
      <c r="O1" s="602"/>
      <c r="P1" s="602"/>
      <c r="Q1" s="602"/>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91"/>
      <c r="B2" s="591"/>
      <c r="C2" s="591"/>
      <c r="D2" s="591"/>
      <c r="E2" s="591"/>
      <c r="F2" s="602"/>
      <c r="G2" s="602"/>
      <c r="H2" s="602"/>
      <c r="I2" s="602"/>
      <c r="J2" s="602"/>
      <c r="K2" s="602"/>
      <c r="L2" s="602"/>
      <c r="M2" s="602"/>
      <c r="N2" s="602"/>
      <c r="O2" s="602"/>
      <c r="P2" s="602"/>
      <c r="Q2" s="602"/>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91"/>
      <c r="B3" s="591"/>
      <c r="C3" s="591"/>
      <c r="D3" s="591"/>
      <c r="E3" s="591"/>
      <c r="F3" s="602"/>
      <c r="G3" s="602"/>
      <c r="H3" s="602"/>
      <c r="I3" s="602"/>
      <c r="J3" s="602"/>
      <c r="K3" s="602"/>
      <c r="L3" s="602"/>
      <c r="M3" s="602"/>
      <c r="N3" s="602"/>
      <c r="O3" s="602"/>
      <c r="P3" s="602"/>
      <c r="Q3" s="602"/>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5.5" customHeight="1">
      <c r="A4" s="592" t="s">
        <v>276</v>
      </c>
      <c r="B4" s="592"/>
      <c r="C4" s="595" t="s">
        <v>277</v>
      </c>
      <c r="D4" s="596"/>
      <c r="E4" s="596"/>
      <c r="F4" s="596"/>
      <c r="G4" s="596"/>
      <c r="H4" s="596"/>
      <c r="I4" s="596"/>
      <c r="J4" s="596"/>
      <c r="K4" s="596"/>
      <c r="L4" s="596"/>
      <c r="M4" s="596"/>
      <c r="N4" s="596"/>
      <c r="O4" s="596"/>
      <c r="P4" s="596"/>
      <c r="Q4" s="597"/>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592" t="s">
        <v>278</v>
      </c>
      <c r="B5" s="592"/>
      <c r="C5" s="595" t="s">
        <v>36</v>
      </c>
      <c r="D5" s="596"/>
      <c r="E5" s="596"/>
      <c r="F5" s="596"/>
      <c r="G5" s="596"/>
      <c r="H5" s="596"/>
      <c r="I5" s="596"/>
      <c r="J5" s="596"/>
      <c r="K5" s="596"/>
      <c r="L5" s="596"/>
      <c r="M5" s="596"/>
      <c r="N5" s="596"/>
      <c r="O5" s="596"/>
      <c r="P5" s="596"/>
      <c r="Q5" s="597"/>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592" t="s">
        <v>279</v>
      </c>
      <c r="B6" s="592"/>
      <c r="C6" s="598" t="s">
        <v>341</v>
      </c>
      <c r="D6" s="599"/>
      <c r="E6" s="599"/>
      <c r="F6" s="599"/>
      <c r="G6" s="599"/>
      <c r="H6" s="599"/>
      <c r="I6" s="599"/>
      <c r="J6" s="599"/>
      <c r="K6" s="599"/>
      <c r="L6" s="599"/>
      <c r="M6" s="599"/>
      <c r="N6" s="599"/>
      <c r="O6" s="599"/>
      <c r="P6" s="599"/>
      <c r="Q6" s="600"/>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579" t="s">
        <v>377</v>
      </c>
      <c r="B7" s="579"/>
      <c r="C7" s="579"/>
      <c r="D7" s="579"/>
      <c r="E7" s="579"/>
      <c r="F7" s="579" t="s">
        <v>296</v>
      </c>
      <c r="G7" s="579"/>
      <c r="H7" s="579"/>
      <c r="I7" s="88"/>
      <c r="J7" s="601" t="s">
        <v>378</v>
      </c>
      <c r="K7" s="601"/>
      <c r="L7" s="601"/>
      <c r="M7" s="601"/>
      <c r="N7" s="594"/>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557" t="s">
        <v>286</v>
      </c>
      <c r="B8" s="553" t="s">
        <v>344</v>
      </c>
      <c r="C8" s="585" t="s">
        <v>288</v>
      </c>
      <c r="D8" s="593" t="s">
        <v>298</v>
      </c>
      <c r="E8" s="553" t="s">
        <v>282</v>
      </c>
      <c r="F8" s="580" t="s">
        <v>379</v>
      </c>
      <c r="G8" s="580" t="s">
        <v>380</v>
      </c>
      <c r="H8" s="580" t="s">
        <v>381</v>
      </c>
      <c r="I8" s="89"/>
      <c r="J8" s="580" t="s">
        <v>382</v>
      </c>
      <c r="K8" s="580" t="s">
        <v>383</v>
      </c>
      <c r="L8" s="580" t="s">
        <v>384</v>
      </c>
      <c r="M8" s="580" t="s">
        <v>385</v>
      </c>
      <c r="N8" s="580" t="s">
        <v>386</v>
      </c>
      <c r="O8" s="580" t="s">
        <v>387</v>
      </c>
      <c r="P8" s="580" t="s">
        <v>388</v>
      </c>
      <c r="Q8" s="580" t="s">
        <v>389</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557"/>
      <c r="B9" s="553"/>
      <c r="C9" s="586"/>
      <c r="D9" s="594"/>
      <c r="E9" s="553"/>
      <c r="F9" s="581"/>
      <c r="G9" s="581"/>
      <c r="H9" s="581"/>
      <c r="I9" s="90"/>
      <c r="J9" s="581"/>
      <c r="K9" s="581"/>
      <c r="L9" s="581"/>
      <c r="M9" s="581"/>
      <c r="N9" s="581"/>
      <c r="O9" s="581"/>
      <c r="P9" s="581"/>
      <c r="Q9" s="581"/>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thickTop="1">
      <c r="A10" s="582">
        <f>'5-. Identificación de Riesgos'!A10</f>
        <v>1</v>
      </c>
      <c r="B10" s="511" t="str">
        <f>'5-. Identificación de Riesgos'!B10</f>
        <v>Inexactitud en la recolección de la Información Estadística por parte de los funcionarios de los despachos judiciales</v>
      </c>
      <c r="C10" s="582" t="str">
        <f>'5-. Identificación de Riesgos'!C10</f>
        <v xml:space="preserve"> Posibilidad de incumplimiento de metas establecidas debido a la  presentación de datos o estimaciones equivocadas o incompletas relacionadas con la gestión judicial.</v>
      </c>
      <c r="D10" s="582" t="s">
        <v>306</v>
      </c>
      <c r="E10" s="41" t="str">
        <f>'5-. Identificación de Riesgos'!D10</f>
        <v>1.Inadecuada recolección, revisión y validación de los datos para el  diligenciamiento de los formularios  de estadísticas judiciales (movimiento y trámite de procesos)</v>
      </c>
      <c r="F10" s="590" t="str">
        <f>'5-. Identificación de Riesgos'!H10</f>
        <v>Muy Baja - 1</v>
      </c>
      <c r="G10" s="582" t="str">
        <f>'5-. Identificación de Riesgos'!M10</f>
        <v>Moderado - 3</v>
      </c>
      <c r="H10" s="582" t="str">
        <f>'5-. Identificación de Riesgos'!N10</f>
        <v>Moderado - 3</v>
      </c>
      <c r="I10" s="91"/>
      <c r="J10" s="587" t="str">
        <f>'6. Valoración Controles'!T10</f>
        <v>Muy Baja - 1</v>
      </c>
      <c r="K10" s="587" t="str">
        <f>'6. Valoración Controles'!U10</f>
        <v>Menor - 2</v>
      </c>
      <c r="L10" s="583" t="e">
        <f>AVERAGE(#REF!)</f>
        <v>#REF!</v>
      </c>
      <c r="M10" s="511" t="str">
        <f>'6. Valoración Controles'!V10</f>
        <v>Bajo - 2</v>
      </c>
      <c r="N10" s="511" t="s">
        <v>390</v>
      </c>
      <c r="O10" s="53"/>
      <c r="P10" s="53"/>
      <c r="Q10" s="53"/>
    </row>
    <row r="11" spans="1:269" ht="13.5" customHeight="1">
      <c r="A11" s="527"/>
      <c r="B11" s="511"/>
      <c r="C11" s="527"/>
      <c r="D11" s="527"/>
      <c r="E11" s="41" t="str">
        <f>'5-. Identificación de Riesgos'!D11</f>
        <v>2. Falta de verificación de los datos  antes de finalizar el reporte de estadístico por parte de los funcionarios responsables del diligenciamiento.</v>
      </c>
      <c r="F11" s="577"/>
      <c r="G11" s="589"/>
      <c r="H11" s="527"/>
      <c r="I11" s="91"/>
      <c r="J11" s="587"/>
      <c r="K11" s="587"/>
      <c r="L11" s="583"/>
      <c r="M11" s="511"/>
      <c r="N11" s="511"/>
      <c r="O11" s="53"/>
      <c r="P11" s="53">
        <v>5</v>
      </c>
      <c r="Q11" s="53"/>
    </row>
    <row r="12" spans="1:269" ht="13.5" customHeight="1">
      <c r="A12" s="527"/>
      <c r="B12" s="511"/>
      <c r="C12" s="527"/>
      <c r="D12" s="527"/>
      <c r="E12" s="41" t="str">
        <f>'5-. Identificación de Riesgos'!D12</f>
        <v xml:space="preserve">
3 .Incumplimiento en la fechas de reporte de la gestión estadística por parte de los despachos judiciales.</v>
      </c>
      <c r="F12" s="577"/>
      <c r="G12" s="589"/>
      <c r="H12" s="527"/>
      <c r="I12" s="91"/>
      <c r="J12" s="587"/>
      <c r="K12" s="587"/>
      <c r="L12" s="583"/>
      <c r="M12" s="511"/>
      <c r="N12" s="511"/>
      <c r="P12" s="53"/>
      <c r="Q12" s="53"/>
    </row>
    <row r="13" spans="1:269" ht="13.5" customHeight="1">
      <c r="A13" s="527"/>
      <c r="B13" s="511"/>
      <c r="C13" s="527"/>
      <c r="D13" s="527"/>
      <c r="E13" s="41" t="str">
        <f>'5-. Identificación de Riesgos'!D13</f>
        <v>4.Alto volumen de carga laboral</v>
      </c>
      <c r="F13" s="577"/>
      <c r="G13" s="589"/>
      <c r="H13" s="527"/>
      <c r="I13" s="91"/>
      <c r="J13" s="587"/>
      <c r="K13" s="587"/>
      <c r="L13" s="583"/>
      <c r="M13" s="511"/>
      <c r="N13" s="511"/>
      <c r="O13" s="53"/>
      <c r="P13" s="53"/>
      <c r="Q13" s="53"/>
    </row>
    <row r="14" spans="1:269" ht="13.5" customHeight="1">
      <c r="A14" s="527"/>
      <c r="B14" s="511"/>
      <c r="C14" s="527"/>
      <c r="D14" s="527"/>
      <c r="E14" s="41" t="e">
        <f>'5-. Identificación de Riesgos'!#REF!</f>
        <v>#REF!</v>
      </c>
      <c r="F14" s="577"/>
      <c r="G14" s="589"/>
      <c r="H14" s="527"/>
      <c r="I14" s="91"/>
      <c r="J14" s="587"/>
      <c r="K14" s="587"/>
      <c r="L14" s="583"/>
      <c r="M14" s="511"/>
      <c r="N14" s="511"/>
      <c r="O14" s="53"/>
      <c r="P14" s="53"/>
      <c r="Q14" s="53"/>
    </row>
    <row r="15" spans="1:269" ht="13.5" customHeight="1">
      <c r="A15" s="527"/>
      <c r="B15" s="511"/>
      <c r="C15" s="527"/>
      <c r="D15" s="527"/>
      <c r="E15" s="41">
        <f>'5-. Identificación de Riesgos'!D16</f>
        <v>0</v>
      </c>
      <c r="F15" s="577"/>
      <c r="G15" s="589"/>
      <c r="H15" s="527"/>
      <c r="I15" s="91"/>
      <c r="J15" s="587"/>
      <c r="K15" s="587"/>
      <c r="L15" s="583"/>
      <c r="M15" s="511"/>
      <c r="N15" s="511"/>
      <c r="O15" s="53"/>
      <c r="P15" s="53"/>
      <c r="Q15" s="53"/>
    </row>
    <row r="16" spans="1:269" ht="13.5" customHeight="1">
      <c r="A16" s="527"/>
      <c r="B16" s="511"/>
      <c r="C16" s="527"/>
      <c r="D16" s="527"/>
      <c r="E16" s="41" t="e">
        <f>'5-. Identificación de Riesgos'!#REF!</f>
        <v>#REF!</v>
      </c>
      <c r="F16" s="577"/>
      <c r="G16" s="589"/>
      <c r="H16" s="527"/>
      <c r="I16" s="91"/>
      <c r="J16" s="587"/>
      <c r="K16" s="587"/>
      <c r="L16" s="583"/>
      <c r="M16" s="511"/>
      <c r="N16" s="511"/>
      <c r="O16" s="53"/>
      <c r="P16" s="53"/>
      <c r="Q16" s="53"/>
    </row>
    <row r="17" spans="1:17" ht="13.5" customHeight="1">
      <c r="A17" s="527"/>
      <c r="B17" s="511"/>
      <c r="C17" s="527"/>
      <c r="D17" s="527"/>
      <c r="E17" s="41">
        <f>'5-. Identificación de Riesgos'!D19</f>
        <v>0</v>
      </c>
      <c r="F17" s="577"/>
      <c r="G17" s="589"/>
      <c r="H17" s="527"/>
      <c r="I17" s="91"/>
      <c r="J17" s="587"/>
      <c r="K17" s="587"/>
      <c r="L17" s="583"/>
      <c r="M17" s="511"/>
      <c r="N17" s="511"/>
      <c r="O17" s="53"/>
      <c r="P17" s="53"/>
      <c r="Q17" s="53"/>
    </row>
    <row r="18" spans="1:17" ht="13.5" customHeight="1">
      <c r="A18" s="527"/>
      <c r="B18" s="511"/>
      <c r="C18" s="527"/>
      <c r="D18" s="527"/>
      <c r="E18" s="41" t="e">
        <f>'5-. Identificación de Riesgos'!#REF!</f>
        <v>#REF!</v>
      </c>
      <c r="F18" s="577"/>
      <c r="G18" s="589"/>
      <c r="H18" s="527"/>
      <c r="I18" s="91"/>
      <c r="J18" s="587"/>
      <c r="K18" s="587"/>
      <c r="L18" s="583"/>
      <c r="M18" s="511"/>
      <c r="N18" s="511"/>
      <c r="O18" s="53"/>
      <c r="P18" s="53"/>
      <c r="Q18" s="53"/>
    </row>
    <row r="19" spans="1:17" ht="13.5" customHeight="1">
      <c r="A19" s="527"/>
      <c r="B19" s="582"/>
      <c r="C19" s="527"/>
      <c r="D19" s="527"/>
      <c r="E19" s="41" t="e">
        <f>'5-. Identificación de Riesgos'!#REF!</f>
        <v>#REF!</v>
      </c>
      <c r="F19" s="577"/>
      <c r="G19" s="589"/>
      <c r="H19" s="527"/>
      <c r="I19" s="92"/>
      <c r="J19" s="588"/>
      <c r="K19" s="588"/>
      <c r="L19" s="584"/>
      <c r="M19" s="582"/>
      <c r="N19" s="582"/>
      <c r="O19" s="53"/>
      <c r="P19" s="53"/>
      <c r="Q19" s="53"/>
    </row>
    <row r="20" spans="1:17" ht="72" customHeight="1">
      <c r="A20" s="582">
        <f>'5-. Identificación de Riesgos'!A20</f>
        <v>2</v>
      </c>
      <c r="B20" s="511" t="str">
        <f>'5-. Identificación de Riesgos'!B20</f>
        <v>Incumplimiento</v>
      </c>
      <c r="C20" s="582" t="str">
        <f>'5-. Identificación de Riesgos'!C20</f>
        <v>Incumplimiento de las fechas estipuladas para rendir los datos estadísticos de cada despacho judicial a través del aplicativo Sierj - BI</v>
      </c>
      <c r="D20" s="582" t="s">
        <v>306</v>
      </c>
      <c r="E20" s="41" t="str">
        <f>'5-. Identificación de Riesgos'!D20</f>
        <v>1.Ausencia de información en los despachos judiciales para la obtención de datos necesarios para el diligenciamiento de los formularios</v>
      </c>
      <c r="F20" s="590" t="str">
        <f>'5-. Identificación de Riesgos'!H20</f>
        <v>Muy Baja - 1</v>
      </c>
      <c r="G20" s="582" t="str">
        <f>'5-. Identificación de Riesgos'!M20</f>
        <v>Menor - 2</v>
      </c>
      <c r="H20" s="582" t="str">
        <f>'5-. Identificación de Riesgos'!N20</f>
        <v>Bajo - 2</v>
      </c>
      <c r="I20" s="91"/>
      <c r="J20" s="587" t="str">
        <f>'6. Valoración Controles'!T20</f>
        <v>Muy Baja - 1</v>
      </c>
      <c r="K20" s="587" t="str">
        <f>'6. Valoración Controles'!U20</f>
        <v>Leve - 1</v>
      </c>
      <c r="L20" s="583" t="e">
        <f>AVERAGE(#REF!)</f>
        <v>#REF!</v>
      </c>
      <c r="M20" s="511" t="str">
        <f>'6. Valoración Controles'!V20</f>
        <v>Bajo - 1</v>
      </c>
      <c r="N20" s="511" t="s">
        <v>390</v>
      </c>
      <c r="O20" s="53"/>
      <c r="P20" s="53"/>
      <c r="Q20" s="53"/>
    </row>
    <row r="21" spans="1:17" ht="43.15" customHeight="1">
      <c r="A21" s="527"/>
      <c r="B21" s="511"/>
      <c r="C21" s="527"/>
      <c r="D21" s="527"/>
      <c r="E21" s="41" t="str">
        <f>'5-. Identificación de Riesgos'!D21</f>
        <v xml:space="preserve">2. No cargue de la información estadística por saturación de usuarios en el Sistema de Información Estadística de la Rama Judicial - SIERJU </v>
      </c>
      <c r="F21" s="577"/>
      <c r="G21" s="589"/>
      <c r="H21" s="527"/>
      <c r="I21" s="91"/>
      <c r="J21" s="587"/>
      <c r="K21" s="587"/>
      <c r="L21" s="583"/>
      <c r="M21" s="511"/>
      <c r="N21" s="511"/>
      <c r="O21" s="53"/>
      <c r="P21" s="53"/>
      <c r="Q21" s="53"/>
    </row>
    <row r="22" spans="1:17" ht="30">
      <c r="A22" s="527"/>
      <c r="B22" s="511"/>
      <c r="C22" s="527"/>
      <c r="D22" s="527"/>
      <c r="E22" s="41" t="str">
        <f>'5-. Identificación de Riesgos'!D22</f>
        <v>3.Falta de control por parte de los Consejos Seccionales</v>
      </c>
      <c r="F22" s="577"/>
      <c r="G22" s="589"/>
      <c r="H22" s="527"/>
      <c r="I22" s="91"/>
      <c r="J22" s="587"/>
      <c r="K22" s="587"/>
      <c r="L22" s="583"/>
      <c r="M22" s="511"/>
      <c r="N22" s="511"/>
      <c r="O22" s="53"/>
      <c r="P22" s="53"/>
      <c r="Q22" s="53"/>
    </row>
    <row r="23" spans="1:17">
      <c r="A23" s="527"/>
      <c r="B23" s="511"/>
      <c r="C23" s="527"/>
      <c r="D23" s="527"/>
      <c r="E23" s="41" t="e">
        <f>'5-. Identificación de Riesgos'!#REF!</f>
        <v>#REF!</v>
      </c>
      <c r="F23" s="577"/>
      <c r="G23" s="589"/>
      <c r="H23" s="527"/>
      <c r="I23" s="91"/>
      <c r="J23" s="587"/>
      <c r="K23" s="587"/>
      <c r="L23" s="583"/>
      <c r="M23" s="511"/>
      <c r="N23" s="511"/>
      <c r="O23" s="53"/>
      <c r="P23" s="53"/>
      <c r="Q23" s="53"/>
    </row>
    <row r="24" spans="1:17" ht="14.45" customHeight="1">
      <c r="A24" s="527"/>
      <c r="B24" s="511"/>
      <c r="C24" s="527"/>
      <c r="D24" s="527"/>
      <c r="E24" s="41" t="str">
        <f>'5-. Identificación de Riesgos'!D23</f>
        <v>4. Falta de aplicación del Acuerdo que reglamentara el SIERJU frente a las acciones que debe tomar el Consejo Superior.</v>
      </c>
      <c r="F24" s="577"/>
      <c r="G24" s="589"/>
      <c r="H24" s="527"/>
      <c r="I24" s="91"/>
      <c r="J24" s="587"/>
      <c r="K24" s="587"/>
      <c r="L24" s="583"/>
      <c r="M24" s="511"/>
      <c r="N24" s="511"/>
      <c r="O24" s="53"/>
      <c r="P24" s="53"/>
      <c r="Q24" s="53"/>
    </row>
    <row r="25" spans="1:17">
      <c r="A25" s="527"/>
      <c r="B25" s="511"/>
      <c r="C25" s="527"/>
      <c r="D25" s="527"/>
      <c r="E25" s="41">
        <f>'5-. Identificación de Riesgos'!D25</f>
        <v>0</v>
      </c>
      <c r="F25" s="577"/>
      <c r="G25" s="589"/>
      <c r="H25" s="527"/>
      <c r="I25" s="91"/>
      <c r="J25" s="587"/>
      <c r="K25" s="587"/>
      <c r="L25" s="583"/>
      <c r="M25" s="511"/>
      <c r="N25" s="511"/>
      <c r="O25" s="53"/>
      <c r="P25" s="53"/>
      <c r="Q25" s="53"/>
    </row>
    <row r="26" spans="1:17" ht="14.45" customHeight="1">
      <c r="A26" s="527"/>
      <c r="B26" s="511"/>
      <c r="C26" s="527"/>
      <c r="D26" s="527"/>
      <c r="E26" s="41">
        <f>'5-. Identificación de Riesgos'!D26</f>
        <v>0</v>
      </c>
      <c r="F26" s="577"/>
      <c r="G26" s="589"/>
      <c r="H26" s="527"/>
      <c r="I26" s="91"/>
      <c r="J26" s="587"/>
      <c r="K26" s="587"/>
      <c r="L26" s="583"/>
      <c r="M26" s="511"/>
      <c r="N26" s="511"/>
      <c r="O26" s="53"/>
      <c r="P26" s="53"/>
      <c r="Q26" s="53"/>
    </row>
    <row r="27" spans="1:17">
      <c r="A27" s="527"/>
      <c r="B27" s="511"/>
      <c r="C27" s="527"/>
      <c r="D27" s="527"/>
      <c r="E27" s="41">
        <f>'5-. Identificación de Riesgos'!D29</f>
        <v>0</v>
      </c>
      <c r="F27" s="577"/>
      <c r="G27" s="589"/>
      <c r="H27" s="527"/>
      <c r="I27" s="91"/>
      <c r="J27" s="587"/>
      <c r="K27" s="587"/>
      <c r="L27" s="583"/>
      <c r="M27" s="511"/>
      <c r="N27" s="511"/>
      <c r="O27" s="53"/>
      <c r="P27" s="53"/>
      <c r="Q27" s="53"/>
    </row>
    <row r="28" spans="1:17">
      <c r="A28" s="527"/>
      <c r="B28" s="511"/>
      <c r="C28" s="527"/>
      <c r="D28" s="527"/>
      <c r="E28" s="41" t="e">
        <f>'5-. Identificación de Riesgos'!#REF!</f>
        <v>#REF!</v>
      </c>
      <c r="F28" s="577"/>
      <c r="G28" s="589"/>
      <c r="H28" s="527"/>
      <c r="I28" s="91"/>
      <c r="J28" s="587"/>
      <c r="K28" s="587"/>
      <c r="L28" s="583"/>
      <c r="M28" s="511"/>
      <c r="N28" s="511"/>
      <c r="O28" s="53"/>
      <c r="P28" s="53"/>
      <c r="Q28" s="53"/>
    </row>
    <row r="29" spans="1:17" ht="15.75" thickBot="1">
      <c r="A29" s="527"/>
      <c r="B29" s="582"/>
      <c r="C29" s="527"/>
      <c r="D29" s="527"/>
      <c r="E29" s="41" t="e">
        <f>'5-. Identificación de Riesgos'!#REF!</f>
        <v>#REF!</v>
      </c>
      <c r="F29" s="577"/>
      <c r="G29" s="589"/>
      <c r="H29" s="527"/>
      <c r="I29" s="92"/>
      <c r="J29" s="588"/>
      <c r="K29" s="588"/>
      <c r="L29" s="584"/>
      <c r="M29" s="582"/>
      <c r="N29" s="582"/>
      <c r="O29" s="53"/>
      <c r="P29" s="53"/>
      <c r="Q29" s="53"/>
    </row>
    <row r="30" spans="1:17" ht="36" customHeight="1">
      <c r="A30" s="582">
        <f>'5-. Identificación de Riesgos'!A30</f>
        <v>4</v>
      </c>
      <c r="B30" s="511" t="str">
        <f>'5-. Identificación de Riesgos'!B30</f>
        <v>Corrupción</v>
      </c>
      <c r="C30" s="582" t="str">
        <f>'5-. Identificación de Riesgos'!C30</f>
        <v>Posibilidad de actos indebidos de  los servidores judiciales debido a  la carencia en transparencia, ética y valores</v>
      </c>
      <c r="D30" s="582" t="s">
        <v>306</v>
      </c>
      <c r="E30" s="41" t="str">
        <f>'5-. Identificación de Riesgos'!D30</f>
        <v>1.Insuficientes programas de capacitación para la toma de conciencia debido al desconocimiento de la ley anti soborno (ISO 37001:2016), Plan Anticorrupción y  de los  valores y principios propios de la entidad.</v>
      </c>
      <c r="F30" s="590" t="str">
        <f>'5-. Identificación de Riesgos'!H30</f>
        <v>Muy Baja - 1</v>
      </c>
      <c r="G30" s="582" t="str">
        <f>'5-. Identificación de Riesgos'!M30</f>
        <v>Mayor - 4</v>
      </c>
      <c r="H30" s="582" t="str">
        <f>'5-. Identificación de Riesgos'!N30</f>
        <v>Alto  - 4</v>
      </c>
      <c r="I30" s="91"/>
      <c r="J30" s="587" t="str">
        <f>'6. Valoración Controles'!T30</f>
        <v>Muy Baja - 1</v>
      </c>
      <c r="K30" s="587" t="str">
        <f>'6. Valoración Controles'!U30</f>
        <v>Mayor - 4</v>
      </c>
      <c r="L30" s="583" t="e">
        <f>AVERAGE(#REF!)</f>
        <v>#REF!</v>
      </c>
      <c r="M30" s="511" t="str">
        <f>'6. Valoración Controles'!V30</f>
        <v>Alto  - 4</v>
      </c>
      <c r="N30" s="511" t="s">
        <v>391</v>
      </c>
      <c r="O30" s="314" t="s">
        <v>392</v>
      </c>
      <c r="P30" s="278" t="s">
        <v>393</v>
      </c>
      <c r="Q30" s="315" t="s">
        <v>394</v>
      </c>
    </row>
    <row r="31" spans="1:17" ht="57.75" customHeight="1">
      <c r="A31" s="527"/>
      <c r="B31" s="511"/>
      <c r="C31" s="527"/>
      <c r="D31" s="527"/>
      <c r="E31" s="41" t="str">
        <f>'5-. Identificación de Riesgos'!D31</f>
        <v xml:space="preserve">2. Desconocimiento del Código de Ética y Buen Gobierno.    </v>
      </c>
      <c r="F31" s="577"/>
      <c r="G31" s="589"/>
      <c r="H31" s="527"/>
      <c r="I31" s="91"/>
      <c r="J31" s="587"/>
      <c r="K31" s="587"/>
      <c r="L31" s="583"/>
      <c r="M31" s="511"/>
      <c r="N31" s="511"/>
      <c r="O31" s="316" t="s">
        <v>395</v>
      </c>
      <c r="P31" s="317" t="s">
        <v>396</v>
      </c>
      <c r="Q31" s="318" t="s">
        <v>397</v>
      </c>
    </row>
    <row r="32" spans="1:17" ht="58.5" customHeight="1">
      <c r="A32" s="527"/>
      <c r="B32" s="511"/>
      <c r="C32" s="527"/>
      <c r="D32" s="527"/>
      <c r="E32" s="41" t="str">
        <f>'5-. Identificación de Riesgos'!D32</f>
        <v>3.Carencia de compromiso  y transparencia de los servidores judiciales con la Entidad.</v>
      </c>
      <c r="F32" s="577"/>
      <c r="G32" s="589"/>
      <c r="H32" s="527"/>
      <c r="I32" s="91"/>
      <c r="J32" s="587"/>
      <c r="K32" s="587"/>
      <c r="L32" s="583"/>
      <c r="M32" s="511"/>
      <c r="N32" s="511"/>
      <c r="O32" s="316" t="s">
        <v>398</v>
      </c>
      <c r="P32" s="317" t="s">
        <v>399</v>
      </c>
      <c r="Q32" s="318" t="s">
        <v>400</v>
      </c>
    </row>
    <row r="33" spans="1:17">
      <c r="A33" s="527"/>
      <c r="B33" s="511"/>
      <c r="C33" s="527"/>
      <c r="D33" s="527"/>
      <c r="E33" s="41" t="e">
        <f>'5-. Identificación de Riesgos'!#REF!</f>
        <v>#REF!</v>
      </c>
      <c r="F33" s="577"/>
      <c r="G33" s="589"/>
      <c r="H33" s="527"/>
      <c r="I33" s="91"/>
      <c r="J33" s="587"/>
      <c r="K33" s="587"/>
      <c r="L33" s="583"/>
      <c r="M33" s="511"/>
      <c r="N33" s="511"/>
      <c r="O33" s="53"/>
      <c r="P33" s="53"/>
      <c r="Q33" s="53"/>
    </row>
    <row r="34" spans="1:17" ht="30">
      <c r="A34" s="527"/>
      <c r="B34" s="511"/>
      <c r="C34" s="527"/>
      <c r="D34" s="527"/>
      <c r="E34" s="41" t="str">
        <f>'5-. Identificación de Riesgos'!D33</f>
        <v>4.Deficiencia del control y seguimiento de la gestión ejercida por los servidores judiciales.</v>
      </c>
      <c r="F34" s="577"/>
      <c r="G34" s="589"/>
      <c r="H34" s="527"/>
      <c r="I34" s="91"/>
      <c r="J34" s="587"/>
      <c r="K34" s="587"/>
      <c r="L34" s="583"/>
      <c r="M34" s="511"/>
      <c r="N34" s="511"/>
      <c r="O34" s="53"/>
      <c r="P34" s="53"/>
      <c r="Q34" s="53"/>
    </row>
    <row r="35" spans="1:17">
      <c r="A35" s="527"/>
      <c r="B35" s="511"/>
      <c r="C35" s="527"/>
      <c r="D35" s="527"/>
      <c r="E35" s="41">
        <f>'5-. Identificación de Riesgos'!D35</f>
        <v>0</v>
      </c>
      <c r="F35" s="577"/>
      <c r="G35" s="589"/>
      <c r="H35" s="527"/>
      <c r="I35" s="91"/>
      <c r="J35" s="587"/>
      <c r="K35" s="587"/>
      <c r="L35" s="583"/>
      <c r="M35" s="511"/>
      <c r="N35" s="511"/>
      <c r="O35" s="53"/>
      <c r="P35" s="53"/>
      <c r="Q35" s="53"/>
    </row>
    <row r="36" spans="1:17">
      <c r="A36" s="527"/>
      <c r="B36" s="511"/>
      <c r="C36" s="527"/>
      <c r="D36" s="527"/>
      <c r="E36" s="41">
        <f>'5-. Identificación de Riesgos'!D36</f>
        <v>0</v>
      </c>
      <c r="F36" s="577"/>
      <c r="G36" s="589"/>
      <c r="H36" s="527"/>
      <c r="I36" s="91"/>
      <c r="J36" s="587"/>
      <c r="K36" s="587"/>
      <c r="L36" s="583"/>
      <c r="M36" s="511"/>
      <c r="N36" s="511"/>
      <c r="O36" s="53"/>
      <c r="P36" s="53"/>
      <c r="Q36" s="53"/>
    </row>
    <row r="37" spans="1:17">
      <c r="A37" s="527"/>
      <c r="B37" s="511"/>
      <c r="C37" s="527"/>
      <c r="D37" s="527"/>
      <c r="E37" s="41">
        <f>'5-. Identificación de Riesgos'!D39</f>
        <v>0</v>
      </c>
      <c r="F37" s="577"/>
      <c r="G37" s="589"/>
      <c r="H37" s="527"/>
      <c r="I37" s="91"/>
      <c r="J37" s="587"/>
      <c r="K37" s="587"/>
      <c r="L37" s="583"/>
      <c r="M37" s="511"/>
      <c r="N37" s="511"/>
      <c r="O37" s="53"/>
      <c r="P37" s="53"/>
      <c r="Q37" s="53"/>
    </row>
    <row r="38" spans="1:17">
      <c r="A38" s="527"/>
      <c r="B38" s="511"/>
      <c r="C38" s="527"/>
      <c r="D38" s="527"/>
      <c r="E38" s="41" t="e">
        <f>'5-. Identificación de Riesgos'!#REF!</f>
        <v>#REF!</v>
      </c>
      <c r="F38" s="577"/>
      <c r="G38" s="589"/>
      <c r="H38" s="527"/>
      <c r="I38" s="91"/>
      <c r="J38" s="587"/>
      <c r="K38" s="587"/>
      <c r="L38" s="583"/>
      <c r="M38" s="511"/>
      <c r="N38" s="511"/>
      <c r="O38" s="53"/>
      <c r="P38" s="53"/>
      <c r="Q38" s="53"/>
    </row>
    <row r="39" spans="1:17">
      <c r="A39" s="527"/>
      <c r="B39" s="582"/>
      <c r="C39" s="527"/>
      <c r="D39" s="527"/>
      <c r="E39" s="41" t="e">
        <f>'5-. Identificación de Riesgos'!#REF!</f>
        <v>#REF!</v>
      </c>
      <c r="F39" s="577"/>
      <c r="G39" s="589"/>
      <c r="H39" s="527"/>
      <c r="I39" s="91"/>
      <c r="J39" s="588"/>
      <c r="K39" s="588"/>
      <c r="L39" s="584"/>
      <c r="M39" s="582"/>
      <c r="N39" s="582"/>
      <c r="O39" s="282"/>
      <c r="P39" s="282"/>
      <c r="Q39" s="282"/>
    </row>
    <row r="40" spans="1:17" ht="90">
      <c r="A40" s="582">
        <f>'5-. Identificación de Riesgos'!A40</f>
        <v>5</v>
      </c>
      <c r="B40" s="511" t="str">
        <f>'5-. Identificación de Riesgos'!B40</f>
        <v xml:space="preserve">Recibir dádivas o beneficios a nombre propio o de terceros para, no entregar o entregar información privilegiada o confidencial </v>
      </c>
      <c r="C40" s="582" t="str">
        <f>'5-. Identificación de Riesgos'!C40</f>
        <v xml:space="preserve">Posibilidad de actos indebidos de  los servidores judiciales debido a  la carencia en transparencia, etica y valores </v>
      </c>
      <c r="D40" s="582" t="s">
        <v>306</v>
      </c>
      <c r="E40" s="41" t="str">
        <f>'5-. Identificación de Riesgos'!D40</f>
        <v xml:space="preserve">1.Insuficientes programas de capacitación para la toma de conciencia debido al desconocimiento de l ley antisoborno (ISO 37001:2016), Plan Anticorrupción y  de los  valores y principios propios de la entidad.
</v>
      </c>
      <c r="F40" s="590" t="str">
        <f>'5-. Identificación de Riesgos'!H40</f>
        <v>Muy Baja - 1</v>
      </c>
      <c r="G40" s="582" t="str">
        <f>'5-. Identificación de Riesgos'!M40</f>
        <v>Mayor - 4</v>
      </c>
      <c r="H40" s="582" t="str">
        <f>'5-. Identificación de Riesgos'!N40</f>
        <v>Alto  - 4</v>
      </c>
      <c r="I40" s="91"/>
      <c r="J40" s="587" t="str">
        <f>'6. Valoración Controles'!T40</f>
        <v>Muy Baja - 1</v>
      </c>
      <c r="K40" s="587" t="str">
        <f>'6. Valoración Controles'!U40</f>
        <v>Moderado - 3</v>
      </c>
      <c r="L40" s="583" t="e">
        <f>AVERAGE(#REF!)</f>
        <v>#REF!</v>
      </c>
      <c r="M40" s="511" t="str">
        <f>'6. Valoración Controles'!V40</f>
        <v>Moderado - 3</v>
      </c>
      <c r="N40" s="603" t="s">
        <v>390</v>
      </c>
      <c r="O40" s="281"/>
      <c r="P40" s="281"/>
      <c r="Q40" s="281"/>
    </row>
    <row r="41" spans="1:17" ht="45">
      <c r="A41" s="527"/>
      <c r="B41" s="511"/>
      <c r="C41" s="527"/>
      <c r="D41" s="527"/>
      <c r="E41" s="41" t="str">
        <f>'5-. Identificación de Riesgos'!D41</f>
        <v xml:space="preserve">2. Desconocimiento y no aplicación del Código de Ética y Buen Gobierno.    
</v>
      </c>
      <c r="F41" s="577"/>
      <c r="G41" s="589"/>
      <c r="H41" s="527"/>
      <c r="I41" s="91"/>
      <c r="J41" s="587"/>
      <c r="K41" s="587"/>
      <c r="L41" s="583"/>
      <c r="M41" s="511"/>
      <c r="N41" s="603"/>
      <c r="O41" s="281"/>
      <c r="P41" s="281"/>
      <c r="Q41" s="281"/>
    </row>
    <row r="42" spans="1:17" ht="30">
      <c r="A42" s="527"/>
      <c r="B42" s="511"/>
      <c r="C42" s="527"/>
      <c r="D42" s="527"/>
      <c r="E42" s="41" t="str">
        <f>'5-. Identificación de Riesgos'!D42</f>
        <v>3.Carencia de compromiso  y transparencia de los servidores judiciales</v>
      </c>
      <c r="F42" s="577"/>
      <c r="G42" s="589"/>
      <c r="H42" s="527"/>
      <c r="I42" s="91"/>
      <c r="J42" s="587"/>
      <c r="K42" s="587"/>
      <c r="L42" s="583"/>
      <c r="M42" s="511"/>
      <c r="N42" s="603"/>
      <c r="O42" s="281"/>
      <c r="P42" s="281"/>
      <c r="Q42" s="281"/>
    </row>
    <row r="43" spans="1:17">
      <c r="A43" s="527"/>
      <c r="B43" s="511"/>
      <c r="C43" s="527"/>
      <c r="D43" s="527"/>
      <c r="E43" s="41" t="e">
        <f>'5-. Identificación de Riesgos'!#REF!</f>
        <v>#REF!</v>
      </c>
      <c r="F43" s="577"/>
      <c r="G43" s="589"/>
      <c r="H43" s="527"/>
      <c r="I43" s="91"/>
      <c r="J43" s="587"/>
      <c r="K43" s="587"/>
      <c r="L43" s="583"/>
      <c r="M43" s="511"/>
      <c r="N43" s="511"/>
      <c r="O43" s="283"/>
      <c r="P43" s="283"/>
      <c r="Q43" s="283"/>
    </row>
    <row r="44" spans="1:17" ht="30">
      <c r="A44" s="527"/>
      <c r="B44" s="511"/>
      <c r="C44" s="527"/>
      <c r="D44" s="527"/>
      <c r="E44" s="41" t="str">
        <f>'5-. Identificación de Riesgos'!D43</f>
        <v>4.Deficiencia de  controles en el trámite  de los documentos</v>
      </c>
      <c r="F44" s="577"/>
      <c r="G44" s="589"/>
      <c r="H44" s="527"/>
      <c r="I44" s="91"/>
      <c r="J44" s="587"/>
      <c r="K44" s="587"/>
      <c r="L44" s="583"/>
      <c r="M44" s="511"/>
      <c r="N44" s="511"/>
      <c r="O44" s="53"/>
      <c r="P44" s="53"/>
      <c r="Q44" s="53"/>
    </row>
    <row r="45" spans="1:17">
      <c r="A45" s="527"/>
      <c r="B45" s="511"/>
      <c r="C45" s="527"/>
      <c r="D45" s="527"/>
      <c r="E45" s="41">
        <f>'5-. Identificación de Riesgos'!D45</f>
        <v>0</v>
      </c>
      <c r="F45" s="577"/>
      <c r="G45" s="589"/>
      <c r="H45" s="527"/>
      <c r="I45" s="91"/>
      <c r="J45" s="587"/>
      <c r="K45" s="587"/>
      <c r="L45" s="583"/>
      <c r="M45" s="511"/>
      <c r="N45" s="511"/>
      <c r="O45" s="53"/>
      <c r="P45" s="53"/>
      <c r="Q45" s="53"/>
    </row>
    <row r="46" spans="1:17">
      <c r="A46" s="527"/>
      <c r="B46" s="511"/>
      <c r="C46" s="527"/>
      <c r="D46" s="527"/>
      <c r="E46" s="41">
        <f>'5-. Identificación de Riesgos'!D46</f>
        <v>0</v>
      </c>
      <c r="F46" s="577"/>
      <c r="G46" s="589"/>
      <c r="H46" s="527"/>
      <c r="I46" s="91"/>
      <c r="J46" s="587"/>
      <c r="K46" s="587"/>
      <c r="L46" s="583"/>
      <c r="M46" s="511"/>
      <c r="N46" s="511"/>
      <c r="O46" s="53"/>
      <c r="P46" s="53"/>
      <c r="Q46" s="53"/>
    </row>
    <row r="47" spans="1:17">
      <c r="A47" s="527"/>
      <c r="B47" s="511"/>
      <c r="C47" s="527"/>
      <c r="D47" s="527"/>
      <c r="E47" s="41">
        <f>'5-. Identificación de Riesgos'!D49</f>
        <v>0</v>
      </c>
      <c r="F47" s="577"/>
      <c r="G47" s="589"/>
      <c r="H47" s="527"/>
      <c r="I47" s="91"/>
      <c r="J47" s="587"/>
      <c r="K47" s="587"/>
      <c r="L47" s="583"/>
      <c r="M47" s="511"/>
      <c r="N47" s="511"/>
      <c r="O47" s="53"/>
      <c r="P47" s="53"/>
      <c r="Q47" s="53"/>
    </row>
    <row r="48" spans="1:17">
      <c r="A48" s="527"/>
      <c r="B48" s="511"/>
      <c r="C48" s="527"/>
      <c r="D48" s="527"/>
      <c r="E48" s="41" t="e">
        <f>'5-. Identificación de Riesgos'!#REF!</f>
        <v>#REF!</v>
      </c>
      <c r="F48" s="577"/>
      <c r="G48" s="589"/>
      <c r="H48" s="527"/>
      <c r="I48" s="91"/>
      <c r="J48" s="587"/>
      <c r="K48" s="587"/>
      <c r="L48" s="583"/>
      <c r="M48" s="511"/>
      <c r="N48" s="511"/>
      <c r="O48" s="53"/>
      <c r="P48" s="53"/>
      <c r="Q48" s="53"/>
    </row>
    <row r="49" spans="1:17">
      <c r="A49" s="527"/>
      <c r="B49" s="582"/>
      <c r="C49" s="527"/>
      <c r="D49" s="527"/>
      <c r="E49" s="41" t="e">
        <f>'5-. Identificación de Riesgos'!#REF!</f>
        <v>#REF!</v>
      </c>
      <c r="F49" s="577"/>
      <c r="G49" s="589"/>
      <c r="H49" s="527"/>
      <c r="I49" s="92"/>
      <c r="J49" s="588"/>
      <c r="K49" s="588"/>
      <c r="L49" s="584"/>
      <c r="M49" s="582"/>
      <c r="N49" s="582"/>
      <c r="O49" s="53"/>
      <c r="P49" s="53"/>
      <c r="Q49" s="53"/>
    </row>
    <row r="50" spans="1:17" ht="21.75" customHeight="1">
      <c r="A50" s="582">
        <f>'5-. Identificación de Riesgos'!A50</f>
        <v>6</v>
      </c>
      <c r="B50" s="511" t="str">
        <f>'5-. Identificación de Riesgos'!B50</f>
        <v>Ofrecer, prometer, entregar, aceptar o solicitar una ventaja indebida para modificar los resultados estadísticos, con el objeto de favorecer intereses propios o de terceros.</v>
      </c>
      <c r="C50" s="582" t="str">
        <f>'5-. Identificación de Riesgos'!C50</f>
        <v xml:space="preserve">Cuando por indebido interés se permite manipular, sustraer, extraviar información estadística propiciando negligencia o favorecimiento propio o de terceros. </v>
      </c>
      <c r="D50" s="582" t="s">
        <v>306</v>
      </c>
      <c r="E50" s="41" t="str">
        <f>'5-. Identificación de Riesgos'!D50</f>
        <v>1. Falta de ética de los servidores públicos (Debilidades en principios y valores)</v>
      </c>
      <c r="F50" s="590" t="str">
        <f>'5-. Identificación de Riesgos'!H50</f>
        <v>Muy Baja - 1</v>
      </c>
      <c r="G50" s="582" t="str">
        <f>'5-. Identificación de Riesgos'!M50</f>
        <v>Mayor - 4</v>
      </c>
      <c r="H50" s="582" t="str">
        <f>'5-. Identificación de Riesgos'!N50</f>
        <v>Alto  - 4</v>
      </c>
      <c r="I50" s="587">
        <f>'6. Valoración Controles'!S50</f>
        <v>0.75</v>
      </c>
      <c r="J50" s="587" t="str">
        <f>'6. Valoración Controles'!T50</f>
        <v>Muy Baja - 1</v>
      </c>
      <c r="K50" s="587" t="str">
        <f>'6. Valoración Controles'!U50</f>
        <v>Moderado - 3</v>
      </c>
      <c r="L50" s="583" t="e">
        <f>AVERAGE(#REF!)</f>
        <v>#REF!</v>
      </c>
      <c r="M50" s="511" t="str">
        <f>'6. Valoración Controles'!V50</f>
        <v>Moderado - 3</v>
      </c>
      <c r="N50" s="511" t="s">
        <v>390</v>
      </c>
      <c r="O50" s="53"/>
      <c r="P50" s="53"/>
      <c r="Q50" s="53"/>
    </row>
    <row r="51" spans="1:17" ht="20.25" customHeight="1">
      <c r="A51" s="527"/>
      <c r="B51" s="511"/>
      <c r="C51" s="527"/>
      <c r="D51" s="527"/>
      <c r="E51" s="41" t="str">
        <f>'5-. Identificación de Riesgos'!D51</f>
        <v>2. Falta de ética de terceros interesados  (Debilidades principios y valores)</v>
      </c>
      <c r="F51" s="577"/>
      <c r="G51" s="589"/>
      <c r="H51" s="527"/>
      <c r="I51" s="587"/>
      <c r="J51" s="587"/>
      <c r="K51" s="587"/>
      <c r="L51" s="583"/>
      <c r="M51" s="511"/>
      <c r="N51" s="511"/>
      <c r="O51" s="53"/>
      <c r="P51" s="53"/>
      <c r="Q51" s="53"/>
    </row>
    <row r="52" spans="1:17" ht="16.5" customHeight="1">
      <c r="A52" s="527"/>
      <c r="B52" s="511"/>
      <c r="C52" s="527"/>
      <c r="D52" s="527"/>
      <c r="E52" s="41" t="str">
        <f>'5-. Identificación de Riesgos'!D52</f>
        <v>3. Desconocimento de la normatividad y  aplicabilidad  del Acuerdo PSAA16 - 10476 "Por el cual se ajusta el Reglamento del Sistema de Información Estadística de la Rama Judicial - SIERJU" establecido por el  Consejo Superior de la Judicatura para el reporte de la gestión de los despachos judiciales.</v>
      </c>
      <c r="F52" s="577"/>
      <c r="G52" s="589"/>
      <c r="H52" s="527"/>
      <c r="I52" s="587"/>
      <c r="J52" s="587"/>
      <c r="K52" s="587"/>
      <c r="L52" s="583"/>
      <c r="M52" s="511"/>
      <c r="N52" s="511"/>
      <c r="O52" s="53"/>
      <c r="P52" s="53"/>
      <c r="Q52" s="53"/>
    </row>
    <row r="53" spans="1:17">
      <c r="A53" s="527"/>
      <c r="B53" s="511"/>
      <c r="C53" s="527"/>
      <c r="D53" s="527"/>
      <c r="E53" s="41" t="e">
        <f>'5-. Identificación de Riesgos'!#REF!</f>
        <v>#REF!</v>
      </c>
      <c r="F53" s="577"/>
      <c r="G53" s="589"/>
      <c r="H53" s="527"/>
      <c r="I53" s="587"/>
      <c r="J53" s="587"/>
      <c r="K53" s="587"/>
      <c r="L53" s="583"/>
      <c r="M53" s="511"/>
      <c r="N53" s="511"/>
      <c r="O53" s="53"/>
      <c r="P53" s="53"/>
      <c r="Q53" s="53"/>
    </row>
    <row r="54" spans="1:17">
      <c r="A54" s="527"/>
      <c r="B54" s="511"/>
      <c r="C54" s="527"/>
      <c r="D54" s="527"/>
      <c r="E54" s="41" t="str">
        <f>'5-. Identificación de Riesgos'!D53</f>
        <v>4. Indebida manipulación del aplicativo SIERJU</v>
      </c>
      <c r="F54" s="577"/>
      <c r="G54" s="589"/>
      <c r="H54" s="527"/>
      <c r="I54" s="587"/>
      <c r="J54" s="587"/>
      <c r="K54" s="587"/>
      <c r="L54" s="583"/>
      <c r="M54" s="511"/>
      <c r="N54" s="511"/>
      <c r="O54" s="53"/>
      <c r="P54" s="53"/>
      <c r="Q54" s="53"/>
    </row>
    <row r="55" spans="1:17">
      <c r="A55" s="527"/>
      <c r="B55" s="511"/>
      <c r="C55" s="527"/>
      <c r="D55" s="527"/>
      <c r="E55" s="41">
        <f>'5-. Identificación de Riesgos'!D55</f>
        <v>0</v>
      </c>
      <c r="F55" s="577"/>
      <c r="G55" s="589"/>
      <c r="H55" s="527"/>
      <c r="I55" s="587"/>
      <c r="J55" s="587"/>
      <c r="K55" s="587"/>
      <c r="L55" s="583"/>
      <c r="M55" s="511"/>
      <c r="N55" s="511"/>
      <c r="O55" s="53"/>
      <c r="P55" s="53"/>
      <c r="Q55" s="53"/>
    </row>
    <row r="56" spans="1:17">
      <c r="A56" s="527"/>
      <c r="B56" s="511"/>
      <c r="C56" s="527"/>
      <c r="D56" s="527"/>
      <c r="E56" s="41">
        <f>'5-. Identificación de Riesgos'!D56</f>
        <v>0</v>
      </c>
      <c r="F56" s="577"/>
      <c r="G56" s="589"/>
      <c r="H56" s="527"/>
      <c r="I56" s="587"/>
      <c r="J56" s="587"/>
      <c r="K56" s="587"/>
      <c r="L56" s="583"/>
      <c r="M56" s="511"/>
      <c r="N56" s="511"/>
      <c r="O56" s="53"/>
      <c r="P56" s="53"/>
      <c r="Q56" s="53"/>
    </row>
    <row r="57" spans="1:17">
      <c r="A57" s="527"/>
      <c r="B57" s="511"/>
      <c r="C57" s="527"/>
      <c r="D57" s="527"/>
      <c r="E57" s="41">
        <f>'5-. Identificación de Riesgos'!D59</f>
        <v>0</v>
      </c>
      <c r="F57" s="577"/>
      <c r="G57" s="589"/>
      <c r="H57" s="527"/>
      <c r="I57" s="587"/>
      <c r="J57" s="587"/>
      <c r="K57" s="587"/>
      <c r="L57" s="583"/>
      <c r="M57" s="511"/>
      <c r="N57" s="511"/>
      <c r="O57" s="53"/>
      <c r="P57" s="53"/>
      <c r="Q57" s="53"/>
    </row>
    <row r="58" spans="1:17">
      <c r="A58" s="527"/>
      <c r="B58" s="511"/>
      <c r="C58" s="527"/>
      <c r="D58" s="527"/>
      <c r="E58" s="41" t="e">
        <f>'5-. Identificación de Riesgos'!#REF!</f>
        <v>#REF!</v>
      </c>
      <c r="F58" s="577"/>
      <c r="G58" s="589"/>
      <c r="H58" s="527"/>
      <c r="I58" s="587"/>
      <c r="J58" s="587"/>
      <c r="K58" s="587"/>
      <c r="L58" s="583"/>
      <c r="M58" s="511"/>
      <c r="N58" s="511"/>
      <c r="O58" s="53"/>
      <c r="P58" s="53"/>
      <c r="Q58" s="53"/>
    </row>
    <row r="59" spans="1:17">
      <c r="A59" s="527"/>
      <c r="B59" s="582"/>
      <c r="C59" s="527"/>
      <c r="D59" s="527"/>
      <c r="E59" s="41" t="e">
        <f>'5-. Identificación de Riesgos'!#REF!</f>
        <v>#REF!</v>
      </c>
      <c r="F59" s="577"/>
      <c r="G59" s="589"/>
      <c r="H59" s="527"/>
      <c r="I59" s="588"/>
      <c r="J59" s="588"/>
      <c r="K59" s="588"/>
      <c r="L59" s="584"/>
      <c r="M59" s="582"/>
      <c r="N59" s="582"/>
      <c r="O59" s="53"/>
      <c r="P59" s="53"/>
      <c r="Q59" s="53"/>
    </row>
    <row r="61" spans="1:17">
      <c r="A61">
        <v>1</v>
      </c>
    </row>
  </sheetData>
  <mergeCells count="88">
    <mergeCell ref="L30:L39"/>
    <mergeCell ref="M30:M39"/>
    <mergeCell ref="N30:N39"/>
    <mergeCell ref="H30:H39"/>
    <mergeCell ref="D50:D59"/>
    <mergeCell ref="J30:J39"/>
    <mergeCell ref="K30:K39"/>
    <mergeCell ref="I50:I59"/>
    <mergeCell ref="J50:J59"/>
    <mergeCell ref="K50:K59"/>
    <mergeCell ref="L50:L59"/>
    <mergeCell ref="N50:N59"/>
    <mergeCell ref="M50:M59"/>
    <mergeCell ref="J40:J49"/>
    <mergeCell ref="K40:K49"/>
    <mergeCell ref="L40:L49"/>
    <mergeCell ref="M40:M49"/>
    <mergeCell ref="N40:N49"/>
    <mergeCell ref="A20:A29"/>
    <mergeCell ref="B20:B29"/>
    <mergeCell ref="H50:H59"/>
    <mergeCell ref="F50:F59"/>
    <mergeCell ref="A40:A49"/>
    <mergeCell ref="B40:B49"/>
    <mergeCell ref="C40:C49"/>
    <mergeCell ref="D40:D49"/>
    <mergeCell ref="F40:F49"/>
    <mergeCell ref="A50:A59"/>
    <mergeCell ref="B50:B59"/>
    <mergeCell ref="C50:C59"/>
    <mergeCell ref="H40:H49"/>
    <mergeCell ref="G50:G59"/>
    <mergeCell ref="G40:G49"/>
    <mergeCell ref="A30:A39"/>
    <mergeCell ref="A10:A19"/>
    <mergeCell ref="B10:B19"/>
    <mergeCell ref="F10:F19"/>
    <mergeCell ref="B30:B39"/>
    <mergeCell ref="C30:C39"/>
    <mergeCell ref="D30:D39"/>
    <mergeCell ref="F30:F39"/>
    <mergeCell ref="G30:G39"/>
    <mergeCell ref="A1:E3"/>
    <mergeCell ref="A4:B4"/>
    <mergeCell ref="A5:B5"/>
    <mergeCell ref="D8:D9"/>
    <mergeCell ref="B8:B9"/>
    <mergeCell ref="A8:A9"/>
    <mergeCell ref="E8:E9"/>
    <mergeCell ref="A6:B6"/>
    <mergeCell ref="A7:E7"/>
    <mergeCell ref="C4:Q4"/>
    <mergeCell ref="C5:Q5"/>
    <mergeCell ref="C6:Q6"/>
    <mergeCell ref="G8:G9"/>
    <mergeCell ref="J7:N7"/>
    <mergeCell ref="F1:Q3"/>
    <mergeCell ref="O8:O9"/>
    <mergeCell ref="C8:C9"/>
    <mergeCell ref="H20:H29"/>
    <mergeCell ref="J20:J29"/>
    <mergeCell ref="K20:K29"/>
    <mergeCell ref="H10:H19"/>
    <mergeCell ref="J10:J19"/>
    <mergeCell ref="K10:K19"/>
    <mergeCell ref="G20:G29"/>
    <mergeCell ref="K8:K9"/>
    <mergeCell ref="C20:C29"/>
    <mergeCell ref="D20:D29"/>
    <mergeCell ref="F20:F29"/>
    <mergeCell ref="C10:C19"/>
    <mergeCell ref="D10:D19"/>
    <mergeCell ref="G10:G19"/>
    <mergeCell ref="P8:P9"/>
    <mergeCell ref="Q8:Q9"/>
    <mergeCell ref="N20:N29"/>
    <mergeCell ref="L20:L29"/>
    <mergeCell ref="M20:M29"/>
    <mergeCell ref="N10:N19"/>
    <mergeCell ref="M10:M19"/>
    <mergeCell ref="L10:L19"/>
    <mergeCell ref="F7:H7"/>
    <mergeCell ref="M8:M9"/>
    <mergeCell ref="N8:N9"/>
    <mergeCell ref="F8:F9"/>
    <mergeCell ref="L8:L9"/>
    <mergeCell ref="J8:J9"/>
    <mergeCell ref="H8:H9"/>
  </mergeCells>
  <conditionalFormatting sqref="F10 F20 F30 F40 F50">
    <cfRule type="containsText" dxfId="126" priority="847" operator="containsText" text="Muy Baja">
      <formula>NOT(ISERROR(SEARCH("Muy Baja",F10)))</formula>
    </cfRule>
    <cfRule type="containsText" dxfId="125" priority="848" operator="containsText" text="Baja">
      <formula>NOT(ISERROR(SEARCH("Baja",F10)))</formula>
    </cfRule>
    <cfRule type="containsText" dxfId="124" priority="849" operator="containsText" text="Muy Alta">
      <formula>NOT(ISERROR(SEARCH("Muy Alta",F10)))</formula>
    </cfRule>
    <cfRule type="containsText" dxfId="123" priority="851" operator="containsText" text="Alta">
      <formula>NOT(ISERROR(SEARCH("Alta",F10)))</formula>
    </cfRule>
    <cfRule type="containsText" dxfId="122" priority="852" operator="containsText" text="Media">
      <formula>NOT(ISERROR(SEARCH("Media",F10)))</formula>
    </cfRule>
    <cfRule type="containsText" dxfId="121" priority="853" operator="containsText" text="Media">
      <formula>NOT(ISERROR(SEARCH("Media",F10)))</formula>
    </cfRule>
    <cfRule type="containsText" dxfId="120" priority="854" operator="containsText" text="Media">
      <formula>NOT(ISERROR(SEARCH("Media",F10)))</formula>
    </cfRule>
    <cfRule type="containsText" dxfId="119" priority="855" operator="containsText" text="Muy Baja">
      <formula>NOT(ISERROR(SEARCH("Muy Baja",F10)))</formula>
    </cfRule>
    <cfRule type="containsText" dxfId="118" priority="856" operator="containsText" text="Baja">
      <formula>NOT(ISERROR(SEARCH("Baja",F10)))</formula>
    </cfRule>
    <cfRule type="containsText" dxfId="117" priority="857" operator="containsText" text="Muy Baja">
      <formula>NOT(ISERROR(SEARCH("Muy Baja",F10)))</formula>
    </cfRule>
    <cfRule type="containsText" dxfId="116" priority="858" operator="containsText" text="Muy Baja">
      <formula>NOT(ISERROR(SEARCH("Muy Baja",F10)))</formula>
    </cfRule>
    <cfRule type="containsText" dxfId="115" priority="859" operator="containsText" text="Muy Baja">
      <formula>NOT(ISERROR(SEARCH("Muy Baja",F10)))</formula>
    </cfRule>
    <cfRule type="containsText" dxfId="114" priority="860" operator="containsText" text="Muy Baja'Tabla probabilidad'!">
      <formula>NOT(ISERROR(SEARCH("Muy Baja'Tabla probabilidad'!",F10)))</formula>
    </cfRule>
    <cfRule type="containsText" dxfId="113" priority="861" operator="containsText" text="Muy bajo">
      <formula>NOT(ISERROR(SEARCH("Muy bajo",F10)))</formula>
    </cfRule>
    <cfRule type="containsText" dxfId="112" priority="862" operator="containsText" text="Alta">
      <formula>NOT(ISERROR(SEARCH("Alta",F10)))</formula>
    </cfRule>
    <cfRule type="containsText" dxfId="111" priority="863" operator="containsText" text="Media">
      <formula>NOT(ISERROR(SEARCH("Media",F10)))</formula>
    </cfRule>
    <cfRule type="containsText" dxfId="110" priority="864" operator="containsText" text="Baja">
      <formula>NOT(ISERROR(SEARCH("Baja",F10)))</formula>
    </cfRule>
    <cfRule type="containsText" dxfId="109" priority="865" operator="containsText" text="Muy baja">
      <formula>NOT(ISERROR(SEARCH("Muy baja",F10)))</formula>
    </cfRule>
    <cfRule type="cellIs" dxfId="108" priority="868" operator="between">
      <formula>1</formula>
      <formula>2</formula>
    </cfRule>
    <cfRule type="cellIs" dxfId="107" priority="869" operator="between">
      <formula>0</formula>
      <formula>2</formula>
    </cfRule>
  </conditionalFormatting>
  <conditionalFormatting sqref="G10 G20 G30 G40 G50">
    <cfRule type="containsText" dxfId="106" priority="841" operator="containsText" text="Catastrófico">
      <formula>NOT(ISERROR(SEARCH("Catastrófico",G10)))</formula>
    </cfRule>
    <cfRule type="containsText" dxfId="105" priority="842" operator="containsText" text="Mayor">
      <formula>NOT(ISERROR(SEARCH("Mayor",G10)))</formula>
    </cfRule>
    <cfRule type="containsText" dxfId="104" priority="843" operator="containsText" text="Alta">
      <formula>NOT(ISERROR(SEARCH("Alta",G10)))</formula>
    </cfRule>
    <cfRule type="containsText" dxfId="103" priority="844" operator="containsText" text="Moderado">
      <formula>NOT(ISERROR(SEARCH("Moderado",G10)))</formula>
    </cfRule>
    <cfRule type="containsText" dxfId="102" priority="845" operator="containsText" text="Menor">
      <formula>NOT(ISERROR(SEARCH("Menor",G10)))</formula>
    </cfRule>
    <cfRule type="containsText" dxfId="101" priority="846" operator="containsText" text="Leve">
      <formula>NOT(ISERROR(SEARCH("Leve",G10)))</formula>
    </cfRule>
  </conditionalFormatting>
  <conditionalFormatting sqref="H10:I10 H20:I20 H30 H40 H50">
    <cfRule type="containsText" dxfId="100" priority="836" operator="containsText" text="Extremo">
      <formula>NOT(ISERROR(SEARCH("Extremo",H10)))</formula>
    </cfRule>
    <cfRule type="containsText" dxfId="99" priority="837" operator="containsText" text="Alto">
      <formula>NOT(ISERROR(SEARCH("Alto",H10)))</formula>
    </cfRule>
    <cfRule type="containsText" dxfId="98" priority="838" operator="containsText" text="Bajo">
      <formula>NOT(ISERROR(SEARCH("Bajo",H10)))</formula>
    </cfRule>
    <cfRule type="containsText" dxfId="97" priority="839" operator="containsText" text="Moderado">
      <formula>NOT(ISERROR(SEARCH("Moderado",H10)))</formula>
    </cfRule>
    <cfRule type="containsText" dxfId="96" priority="840" operator="containsText" text="Extremo">
      <formula>NOT(ISERROR(SEARCH("Extremo",H10)))</formula>
    </cfRule>
  </conditionalFormatting>
  <conditionalFormatting sqref="I40">
    <cfRule type="containsText" dxfId="95" priority="500" operator="containsText" text="Extremo">
      <formula>NOT(ISERROR(SEARCH("Extremo",I40)))</formula>
    </cfRule>
    <cfRule type="containsText" dxfId="94" priority="501" operator="containsText" text="Alto">
      <formula>NOT(ISERROR(SEARCH("Alto",I40)))</formula>
    </cfRule>
    <cfRule type="containsText" dxfId="93" priority="502" operator="containsText" text="Bajo">
      <formula>NOT(ISERROR(SEARCH("Bajo",I40)))</formula>
    </cfRule>
    <cfRule type="containsText" dxfId="92" priority="503" operator="containsText" text="Moderado">
      <formula>NOT(ISERROR(SEARCH("Moderado",I40)))</formula>
    </cfRule>
    <cfRule type="containsText" dxfId="91" priority="504" operator="containsText" text="Extremo">
      <formula>NOT(ISERROR(SEARCH("Extremo",I40)))</formula>
    </cfRule>
  </conditionalFormatting>
  <conditionalFormatting sqref="I50:I59">
    <cfRule type="containsText" dxfId="90" priority="380" operator="containsText" text="Muy Alta">
      <formula>NOT(ISERROR(SEARCH("Muy Alta",I50)))</formula>
    </cfRule>
    <cfRule type="containsText" dxfId="89" priority="381" operator="containsText" text="Alta">
      <formula>NOT(ISERROR(SEARCH("Alta",I50)))</formula>
    </cfRule>
    <cfRule type="containsText" dxfId="88" priority="382" operator="containsText" text="Media">
      <formula>NOT(ISERROR(SEARCH("Media",I50)))</formula>
    </cfRule>
    <cfRule type="containsText" dxfId="87" priority="383" operator="containsText" text="Baja">
      <formula>NOT(ISERROR(SEARCH("Baja",I50)))</formula>
    </cfRule>
    <cfRule type="containsText" dxfId="86" priority="384" operator="containsText" text="Muy Baja">
      <formula>NOT(ISERROR(SEARCH("Muy Baja",I50)))</formula>
    </cfRule>
  </conditionalFormatting>
  <conditionalFormatting sqref="I50:I59 J10:J59">
    <cfRule type="containsText" dxfId="85" priority="307" operator="containsText" text="Muy Baja">
      <formula>NOT(ISERROR(SEARCH("Muy Baja",I10)))</formula>
    </cfRule>
  </conditionalFormatting>
  <conditionalFormatting sqref="J10:J59">
    <cfRule type="containsText" dxfId="84" priority="805" operator="containsText" text="Muy Alta">
      <formula>NOT(ISERROR(SEARCH("Muy Alta",J10)))</formula>
    </cfRule>
    <cfRule type="containsText" dxfId="83" priority="806" operator="containsText" text="Alta">
      <formula>NOT(ISERROR(SEARCH("Alta",J10)))</formula>
    </cfRule>
    <cfRule type="containsText" dxfId="82" priority="807" operator="containsText" text="Media">
      <formula>NOT(ISERROR(SEARCH("Media",J10)))</formula>
    </cfRule>
    <cfRule type="containsText" dxfId="81" priority="808" operator="containsText" text="Baja">
      <formula>NOT(ISERROR(SEARCH("Baja",J10)))</formula>
    </cfRule>
    <cfRule type="containsText" dxfId="80" priority="809" operator="containsText" text="Muy Baja">
      <formula>NOT(ISERROR(SEARCH("Muy Baja",J10)))</formula>
    </cfRule>
  </conditionalFormatting>
  <conditionalFormatting sqref="K10:K59">
    <cfRule type="containsText" dxfId="79" priority="10" operator="containsText" text="Catastrófico">
      <formula>NOT(ISERROR(SEARCH("Catastrófico",K10)))</formula>
    </cfRule>
    <cfRule type="containsText" dxfId="78" priority="11" operator="containsText" text="Moderado">
      <formula>NOT(ISERROR(SEARCH("Moderado",K10)))</formula>
    </cfRule>
    <cfRule type="containsText" dxfId="77" priority="12" operator="containsText" text="Menor">
      <formula>NOT(ISERROR(SEARCH("Menor",K10)))</formula>
    </cfRule>
    <cfRule type="containsText" dxfId="76" priority="13" operator="containsText" text="Leve">
      <formula>NOT(ISERROR(SEARCH("Leve",K10)))</formula>
    </cfRule>
    <cfRule type="containsText" dxfId="75" priority="14" operator="containsText" text="Mayor">
      <formula>NOT(ISERROR(SEARCH("Mayor",K10)))</formula>
    </cfRule>
  </conditionalFormatting>
  <conditionalFormatting sqref="M10 M20 M30 M40 M50">
    <cfRule type="containsText" dxfId="74" priority="810" operator="containsText" text="Extremo">
      <formula>NOT(ISERROR(SEARCH("Extremo",M10)))</formula>
    </cfRule>
    <cfRule type="containsText" dxfId="73" priority="811" operator="containsText" text="Alto">
      <formula>NOT(ISERROR(SEARCH("Alto",M10)))</formula>
    </cfRule>
    <cfRule type="containsText" dxfId="72" priority="812" operator="containsText" text="Moderado">
      <formula>NOT(ISERROR(SEARCH("Moderado",M10)))</formula>
    </cfRule>
    <cfRule type="containsText" dxfId="71" priority="813" operator="containsText" text="Menor">
      <formula>NOT(ISERROR(SEARCH("Menor",M10)))</formula>
    </cfRule>
    <cfRule type="containsText" dxfId="70" priority="814" operator="containsText" text="Bajo">
      <formula>NOT(ISERROR(SEARCH("Bajo",M10)))</formula>
    </cfRule>
    <cfRule type="containsText" dxfId="69" priority="815" operator="containsText" text="Moderado">
      <formula>NOT(ISERROR(SEARCH("Moderado",M10)))</formula>
    </cfRule>
    <cfRule type="containsText" dxfId="68" priority="816" operator="containsText" text="Extremo">
      <formula>NOT(ISERROR(SEARCH("Extremo",M10)))</formula>
    </cfRule>
    <cfRule type="containsText" dxfId="67" priority="817" operator="containsText" text="Baja">
      <formula>NOT(ISERROR(SEARCH("Baja",M10)))</formula>
    </cfRule>
    <cfRule type="containsText" dxfId="66" priority="818" operator="containsText" text="Alto">
      <formula>NOT(ISERROR(SEARCH("Alto",M10)))</formula>
    </cfRule>
  </conditionalFormatting>
  <dataValidations count="1">
    <dataValidation type="list" allowBlank="1" showInputMessage="1" showErrorMessage="1" sqref="D10:D59" xr:uid="{00000000-0002-0000-0600-000000000000}">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66" operator="containsText" id="{E50DE147-7B2A-40A6-95D7-AEA96FC942F8}">
            <xm:f>NOT(ISERROR(SEARCH('8- Politicas de admiistracion '!$B$5,F10)))</xm:f>
            <xm:f>'8- Politicas de admiistracion '!$B$5</xm:f>
            <x14:dxf>
              <font>
                <color rgb="FF006100"/>
              </font>
              <fill>
                <patternFill>
                  <bgColor rgb="FFC6EFCE"/>
                </patternFill>
              </fill>
            </x14:dxf>
          </x14:cfRule>
          <x14:cfRule type="containsText" priority="867" operator="containsText" id="{1034B27F-53CC-4A29-BA39-C5FDB949099A}">
            <xm:f>NOT(ISERROR(SEARCH('8- Politicas de admiistracion '!$B$5,F10)))</xm:f>
            <xm:f>'8- Politicas de admiistracion '!$B$5</xm:f>
            <x14:dxf>
              <font>
                <color rgb="FF9C0006"/>
              </font>
              <fill>
                <patternFill>
                  <bgColor rgb="FFFFC7CE"/>
                </patternFill>
              </fill>
            </x14:dxf>
          </x14:cfRule>
          <xm:sqref>F10 F20 F30 F40 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F0"/>
  </sheetPr>
  <dimension ref="A1:EG718"/>
  <sheetViews>
    <sheetView zoomScale="70" zoomScaleNormal="70" workbookViewId="0">
      <selection activeCell="O1" sqref="O1"/>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3"/>
    </row>
    <row r="2" spans="1:137" ht="24" thickBot="1">
      <c r="A2" s="2"/>
      <c r="B2" s="613" t="s">
        <v>401</v>
      </c>
      <c r="C2" s="613"/>
      <c r="D2" s="613"/>
      <c r="E2" s="613"/>
      <c r="F2" s="86"/>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4"/>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1"/>
      <c r="C4" s="62" t="s">
        <v>402</v>
      </c>
      <c r="D4" s="62"/>
      <c r="E4" s="62" t="s">
        <v>403</v>
      </c>
      <c r="F4" s="63"/>
      <c r="G4" s="2"/>
      <c r="H4" s="2"/>
      <c r="I4" s="2"/>
      <c r="J4" s="2"/>
      <c r="K4" s="2"/>
      <c r="L4" s="2"/>
      <c r="M4" s="2"/>
      <c r="N4" s="2"/>
      <c r="O4" s="2"/>
      <c r="P4" s="2"/>
      <c r="Q4" s="2"/>
      <c r="R4" s="2"/>
      <c r="S4" s="2"/>
      <c r="T4" s="2"/>
      <c r="U4" s="2"/>
      <c r="V4" s="2"/>
      <c r="W4" s="2"/>
      <c r="X4" s="2"/>
      <c r="Y4" s="2"/>
      <c r="Z4" s="2"/>
      <c r="AA4" s="2"/>
      <c r="AB4" s="2"/>
      <c r="AC4" s="2"/>
      <c r="AD4" s="2"/>
      <c r="AE4" s="2"/>
    </row>
    <row r="5" spans="1:137" ht="40.5">
      <c r="A5" s="2"/>
      <c r="B5" s="61"/>
      <c r="C5" s="62" t="s">
        <v>404</v>
      </c>
      <c r="D5" s="62"/>
      <c r="E5" s="64" t="s">
        <v>405</v>
      </c>
      <c r="F5" s="62" t="s">
        <v>403</v>
      </c>
      <c r="G5" s="2"/>
      <c r="H5" s="2"/>
      <c r="I5" s="2"/>
      <c r="J5" s="2"/>
      <c r="K5" s="2"/>
      <c r="L5" s="2"/>
      <c r="M5" s="2"/>
      <c r="N5" s="2"/>
      <c r="O5" s="2"/>
      <c r="P5" s="2"/>
      <c r="Q5" s="2"/>
      <c r="R5" s="2"/>
      <c r="S5" s="2"/>
      <c r="T5" s="2"/>
      <c r="U5" s="2"/>
      <c r="V5" s="2"/>
      <c r="W5" s="2"/>
      <c r="X5" s="2"/>
      <c r="Y5" s="2"/>
      <c r="Z5" s="2"/>
      <c r="AA5" s="2"/>
      <c r="AB5" s="2"/>
      <c r="AC5" s="2"/>
      <c r="AD5" s="2"/>
      <c r="AE5" s="2"/>
    </row>
    <row r="6" spans="1:137" ht="20.25">
      <c r="A6" s="2"/>
      <c r="B6" s="65" t="s">
        <v>406</v>
      </c>
      <c r="C6" s="109" t="s">
        <v>407</v>
      </c>
      <c r="D6" s="66">
        <v>0.04</v>
      </c>
      <c r="E6" s="67" t="s">
        <v>408</v>
      </c>
      <c r="F6" s="68">
        <v>1</v>
      </c>
      <c r="G6" s="2"/>
      <c r="H6" s="49"/>
      <c r="I6" s="2"/>
      <c r="J6" s="2"/>
      <c r="K6" s="2"/>
      <c r="L6" s="2"/>
      <c r="M6" s="2"/>
      <c r="N6" s="2"/>
      <c r="O6" s="2"/>
      <c r="P6" s="2"/>
      <c r="Q6" s="2"/>
      <c r="R6" s="2"/>
      <c r="S6" s="2"/>
      <c r="T6" s="2"/>
      <c r="U6" s="2"/>
      <c r="V6" s="2"/>
      <c r="W6" s="2"/>
      <c r="X6" s="2"/>
      <c r="Y6" s="2"/>
      <c r="Z6" s="2"/>
      <c r="AA6" s="2"/>
      <c r="AB6" s="2"/>
      <c r="AC6" s="2"/>
      <c r="AD6" s="2"/>
      <c r="AE6" s="2"/>
    </row>
    <row r="7" spans="1:137" ht="20.25">
      <c r="A7" s="2"/>
      <c r="B7" s="69" t="s">
        <v>409</v>
      </c>
      <c r="C7" s="109" t="s">
        <v>410</v>
      </c>
      <c r="D7" s="66">
        <v>0.09</v>
      </c>
      <c r="E7" s="67" t="s">
        <v>411</v>
      </c>
      <c r="F7" s="68">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0" t="s">
        <v>412</v>
      </c>
      <c r="C8" s="109" t="s">
        <v>413</v>
      </c>
      <c r="D8" s="66">
        <v>0.28999999999999998</v>
      </c>
      <c r="E8" s="67" t="s">
        <v>414</v>
      </c>
      <c r="F8" s="68">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1" t="s">
        <v>415</v>
      </c>
      <c r="C9" s="109" t="s">
        <v>416</v>
      </c>
      <c r="D9" s="66">
        <v>0.49</v>
      </c>
      <c r="E9" s="67" t="s">
        <v>417</v>
      </c>
      <c r="F9" s="68">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2" t="s">
        <v>418</v>
      </c>
      <c r="C10" s="109" t="s">
        <v>419</v>
      </c>
      <c r="D10" s="66">
        <v>1</v>
      </c>
      <c r="E10" s="67" t="s">
        <v>420</v>
      </c>
      <c r="F10" s="68">
        <v>5</v>
      </c>
      <c r="G10" s="2"/>
      <c r="H10" s="2"/>
      <c r="I10" s="93" t="s">
        <v>421</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5"/>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3"/>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3"/>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614" t="s">
        <v>422</v>
      </c>
      <c r="C14" s="614"/>
      <c r="D14" s="614"/>
      <c r="E14" s="614"/>
      <c r="F14" s="98"/>
      <c r="G14" s="60"/>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7"/>
      <c r="C15" s="97"/>
      <c r="D15" s="97"/>
      <c r="E15" s="97"/>
      <c r="F15" s="99"/>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6" customFormat="1" ht="20.25">
      <c r="A16" s="74"/>
      <c r="B16" s="100"/>
      <c r="C16" s="612" t="s">
        <v>303</v>
      </c>
      <c r="D16" s="612"/>
      <c r="E16" s="612"/>
      <c r="F16" s="101"/>
      <c r="G16" s="74"/>
      <c r="H16" s="74"/>
      <c r="I16" s="94" t="s">
        <v>298</v>
      </c>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row>
    <row r="17" spans="1:137" s="76" customFormat="1" ht="40.5" customHeight="1">
      <c r="A17" s="74"/>
      <c r="B17" s="65" t="s">
        <v>423</v>
      </c>
      <c r="C17" s="610" t="s">
        <v>313</v>
      </c>
      <c r="D17" s="610"/>
      <c r="E17" s="610"/>
      <c r="F17" s="102">
        <v>1</v>
      </c>
      <c r="G17" s="74"/>
      <c r="H17" s="74"/>
      <c r="I17" s="93" t="s">
        <v>303</v>
      </c>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row>
    <row r="18" spans="1:137" s="76" customFormat="1" ht="20.25">
      <c r="A18" s="74"/>
      <c r="B18" s="69" t="s">
        <v>424</v>
      </c>
      <c r="C18" s="610" t="s">
        <v>425</v>
      </c>
      <c r="D18" s="610"/>
      <c r="E18" s="610"/>
      <c r="F18" s="102">
        <v>2</v>
      </c>
      <c r="G18" s="74"/>
      <c r="H18" s="74"/>
      <c r="I18" s="93" t="s">
        <v>426</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row>
    <row r="19" spans="1:137" s="76" customFormat="1" ht="30">
      <c r="A19" s="74"/>
      <c r="B19" s="70" t="s">
        <v>427</v>
      </c>
      <c r="C19" s="610" t="s">
        <v>304</v>
      </c>
      <c r="D19" s="610"/>
      <c r="E19" s="610"/>
      <c r="F19" s="102">
        <v>3</v>
      </c>
      <c r="G19" s="74"/>
      <c r="H19" s="74"/>
      <c r="I19" s="93" t="s">
        <v>306</v>
      </c>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row>
    <row r="20" spans="1:137" s="76" customFormat="1" ht="30">
      <c r="A20" s="74"/>
      <c r="B20" s="71" t="s">
        <v>428</v>
      </c>
      <c r="C20" s="610" t="s">
        <v>320</v>
      </c>
      <c r="D20" s="610"/>
      <c r="E20" s="610"/>
      <c r="F20" s="102">
        <v>4</v>
      </c>
      <c r="G20" s="74"/>
      <c r="H20" s="74"/>
      <c r="I20" s="93" t="s">
        <v>429</v>
      </c>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row>
    <row r="21" spans="1:137" s="76" customFormat="1" ht="60.6" customHeight="1">
      <c r="A21" s="74"/>
      <c r="B21" s="72" t="s">
        <v>430</v>
      </c>
      <c r="C21" s="610" t="s">
        <v>431</v>
      </c>
      <c r="D21" s="610"/>
      <c r="E21" s="610"/>
      <c r="F21" s="102">
        <v>5</v>
      </c>
      <c r="G21" s="74"/>
      <c r="H21" s="74"/>
      <c r="I21" s="93" t="str">
        <f>C48</f>
        <v>Interrupción o afectación en la prestación del servicio administrativo</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row>
    <row r="22" spans="1:137" s="76" customFormat="1" ht="20.25">
      <c r="A22" s="74"/>
      <c r="B22" s="82"/>
      <c r="C22" s="73"/>
      <c r="D22" s="73"/>
      <c r="E22" s="73"/>
      <c r="F22" s="83"/>
      <c r="G22" s="74"/>
      <c r="H22" s="74"/>
      <c r="I22" s="93" t="str">
        <f>C56</f>
        <v>Afectación Ambiental</v>
      </c>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row>
    <row r="23" spans="1:137" s="76" customFormat="1" ht="20.25">
      <c r="A23" s="74"/>
      <c r="B23" s="82"/>
      <c r="C23" s="73"/>
      <c r="D23" s="73"/>
      <c r="E23" s="73"/>
      <c r="F23" s="83"/>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row>
    <row r="24" spans="1:137" s="76" customFormat="1" ht="20.25">
      <c r="A24" s="74"/>
      <c r="B24" s="75"/>
      <c r="C24" s="611" t="s">
        <v>426</v>
      </c>
      <c r="D24" s="611"/>
      <c r="E24" s="611"/>
      <c r="F24" s="83"/>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row>
    <row r="25" spans="1:137" s="76" customFormat="1" ht="20.25">
      <c r="A25" s="74"/>
      <c r="B25" s="77" t="s">
        <v>423</v>
      </c>
      <c r="C25" s="610" t="s">
        <v>432</v>
      </c>
      <c r="D25" s="610"/>
      <c r="E25" s="610"/>
      <c r="F25" s="102">
        <v>1</v>
      </c>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row>
    <row r="26" spans="1:137" s="76" customFormat="1" ht="20.25">
      <c r="A26" s="74"/>
      <c r="B26" s="78" t="s">
        <v>424</v>
      </c>
      <c r="C26" s="610" t="s">
        <v>433</v>
      </c>
      <c r="D26" s="610"/>
      <c r="E26" s="610"/>
      <c r="F26" s="102">
        <v>2</v>
      </c>
      <c r="G26" s="74"/>
      <c r="H26" s="74"/>
      <c r="I26" s="82"/>
      <c r="J26" s="82"/>
      <c r="K26" s="82"/>
      <c r="L26" s="82"/>
      <c r="M26" s="82"/>
      <c r="N26" s="82"/>
      <c r="O26" s="82"/>
      <c r="P26" s="82"/>
      <c r="Q26" s="82"/>
      <c r="R26" s="82"/>
      <c r="S26" s="82"/>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row>
    <row r="27" spans="1:137" s="76" customFormat="1" ht="20.25">
      <c r="A27" s="74"/>
      <c r="B27" s="79" t="s">
        <v>427</v>
      </c>
      <c r="C27" s="610" t="s">
        <v>434</v>
      </c>
      <c r="D27" s="610"/>
      <c r="E27" s="610"/>
      <c r="F27" s="102">
        <v>3</v>
      </c>
      <c r="G27" s="74"/>
      <c r="H27" s="74"/>
      <c r="I27" s="82" t="str" cm="1">
        <f t="array" ref="I27:I3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 xml:space="preserve">Si el hecho llegara a presentarse, tendría consecuencias o efectos mínimos sobre la entidad.
</v>
      </c>
      <c r="J27" s="82"/>
      <c r="K27" s="82"/>
      <c r="L27" s="82"/>
      <c r="M27" s="82"/>
      <c r="N27" s="82"/>
      <c r="O27" s="82"/>
      <c r="P27" s="82"/>
      <c r="Q27" s="82"/>
      <c r="R27" s="82"/>
      <c r="S27" s="82"/>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row>
    <row r="28" spans="1:137" s="76" customFormat="1" ht="20.25">
      <c r="A28" s="74"/>
      <c r="B28" s="80" t="s">
        <v>428</v>
      </c>
      <c r="C28" s="610" t="s">
        <v>435</v>
      </c>
      <c r="D28" s="610"/>
      <c r="E28" s="610"/>
      <c r="F28" s="102">
        <v>4</v>
      </c>
      <c r="G28" s="74"/>
      <c r="H28" s="74"/>
      <c r="I28" s="82" t="str">
        <v xml:space="preserve">Si el hecho llegara a presentarse, tendría bajo impacto o efecto sobre la entidad.
</v>
      </c>
      <c r="J28" s="82"/>
      <c r="K28" s="82"/>
      <c r="L28" s="82"/>
      <c r="M28" s="82"/>
      <c r="N28" s="82"/>
      <c r="O28" s="82"/>
      <c r="P28" s="82"/>
      <c r="Q28" s="82"/>
      <c r="R28" s="82"/>
      <c r="S28" s="82"/>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row>
    <row r="29" spans="1:137" s="76" customFormat="1" ht="20.25">
      <c r="A29" s="74"/>
      <c r="B29" s="81" t="s">
        <v>430</v>
      </c>
      <c r="C29" s="610" t="s">
        <v>436</v>
      </c>
      <c r="D29" s="610"/>
      <c r="E29" s="610"/>
      <c r="F29" s="102">
        <v>5</v>
      </c>
      <c r="G29" s="74"/>
      <c r="H29" s="74"/>
      <c r="I29" s="82" t="str">
        <v xml:space="preserve">Si el hecho llegara a presentarse, tendría medianas consecuencias o efectos sobre la entidad.
</v>
      </c>
      <c r="J29" s="82"/>
      <c r="K29" s="82"/>
      <c r="L29" s="82"/>
      <c r="M29" s="82"/>
      <c r="N29" s="82"/>
      <c r="O29" s="82"/>
      <c r="P29" s="82"/>
      <c r="Q29" s="82"/>
      <c r="R29" s="82"/>
      <c r="S29" s="82"/>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row>
    <row r="30" spans="1:137" s="76" customFormat="1" ht="20.25">
      <c r="A30" s="74"/>
      <c r="B30" s="82"/>
      <c r="C30" s="73"/>
      <c r="D30" s="73"/>
      <c r="E30" s="73"/>
      <c r="F30" s="83"/>
      <c r="G30" s="74"/>
      <c r="H30" s="74"/>
      <c r="I30" s="82" t="str">
        <v xml:space="preserve">Si el hecho llegara a presentarse, tendría altas consecuencias o efectos sobre la entidad
</v>
      </c>
      <c r="J30" s="82"/>
      <c r="K30" s="82"/>
      <c r="L30" s="82"/>
      <c r="M30" s="82"/>
      <c r="N30" s="82"/>
      <c r="O30" s="82"/>
      <c r="P30" s="82"/>
      <c r="Q30" s="82"/>
      <c r="R30" s="82"/>
      <c r="S30" s="82"/>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row>
    <row r="31" spans="1:137" s="74" customFormat="1" ht="20.25">
      <c r="B31" s="84"/>
      <c r="C31" s="84"/>
      <c r="D31" s="84"/>
      <c r="E31" s="84"/>
      <c r="F31" s="83"/>
      <c r="I31" s="82" t="str">
        <v xml:space="preserve">Si el hecho llegara a presentarse, tendría desastrosas consecuencias o efectos sobre la entidad.
</v>
      </c>
      <c r="J31" s="82"/>
      <c r="K31" s="82"/>
      <c r="L31" s="82"/>
      <c r="M31" s="82"/>
      <c r="N31" s="82"/>
      <c r="O31" s="82"/>
      <c r="P31" s="82"/>
      <c r="Q31" s="82"/>
      <c r="R31" s="82"/>
      <c r="S31" s="82"/>
    </row>
    <row r="32" spans="1:137" s="74" customFormat="1" ht="20.25">
      <c r="B32" s="100"/>
      <c r="C32" s="612" t="s">
        <v>306</v>
      </c>
      <c r="D32" s="612"/>
      <c r="E32" s="612"/>
      <c r="F32" s="83"/>
      <c r="I32" s="82"/>
      <c r="J32" s="82"/>
      <c r="K32" s="82"/>
      <c r="L32" s="82"/>
      <c r="M32" s="82"/>
      <c r="N32" s="82"/>
      <c r="O32" s="82"/>
      <c r="P32" s="82"/>
      <c r="Q32" s="82"/>
      <c r="R32" s="82"/>
      <c r="S32" s="82"/>
    </row>
    <row r="33" spans="2:19" s="74" customFormat="1" ht="20.25">
      <c r="B33" s="65" t="s">
        <v>423</v>
      </c>
      <c r="C33" s="610" t="s">
        <v>338</v>
      </c>
      <c r="D33" s="610"/>
      <c r="E33" s="610"/>
      <c r="F33" s="103">
        <v>1</v>
      </c>
      <c r="I33" s="82"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c r="J33" s="82"/>
      <c r="K33" s="82"/>
      <c r="L33" s="82"/>
      <c r="M33" s="82"/>
      <c r="N33" s="82"/>
      <c r="O33" s="82"/>
      <c r="P33" s="82"/>
      <c r="Q33" s="82"/>
      <c r="R33" s="82"/>
      <c r="S33" s="82"/>
    </row>
    <row r="34" spans="2:19" s="74" customFormat="1" ht="20.25">
      <c r="B34" s="69" t="s">
        <v>424</v>
      </c>
      <c r="C34" s="610" t="s">
        <v>307</v>
      </c>
      <c r="D34" s="610"/>
      <c r="E34" s="610"/>
      <c r="F34" s="103">
        <v>2</v>
      </c>
      <c r="I34" s="82" t="str">
        <v xml:space="preserve">Si el hecho llegara a presentarse, tendría bajo impacto o efecto sobre la entidad.
</v>
      </c>
      <c r="J34" s="82"/>
      <c r="K34" s="82"/>
      <c r="L34" s="82"/>
      <c r="M34" s="82"/>
      <c r="N34" s="82"/>
      <c r="O34" s="82"/>
      <c r="P34" s="82"/>
      <c r="Q34" s="82"/>
      <c r="R34" s="82"/>
      <c r="S34" s="82"/>
    </row>
    <row r="35" spans="2:19" s="74" customFormat="1" ht="20.25">
      <c r="B35" s="70" t="s">
        <v>427</v>
      </c>
      <c r="C35" s="610" t="s">
        <v>330</v>
      </c>
      <c r="D35" s="610"/>
      <c r="E35" s="610"/>
      <c r="F35" s="103">
        <v>3</v>
      </c>
      <c r="I35" s="82" t="str">
        <v xml:space="preserve">Si el hecho llegara a presentarse, tendría medianas consecuencias o efectos sobre la entidad.
</v>
      </c>
      <c r="J35" s="82"/>
      <c r="K35" s="82"/>
      <c r="L35" s="82"/>
      <c r="M35" s="82"/>
      <c r="N35" s="82"/>
      <c r="O35" s="82"/>
      <c r="P35" s="82"/>
      <c r="Q35" s="82"/>
      <c r="R35" s="82"/>
      <c r="S35" s="82"/>
    </row>
    <row r="36" spans="2:19" s="74" customFormat="1" ht="20.25">
      <c r="B36" s="71" t="s">
        <v>428</v>
      </c>
      <c r="C36" s="610" t="s">
        <v>437</v>
      </c>
      <c r="D36" s="610"/>
      <c r="E36" s="610"/>
      <c r="F36" s="103">
        <v>4</v>
      </c>
      <c r="I36" s="82" t="str">
        <v xml:space="preserve">Si el hecho llegara a presentarse, tendría altas consecuencias o efectos sobre la entidad
</v>
      </c>
      <c r="J36" s="82"/>
      <c r="K36" s="82"/>
      <c r="L36" s="82"/>
      <c r="M36" s="82"/>
      <c r="N36" s="82"/>
      <c r="O36" s="82"/>
      <c r="P36" s="82"/>
      <c r="Q36" s="82"/>
      <c r="R36" s="82"/>
      <c r="S36" s="82"/>
    </row>
    <row r="37" spans="2:19" s="74" customFormat="1" ht="20.25">
      <c r="B37" s="72" t="s">
        <v>430</v>
      </c>
      <c r="C37" s="610" t="s">
        <v>438</v>
      </c>
      <c r="D37" s="610"/>
      <c r="E37" s="610"/>
      <c r="F37" s="103">
        <v>5</v>
      </c>
      <c r="I37" s="82" t="str">
        <v xml:space="preserve">Si el hecho llegara a presentarse, tendría desastrosas consecuencias o efectos sobre la entidad.
</v>
      </c>
      <c r="J37" s="82"/>
      <c r="K37" s="82"/>
      <c r="L37" s="82"/>
      <c r="M37" s="82"/>
      <c r="N37" s="82"/>
      <c r="O37" s="82"/>
      <c r="P37" s="82"/>
      <c r="Q37" s="82"/>
      <c r="R37" s="82"/>
      <c r="S37" s="82"/>
    </row>
    <row r="38" spans="2:19" s="74" customFormat="1" ht="20.25">
      <c r="B38" s="84"/>
      <c r="C38" s="84"/>
      <c r="D38" s="84"/>
      <c r="E38" s="84"/>
      <c r="F38" s="83"/>
      <c r="I38" s="82"/>
      <c r="J38" s="82"/>
      <c r="K38" s="82"/>
      <c r="L38" s="82"/>
      <c r="M38" s="82"/>
      <c r="N38" s="82"/>
      <c r="O38" s="82"/>
      <c r="P38" s="82"/>
      <c r="Q38" s="82"/>
      <c r="R38" s="82"/>
      <c r="S38" s="82"/>
    </row>
    <row r="39" spans="2:19" s="74" customFormat="1" ht="20.25">
      <c r="B39" s="84"/>
      <c r="C39" s="84"/>
      <c r="D39" s="84"/>
      <c r="E39" s="84"/>
      <c r="F39" s="83"/>
    </row>
    <row r="40" spans="2:19" s="74" customFormat="1" ht="20.25">
      <c r="B40" s="75"/>
      <c r="C40" s="612" t="s">
        <v>429</v>
      </c>
      <c r="D40" s="612"/>
      <c r="E40" s="612"/>
      <c r="F40" s="83"/>
    </row>
    <row r="41" spans="2:19" s="74" customFormat="1" ht="20.25">
      <c r="B41" s="104" t="s">
        <v>423</v>
      </c>
      <c r="C41" s="610" t="s">
        <v>439</v>
      </c>
      <c r="D41" s="610"/>
      <c r="E41" s="610"/>
      <c r="F41" s="103">
        <v>1</v>
      </c>
    </row>
    <row r="42" spans="2:19" s="74" customFormat="1" ht="20.25">
      <c r="B42" s="105" t="s">
        <v>424</v>
      </c>
      <c r="C42" s="610" t="s">
        <v>440</v>
      </c>
      <c r="D42" s="610"/>
      <c r="E42" s="610"/>
      <c r="F42" s="103">
        <v>2</v>
      </c>
    </row>
    <row r="43" spans="2:19" s="74" customFormat="1" ht="20.25">
      <c r="B43" s="106" t="s">
        <v>427</v>
      </c>
      <c r="C43" s="610" t="s">
        <v>441</v>
      </c>
      <c r="D43" s="610"/>
      <c r="E43" s="610"/>
      <c r="F43" s="103">
        <v>3</v>
      </c>
    </row>
    <row r="44" spans="2:19" s="74" customFormat="1" ht="20.25">
      <c r="B44" s="107" t="s">
        <v>428</v>
      </c>
      <c r="C44" s="610" t="s">
        <v>442</v>
      </c>
      <c r="D44" s="610"/>
      <c r="E44" s="610"/>
      <c r="F44" s="103">
        <v>4</v>
      </c>
    </row>
    <row r="45" spans="2:19" s="74" customFormat="1" ht="20.25">
      <c r="B45" s="108" t="s">
        <v>430</v>
      </c>
      <c r="C45" s="610" t="s">
        <v>443</v>
      </c>
      <c r="D45" s="610"/>
      <c r="E45" s="610"/>
      <c r="F45" s="103">
        <v>5</v>
      </c>
    </row>
    <row r="46" spans="2:19" s="74" customFormat="1" ht="20.25">
      <c r="B46" s="82"/>
      <c r="C46" s="82" t="s">
        <v>444</v>
      </c>
      <c r="D46" s="82"/>
      <c r="F46" s="83"/>
    </row>
    <row r="47" spans="2:19" s="74" customFormat="1" ht="20.25">
      <c r="B47" s="82"/>
      <c r="C47" s="82"/>
      <c r="D47" s="82"/>
      <c r="F47" s="83"/>
    </row>
    <row r="48" spans="2:19" s="74" customFormat="1" ht="20.25">
      <c r="B48" s="75"/>
      <c r="C48" s="611" t="s">
        <v>445</v>
      </c>
      <c r="D48" s="611"/>
      <c r="E48" s="611"/>
      <c r="F48" s="83"/>
    </row>
    <row r="49" spans="2:6" s="74" customFormat="1" ht="20.25" customHeight="1">
      <c r="B49" s="77" t="s">
        <v>423</v>
      </c>
      <c r="C49" s="607" t="s">
        <v>446</v>
      </c>
      <c r="D49" s="608"/>
      <c r="E49" s="609"/>
      <c r="F49" s="68">
        <v>1</v>
      </c>
    </row>
    <row r="50" spans="2:6" s="74" customFormat="1" ht="20.25" customHeight="1">
      <c r="B50" s="78" t="s">
        <v>424</v>
      </c>
      <c r="C50" s="607" t="s">
        <v>447</v>
      </c>
      <c r="D50" s="608"/>
      <c r="E50" s="609"/>
      <c r="F50" s="68">
        <v>2</v>
      </c>
    </row>
    <row r="51" spans="2:6" s="74" customFormat="1" ht="20.25" customHeight="1">
      <c r="B51" s="79" t="s">
        <v>427</v>
      </c>
      <c r="C51" s="607" t="s">
        <v>448</v>
      </c>
      <c r="D51" s="608"/>
      <c r="E51" s="609"/>
      <c r="F51" s="68">
        <v>3</v>
      </c>
    </row>
    <row r="52" spans="2:6" s="74" customFormat="1" ht="20.25" customHeight="1">
      <c r="B52" s="80" t="s">
        <v>428</v>
      </c>
      <c r="C52" s="607" t="s">
        <v>449</v>
      </c>
      <c r="D52" s="608"/>
      <c r="E52" s="609"/>
      <c r="F52" s="68">
        <v>4</v>
      </c>
    </row>
    <row r="53" spans="2:6" s="74" customFormat="1" ht="20.25" customHeight="1">
      <c r="B53" s="81" t="s">
        <v>430</v>
      </c>
      <c r="C53" s="607" t="s">
        <v>450</v>
      </c>
      <c r="D53" s="608"/>
      <c r="E53" s="609"/>
      <c r="F53" s="68">
        <v>5</v>
      </c>
    </row>
    <row r="54" spans="2:6" s="74" customFormat="1" ht="20.25">
      <c r="B54" s="82"/>
      <c r="C54" s="82"/>
      <c r="D54" s="82"/>
      <c r="E54" s="82"/>
      <c r="F54" s="83"/>
    </row>
    <row r="55" spans="2:6" s="74" customFormat="1" ht="20.25"/>
    <row r="56" spans="2:6" s="74" customFormat="1" ht="20.25" customHeight="1">
      <c r="B56" s="75"/>
      <c r="C56" s="96" t="s">
        <v>421</v>
      </c>
      <c r="D56" s="96"/>
      <c r="E56" s="96"/>
      <c r="F56" s="83"/>
    </row>
    <row r="57" spans="2:6" s="74" customFormat="1" ht="20.25" customHeight="1">
      <c r="B57" s="77" t="s">
        <v>423</v>
      </c>
      <c r="C57" s="604" t="s">
        <v>451</v>
      </c>
      <c r="D57" s="605"/>
      <c r="E57" s="606"/>
      <c r="F57" s="68">
        <v>1</v>
      </c>
    </row>
    <row r="58" spans="2:6" s="74" customFormat="1" ht="20.25" customHeight="1">
      <c r="B58" s="78" t="s">
        <v>424</v>
      </c>
      <c r="C58" s="604" t="s">
        <v>452</v>
      </c>
      <c r="D58" s="605"/>
      <c r="E58" s="606"/>
      <c r="F58" s="68">
        <v>2</v>
      </c>
    </row>
    <row r="59" spans="2:6" s="74" customFormat="1" ht="20.25" customHeight="1">
      <c r="B59" s="79" t="s">
        <v>427</v>
      </c>
      <c r="C59" s="604" t="s">
        <v>453</v>
      </c>
      <c r="D59" s="605"/>
      <c r="E59" s="606"/>
      <c r="F59" s="68">
        <v>3</v>
      </c>
    </row>
    <row r="60" spans="2:6" s="74" customFormat="1" ht="20.25" customHeight="1">
      <c r="B60" s="80" t="s">
        <v>428</v>
      </c>
      <c r="C60" s="604" t="s">
        <v>454</v>
      </c>
      <c r="D60" s="605"/>
      <c r="E60" s="606"/>
      <c r="F60" s="68">
        <v>4</v>
      </c>
    </row>
    <row r="61" spans="2:6" s="74" customFormat="1" ht="20.25" customHeight="1">
      <c r="B61" s="81" t="s">
        <v>430</v>
      </c>
      <c r="C61" s="604" t="s">
        <v>455</v>
      </c>
      <c r="D61" s="605"/>
      <c r="E61" s="606"/>
      <c r="F61" s="68">
        <v>5</v>
      </c>
    </row>
    <row r="62" spans="2:6" s="74" customFormat="1" ht="20.25">
      <c r="E62" s="85"/>
    </row>
    <row r="63" spans="2:6" s="74" customFormat="1" ht="20.25">
      <c r="E63" s="85"/>
    </row>
    <row r="64" spans="2:6" s="74" customFormat="1" ht="20.25">
      <c r="E64" s="85"/>
    </row>
    <row r="65" spans="5:5" s="74" customFormat="1" ht="20.25">
      <c r="E65" s="85"/>
    </row>
    <row r="66" spans="5:5" s="74" customFormat="1" ht="20.25">
      <c r="E66" s="85"/>
    </row>
    <row r="67" spans="5:5" s="74" customFormat="1" ht="20.25">
      <c r="E67" s="85"/>
    </row>
    <row r="68" spans="5:5" s="74" customFormat="1" ht="20.25">
      <c r="E68" s="85"/>
    </row>
    <row r="69" spans="5:5" s="74" customFormat="1" ht="20.25">
      <c r="E69" s="85"/>
    </row>
    <row r="70" spans="5:5" s="74" customFormat="1" ht="20.25">
      <c r="E70" s="85"/>
    </row>
    <row r="71" spans="5:5" s="74" customFormat="1" ht="20.25">
      <c r="E71" s="85"/>
    </row>
    <row r="72" spans="5:5" s="74" customFormat="1" ht="20.25">
      <c r="E72" s="85"/>
    </row>
    <row r="73" spans="5:5" s="74" customFormat="1" ht="20.25">
      <c r="E73" s="85"/>
    </row>
    <row r="74" spans="5:5" s="74" customFormat="1" ht="20.25">
      <c r="E74" s="85"/>
    </row>
    <row r="75" spans="5:5" s="74" customFormat="1" ht="20.25">
      <c r="E75" s="85"/>
    </row>
    <row r="76" spans="5:5" s="74" customFormat="1" ht="20.25">
      <c r="E76" s="85"/>
    </row>
    <row r="77" spans="5:5" s="74" customFormat="1" ht="20.25">
      <c r="E77" s="85"/>
    </row>
    <row r="78" spans="5:5" s="74" customFormat="1" ht="20.25">
      <c r="E78" s="85"/>
    </row>
    <row r="79" spans="5:5" s="74" customFormat="1" ht="20.25">
      <c r="E79" s="85"/>
    </row>
    <row r="80" spans="5:5" s="74" customFormat="1" ht="20.25">
      <c r="E80" s="85"/>
    </row>
    <row r="81" spans="5:5" s="74" customFormat="1" ht="20.25">
      <c r="E81" s="85"/>
    </row>
    <row r="82" spans="5:5" s="74" customFormat="1" ht="20.25">
      <c r="E82" s="85"/>
    </row>
    <row r="83" spans="5:5" s="74" customFormat="1" ht="20.25">
      <c r="E83" s="85"/>
    </row>
    <row r="84" spans="5:5" s="74" customFormat="1" ht="20.25">
      <c r="E84" s="85"/>
    </row>
    <row r="85" spans="5:5" s="74" customFormat="1" ht="20.25">
      <c r="E85" s="85"/>
    </row>
    <row r="86" spans="5:5" s="74" customFormat="1" ht="20.25">
      <c r="E86" s="85"/>
    </row>
    <row r="87" spans="5:5" s="74" customFormat="1" ht="20.25">
      <c r="E87" s="85"/>
    </row>
    <row r="88" spans="5:5" s="74" customFormat="1" ht="20.25">
      <c r="E88" s="85"/>
    </row>
    <row r="89" spans="5:5" s="74" customFormat="1" ht="20.25">
      <c r="E89" s="85"/>
    </row>
    <row r="90" spans="5:5" s="74" customFormat="1" ht="20.25">
      <c r="E90" s="85"/>
    </row>
    <row r="91" spans="5:5" s="74" customFormat="1" ht="20.25">
      <c r="E91" s="85"/>
    </row>
    <row r="92" spans="5:5" s="74" customFormat="1" ht="20.25">
      <c r="E92" s="85"/>
    </row>
    <row r="93" spans="5:5" s="74" customFormat="1" ht="20.25">
      <c r="E93" s="85"/>
    </row>
    <row r="94" spans="5:5" s="74" customFormat="1" ht="20.25">
      <c r="E94" s="85"/>
    </row>
    <row r="95" spans="5:5" s="74" customFormat="1" ht="20.25">
      <c r="E95" s="85"/>
    </row>
    <row r="96" spans="5:5" s="74" customFormat="1" ht="20.25">
      <c r="E96" s="85"/>
    </row>
    <row r="97" spans="5:5" s="74" customFormat="1" ht="20.25">
      <c r="E97" s="85"/>
    </row>
    <row r="98" spans="5:5" s="74" customFormat="1" ht="20.25">
      <c r="E98" s="85"/>
    </row>
    <row r="99" spans="5:5" s="74" customFormat="1" ht="20.25">
      <c r="E99" s="85"/>
    </row>
    <row r="100" spans="5:5" s="74" customFormat="1" ht="20.25">
      <c r="E100" s="85"/>
    </row>
    <row r="101" spans="5:5" s="74" customFormat="1" ht="20.25">
      <c r="E101" s="85"/>
    </row>
    <row r="102" spans="5:5" s="74" customFormat="1" ht="20.25">
      <c r="E102" s="85"/>
    </row>
    <row r="103" spans="5:5" s="74" customFormat="1" ht="20.25">
      <c r="E103" s="85"/>
    </row>
    <row r="104" spans="5:5" s="74" customFormat="1" ht="20.25">
      <c r="E104" s="85"/>
    </row>
    <row r="105" spans="5:5" s="74" customFormat="1" ht="20.25">
      <c r="E105" s="85"/>
    </row>
    <row r="106" spans="5:5" s="74" customFormat="1" ht="20.25">
      <c r="E106" s="85"/>
    </row>
    <row r="107" spans="5:5" s="74" customFormat="1" ht="20.25">
      <c r="E107" s="85"/>
    </row>
    <row r="108" spans="5:5" s="74" customFormat="1" ht="20.25">
      <c r="E108" s="85"/>
    </row>
    <row r="109" spans="5:5" s="74" customFormat="1" ht="20.25">
      <c r="E109" s="85"/>
    </row>
    <row r="110" spans="5:5" s="74" customFormat="1" ht="20.25">
      <c r="E110" s="85"/>
    </row>
    <row r="111" spans="5:5" s="74" customFormat="1" ht="20.25">
      <c r="E111" s="85"/>
    </row>
    <row r="112" spans="5:5" s="74" customFormat="1" ht="20.25">
      <c r="E112" s="85"/>
    </row>
    <row r="113" spans="5:5" s="74" customFormat="1" ht="20.25">
      <c r="E113" s="85"/>
    </row>
    <row r="114" spans="5:5" s="74" customFormat="1" ht="20.25">
      <c r="E114" s="85"/>
    </row>
    <row r="115" spans="5:5" s="74" customFormat="1" ht="20.25">
      <c r="E115" s="85"/>
    </row>
    <row r="116" spans="5:5" s="74" customFormat="1" ht="20.25">
      <c r="E116" s="85"/>
    </row>
    <row r="117" spans="5:5" s="74" customFormat="1" ht="20.25">
      <c r="E117" s="85"/>
    </row>
    <row r="118" spans="5:5" s="74" customFormat="1" ht="20.25">
      <c r="E118" s="85"/>
    </row>
    <row r="119" spans="5:5" s="74" customFormat="1" ht="20.25">
      <c r="E119" s="85"/>
    </row>
    <row r="120" spans="5:5" s="74" customFormat="1" ht="20.25">
      <c r="E120" s="85"/>
    </row>
    <row r="121" spans="5:5" s="74" customFormat="1" ht="20.25">
      <c r="E121" s="85"/>
    </row>
    <row r="122" spans="5:5" s="74" customFormat="1" ht="20.25">
      <c r="E122" s="85"/>
    </row>
    <row r="123" spans="5:5" s="74" customFormat="1" ht="20.25">
      <c r="E123" s="85"/>
    </row>
    <row r="124" spans="5:5" s="74" customFormat="1" ht="20.25">
      <c r="E124" s="85"/>
    </row>
    <row r="125" spans="5:5" s="74" customFormat="1" ht="20.25">
      <c r="E125" s="85"/>
    </row>
    <row r="126" spans="5:5" s="74" customFormat="1" ht="20.25">
      <c r="E126" s="85"/>
    </row>
    <row r="127" spans="5:5" s="74" customFormat="1" ht="20.25">
      <c r="E127" s="85"/>
    </row>
    <row r="128" spans="5:5" s="74" customFormat="1" ht="20.25">
      <c r="E128" s="85"/>
    </row>
    <row r="129" spans="5:5" s="74" customFormat="1" ht="20.25">
      <c r="E129" s="85"/>
    </row>
    <row r="130" spans="5:5" s="74" customFormat="1" ht="20.25">
      <c r="E130" s="85"/>
    </row>
    <row r="131" spans="5:5" s="74" customFormat="1" ht="20.25">
      <c r="E131" s="85"/>
    </row>
    <row r="132" spans="5:5" s="74" customFormat="1" ht="20.25">
      <c r="E132" s="85"/>
    </row>
    <row r="133" spans="5:5" s="74" customFormat="1" ht="20.25">
      <c r="E133" s="85"/>
    </row>
    <row r="134" spans="5:5" s="74" customFormat="1" ht="20.25">
      <c r="E134" s="85"/>
    </row>
    <row r="135" spans="5:5" s="74" customFormat="1" ht="20.25">
      <c r="E135" s="85"/>
    </row>
    <row r="136" spans="5:5" s="74" customFormat="1" ht="20.25">
      <c r="E136" s="85"/>
    </row>
    <row r="137" spans="5:5" s="74" customFormat="1" ht="20.25">
      <c r="E137" s="85"/>
    </row>
    <row r="138" spans="5:5" s="74" customFormat="1" ht="20.25">
      <c r="E138" s="85"/>
    </row>
    <row r="139" spans="5:5" s="74" customFormat="1" ht="20.25">
      <c r="E139" s="85"/>
    </row>
    <row r="140" spans="5:5" s="74" customFormat="1" ht="20.25">
      <c r="E140" s="85"/>
    </row>
    <row r="141" spans="5:5" s="74" customFormat="1" ht="20.25">
      <c r="E141" s="85"/>
    </row>
    <row r="142" spans="5:5" s="74" customFormat="1" ht="20.25">
      <c r="E142" s="85"/>
    </row>
    <row r="143" spans="5:5" s="74" customFormat="1" ht="20.25">
      <c r="E143" s="85"/>
    </row>
    <row r="144" spans="5:5" s="74" customFormat="1" ht="20.25">
      <c r="E144" s="85"/>
    </row>
    <row r="145" spans="5:5" s="74" customFormat="1" ht="20.25">
      <c r="E145" s="85"/>
    </row>
    <row r="146" spans="5:5" s="74" customFormat="1" ht="20.25">
      <c r="E146" s="85"/>
    </row>
    <row r="147" spans="5:5" s="74" customFormat="1" ht="20.25">
      <c r="E147" s="85"/>
    </row>
    <row r="148" spans="5:5" s="74" customFormat="1" ht="20.25">
      <c r="E148" s="85"/>
    </row>
    <row r="149" spans="5:5" s="74" customFormat="1" ht="20.25">
      <c r="E149" s="85"/>
    </row>
    <row r="150" spans="5:5" s="74" customFormat="1" ht="20.25">
      <c r="E150" s="85"/>
    </row>
    <row r="151" spans="5:5" s="74" customFormat="1" ht="20.25">
      <c r="E151" s="85"/>
    </row>
    <row r="152" spans="5:5" s="74" customFormat="1" ht="20.25">
      <c r="E152" s="85"/>
    </row>
    <row r="153" spans="5:5" s="74" customFormat="1" ht="20.25">
      <c r="E153" s="85"/>
    </row>
    <row r="154" spans="5:5" s="74" customFormat="1" ht="20.25">
      <c r="E154" s="85"/>
    </row>
    <row r="155" spans="5:5" s="74" customFormat="1" ht="20.25">
      <c r="E155" s="85"/>
    </row>
    <row r="156" spans="5:5" s="74" customFormat="1" ht="20.25">
      <c r="E156" s="85"/>
    </row>
    <row r="157" spans="5:5" s="74" customFormat="1" ht="20.25">
      <c r="E157" s="85"/>
    </row>
    <row r="158" spans="5:5" s="74" customFormat="1" ht="20.25">
      <c r="E158" s="85"/>
    </row>
    <row r="159" spans="5:5" s="74" customFormat="1" ht="20.25">
      <c r="E159" s="85"/>
    </row>
    <row r="160" spans="5:5" s="74" customFormat="1" ht="20.25">
      <c r="E160" s="85"/>
    </row>
    <row r="161" spans="5:5" s="74" customFormat="1" ht="20.25">
      <c r="E161" s="85"/>
    </row>
    <row r="162" spans="5:5" s="74" customFormat="1" ht="20.25">
      <c r="E162" s="85"/>
    </row>
    <row r="163" spans="5:5" s="74" customFormat="1" ht="20.25">
      <c r="E163" s="85"/>
    </row>
    <row r="164" spans="5:5" s="74" customFormat="1" ht="20.25">
      <c r="E164" s="85"/>
    </row>
    <row r="165" spans="5:5" s="74" customFormat="1" ht="20.25">
      <c r="E165" s="85"/>
    </row>
    <row r="166" spans="5:5" s="74" customFormat="1" ht="20.25">
      <c r="E166" s="85"/>
    </row>
    <row r="167" spans="5:5" s="74" customFormat="1" ht="20.25">
      <c r="E167" s="85"/>
    </row>
    <row r="168" spans="5:5" s="74" customFormat="1" ht="20.25">
      <c r="E168" s="85"/>
    </row>
    <row r="169" spans="5:5" s="74" customFormat="1" ht="20.25">
      <c r="E169" s="85"/>
    </row>
    <row r="170" spans="5:5" s="74" customFormat="1" ht="20.25">
      <c r="E170" s="85"/>
    </row>
    <row r="171" spans="5:5" s="74" customFormat="1" ht="20.25">
      <c r="E171" s="85"/>
    </row>
    <row r="172" spans="5:5" s="74" customFormat="1" ht="20.25">
      <c r="E172" s="85"/>
    </row>
    <row r="173" spans="5:5" s="74" customFormat="1" ht="20.25">
      <c r="E173" s="85"/>
    </row>
    <row r="174" spans="5:5" s="74" customFormat="1" ht="20.25">
      <c r="E174" s="85"/>
    </row>
    <row r="175" spans="5:5" s="74" customFormat="1" ht="20.25">
      <c r="E175" s="85"/>
    </row>
    <row r="176" spans="5:5" s="74" customFormat="1" ht="20.25">
      <c r="E176" s="85"/>
    </row>
    <row r="177" spans="5:5" s="74" customFormat="1" ht="20.25">
      <c r="E177" s="85"/>
    </row>
    <row r="178" spans="5:5" s="74" customFormat="1" ht="20.25">
      <c r="E178" s="85"/>
    </row>
    <row r="179" spans="5:5" s="74" customFormat="1" ht="20.25">
      <c r="E179" s="85"/>
    </row>
    <row r="180" spans="5:5" s="74" customFormat="1" ht="20.25">
      <c r="E180" s="85"/>
    </row>
    <row r="181" spans="5:5" s="74" customFormat="1" ht="20.25">
      <c r="E181" s="85"/>
    </row>
    <row r="182" spans="5:5" s="74" customFormat="1" ht="20.25">
      <c r="E182" s="85"/>
    </row>
    <row r="183" spans="5:5" s="74" customFormat="1" ht="20.25">
      <c r="E183" s="85"/>
    </row>
    <row r="184" spans="5:5" s="74" customFormat="1" ht="20.25">
      <c r="E184" s="85"/>
    </row>
    <row r="185" spans="5:5" s="74" customFormat="1" ht="20.25">
      <c r="E185" s="85"/>
    </row>
    <row r="186" spans="5:5" s="74" customFormat="1" ht="20.25">
      <c r="E186" s="85"/>
    </row>
    <row r="187" spans="5:5" s="74" customFormat="1" ht="20.25">
      <c r="E187" s="85"/>
    </row>
    <row r="188" spans="5:5" s="74" customFormat="1" ht="20.25">
      <c r="E188" s="85"/>
    </row>
    <row r="189" spans="5:5" s="74" customFormat="1" ht="20.25">
      <c r="E189" s="85"/>
    </row>
    <row r="190" spans="5:5" s="74" customFormat="1" ht="20.25">
      <c r="E190" s="85"/>
    </row>
    <row r="191" spans="5:5" s="74" customFormat="1" ht="20.25">
      <c r="E191" s="85"/>
    </row>
    <row r="192" spans="5:5" s="74" customFormat="1" ht="20.25">
      <c r="E192" s="85"/>
    </row>
    <row r="193" spans="5:5" s="74" customFormat="1" ht="20.25">
      <c r="E193" s="85"/>
    </row>
    <row r="194" spans="5:5" s="74" customFormat="1" ht="20.25">
      <c r="E194" s="85"/>
    </row>
    <row r="195" spans="5:5" s="74" customFormat="1" ht="20.25">
      <c r="E195" s="85"/>
    </row>
    <row r="196" spans="5:5" s="74" customFormat="1" ht="20.25">
      <c r="E196" s="85"/>
    </row>
    <row r="197" spans="5:5" s="74" customFormat="1" ht="20.25">
      <c r="E197" s="85"/>
    </row>
    <row r="198" spans="5:5" s="74" customFormat="1" ht="20.25">
      <c r="E198" s="85"/>
    </row>
    <row r="199" spans="5:5" s="2" customFormat="1">
      <c r="E199" s="43"/>
    </row>
    <row r="200" spans="5:5" s="2" customFormat="1">
      <c r="E200" s="43"/>
    </row>
    <row r="201" spans="5:5" s="2" customFormat="1">
      <c r="E201" s="43"/>
    </row>
    <row r="202" spans="5:5" s="2" customFormat="1">
      <c r="E202" s="43"/>
    </row>
    <row r="203" spans="5:5" s="2" customFormat="1">
      <c r="E203" s="43"/>
    </row>
    <row r="204" spans="5:5" s="2" customFormat="1">
      <c r="E204" s="43"/>
    </row>
    <row r="205" spans="5:5" s="2" customFormat="1">
      <c r="E205" s="43"/>
    </row>
    <row r="206" spans="5:5" s="2" customFormat="1">
      <c r="E206" s="43"/>
    </row>
    <row r="207" spans="5:5" s="2" customFormat="1">
      <c r="E207" s="43"/>
    </row>
    <row r="208" spans="5:5" s="2" customFormat="1">
      <c r="E208" s="43"/>
    </row>
    <row r="209" spans="5:5" s="2" customFormat="1">
      <c r="E209" s="43"/>
    </row>
    <row r="210" spans="5:5" s="2" customFormat="1">
      <c r="E210" s="43"/>
    </row>
    <row r="211" spans="5:5" s="2" customFormat="1">
      <c r="E211" s="43"/>
    </row>
    <row r="212" spans="5:5" s="2" customFormat="1">
      <c r="E212" s="43"/>
    </row>
    <row r="213" spans="5:5" s="2" customFormat="1">
      <c r="E213" s="43"/>
    </row>
    <row r="214" spans="5:5" s="2" customFormat="1">
      <c r="E214" s="43"/>
    </row>
    <row r="215" spans="5:5" s="2" customFormat="1">
      <c r="E215" s="43"/>
    </row>
    <row r="216" spans="5:5" s="2" customFormat="1">
      <c r="E216" s="43"/>
    </row>
    <row r="217" spans="5:5" s="2" customFormat="1">
      <c r="E217" s="43"/>
    </row>
    <row r="218" spans="5:5" s="2" customFormat="1">
      <c r="E218" s="43"/>
    </row>
    <row r="219" spans="5:5" s="2" customFormat="1">
      <c r="E219" s="43"/>
    </row>
    <row r="220" spans="5:5" s="2" customFormat="1">
      <c r="E220" s="43"/>
    </row>
    <row r="221" spans="5:5" s="2" customFormat="1">
      <c r="E221" s="43"/>
    </row>
    <row r="222" spans="5:5" s="2" customFormat="1">
      <c r="E222" s="43"/>
    </row>
    <row r="223" spans="5:5" s="2" customFormat="1">
      <c r="E223" s="43"/>
    </row>
    <row r="224" spans="5:5" s="2" customFormat="1">
      <c r="E224" s="43"/>
    </row>
    <row r="225" spans="5:5" s="2" customFormat="1">
      <c r="E225" s="43"/>
    </row>
    <row r="226" spans="5:5" s="2" customFormat="1">
      <c r="E226" s="43"/>
    </row>
    <row r="227" spans="5:5" s="2" customFormat="1">
      <c r="E227" s="43"/>
    </row>
    <row r="228" spans="5:5" s="2" customFormat="1">
      <c r="E228" s="43"/>
    </row>
    <row r="229" spans="5:5" s="2" customFormat="1">
      <c r="E229" s="43"/>
    </row>
    <row r="230" spans="5:5" s="2" customFormat="1">
      <c r="E230" s="43"/>
    </row>
    <row r="231" spans="5:5" s="2" customFormat="1">
      <c r="E231" s="43"/>
    </row>
    <row r="232" spans="5:5" s="2" customFormat="1">
      <c r="E232" s="43"/>
    </row>
    <row r="233" spans="5:5" s="2" customFormat="1">
      <c r="E233" s="43"/>
    </row>
    <row r="234" spans="5:5" s="2" customFormat="1">
      <c r="E234" s="43"/>
    </row>
    <row r="235" spans="5:5" s="2" customFormat="1">
      <c r="E235" s="43"/>
    </row>
    <row r="236" spans="5:5" s="2" customFormat="1">
      <c r="E236" s="43"/>
    </row>
    <row r="237" spans="5:5" s="2" customFormat="1">
      <c r="E237" s="43"/>
    </row>
    <row r="238" spans="5:5" s="2" customFormat="1">
      <c r="E238" s="43"/>
    </row>
    <row r="239" spans="5:5" s="2" customFormat="1">
      <c r="E239" s="43"/>
    </row>
    <row r="240" spans="5:5" s="2" customFormat="1">
      <c r="E240" s="43"/>
    </row>
    <row r="241" spans="5:5" s="2" customFormat="1">
      <c r="E241" s="43"/>
    </row>
    <row r="242" spans="5:5" s="2" customFormat="1">
      <c r="E242" s="43"/>
    </row>
    <row r="243" spans="5:5" s="2" customFormat="1">
      <c r="E243" s="43"/>
    </row>
    <row r="244" spans="5:5" s="2" customFormat="1">
      <c r="E244" s="43"/>
    </row>
    <row r="245" spans="5:5" s="2" customFormat="1">
      <c r="E245" s="43"/>
    </row>
    <row r="246" spans="5:5" s="2" customFormat="1">
      <c r="E246" s="43"/>
    </row>
    <row r="247" spans="5:5" s="2" customFormat="1">
      <c r="E247" s="43"/>
    </row>
    <row r="248" spans="5:5" s="2" customFormat="1">
      <c r="E248" s="43"/>
    </row>
    <row r="249" spans="5:5" s="2" customFormat="1">
      <c r="E249" s="43"/>
    </row>
    <row r="250" spans="5:5" s="2" customFormat="1">
      <c r="E250" s="43"/>
    </row>
    <row r="251" spans="5:5" s="2" customFormat="1">
      <c r="E251" s="43"/>
    </row>
    <row r="252" spans="5:5" s="2" customFormat="1">
      <c r="E252" s="43"/>
    </row>
    <row r="253" spans="5:5" s="2" customFormat="1">
      <c r="E253" s="43"/>
    </row>
    <row r="254" spans="5:5" s="2" customFormat="1">
      <c r="E254" s="43"/>
    </row>
    <row r="255" spans="5:5" s="2" customFormat="1">
      <c r="E255" s="43"/>
    </row>
    <row r="256" spans="5:5" s="2" customFormat="1">
      <c r="E256" s="43"/>
    </row>
    <row r="257" spans="5:5" s="2" customFormat="1">
      <c r="E257" s="43"/>
    </row>
    <row r="258" spans="5:5" s="2" customFormat="1">
      <c r="E258" s="43"/>
    </row>
    <row r="259" spans="5:5" s="2" customFormat="1">
      <c r="E259" s="43"/>
    </row>
    <row r="260" spans="5:5" s="2" customFormat="1">
      <c r="E260" s="43"/>
    </row>
    <row r="261" spans="5:5" s="2" customFormat="1">
      <c r="E261" s="43"/>
    </row>
    <row r="262" spans="5:5" s="2" customFormat="1">
      <c r="E262" s="43"/>
    </row>
    <row r="263" spans="5:5" s="2" customFormat="1">
      <c r="E263" s="43"/>
    </row>
    <row r="264" spans="5:5" s="2" customFormat="1">
      <c r="E264" s="43"/>
    </row>
    <row r="265" spans="5:5" s="2" customFormat="1">
      <c r="E265" s="43"/>
    </row>
    <row r="266" spans="5:5" s="2" customFormat="1">
      <c r="E266" s="43"/>
    </row>
    <row r="267" spans="5:5" s="2" customFormat="1">
      <c r="E267" s="43"/>
    </row>
    <row r="268" spans="5:5" s="2" customFormat="1">
      <c r="E268" s="43"/>
    </row>
    <row r="269" spans="5:5" s="2" customFormat="1">
      <c r="E269" s="43"/>
    </row>
    <row r="270" spans="5:5" s="2" customFormat="1">
      <c r="E270" s="43"/>
    </row>
    <row r="271" spans="5:5" s="2" customFormat="1">
      <c r="E271" s="43"/>
    </row>
    <row r="272" spans="5:5" s="2" customFormat="1">
      <c r="E272" s="43"/>
    </row>
    <row r="273" spans="5:5" s="2" customFormat="1">
      <c r="E273" s="43"/>
    </row>
    <row r="274" spans="5:5" s="2" customFormat="1">
      <c r="E274" s="43"/>
    </row>
    <row r="275" spans="5:5" s="2" customFormat="1">
      <c r="E275" s="43"/>
    </row>
    <row r="276" spans="5:5" s="2" customFormat="1">
      <c r="E276" s="43"/>
    </row>
    <row r="277" spans="5:5" s="2" customFormat="1">
      <c r="E277" s="43"/>
    </row>
    <row r="278" spans="5:5" s="2" customFormat="1">
      <c r="E278" s="43"/>
    </row>
    <row r="279" spans="5:5" s="2" customFormat="1">
      <c r="E279" s="43"/>
    </row>
    <row r="280" spans="5:5" s="2" customFormat="1">
      <c r="E280" s="43"/>
    </row>
    <row r="281" spans="5:5" s="2" customFormat="1">
      <c r="E281" s="43"/>
    </row>
    <row r="282" spans="5:5" s="2" customFormat="1">
      <c r="E282" s="43"/>
    </row>
    <row r="283" spans="5:5" s="2" customFormat="1">
      <c r="E283" s="43"/>
    </row>
    <row r="284" spans="5:5" s="2" customFormat="1">
      <c r="E284" s="43"/>
    </row>
    <row r="285" spans="5:5" s="2" customFormat="1">
      <c r="E285" s="43"/>
    </row>
    <row r="286" spans="5:5" s="2" customFormat="1">
      <c r="E286" s="43"/>
    </row>
    <row r="287" spans="5:5" s="2" customFormat="1">
      <c r="E287" s="43"/>
    </row>
    <row r="288" spans="5:5" s="2" customFormat="1">
      <c r="E288" s="43"/>
    </row>
    <row r="289" spans="5:5" s="2" customFormat="1">
      <c r="E289" s="43"/>
    </row>
    <row r="290" spans="5:5" s="2" customFormat="1">
      <c r="E290" s="43"/>
    </row>
    <row r="291" spans="5:5" s="2" customFormat="1">
      <c r="E291" s="43"/>
    </row>
    <row r="292" spans="5:5" s="2" customFormat="1">
      <c r="E292" s="43"/>
    </row>
    <row r="293" spans="5:5" s="2" customFormat="1">
      <c r="E293" s="43"/>
    </row>
    <row r="294" spans="5:5" s="2" customFormat="1">
      <c r="E294" s="43"/>
    </row>
    <row r="295" spans="5:5" s="2" customFormat="1">
      <c r="E295" s="43"/>
    </row>
    <row r="296" spans="5:5" s="2" customFormat="1">
      <c r="E296" s="43"/>
    </row>
    <row r="297" spans="5:5" s="2" customFormat="1">
      <c r="E297" s="43"/>
    </row>
    <row r="298" spans="5:5" s="2" customFormat="1">
      <c r="E298" s="43"/>
    </row>
    <row r="299" spans="5:5" s="2" customFormat="1">
      <c r="E299" s="43"/>
    </row>
    <row r="300" spans="5:5" s="2" customFormat="1">
      <c r="E300" s="43"/>
    </row>
    <row r="301" spans="5:5" s="2" customFormat="1">
      <c r="E301" s="43"/>
    </row>
    <row r="302" spans="5:5" s="2" customFormat="1">
      <c r="E302" s="43"/>
    </row>
    <row r="303" spans="5:5" s="2" customFormat="1">
      <c r="E303" s="43"/>
    </row>
    <row r="304" spans="5:5" s="2" customFormat="1">
      <c r="E304" s="43"/>
    </row>
    <row r="305" spans="5:5" s="2" customFormat="1">
      <c r="E305" s="43"/>
    </row>
    <row r="306" spans="5:5" s="2" customFormat="1">
      <c r="E306" s="43"/>
    </row>
    <row r="307" spans="5:5" s="2" customFormat="1">
      <c r="E307" s="43"/>
    </row>
    <row r="308" spans="5:5" s="2" customFormat="1">
      <c r="E308" s="43"/>
    </row>
    <row r="309" spans="5:5" s="2" customFormat="1">
      <c r="E309" s="43"/>
    </row>
    <row r="310" spans="5:5" s="2" customFormat="1">
      <c r="E310" s="43"/>
    </row>
    <row r="311" spans="5:5" s="2" customFormat="1">
      <c r="E311" s="43"/>
    </row>
    <row r="312" spans="5:5" s="2" customFormat="1">
      <c r="E312" s="43"/>
    </row>
    <row r="313" spans="5:5" s="2" customFormat="1">
      <c r="E313" s="43"/>
    </row>
    <row r="314" spans="5:5" s="2" customFormat="1">
      <c r="E314" s="43"/>
    </row>
    <row r="315" spans="5:5" s="2" customFormat="1">
      <c r="E315" s="43"/>
    </row>
    <row r="316" spans="5:5" s="2" customFormat="1">
      <c r="E316" s="43"/>
    </row>
    <row r="317" spans="5:5" s="2" customFormat="1">
      <c r="E317" s="43"/>
    </row>
    <row r="318" spans="5:5" s="2" customFormat="1">
      <c r="E318" s="43"/>
    </row>
    <row r="319" spans="5:5" s="2" customFormat="1">
      <c r="E319" s="43"/>
    </row>
    <row r="320" spans="5:5" s="2" customFormat="1">
      <c r="E320" s="43"/>
    </row>
    <row r="321" spans="5:5" s="2" customFormat="1">
      <c r="E321" s="43"/>
    </row>
    <row r="322" spans="5:5" s="2" customFormat="1">
      <c r="E322" s="43"/>
    </row>
    <row r="323" spans="5:5" s="2" customFormat="1">
      <c r="E323" s="43"/>
    </row>
    <row r="324" spans="5:5" s="2" customFormat="1">
      <c r="E324" s="43"/>
    </row>
    <row r="325" spans="5:5" s="2" customFormat="1">
      <c r="E325" s="43"/>
    </row>
    <row r="326" spans="5:5" s="2" customFormat="1">
      <c r="E326" s="43"/>
    </row>
    <row r="327" spans="5:5" s="2" customFormat="1">
      <c r="E327" s="43"/>
    </row>
    <row r="328" spans="5:5" s="2" customFormat="1">
      <c r="E328" s="43"/>
    </row>
    <row r="329" spans="5:5" s="2" customFormat="1">
      <c r="E329" s="43"/>
    </row>
    <row r="330" spans="5:5" s="2" customFormat="1">
      <c r="E330" s="43"/>
    </row>
    <row r="331" spans="5:5" s="2" customFormat="1">
      <c r="E331" s="43"/>
    </row>
    <row r="332" spans="5:5" s="2" customFormat="1">
      <c r="E332" s="43"/>
    </row>
    <row r="333" spans="5:5" s="2" customFormat="1">
      <c r="E333" s="43"/>
    </row>
    <row r="334" spans="5:5" s="2" customFormat="1">
      <c r="E334" s="43"/>
    </row>
    <row r="335" spans="5:5" s="2" customFormat="1">
      <c r="E335" s="43"/>
    </row>
    <row r="336" spans="5:5" s="2" customFormat="1">
      <c r="E336" s="43"/>
    </row>
    <row r="337" spans="5:5" s="2" customFormat="1">
      <c r="E337" s="43"/>
    </row>
    <row r="338" spans="5:5" s="2" customFormat="1">
      <c r="E338" s="43"/>
    </row>
    <row r="339" spans="5:5" s="2" customFormat="1">
      <c r="E339" s="43"/>
    </row>
    <row r="340" spans="5:5" s="2" customFormat="1">
      <c r="E340" s="43"/>
    </row>
    <row r="341" spans="5:5" s="2" customFormat="1">
      <c r="E341" s="43"/>
    </row>
    <row r="342" spans="5:5" s="2" customFormat="1">
      <c r="E342" s="43"/>
    </row>
    <row r="343" spans="5:5" s="2" customFormat="1">
      <c r="E343" s="43"/>
    </row>
    <row r="344" spans="5:5" s="2" customFormat="1">
      <c r="E344" s="43"/>
    </row>
    <row r="345" spans="5:5" s="2" customFormat="1">
      <c r="E345" s="43"/>
    </row>
    <row r="346" spans="5:5" s="2" customFormat="1">
      <c r="E346" s="43"/>
    </row>
    <row r="347" spans="5:5" s="2" customFormat="1">
      <c r="E347" s="43"/>
    </row>
    <row r="348" spans="5:5" s="2" customFormat="1">
      <c r="E348" s="43"/>
    </row>
    <row r="349" spans="5:5" s="2" customFormat="1">
      <c r="E349" s="43"/>
    </row>
    <row r="350" spans="5:5" s="2" customFormat="1">
      <c r="E350" s="43"/>
    </row>
    <row r="351" spans="5:5" s="2" customFormat="1">
      <c r="E351" s="43"/>
    </row>
    <row r="352" spans="5:5" s="2" customFormat="1">
      <c r="E352" s="43"/>
    </row>
    <row r="353" spans="5:5" s="2" customFormat="1">
      <c r="E353" s="43"/>
    </row>
    <row r="354" spans="5:5" s="2" customFormat="1">
      <c r="E354" s="43"/>
    </row>
    <row r="355" spans="5:5" s="2" customFormat="1">
      <c r="E355" s="43"/>
    </row>
    <row r="356" spans="5:5" s="2" customFormat="1">
      <c r="E356" s="43"/>
    </row>
    <row r="357" spans="5:5" s="2" customFormat="1">
      <c r="E357" s="43"/>
    </row>
    <row r="358" spans="5:5" s="2" customFormat="1">
      <c r="E358" s="43"/>
    </row>
    <row r="359" spans="5:5" s="2" customFormat="1">
      <c r="E359" s="43"/>
    </row>
    <row r="360" spans="5:5" s="2" customFormat="1">
      <c r="E360" s="43"/>
    </row>
    <row r="361" spans="5:5" s="2" customFormat="1">
      <c r="E361" s="43"/>
    </row>
    <row r="362" spans="5:5" s="2" customFormat="1">
      <c r="E362" s="43"/>
    </row>
    <row r="363" spans="5:5" s="2" customFormat="1">
      <c r="E363" s="43"/>
    </row>
    <row r="364" spans="5:5" s="2" customFormat="1">
      <c r="E364" s="43"/>
    </row>
    <row r="365" spans="5:5" s="2" customFormat="1">
      <c r="E365" s="43"/>
    </row>
    <row r="366" spans="5:5" s="2" customFormat="1">
      <c r="E366" s="43"/>
    </row>
    <row r="367" spans="5:5" s="2" customFormat="1">
      <c r="E367" s="43"/>
    </row>
    <row r="368" spans="5:5" s="2" customFormat="1">
      <c r="E368" s="43"/>
    </row>
    <row r="369" spans="5:5" s="2" customFormat="1">
      <c r="E369" s="43"/>
    </row>
    <row r="370" spans="5:5" s="2" customFormat="1">
      <c r="E370" s="43"/>
    </row>
    <row r="371" spans="5:5" s="2" customFormat="1">
      <c r="E371" s="43"/>
    </row>
    <row r="372" spans="5:5" s="2" customFormat="1">
      <c r="E372" s="43"/>
    </row>
    <row r="373" spans="5:5" s="2" customFormat="1">
      <c r="E373" s="43"/>
    </row>
    <row r="374" spans="5:5" s="2" customFormat="1">
      <c r="E374" s="43"/>
    </row>
    <row r="375" spans="5:5" s="2" customFormat="1">
      <c r="E375" s="43"/>
    </row>
    <row r="376" spans="5:5" s="2" customFormat="1">
      <c r="E376" s="43"/>
    </row>
    <row r="377" spans="5:5" s="2" customFormat="1">
      <c r="E377" s="43"/>
    </row>
    <row r="378" spans="5:5" s="2" customFormat="1">
      <c r="E378" s="43"/>
    </row>
    <row r="379" spans="5:5" s="2" customFormat="1">
      <c r="E379" s="43"/>
    </row>
    <row r="380" spans="5:5" s="2" customFormat="1">
      <c r="E380" s="43"/>
    </row>
    <row r="381" spans="5:5" s="2" customFormat="1">
      <c r="E381" s="43"/>
    </row>
    <row r="382" spans="5:5" s="2" customFormat="1">
      <c r="E382" s="43"/>
    </row>
    <row r="383" spans="5:5" s="2" customFormat="1">
      <c r="E383" s="43"/>
    </row>
    <row r="384" spans="5:5" s="2" customFormat="1">
      <c r="E384" s="43"/>
    </row>
    <row r="385" spans="5:5" s="2" customFormat="1">
      <c r="E385" s="43"/>
    </row>
    <row r="386" spans="5:5" s="2" customFormat="1">
      <c r="E386" s="43"/>
    </row>
    <row r="387" spans="5:5" s="2" customFormat="1">
      <c r="E387" s="43"/>
    </row>
    <row r="388" spans="5:5" s="2" customFormat="1">
      <c r="E388" s="43"/>
    </row>
    <row r="389" spans="5:5" s="2" customFormat="1">
      <c r="E389" s="43"/>
    </row>
    <row r="390" spans="5:5" s="2" customFormat="1">
      <c r="E390" s="43"/>
    </row>
    <row r="391" spans="5:5" s="2" customFormat="1">
      <c r="E391" s="43"/>
    </row>
    <row r="392" spans="5:5" s="2" customFormat="1">
      <c r="E392" s="43"/>
    </row>
    <row r="393" spans="5:5" s="2" customFormat="1">
      <c r="E393" s="43"/>
    </row>
    <row r="394" spans="5:5" s="2" customFormat="1">
      <c r="E394" s="43"/>
    </row>
    <row r="395" spans="5:5" s="2" customFormat="1">
      <c r="E395" s="43"/>
    </row>
    <row r="396" spans="5:5" s="2" customFormat="1">
      <c r="E396" s="43"/>
    </row>
    <row r="397" spans="5:5" s="2" customFormat="1">
      <c r="E397" s="43"/>
    </row>
    <row r="398" spans="5:5" s="2" customFormat="1">
      <c r="E398" s="43"/>
    </row>
    <row r="399" spans="5:5" s="2" customFormat="1">
      <c r="E399" s="43"/>
    </row>
    <row r="400" spans="5:5" s="2" customFormat="1">
      <c r="E400" s="43"/>
    </row>
    <row r="401" spans="5:5" s="2" customFormat="1">
      <c r="E401" s="43"/>
    </row>
    <row r="402" spans="5:5" s="2" customFormat="1">
      <c r="E402" s="43"/>
    </row>
    <row r="403" spans="5:5" s="2" customFormat="1">
      <c r="E403" s="43"/>
    </row>
    <row r="404" spans="5:5" s="2" customFormat="1">
      <c r="E404" s="43"/>
    </row>
    <row r="405" spans="5:5" s="2" customFormat="1">
      <c r="E405" s="43"/>
    </row>
    <row r="406" spans="5:5" s="2" customFormat="1">
      <c r="E406" s="43"/>
    </row>
    <row r="407" spans="5:5" s="2" customFormat="1">
      <c r="E407" s="43"/>
    </row>
    <row r="408" spans="5:5" s="2" customFormat="1">
      <c r="E408" s="43"/>
    </row>
    <row r="409" spans="5:5" s="2" customFormat="1">
      <c r="E409" s="43"/>
    </row>
    <row r="410" spans="5:5" s="2" customFormat="1">
      <c r="E410" s="43"/>
    </row>
    <row r="411" spans="5:5" s="2" customFormat="1">
      <c r="E411" s="43"/>
    </row>
    <row r="412" spans="5:5" s="2" customFormat="1">
      <c r="E412" s="43"/>
    </row>
    <row r="413" spans="5:5" s="2" customFormat="1">
      <c r="E413" s="43"/>
    </row>
    <row r="414" spans="5:5" s="2" customFormat="1">
      <c r="E414" s="43"/>
    </row>
    <row r="415" spans="5:5" s="2" customFormat="1">
      <c r="E415" s="43"/>
    </row>
    <row r="416" spans="5:5" s="2" customFormat="1">
      <c r="E416" s="43"/>
    </row>
    <row r="417" spans="5:5" s="2" customFormat="1">
      <c r="E417" s="43"/>
    </row>
    <row r="418" spans="5:5" s="2" customFormat="1">
      <c r="E418" s="43"/>
    </row>
    <row r="419" spans="5:5" s="2" customFormat="1">
      <c r="E419" s="43"/>
    </row>
    <row r="420" spans="5:5" s="2" customFormat="1">
      <c r="E420" s="43"/>
    </row>
    <row r="421" spans="5:5" s="2" customFormat="1">
      <c r="E421" s="43"/>
    </row>
    <row r="422" spans="5:5" s="2" customFormat="1">
      <c r="E422" s="43"/>
    </row>
    <row r="423" spans="5:5" s="2" customFormat="1">
      <c r="E423" s="43"/>
    </row>
    <row r="424" spans="5:5" s="2" customFormat="1">
      <c r="E424" s="43"/>
    </row>
    <row r="425" spans="5:5" s="2" customFormat="1">
      <c r="E425" s="43"/>
    </row>
    <row r="426" spans="5:5" s="2" customFormat="1">
      <c r="E426" s="43"/>
    </row>
    <row r="427" spans="5:5" s="2" customFormat="1">
      <c r="E427" s="43"/>
    </row>
    <row r="428" spans="5:5" s="2" customFormat="1">
      <c r="E428" s="43"/>
    </row>
    <row r="429" spans="5:5" s="2" customFormat="1">
      <c r="E429" s="43"/>
    </row>
    <row r="430" spans="5:5" s="2" customFormat="1">
      <c r="E430" s="43"/>
    </row>
    <row r="431" spans="5:5" s="2" customFormat="1">
      <c r="E431" s="43"/>
    </row>
    <row r="432" spans="5:5" s="2" customFormat="1">
      <c r="E432" s="43"/>
    </row>
    <row r="433" spans="5:5" s="2" customFormat="1">
      <c r="E433" s="43"/>
    </row>
    <row r="434" spans="5:5" s="2" customFormat="1">
      <c r="E434" s="43"/>
    </row>
    <row r="435" spans="5:5" s="2" customFormat="1">
      <c r="E435" s="43"/>
    </row>
    <row r="436" spans="5:5" s="2" customFormat="1">
      <c r="E436" s="43"/>
    </row>
    <row r="437" spans="5:5" s="2" customFormat="1">
      <c r="E437" s="43"/>
    </row>
    <row r="438" spans="5:5" s="2" customFormat="1">
      <c r="E438" s="43"/>
    </row>
    <row r="439" spans="5:5" s="2" customFormat="1">
      <c r="E439" s="43"/>
    </row>
    <row r="440" spans="5:5" s="2" customFormat="1">
      <c r="E440" s="43"/>
    </row>
    <row r="441" spans="5:5" s="2" customFormat="1">
      <c r="E441" s="43"/>
    </row>
    <row r="442" spans="5:5" s="2" customFormat="1">
      <c r="E442" s="43"/>
    </row>
    <row r="443" spans="5:5" s="2" customFormat="1">
      <c r="E443" s="43"/>
    </row>
    <row r="444" spans="5:5" s="2" customFormat="1">
      <c r="E444" s="43"/>
    </row>
    <row r="445" spans="5:5" s="2" customFormat="1">
      <c r="E445" s="43"/>
    </row>
    <row r="446" spans="5:5" s="2" customFormat="1">
      <c r="E446" s="43"/>
    </row>
    <row r="447" spans="5:5" s="2" customFormat="1">
      <c r="E447" s="43"/>
    </row>
    <row r="448" spans="5:5" s="2" customFormat="1">
      <c r="E448" s="43"/>
    </row>
    <row r="449" spans="5:5" s="2" customFormat="1">
      <c r="E449" s="43"/>
    </row>
    <row r="450" spans="5:5" s="2" customFormat="1">
      <c r="E450" s="43"/>
    </row>
    <row r="451" spans="5:5" s="2" customFormat="1">
      <c r="E451" s="43"/>
    </row>
    <row r="452" spans="5:5" s="2" customFormat="1">
      <c r="E452" s="43"/>
    </row>
    <row r="453" spans="5:5" s="2" customFormat="1">
      <c r="E453" s="43"/>
    </row>
    <row r="454" spans="5:5" s="2" customFormat="1">
      <c r="E454" s="43"/>
    </row>
    <row r="455" spans="5:5" s="2" customFormat="1">
      <c r="E455" s="43"/>
    </row>
    <row r="456" spans="5:5" s="2" customFormat="1">
      <c r="E456" s="43"/>
    </row>
    <row r="457" spans="5:5" s="2" customFormat="1">
      <c r="E457" s="43"/>
    </row>
    <row r="458" spans="5:5" s="2" customFormat="1">
      <c r="E458" s="43"/>
    </row>
    <row r="459" spans="5:5" s="2" customFormat="1">
      <c r="E459" s="43"/>
    </row>
    <row r="460" spans="5:5" s="2" customFormat="1">
      <c r="E460" s="43"/>
    </row>
    <row r="461" spans="5:5" s="2" customFormat="1">
      <c r="E461" s="43"/>
    </row>
    <row r="462" spans="5:5" s="2" customFormat="1">
      <c r="E462" s="43"/>
    </row>
    <row r="463" spans="5:5" s="2" customFormat="1">
      <c r="E463" s="43"/>
    </row>
    <row r="464" spans="5:5" s="2" customFormat="1">
      <c r="E464" s="43"/>
    </row>
    <row r="465" spans="5:5" s="2" customFormat="1">
      <c r="E465" s="43"/>
    </row>
    <row r="466" spans="5:5" s="2" customFormat="1">
      <c r="E466" s="43"/>
    </row>
    <row r="467" spans="5:5" s="2" customFormat="1">
      <c r="E467" s="43"/>
    </row>
    <row r="468" spans="5:5" s="2" customFormat="1">
      <c r="E468" s="43"/>
    </row>
    <row r="469" spans="5:5" s="2" customFormat="1">
      <c r="E469" s="43"/>
    </row>
    <row r="470" spans="5:5" s="2" customFormat="1">
      <c r="E470" s="43"/>
    </row>
    <row r="471" spans="5:5" s="2" customFormat="1">
      <c r="E471" s="43"/>
    </row>
    <row r="472" spans="5:5" s="2" customFormat="1">
      <c r="E472" s="43"/>
    </row>
    <row r="473" spans="5:5" s="2" customFormat="1">
      <c r="E473" s="43"/>
    </row>
    <row r="474" spans="5:5" s="2" customFormat="1">
      <c r="E474" s="43"/>
    </row>
    <row r="475" spans="5:5" s="2" customFormat="1">
      <c r="E475" s="43"/>
    </row>
    <row r="476" spans="5:5" s="2" customFormat="1">
      <c r="E476" s="43"/>
    </row>
    <row r="477" spans="5:5" s="2" customFormat="1">
      <c r="E477" s="43"/>
    </row>
    <row r="478" spans="5:5" s="2" customFormat="1">
      <c r="E478" s="43"/>
    </row>
    <row r="479" spans="5:5" s="2" customFormat="1">
      <c r="E479" s="43"/>
    </row>
    <row r="480" spans="5:5" s="2" customFormat="1">
      <c r="E480" s="43"/>
    </row>
    <row r="481" spans="5:5" s="2" customFormat="1">
      <c r="E481" s="43"/>
    </row>
    <row r="482" spans="5:5" s="2" customFormat="1">
      <c r="E482" s="43"/>
    </row>
    <row r="483" spans="5:5" s="2" customFormat="1">
      <c r="E483" s="43"/>
    </row>
    <row r="484" spans="5:5" s="2" customFormat="1">
      <c r="E484" s="43"/>
    </row>
    <row r="485" spans="5:5" s="2" customFormat="1">
      <c r="E485" s="43"/>
    </row>
    <row r="486" spans="5:5" s="2" customFormat="1">
      <c r="E486" s="43"/>
    </row>
    <row r="487" spans="5:5" s="2" customFormat="1">
      <c r="E487" s="43"/>
    </row>
    <row r="488" spans="5:5" s="2" customFormat="1">
      <c r="E488" s="43"/>
    </row>
    <row r="489" spans="5:5" s="2" customFormat="1">
      <c r="E489" s="43"/>
    </row>
    <row r="490" spans="5:5" s="2" customFormat="1">
      <c r="E490" s="43"/>
    </row>
    <row r="491" spans="5:5" s="2" customFormat="1">
      <c r="E491" s="43"/>
    </row>
    <row r="492" spans="5:5" s="2" customFormat="1">
      <c r="E492" s="43"/>
    </row>
    <row r="493" spans="5:5" s="2" customFormat="1">
      <c r="E493" s="43"/>
    </row>
    <row r="494" spans="5:5" s="2" customFormat="1">
      <c r="E494" s="43"/>
    </row>
    <row r="495" spans="5:5" s="2" customFormat="1">
      <c r="E495" s="43"/>
    </row>
    <row r="496" spans="5:5" s="2" customFormat="1">
      <c r="E496" s="43"/>
    </row>
    <row r="497" spans="5:5" s="2" customFormat="1">
      <c r="E497" s="43"/>
    </row>
    <row r="498" spans="5:5" s="2" customFormat="1">
      <c r="E498" s="43"/>
    </row>
    <row r="499" spans="5:5" s="2" customFormat="1">
      <c r="E499" s="43"/>
    </row>
    <row r="500" spans="5:5" s="2" customFormat="1">
      <c r="E500" s="43"/>
    </row>
    <row r="501" spans="5:5" s="2" customFormat="1">
      <c r="E501" s="43"/>
    </row>
    <row r="502" spans="5:5" s="2" customFormat="1">
      <c r="E502" s="43"/>
    </row>
    <row r="503" spans="5:5" s="2" customFormat="1">
      <c r="E503" s="43"/>
    </row>
    <row r="504" spans="5:5" s="2" customFormat="1">
      <c r="E504" s="43"/>
    </row>
    <row r="505" spans="5:5" s="2" customFormat="1">
      <c r="E505" s="43"/>
    </row>
    <row r="506" spans="5:5" s="2" customFormat="1">
      <c r="E506" s="43"/>
    </row>
    <row r="507" spans="5:5" s="2" customFormat="1">
      <c r="E507" s="43"/>
    </row>
    <row r="508" spans="5:5" s="2" customFormat="1">
      <c r="E508" s="43"/>
    </row>
    <row r="509" spans="5:5" s="2" customFormat="1">
      <c r="E509" s="43"/>
    </row>
    <row r="510" spans="5:5" s="2" customFormat="1">
      <c r="E510" s="43"/>
    </row>
    <row r="511" spans="5:5" s="2" customFormat="1">
      <c r="E511" s="43"/>
    </row>
    <row r="512" spans="5:5" s="2" customFormat="1">
      <c r="E512" s="43"/>
    </row>
    <row r="513" spans="5:5" s="2" customFormat="1">
      <c r="E513" s="43"/>
    </row>
    <row r="514" spans="5:5" s="2" customFormat="1">
      <c r="E514" s="43"/>
    </row>
    <row r="515" spans="5:5" s="2" customFormat="1">
      <c r="E515" s="43"/>
    </row>
    <row r="516" spans="5:5" s="2" customFormat="1">
      <c r="E516" s="43"/>
    </row>
    <row r="517" spans="5:5" s="2" customFormat="1">
      <c r="E517" s="43"/>
    </row>
    <row r="518" spans="5:5" s="2" customFormat="1">
      <c r="E518" s="43"/>
    </row>
    <row r="519" spans="5:5" s="2" customFormat="1">
      <c r="E519" s="43"/>
    </row>
    <row r="520" spans="5:5" s="2" customFormat="1">
      <c r="E520" s="43"/>
    </row>
    <row r="521" spans="5:5" s="2" customFormat="1">
      <c r="E521" s="43"/>
    </row>
    <row r="522" spans="5:5" s="2" customFormat="1">
      <c r="E522" s="43"/>
    </row>
    <row r="523" spans="5:5" s="2" customFormat="1">
      <c r="E523" s="43"/>
    </row>
    <row r="524" spans="5:5" s="2" customFormat="1">
      <c r="E524" s="43"/>
    </row>
    <row r="525" spans="5:5" s="2" customFormat="1">
      <c r="E525" s="43"/>
    </row>
    <row r="526" spans="5:5" s="2" customFormat="1">
      <c r="E526" s="43"/>
    </row>
    <row r="527" spans="5:5" s="2" customFormat="1">
      <c r="E527" s="43"/>
    </row>
    <row r="528" spans="5:5" s="2" customFormat="1">
      <c r="E528" s="43"/>
    </row>
    <row r="529" spans="5:5" s="2" customFormat="1">
      <c r="E529" s="43"/>
    </row>
    <row r="530" spans="5:5" s="2" customFormat="1">
      <c r="E530" s="43"/>
    </row>
    <row r="531" spans="5:5" s="2" customFormat="1">
      <c r="E531" s="43"/>
    </row>
    <row r="532" spans="5:5" s="2" customFormat="1">
      <c r="E532" s="43"/>
    </row>
    <row r="533" spans="5:5" s="2" customFormat="1">
      <c r="E533" s="43"/>
    </row>
    <row r="534" spans="5:5" s="2" customFormat="1">
      <c r="E534" s="43"/>
    </row>
    <row r="535" spans="5:5" s="2" customFormat="1">
      <c r="E535" s="43"/>
    </row>
    <row r="536" spans="5:5" s="2" customFormat="1">
      <c r="E536" s="43"/>
    </row>
    <row r="537" spans="5:5" s="2" customFormat="1">
      <c r="E537" s="43"/>
    </row>
    <row r="538" spans="5:5" s="2" customFormat="1">
      <c r="E538" s="43"/>
    </row>
    <row r="539" spans="5:5" s="2" customFormat="1">
      <c r="E539" s="43"/>
    </row>
    <row r="540" spans="5:5" s="2" customFormat="1">
      <c r="E540" s="43"/>
    </row>
    <row r="541" spans="5:5" s="2" customFormat="1">
      <c r="E541" s="43"/>
    </row>
    <row r="542" spans="5:5" s="2" customFormat="1">
      <c r="E542" s="43"/>
    </row>
    <row r="543" spans="5:5" s="2" customFormat="1">
      <c r="E543" s="43"/>
    </row>
    <row r="544" spans="5:5" s="2" customFormat="1">
      <c r="E544" s="43"/>
    </row>
    <row r="545" spans="5:5" s="2" customFormat="1">
      <c r="E545" s="43"/>
    </row>
    <row r="546" spans="5:5" s="2" customFormat="1">
      <c r="E546" s="43"/>
    </row>
    <row r="547" spans="5:5" s="2" customFormat="1">
      <c r="E547" s="43"/>
    </row>
    <row r="548" spans="5:5" s="2" customFormat="1">
      <c r="E548" s="43"/>
    </row>
    <row r="549" spans="5:5" s="2" customFormat="1">
      <c r="E549" s="43"/>
    </row>
    <row r="550" spans="5:5" s="2" customFormat="1">
      <c r="E550" s="43"/>
    </row>
    <row r="551" spans="5:5" s="2" customFormat="1">
      <c r="E551" s="43"/>
    </row>
    <row r="552" spans="5:5" s="2" customFormat="1">
      <c r="E552" s="43"/>
    </row>
    <row r="553" spans="5:5" s="2" customFormat="1">
      <c r="E553" s="43"/>
    </row>
    <row r="554" spans="5:5" s="2" customFormat="1">
      <c r="E554" s="43"/>
    </row>
    <row r="555" spans="5:5" s="2" customFormat="1">
      <c r="E555" s="43"/>
    </row>
    <row r="556" spans="5:5" s="2" customFormat="1">
      <c r="E556" s="43"/>
    </row>
    <row r="557" spans="5:5" s="2" customFormat="1">
      <c r="E557" s="43"/>
    </row>
    <row r="558" spans="5:5" s="2" customFormat="1">
      <c r="E558" s="43"/>
    </row>
    <row r="559" spans="5:5" s="2" customFormat="1">
      <c r="E559" s="43"/>
    </row>
    <row r="560" spans="5:5" s="2" customFormat="1">
      <c r="E560" s="43"/>
    </row>
    <row r="561" spans="5:5" s="2" customFormat="1">
      <c r="E561" s="43"/>
    </row>
    <row r="562" spans="5:5" s="2" customFormat="1">
      <c r="E562" s="43"/>
    </row>
    <row r="563" spans="5:5" s="2" customFormat="1">
      <c r="E563" s="43"/>
    </row>
    <row r="564" spans="5:5" s="2" customFormat="1">
      <c r="E564" s="43"/>
    </row>
    <row r="565" spans="5:5" s="2" customFormat="1">
      <c r="E565" s="43"/>
    </row>
    <row r="566" spans="5:5" s="2" customFormat="1">
      <c r="E566" s="43"/>
    </row>
    <row r="567" spans="5:5" s="2" customFormat="1">
      <c r="E567" s="43"/>
    </row>
    <row r="568" spans="5:5" s="2" customFormat="1">
      <c r="E568" s="43"/>
    </row>
    <row r="569" spans="5:5" s="2" customFormat="1">
      <c r="E569" s="43"/>
    </row>
    <row r="570" spans="5:5" s="2" customFormat="1">
      <c r="E570" s="43"/>
    </row>
    <row r="571" spans="5:5" s="2" customFormat="1">
      <c r="E571" s="43"/>
    </row>
    <row r="572" spans="5:5" s="2" customFormat="1">
      <c r="E572" s="43"/>
    </row>
    <row r="573" spans="5:5" s="2" customFormat="1">
      <c r="E573" s="43"/>
    </row>
    <row r="574" spans="5:5" s="2" customFormat="1">
      <c r="E574" s="43"/>
    </row>
    <row r="575" spans="5:5" s="2" customFormat="1">
      <c r="E575" s="43"/>
    </row>
    <row r="576" spans="5:5" s="2" customFormat="1">
      <c r="E576" s="43"/>
    </row>
    <row r="577" spans="5:5" s="2" customFormat="1">
      <c r="E577" s="43"/>
    </row>
    <row r="578" spans="5:5" s="2" customFormat="1">
      <c r="E578" s="43"/>
    </row>
    <row r="579" spans="5:5" s="2" customFormat="1">
      <c r="E579" s="43"/>
    </row>
    <row r="580" spans="5:5" s="2" customFormat="1">
      <c r="E580" s="43"/>
    </row>
    <row r="581" spans="5:5" s="2" customFormat="1">
      <c r="E581" s="43"/>
    </row>
    <row r="582" spans="5:5" s="2" customFormat="1">
      <c r="E582" s="43"/>
    </row>
    <row r="583" spans="5:5" s="2" customFormat="1">
      <c r="E583" s="43"/>
    </row>
    <row r="584" spans="5:5" s="2" customFormat="1">
      <c r="E584" s="43"/>
    </row>
    <row r="585" spans="5:5" s="2" customFormat="1">
      <c r="E585" s="43"/>
    </row>
    <row r="586" spans="5:5" s="2" customFormat="1">
      <c r="E586" s="43"/>
    </row>
    <row r="587" spans="5:5" s="2" customFormat="1">
      <c r="E587" s="43"/>
    </row>
    <row r="588" spans="5:5" s="2" customFormat="1">
      <c r="E588" s="43"/>
    </row>
    <row r="589" spans="5:5" s="2" customFormat="1">
      <c r="E589" s="43"/>
    </row>
    <row r="590" spans="5:5" s="2" customFormat="1">
      <c r="E590" s="43"/>
    </row>
    <row r="591" spans="5:5" s="2" customFormat="1">
      <c r="E591" s="43"/>
    </row>
    <row r="592" spans="5:5" s="2" customFormat="1">
      <c r="E592" s="43"/>
    </row>
    <row r="593" spans="5:5" s="2" customFormat="1">
      <c r="E593" s="43"/>
    </row>
    <row r="594" spans="5:5" s="2" customFormat="1">
      <c r="E594" s="43"/>
    </row>
    <row r="595" spans="5:5" s="2" customFormat="1">
      <c r="E595" s="43"/>
    </row>
    <row r="596" spans="5:5" s="2" customFormat="1">
      <c r="E596" s="43"/>
    </row>
    <row r="597" spans="5:5" s="2" customFormat="1">
      <c r="E597" s="43"/>
    </row>
    <row r="598" spans="5:5" s="2" customFormat="1">
      <c r="E598" s="43"/>
    </row>
    <row r="599" spans="5:5" s="2" customFormat="1">
      <c r="E599" s="43"/>
    </row>
    <row r="600" spans="5:5" s="2" customFormat="1">
      <c r="E600" s="43"/>
    </row>
    <row r="601" spans="5:5" s="2" customFormat="1">
      <c r="E601" s="43"/>
    </row>
    <row r="602" spans="5:5" s="2" customFormat="1">
      <c r="E602" s="43"/>
    </row>
    <row r="603" spans="5:5" s="2" customFormat="1">
      <c r="E603" s="43"/>
    </row>
    <row r="604" spans="5:5" s="2" customFormat="1">
      <c r="E604" s="43"/>
    </row>
    <row r="605" spans="5:5" s="2" customFormat="1">
      <c r="E605" s="43"/>
    </row>
    <row r="606" spans="5:5" s="2" customFormat="1">
      <c r="E606" s="43"/>
    </row>
    <row r="607" spans="5:5" s="2" customFormat="1">
      <c r="E607" s="43"/>
    </row>
    <row r="608" spans="5:5" s="2" customFormat="1">
      <c r="E608" s="43"/>
    </row>
    <row r="609" spans="5:5" s="2" customFormat="1">
      <c r="E609" s="43"/>
    </row>
    <row r="610" spans="5:5" s="2" customFormat="1">
      <c r="E610" s="43"/>
    </row>
    <row r="611" spans="5:5" s="2" customFormat="1">
      <c r="E611" s="43"/>
    </row>
    <row r="612" spans="5:5" s="2" customFormat="1">
      <c r="E612" s="43"/>
    </row>
    <row r="613" spans="5:5" s="2" customFormat="1">
      <c r="E613" s="43"/>
    </row>
    <row r="614" spans="5:5" s="2" customFormat="1">
      <c r="E614" s="43"/>
    </row>
    <row r="615" spans="5:5" s="2" customFormat="1">
      <c r="E615" s="43"/>
    </row>
    <row r="616" spans="5:5" s="2" customFormat="1">
      <c r="E616" s="43"/>
    </row>
    <row r="617" spans="5:5" s="2" customFormat="1">
      <c r="E617" s="43"/>
    </row>
    <row r="618" spans="5:5" s="2" customFormat="1">
      <c r="E618" s="43"/>
    </row>
    <row r="619" spans="5:5" s="2" customFormat="1">
      <c r="E619" s="43"/>
    </row>
    <row r="620" spans="5:5" s="2" customFormat="1">
      <c r="E620" s="43"/>
    </row>
    <row r="621" spans="5:5" s="2" customFormat="1">
      <c r="E621" s="43"/>
    </row>
    <row r="622" spans="5:5" s="2" customFormat="1">
      <c r="E622" s="43"/>
    </row>
    <row r="623" spans="5:5" s="2" customFormat="1">
      <c r="E623" s="43"/>
    </row>
    <row r="624" spans="5:5" s="2" customFormat="1">
      <c r="E624" s="43"/>
    </row>
    <row r="625" spans="5:5" s="2" customFormat="1">
      <c r="E625" s="43"/>
    </row>
    <row r="626" spans="5:5" s="2" customFormat="1">
      <c r="E626" s="43"/>
    </row>
    <row r="627" spans="5:5" s="2" customFormat="1">
      <c r="E627" s="43"/>
    </row>
    <row r="628" spans="5:5" s="2" customFormat="1">
      <c r="E628" s="43"/>
    </row>
    <row r="629" spans="5:5" s="2" customFormat="1">
      <c r="E629" s="43"/>
    </row>
    <row r="630" spans="5:5" s="2" customFormat="1">
      <c r="E630" s="43"/>
    </row>
    <row r="631" spans="5:5" s="2" customFormat="1">
      <c r="E631" s="43"/>
    </row>
    <row r="632" spans="5:5" s="2" customFormat="1">
      <c r="E632" s="43"/>
    </row>
    <row r="633" spans="5:5" s="2" customFormat="1">
      <c r="E633" s="43"/>
    </row>
    <row r="634" spans="5:5" s="2" customFormat="1">
      <c r="E634" s="43"/>
    </row>
    <row r="635" spans="5:5" s="2" customFormat="1">
      <c r="E635" s="43"/>
    </row>
    <row r="636" spans="5:5" s="2" customFormat="1">
      <c r="E636" s="43"/>
    </row>
    <row r="637" spans="5:5" s="2" customFormat="1">
      <c r="E637" s="43"/>
    </row>
    <row r="638" spans="5:5" s="2" customFormat="1">
      <c r="E638" s="43"/>
    </row>
    <row r="639" spans="5:5" s="2" customFormat="1">
      <c r="E639" s="43"/>
    </row>
    <row r="640" spans="5:5" s="2" customFormat="1">
      <c r="E640" s="43"/>
    </row>
    <row r="641" spans="5:5" s="2" customFormat="1">
      <c r="E641" s="43"/>
    </row>
    <row r="642" spans="5:5" s="2" customFormat="1">
      <c r="E642" s="43"/>
    </row>
    <row r="643" spans="5:5" s="2" customFormat="1">
      <c r="E643" s="43"/>
    </row>
    <row r="644" spans="5:5" s="2" customFormat="1">
      <c r="E644" s="43"/>
    </row>
    <row r="645" spans="5:5" s="2" customFormat="1">
      <c r="E645" s="43"/>
    </row>
    <row r="646" spans="5:5" s="2" customFormat="1">
      <c r="E646" s="43"/>
    </row>
    <row r="647" spans="5:5" s="2" customFormat="1">
      <c r="E647" s="43"/>
    </row>
    <row r="648" spans="5:5" s="2" customFormat="1">
      <c r="E648" s="43"/>
    </row>
    <row r="649" spans="5:5" s="2" customFormat="1">
      <c r="E649" s="43"/>
    </row>
    <row r="650" spans="5:5" s="2" customFormat="1">
      <c r="E650" s="43"/>
    </row>
    <row r="651" spans="5:5" s="2" customFormat="1">
      <c r="E651" s="43"/>
    </row>
    <row r="652" spans="5:5" s="2" customFormat="1">
      <c r="E652" s="43"/>
    </row>
    <row r="653" spans="5:5" s="2" customFormat="1">
      <c r="E653" s="43"/>
    </row>
    <row r="654" spans="5:5" s="2" customFormat="1">
      <c r="E654" s="43"/>
    </row>
    <row r="655" spans="5:5" s="2" customFormat="1">
      <c r="E655" s="43"/>
    </row>
    <row r="656" spans="5:5" s="2" customFormat="1">
      <c r="E656" s="43"/>
    </row>
    <row r="657" spans="5:5" s="2" customFormat="1">
      <c r="E657" s="43"/>
    </row>
    <row r="658" spans="5:5" s="2" customFormat="1">
      <c r="E658" s="43"/>
    </row>
    <row r="659" spans="5:5" s="2" customFormat="1">
      <c r="E659" s="43"/>
    </row>
    <row r="660" spans="5:5" s="2" customFormat="1">
      <c r="E660" s="43"/>
    </row>
    <row r="661" spans="5:5" s="2" customFormat="1">
      <c r="E661" s="43"/>
    </row>
    <row r="662" spans="5:5" s="2" customFormat="1">
      <c r="E662" s="43"/>
    </row>
    <row r="663" spans="5:5" s="2" customFormat="1">
      <c r="E663" s="43"/>
    </row>
    <row r="664" spans="5:5" s="2" customFormat="1">
      <c r="E664" s="43"/>
    </row>
    <row r="665" spans="5:5" s="2" customFormat="1">
      <c r="E665" s="43"/>
    </row>
    <row r="666" spans="5:5" s="2" customFormat="1">
      <c r="E666" s="43"/>
    </row>
    <row r="667" spans="5:5" s="2" customFormat="1">
      <c r="E667" s="43"/>
    </row>
    <row r="668" spans="5:5" s="2" customFormat="1">
      <c r="E668" s="43"/>
    </row>
    <row r="669" spans="5:5" s="2" customFormat="1">
      <c r="E669" s="43"/>
    </row>
    <row r="670" spans="5:5" s="2" customFormat="1">
      <c r="E670" s="43"/>
    </row>
    <row r="671" spans="5:5" s="2" customFormat="1">
      <c r="E671" s="43"/>
    </row>
    <row r="672" spans="5:5" s="2" customFormat="1">
      <c r="E672" s="43"/>
    </row>
    <row r="673" spans="5:5" s="2" customFormat="1">
      <c r="E673" s="43"/>
    </row>
    <row r="674" spans="5:5" s="2" customFormat="1">
      <c r="E674" s="43"/>
    </row>
    <row r="675" spans="5:5" s="2" customFormat="1">
      <c r="E675" s="43"/>
    </row>
    <row r="676" spans="5:5" s="2" customFormat="1">
      <c r="E676" s="43"/>
    </row>
    <row r="677" spans="5:5" s="2" customFormat="1">
      <c r="E677" s="43"/>
    </row>
    <row r="678" spans="5:5" s="2" customFormat="1">
      <c r="E678" s="43"/>
    </row>
    <row r="679" spans="5:5" s="2" customFormat="1">
      <c r="E679" s="43"/>
    </row>
    <row r="680" spans="5:5" s="2" customFormat="1">
      <c r="E680" s="43"/>
    </row>
    <row r="681" spans="5:5" s="2" customFormat="1">
      <c r="E681" s="43"/>
    </row>
    <row r="682" spans="5:5" s="2" customFormat="1">
      <c r="E682" s="43"/>
    </row>
    <row r="683" spans="5:5" s="2" customFormat="1">
      <c r="E683" s="43"/>
    </row>
    <row r="684" spans="5:5" s="2" customFormat="1">
      <c r="E684" s="43"/>
    </row>
    <row r="685" spans="5:5" s="2" customFormat="1">
      <c r="E685" s="43"/>
    </row>
    <row r="686" spans="5:5" s="2" customFormat="1">
      <c r="E686" s="43"/>
    </row>
    <row r="687" spans="5:5" s="2" customFormat="1">
      <c r="E687" s="43"/>
    </row>
    <row r="688" spans="5:5" s="2" customFormat="1">
      <c r="E688" s="43"/>
    </row>
    <row r="689" spans="5:5" s="2" customFormat="1">
      <c r="E689" s="43"/>
    </row>
    <row r="690" spans="5:5" s="2" customFormat="1">
      <c r="E690" s="43"/>
    </row>
    <row r="691" spans="5:5" s="2" customFormat="1">
      <c r="E691" s="43"/>
    </row>
    <row r="692" spans="5:5" s="2" customFormat="1">
      <c r="E692" s="43"/>
    </row>
    <row r="693" spans="5:5" s="2" customFormat="1">
      <c r="E693" s="43"/>
    </row>
    <row r="694" spans="5:5" s="2" customFormat="1">
      <c r="E694" s="43"/>
    </row>
    <row r="695" spans="5:5" s="2" customFormat="1">
      <c r="E695" s="43"/>
    </row>
    <row r="696" spans="5:5" s="2" customFormat="1">
      <c r="E696" s="43"/>
    </row>
    <row r="697" spans="5:5" s="2" customFormat="1">
      <c r="E697" s="43"/>
    </row>
    <row r="698" spans="5:5" s="2" customFormat="1">
      <c r="E698" s="43"/>
    </row>
    <row r="699" spans="5:5" s="2" customFormat="1">
      <c r="E699" s="43"/>
    </row>
    <row r="700" spans="5:5" s="2" customFormat="1">
      <c r="E700" s="43"/>
    </row>
    <row r="701" spans="5:5" s="2" customFormat="1">
      <c r="E701" s="43"/>
    </row>
    <row r="702" spans="5:5" s="2" customFormat="1">
      <c r="E702" s="43"/>
    </row>
    <row r="703" spans="5:5" s="2" customFormat="1">
      <c r="E703" s="43"/>
    </row>
    <row r="704" spans="5:5" s="2" customFormat="1">
      <c r="E704" s="43"/>
    </row>
    <row r="705" spans="5:5" s="2" customFormat="1">
      <c r="E705" s="43"/>
    </row>
    <row r="706" spans="5:5" s="2" customFormat="1">
      <c r="E706" s="43"/>
    </row>
    <row r="707" spans="5:5" s="2" customFormat="1">
      <c r="E707" s="43"/>
    </row>
    <row r="708" spans="5:5" s="2" customFormat="1">
      <c r="E708" s="43"/>
    </row>
    <row r="709" spans="5:5" s="2" customFormat="1">
      <c r="E709" s="43"/>
    </row>
    <row r="710" spans="5:5" s="2" customFormat="1">
      <c r="E710" s="43"/>
    </row>
    <row r="711" spans="5:5" s="2" customFormat="1">
      <c r="E711" s="43"/>
    </row>
    <row r="712" spans="5:5" s="2" customFormat="1">
      <c r="E712" s="43"/>
    </row>
    <row r="713" spans="5:5" s="2" customFormat="1">
      <c r="E713" s="43"/>
    </row>
    <row r="714" spans="5:5" s="2" customFormat="1">
      <c r="E714" s="43"/>
    </row>
    <row r="715" spans="5:5" s="2" customFormat="1">
      <c r="E715" s="43"/>
    </row>
    <row r="716" spans="5:5" s="2" customFormat="1">
      <c r="E716" s="43"/>
    </row>
    <row r="717" spans="5:5" s="2" customFormat="1">
      <c r="E717" s="43"/>
    </row>
    <row r="718" spans="5:5" s="2" customFormat="1">
      <c r="E718" s="4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7030A0"/>
  </sheetPr>
  <dimension ref="B2:S43"/>
  <sheetViews>
    <sheetView zoomScale="70" zoomScaleNormal="70" workbookViewId="0">
      <selection activeCell="R15" sqref="R15"/>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0"/>
      <c r="C3" s="111"/>
      <c r="D3" s="111"/>
      <c r="E3" s="111"/>
      <c r="F3" s="111"/>
      <c r="G3" s="111"/>
      <c r="H3" s="111"/>
      <c r="I3" s="112"/>
    </row>
    <row r="4" spans="2:19">
      <c r="B4" s="617" t="s">
        <v>456</v>
      </c>
      <c r="C4" s="618"/>
      <c r="D4" s="618"/>
      <c r="E4" s="619" t="s">
        <v>457</v>
      </c>
      <c r="F4" s="619"/>
      <c r="G4" s="619"/>
      <c r="H4" s="619"/>
      <c r="I4" s="620"/>
      <c r="Q4" s="621" t="s">
        <v>458</v>
      </c>
      <c r="R4" s="621"/>
    </row>
    <row r="5" spans="2:19">
      <c r="B5" s="617"/>
      <c r="C5" s="618"/>
      <c r="D5" s="618"/>
      <c r="E5" s="619"/>
      <c r="F5" s="619"/>
      <c r="G5" s="619"/>
      <c r="H5" s="619"/>
      <c r="I5" s="620"/>
      <c r="Q5" s="621"/>
      <c r="R5" s="621"/>
    </row>
    <row r="6" spans="2:19">
      <c r="B6" s="617"/>
      <c r="C6" s="618"/>
      <c r="D6" s="618"/>
      <c r="E6" s="619"/>
      <c r="F6" s="619"/>
      <c r="G6" s="619"/>
      <c r="H6" s="619"/>
      <c r="I6" s="620"/>
      <c r="Q6" s="621"/>
      <c r="R6" s="621"/>
    </row>
    <row r="7" spans="2:19" ht="15.75" thickBot="1">
      <c r="B7" s="113"/>
      <c r="I7" s="114"/>
    </row>
    <row r="8" spans="2:19" ht="62.25" customHeight="1" thickBot="1">
      <c r="B8" s="622" t="s">
        <v>403</v>
      </c>
      <c r="C8" s="623"/>
      <c r="D8" s="54" t="s">
        <v>459</v>
      </c>
      <c r="E8" s="55">
        <v>5</v>
      </c>
      <c r="F8" s="55">
        <v>10</v>
      </c>
      <c r="G8" s="55">
        <v>15</v>
      </c>
      <c r="H8" s="55">
        <v>20</v>
      </c>
      <c r="I8" s="115">
        <v>25</v>
      </c>
      <c r="K8" s="624" t="s">
        <v>460</v>
      </c>
      <c r="L8" s="625"/>
      <c r="M8" s="625"/>
      <c r="N8" s="625"/>
      <c r="O8" s="625"/>
      <c r="P8" s="626"/>
      <c r="Q8" s="627" t="s">
        <v>461</v>
      </c>
      <c r="R8" s="627"/>
      <c r="S8" s="17" t="s">
        <v>462</v>
      </c>
    </row>
    <row r="9" spans="2:19" ht="62.25" customHeight="1" thickBot="1">
      <c r="B9" s="622"/>
      <c r="C9" s="623"/>
      <c r="D9" s="54" t="s">
        <v>463</v>
      </c>
      <c r="E9" s="56">
        <v>4</v>
      </c>
      <c r="F9" s="56">
        <v>8</v>
      </c>
      <c r="G9" s="55">
        <v>12</v>
      </c>
      <c r="H9" s="55">
        <v>16</v>
      </c>
      <c r="I9" s="115">
        <v>20</v>
      </c>
      <c r="K9" s="628" t="s">
        <v>464</v>
      </c>
      <c r="L9" s="629"/>
      <c r="M9" s="629"/>
      <c r="N9" s="629"/>
      <c r="O9" s="629"/>
      <c r="P9" s="629"/>
      <c r="Q9" s="630" t="s">
        <v>465</v>
      </c>
      <c r="R9" s="631"/>
      <c r="S9" s="17" t="s">
        <v>391</v>
      </c>
    </row>
    <row r="10" spans="2:19" ht="62.25" customHeight="1" thickBot="1">
      <c r="B10" s="622"/>
      <c r="C10" s="623"/>
      <c r="D10" s="54" t="s">
        <v>466</v>
      </c>
      <c r="E10" s="56">
        <v>3</v>
      </c>
      <c r="F10" s="56">
        <v>6</v>
      </c>
      <c r="G10" s="56">
        <v>9</v>
      </c>
      <c r="H10" s="55">
        <v>12</v>
      </c>
      <c r="I10" s="115">
        <v>15</v>
      </c>
      <c r="K10" s="632" t="s">
        <v>427</v>
      </c>
      <c r="L10" s="633"/>
      <c r="M10" s="633"/>
      <c r="N10" s="633"/>
      <c r="O10" s="633"/>
      <c r="P10" s="633"/>
      <c r="Q10" s="627" t="s">
        <v>467</v>
      </c>
      <c r="R10" s="627"/>
      <c r="S10" s="17" t="s">
        <v>468</v>
      </c>
    </row>
    <row r="11" spans="2:19" ht="62.25" customHeight="1">
      <c r="B11" s="622"/>
      <c r="C11" s="623"/>
      <c r="D11" s="54" t="s">
        <v>469</v>
      </c>
      <c r="E11" s="57">
        <v>2</v>
      </c>
      <c r="F11" s="56">
        <v>4</v>
      </c>
      <c r="G11" s="56">
        <v>6</v>
      </c>
      <c r="H11" s="55">
        <v>8</v>
      </c>
      <c r="I11" s="115">
        <v>10</v>
      </c>
      <c r="K11" s="634" t="s">
        <v>470</v>
      </c>
      <c r="L11" s="635"/>
      <c r="M11" s="635"/>
      <c r="N11" s="635"/>
      <c r="O11" s="635"/>
      <c r="P11" s="635"/>
      <c r="Q11" s="627" t="s">
        <v>390</v>
      </c>
      <c r="R11" s="636"/>
      <c r="S11" s="17" t="s">
        <v>390</v>
      </c>
    </row>
    <row r="12" spans="2:19" ht="62.25" customHeight="1">
      <c r="B12" s="622"/>
      <c r="C12" s="623"/>
      <c r="D12" s="54" t="s">
        <v>471</v>
      </c>
      <c r="E12" s="57">
        <v>1</v>
      </c>
      <c r="F12" s="57">
        <v>2</v>
      </c>
      <c r="G12" s="56">
        <v>3</v>
      </c>
      <c r="H12" s="55">
        <v>4</v>
      </c>
      <c r="I12" s="115">
        <v>5</v>
      </c>
    </row>
    <row r="13" spans="2:19" ht="62.25" customHeight="1" thickBot="1">
      <c r="B13" s="116"/>
      <c r="C13" s="615" t="s">
        <v>472</v>
      </c>
      <c r="D13" s="616"/>
      <c r="E13" s="117" t="s">
        <v>473</v>
      </c>
      <c r="F13" s="117" t="s">
        <v>474</v>
      </c>
      <c r="G13" s="117" t="s">
        <v>475</v>
      </c>
      <c r="H13" s="117" t="s">
        <v>476</v>
      </c>
      <c r="I13" s="118" t="s">
        <v>477</v>
      </c>
    </row>
    <row r="17" spans="4:6">
      <c r="D17" s="17"/>
      <c r="E17" s="17"/>
      <c r="F17" s="17"/>
    </row>
    <row r="18" spans="4:6" ht="15.75">
      <c r="D18" s="22" t="s">
        <v>478</v>
      </c>
      <c r="E18" s="119" t="s">
        <v>470</v>
      </c>
      <c r="F18" s="119">
        <v>1</v>
      </c>
    </row>
    <row r="19" spans="4:6">
      <c r="D19" s="22" t="s">
        <v>479</v>
      </c>
      <c r="E19" s="22" t="s">
        <v>470</v>
      </c>
      <c r="F19" s="22">
        <v>2</v>
      </c>
    </row>
    <row r="20" spans="4:6">
      <c r="D20" s="22" t="s">
        <v>480</v>
      </c>
      <c r="E20" s="22" t="s">
        <v>427</v>
      </c>
      <c r="F20" s="22">
        <v>2</v>
      </c>
    </row>
    <row r="21" spans="4:6">
      <c r="D21" s="22" t="s">
        <v>481</v>
      </c>
      <c r="E21" s="22" t="s">
        <v>482</v>
      </c>
      <c r="F21" s="22">
        <v>3</v>
      </c>
    </row>
    <row r="22" spans="4:6">
      <c r="D22" s="22" t="s">
        <v>483</v>
      </c>
      <c r="E22" s="22" t="s">
        <v>460</v>
      </c>
      <c r="F22" s="22">
        <v>4</v>
      </c>
    </row>
    <row r="23" spans="4:6">
      <c r="D23" s="22" t="s">
        <v>484</v>
      </c>
      <c r="E23" s="22" t="s">
        <v>470</v>
      </c>
      <c r="F23" s="22">
        <v>1</v>
      </c>
    </row>
    <row r="24" spans="4:6">
      <c r="D24" s="22" t="s">
        <v>485</v>
      </c>
      <c r="E24" s="22" t="s">
        <v>427</v>
      </c>
      <c r="F24" s="22">
        <v>2</v>
      </c>
    </row>
    <row r="25" spans="4:6">
      <c r="D25" s="22" t="s">
        <v>486</v>
      </c>
      <c r="E25" s="22" t="s">
        <v>427</v>
      </c>
      <c r="F25" s="22">
        <v>2</v>
      </c>
    </row>
    <row r="26" spans="4:6">
      <c r="D26" s="22" t="s">
        <v>487</v>
      </c>
      <c r="E26" s="22" t="s">
        <v>464</v>
      </c>
      <c r="F26" s="22">
        <v>3</v>
      </c>
    </row>
    <row r="27" spans="4:6">
      <c r="D27" s="22" t="s">
        <v>488</v>
      </c>
      <c r="E27" s="22" t="s">
        <v>460</v>
      </c>
      <c r="F27" s="22">
        <v>4</v>
      </c>
    </row>
    <row r="28" spans="4:6">
      <c r="D28" s="22" t="s">
        <v>489</v>
      </c>
      <c r="E28" s="22" t="s">
        <v>427</v>
      </c>
      <c r="F28" s="22">
        <v>2</v>
      </c>
    </row>
    <row r="29" spans="4:6">
      <c r="D29" s="22" t="s">
        <v>490</v>
      </c>
      <c r="E29" s="22" t="s">
        <v>427</v>
      </c>
      <c r="F29" s="22">
        <v>2</v>
      </c>
    </row>
    <row r="30" spans="4:6">
      <c r="D30" s="22" t="s">
        <v>491</v>
      </c>
      <c r="E30" s="22" t="s">
        <v>427</v>
      </c>
      <c r="F30" s="22">
        <v>2</v>
      </c>
    </row>
    <row r="31" spans="4:6">
      <c r="D31" s="22" t="s">
        <v>492</v>
      </c>
      <c r="E31" s="22" t="s">
        <v>464</v>
      </c>
      <c r="F31" s="22">
        <v>3</v>
      </c>
    </row>
    <row r="32" spans="4:6">
      <c r="D32" s="22" t="s">
        <v>493</v>
      </c>
      <c r="E32" s="22" t="s">
        <v>460</v>
      </c>
      <c r="F32" s="22">
        <v>4</v>
      </c>
    </row>
    <row r="33" spans="4:6">
      <c r="D33" s="22" t="s">
        <v>494</v>
      </c>
      <c r="E33" s="22" t="s">
        <v>427</v>
      </c>
      <c r="F33" s="22">
        <v>2</v>
      </c>
    </row>
    <row r="34" spans="4:6">
      <c r="D34" s="22" t="s">
        <v>495</v>
      </c>
      <c r="E34" s="22" t="s">
        <v>427</v>
      </c>
      <c r="F34" s="22">
        <v>2</v>
      </c>
    </row>
    <row r="35" spans="4:6">
      <c r="D35" s="22" t="s">
        <v>496</v>
      </c>
      <c r="E35" s="22" t="s">
        <v>464</v>
      </c>
      <c r="F35" s="22">
        <v>3</v>
      </c>
    </row>
    <row r="36" spans="4:6">
      <c r="D36" s="22" t="s">
        <v>497</v>
      </c>
      <c r="E36" s="22" t="s">
        <v>464</v>
      </c>
      <c r="F36" s="22">
        <v>3</v>
      </c>
    </row>
    <row r="37" spans="4:6">
      <c r="D37" s="22" t="s">
        <v>498</v>
      </c>
      <c r="E37" s="22" t="s">
        <v>460</v>
      </c>
      <c r="F37" s="22">
        <v>4</v>
      </c>
    </row>
    <row r="38" spans="4:6">
      <c r="D38" s="22" t="s">
        <v>499</v>
      </c>
      <c r="E38" s="22" t="s">
        <v>464</v>
      </c>
      <c r="F38" s="22">
        <v>3</v>
      </c>
    </row>
    <row r="39" spans="4:6">
      <c r="D39" s="22" t="s">
        <v>500</v>
      </c>
      <c r="E39" s="22" t="s">
        <v>464</v>
      </c>
      <c r="F39" s="22">
        <v>3</v>
      </c>
    </row>
    <row r="40" spans="4:6">
      <c r="D40" s="22" t="s">
        <v>501</v>
      </c>
      <c r="E40" s="22" t="s">
        <v>464</v>
      </c>
      <c r="F40" s="22">
        <v>3</v>
      </c>
    </row>
    <row r="41" spans="4:6">
      <c r="D41" s="22" t="s">
        <v>502</v>
      </c>
      <c r="E41" s="22" t="s">
        <v>464</v>
      </c>
      <c r="F41" s="22">
        <v>3</v>
      </c>
    </row>
    <row r="42" spans="4:6">
      <c r="D42" s="22" t="s">
        <v>503</v>
      </c>
      <c r="E42" s="22" t="s">
        <v>460</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5" tint="0.39997558519241921"/>
  </sheetPr>
  <dimension ref="A1:JK59"/>
  <sheetViews>
    <sheetView zoomScale="80" zoomScaleNormal="80" workbookViewId="0">
      <selection activeCell="C20" sqref="C2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7" customWidth="1"/>
    <col min="6" max="6" width="18.28515625" style="27" bestFit="1" customWidth="1"/>
    <col min="7" max="7" width="18.28515625" bestFit="1" customWidth="1"/>
    <col min="8" max="8" width="44.5703125" customWidth="1"/>
    <col min="9" max="9" width="16.5703125" customWidth="1"/>
    <col min="10" max="10" width="16" customWidth="1"/>
    <col min="11" max="11" width="17.7109375" customWidth="1"/>
    <col min="12" max="12" width="15.28515625" customWidth="1"/>
    <col min="13" max="13" width="48.28515625" customWidth="1"/>
    <col min="14" max="169" width="11.42578125" style="2"/>
  </cols>
  <sheetData>
    <row r="1" spans="1:271" s="19" customFormat="1" ht="16.5" customHeight="1">
      <c r="A1" s="661"/>
      <c r="B1" s="662"/>
      <c r="C1" s="665"/>
      <c r="D1" s="665"/>
      <c r="E1" s="665"/>
      <c r="F1" s="665"/>
      <c r="G1" s="665"/>
      <c r="H1" s="665"/>
      <c r="I1" s="665"/>
      <c r="J1" s="666"/>
      <c r="K1" s="659"/>
      <c r="L1" s="659"/>
      <c r="M1" s="65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63"/>
      <c r="B2" s="664"/>
      <c r="C2" s="667"/>
      <c r="D2" s="667"/>
      <c r="E2" s="667"/>
      <c r="F2" s="667"/>
      <c r="G2" s="667"/>
      <c r="H2" s="667"/>
      <c r="I2" s="667"/>
      <c r="J2" s="668"/>
      <c r="K2" s="659"/>
      <c r="L2" s="659"/>
      <c r="M2" s="65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6" customHeight="1">
      <c r="A3" s="1"/>
      <c r="B3" s="1"/>
      <c r="C3" s="667"/>
      <c r="D3" s="667"/>
      <c r="E3" s="667"/>
      <c r="F3" s="667"/>
      <c r="G3" s="667"/>
      <c r="H3" s="667"/>
      <c r="I3" s="667"/>
      <c r="J3" s="668"/>
      <c r="K3" s="660"/>
      <c r="L3" s="660"/>
      <c r="M3" s="66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51" t="s">
        <v>276</v>
      </c>
      <c r="B4" s="652"/>
      <c r="C4" s="482" t="s">
        <v>5</v>
      </c>
      <c r="D4" s="482"/>
      <c r="E4" s="482"/>
      <c r="F4" s="482"/>
      <c r="G4" s="482"/>
      <c r="H4" s="482"/>
      <c r="I4" s="482"/>
      <c r="J4" s="482"/>
      <c r="K4" s="482"/>
      <c r="L4" s="482"/>
      <c r="M4" s="482"/>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90.75" customHeight="1">
      <c r="A5" s="651" t="s">
        <v>278</v>
      </c>
      <c r="B5" s="652"/>
      <c r="C5" s="483" t="s">
        <v>36</v>
      </c>
      <c r="D5" s="483"/>
      <c r="E5" s="483"/>
      <c r="F5" s="483"/>
      <c r="G5" s="483"/>
      <c r="H5" s="483"/>
      <c r="I5" s="483"/>
      <c r="J5" s="483"/>
      <c r="K5" s="483"/>
      <c r="L5" s="483"/>
      <c r="M5" s="48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51" t="s">
        <v>279</v>
      </c>
      <c r="B6" s="652"/>
      <c r="C6" s="483" t="s">
        <v>341</v>
      </c>
      <c r="D6" s="483"/>
      <c r="E6" s="483"/>
      <c r="F6" s="483"/>
      <c r="G6" s="483"/>
      <c r="H6" s="483"/>
      <c r="I6" s="483"/>
      <c r="J6" s="483"/>
      <c r="K6" s="483"/>
      <c r="L6" s="483"/>
      <c r="M6" s="48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53" t="s">
        <v>504</v>
      </c>
      <c r="B7" s="654"/>
      <c r="C7" s="655"/>
      <c r="D7" s="656" t="s">
        <v>505</v>
      </c>
      <c r="E7" s="656"/>
      <c r="F7" s="656"/>
      <c r="G7" s="657" t="s">
        <v>506</v>
      </c>
      <c r="H7" s="669" t="s">
        <v>507</v>
      </c>
      <c r="I7" s="671" t="s">
        <v>508</v>
      </c>
      <c r="J7" s="672"/>
      <c r="K7" s="671" t="s">
        <v>509</v>
      </c>
      <c r="L7" s="672"/>
      <c r="M7" s="673" t="s">
        <v>510</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42</v>
      </c>
      <c r="B8" s="35" t="s">
        <v>218</v>
      </c>
      <c r="C8" s="36" t="s">
        <v>220</v>
      </c>
      <c r="D8" s="28" t="s">
        <v>230</v>
      </c>
      <c r="E8" s="28" t="s">
        <v>511</v>
      </c>
      <c r="F8" s="28" t="s">
        <v>512</v>
      </c>
      <c r="G8" s="658"/>
      <c r="H8" s="670"/>
      <c r="I8" s="29" t="s">
        <v>513</v>
      </c>
      <c r="J8" s="29" t="s">
        <v>514</v>
      </c>
      <c r="K8" s="29" t="s">
        <v>515</v>
      </c>
      <c r="L8" s="29" t="s">
        <v>516</v>
      </c>
      <c r="M8" s="67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75"/>
      <c r="B9" s="676"/>
      <c r="C9" s="676"/>
      <c r="D9" s="676"/>
      <c r="E9" s="676"/>
      <c r="F9" s="676"/>
      <c r="G9" s="67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37">
        <f>'7. Mapa Final'!A10</f>
        <v>1</v>
      </c>
      <c r="B10" s="637" t="str">
        <f>'7. Mapa Final'!B10</f>
        <v>Inexactitud en la recolección de la Información Estadística por parte de los funcionarios de los despachos judiciales</v>
      </c>
      <c r="C10" s="637" t="str">
        <f>'7. Mapa Final'!C10</f>
        <v xml:space="preserve"> Posibilidad de incumplimiento de metas establecidas debido a la  presentación de datos o estimaciones equivocadas o incompletas relacionadas con la gestión judicial.</v>
      </c>
      <c r="D10" s="643" t="str">
        <f>'7. Mapa Final'!J10</f>
        <v>Muy Baja - 1</v>
      </c>
      <c r="E10" s="647" t="str">
        <f>'7. Mapa Final'!K10</f>
        <v>Menor - 2</v>
      </c>
      <c r="F10" s="640" t="str">
        <f>'7. Mapa Final'!M10</f>
        <v>Bajo - 2</v>
      </c>
      <c r="G10" s="511" t="s">
        <v>390</v>
      </c>
      <c r="H10" s="682"/>
      <c r="I10" s="682"/>
      <c r="J10" s="685" t="s">
        <v>517</v>
      </c>
      <c r="K10" s="677">
        <v>45658</v>
      </c>
      <c r="L10" s="677">
        <v>45747</v>
      </c>
      <c r="M10" s="679" t="s">
        <v>518</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38"/>
      <c r="B11" s="638"/>
      <c r="C11" s="638"/>
      <c r="D11" s="644"/>
      <c r="E11" s="648"/>
      <c r="F11" s="641"/>
      <c r="G11" s="511"/>
      <c r="H11" s="683"/>
      <c r="I11" s="683"/>
      <c r="J11" s="678"/>
      <c r="K11" s="678"/>
      <c r="L11" s="678"/>
      <c r="M11" s="68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38"/>
      <c r="B12" s="638"/>
      <c r="C12" s="638"/>
      <c r="D12" s="644"/>
      <c r="E12" s="648"/>
      <c r="F12" s="641"/>
      <c r="G12" s="511"/>
      <c r="H12" s="683"/>
      <c r="I12" s="683"/>
      <c r="J12" s="678"/>
      <c r="K12" s="678"/>
      <c r="L12" s="678"/>
      <c r="M12" s="68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38"/>
      <c r="B13" s="638"/>
      <c r="C13" s="638"/>
      <c r="D13" s="644"/>
      <c r="E13" s="648"/>
      <c r="F13" s="641"/>
      <c r="G13" s="511"/>
      <c r="H13" s="683"/>
      <c r="I13" s="683"/>
      <c r="J13" s="678"/>
      <c r="K13" s="678"/>
      <c r="L13" s="678"/>
      <c r="M13" s="68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38"/>
      <c r="B14" s="638"/>
      <c r="C14" s="638"/>
      <c r="D14" s="644"/>
      <c r="E14" s="648"/>
      <c r="F14" s="641"/>
      <c r="G14" s="511"/>
      <c r="H14" s="683"/>
      <c r="I14" s="683"/>
      <c r="J14" s="678"/>
      <c r="K14" s="678"/>
      <c r="L14" s="678"/>
      <c r="M14" s="68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38"/>
      <c r="B15" s="638"/>
      <c r="C15" s="638"/>
      <c r="D15" s="644"/>
      <c r="E15" s="648"/>
      <c r="F15" s="641"/>
      <c r="G15" s="511"/>
      <c r="H15" s="683"/>
      <c r="I15" s="683"/>
      <c r="J15" s="678"/>
      <c r="K15" s="678"/>
      <c r="L15" s="678"/>
      <c r="M15" s="68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38"/>
      <c r="B16" s="638"/>
      <c r="C16" s="638"/>
      <c r="D16" s="644"/>
      <c r="E16" s="648"/>
      <c r="F16" s="641"/>
      <c r="G16" s="511"/>
      <c r="H16" s="683"/>
      <c r="I16" s="683"/>
      <c r="J16" s="678"/>
      <c r="K16" s="678"/>
      <c r="L16" s="678"/>
      <c r="M16" s="68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38"/>
      <c r="B17" s="638"/>
      <c r="C17" s="638"/>
      <c r="D17" s="645"/>
      <c r="E17" s="649"/>
      <c r="F17" s="641"/>
      <c r="G17" s="511"/>
      <c r="H17" s="683"/>
      <c r="I17" s="683"/>
      <c r="J17" s="678"/>
      <c r="K17" s="678"/>
      <c r="L17" s="678"/>
      <c r="M17" s="68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38"/>
      <c r="B18" s="638"/>
      <c r="C18" s="638"/>
      <c r="D18" s="645"/>
      <c r="E18" s="649"/>
      <c r="F18" s="641"/>
      <c r="G18" s="511"/>
      <c r="H18" s="683"/>
      <c r="I18" s="683"/>
      <c r="J18" s="678"/>
      <c r="K18" s="678"/>
      <c r="L18" s="678"/>
      <c r="M18" s="68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39"/>
      <c r="B19" s="639"/>
      <c r="C19" s="639"/>
      <c r="D19" s="646"/>
      <c r="E19" s="650"/>
      <c r="F19" s="642"/>
      <c r="G19" s="582"/>
      <c r="H19" s="684"/>
      <c r="I19" s="684"/>
      <c r="J19" s="678"/>
      <c r="K19" s="678"/>
      <c r="L19" s="678"/>
      <c r="M19" s="68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37">
        <f>'7. Mapa Final'!A20</f>
        <v>2</v>
      </c>
      <c r="B20" s="637" t="str">
        <f>'7. Mapa Final'!B20</f>
        <v>Incumplimiento</v>
      </c>
      <c r="C20" s="637" t="str">
        <f>'7. Mapa Final'!C20</f>
        <v>Incumplimiento de las fechas estipuladas para rendir los datos estadísticos de cada despacho judicial a través del aplicativo Sierj - BI</v>
      </c>
      <c r="D20" s="643" t="str">
        <f>'7. Mapa Final'!J20</f>
        <v>Muy Baja - 1</v>
      </c>
      <c r="E20" s="647" t="str">
        <f>'7. Mapa Final'!K20</f>
        <v>Leve - 1</v>
      </c>
      <c r="F20" s="640" t="str">
        <f>'7. Mapa Final'!M20</f>
        <v>Bajo - 1</v>
      </c>
      <c r="G20" s="511" t="s">
        <v>390</v>
      </c>
      <c r="H20" s="682"/>
      <c r="I20" s="682"/>
      <c r="J20" s="678" t="s">
        <v>517</v>
      </c>
      <c r="K20" s="677">
        <v>45658</v>
      </c>
      <c r="L20" s="677">
        <v>45747</v>
      </c>
      <c r="M20" s="679" t="s">
        <v>518</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38"/>
      <c r="B21" s="638"/>
      <c r="C21" s="638"/>
      <c r="D21" s="644"/>
      <c r="E21" s="648"/>
      <c r="F21" s="641"/>
      <c r="G21" s="511"/>
      <c r="H21" s="683"/>
      <c r="I21" s="683"/>
      <c r="J21" s="678"/>
      <c r="K21" s="678"/>
      <c r="L21" s="678"/>
      <c r="M21" s="68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38"/>
      <c r="B22" s="638"/>
      <c r="C22" s="638"/>
      <c r="D22" s="644"/>
      <c r="E22" s="648"/>
      <c r="F22" s="641"/>
      <c r="G22" s="511"/>
      <c r="H22" s="683"/>
      <c r="I22" s="683"/>
      <c r="J22" s="678"/>
      <c r="K22" s="678"/>
      <c r="L22" s="678"/>
      <c r="M22" s="68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38"/>
      <c r="B23" s="638"/>
      <c r="C23" s="638"/>
      <c r="D23" s="644"/>
      <c r="E23" s="648"/>
      <c r="F23" s="641"/>
      <c r="G23" s="511"/>
      <c r="H23" s="683"/>
      <c r="I23" s="683"/>
      <c r="J23" s="678"/>
      <c r="K23" s="678"/>
      <c r="L23" s="678"/>
      <c r="M23" s="68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38"/>
      <c r="B24" s="638"/>
      <c r="C24" s="638"/>
      <c r="D24" s="644"/>
      <c r="E24" s="648"/>
      <c r="F24" s="641"/>
      <c r="G24" s="511"/>
      <c r="H24" s="683"/>
      <c r="I24" s="683"/>
      <c r="J24" s="678"/>
      <c r="K24" s="678"/>
      <c r="L24" s="678"/>
      <c r="M24" s="68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38"/>
      <c r="B25" s="638"/>
      <c r="C25" s="638"/>
      <c r="D25" s="644"/>
      <c r="E25" s="648"/>
      <c r="F25" s="641"/>
      <c r="G25" s="511"/>
      <c r="H25" s="683"/>
      <c r="I25" s="683"/>
      <c r="J25" s="678"/>
      <c r="K25" s="678"/>
      <c r="L25" s="678"/>
      <c r="M25" s="680"/>
      <c r="N25" s="34"/>
      <c r="O25" s="34"/>
    </row>
    <row r="26" spans="1:169">
      <c r="A26" s="638"/>
      <c r="B26" s="638"/>
      <c r="C26" s="638"/>
      <c r="D26" s="644"/>
      <c r="E26" s="648"/>
      <c r="F26" s="641"/>
      <c r="G26" s="511"/>
      <c r="H26" s="683"/>
      <c r="I26" s="683"/>
      <c r="J26" s="678"/>
      <c r="K26" s="678"/>
      <c r="L26" s="678"/>
      <c r="M26" s="680"/>
      <c r="N26" s="34"/>
      <c r="O26" s="34"/>
    </row>
    <row r="27" spans="1:169">
      <c r="A27" s="638"/>
      <c r="B27" s="638"/>
      <c r="C27" s="638"/>
      <c r="D27" s="645"/>
      <c r="E27" s="649"/>
      <c r="F27" s="641"/>
      <c r="G27" s="511"/>
      <c r="H27" s="683"/>
      <c r="I27" s="683"/>
      <c r="J27" s="678"/>
      <c r="K27" s="678"/>
      <c r="L27" s="678"/>
      <c r="M27" s="680"/>
      <c r="N27" s="34"/>
      <c r="O27" s="34"/>
    </row>
    <row r="28" spans="1:169">
      <c r="A28" s="638"/>
      <c r="B28" s="638"/>
      <c r="C28" s="638"/>
      <c r="D28" s="645"/>
      <c r="E28" s="649"/>
      <c r="F28" s="641"/>
      <c r="G28" s="511"/>
      <c r="H28" s="683"/>
      <c r="I28" s="683"/>
      <c r="J28" s="678"/>
      <c r="K28" s="678"/>
      <c r="L28" s="678"/>
      <c r="M28" s="680"/>
      <c r="N28" s="34"/>
      <c r="O28" s="34"/>
    </row>
    <row r="29" spans="1:169" ht="15.75" thickBot="1">
      <c r="A29" s="639"/>
      <c r="B29" s="639"/>
      <c r="C29" s="639"/>
      <c r="D29" s="646"/>
      <c r="E29" s="650"/>
      <c r="F29" s="642"/>
      <c r="G29" s="582"/>
      <c r="H29" s="684"/>
      <c r="I29" s="684"/>
      <c r="J29" s="678"/>
      <c r="K29" s="678"/>
      <c r="L29" s="678"/>
      <c r="M29" s="681"/>
      <c r="N29" s="34"/>
      <c r="O29" s="34"/>
    </row>
    <row r="30" spans="1:169">
      <c r="A30" s="637">
        <f>'7. Mapa Final'!A30</f>
        <v>4</v>
      </c>
      <c r="B30" s="637" t="str">
        <f>'7. Mapa Final'!B30</f>
        <v>Corrupción</v>
      </c>
      <c r="C30" s="637" t="str">
        <f>'7. Mapa Final'!C30</f>
        <v>Posibilidad de actos indebidos de  los servidores judiciales debido a  la carencia en transparencia, ética y valores</v>
      </c>
      <c r="D30" s="643" t="str">
        <f>'7. Mapa Final'!J30</f>
        <v>Muy Baja - 1</v>
      </c>
      <c r="E30" s="647" t="str">
        <f>'7. Mapa Final'!K30</f>
        <v>Mayor - 4</v>
      </c>
      <c r="F30" s="640" t="str">
        <f>'7. Mapa Final'!M30</f>
        <v>Alto  - 4</v>
      </c>
      <c r="G30" s="511" t="s">
        <v>391</v>
      </c>
      <c r="H30" s="686" t="s">
        <v>519</v>
      </c>
      <c r="I30" s="682"/>
      <c r="J30" s="678" t="s">
        <v>517</v>
      </c>
      <c r="K30" s="677">
        <v>45658</v>
      </c>
      <c r="L30" s="677">
        <v>45747</v>
      </c>
      <c r="M30" s="693" t="s">
        <v>520</v>
      </c>
      <c r="N30" s="34"/>
      <c r="O30" s="34"/>
    </row>
    <row r="31" spans="1:169">
      <c r="A31" s="638"/>
      <c r="B31" s="638"/>
      <c r="C31" s="638"/>
      <c r="D31" s="644"/>
      <c r="E31" s="648"/>
      <c r="F31" s="641"/>
      <c r="G31" s="511"/>
      <c r="H31" s="678"/>
      <c r="I31" s="683"/>
      <c r="J31" s="678"/>
      <c r="K31" s="678"/>
      <c r="L31" s="678"/>
      <c r="M31" s="693"/>
      <c r="N31" s="34"/>
      <c r="O31" s="34"/>
    </row>
    <row r="32" spans="1:169">
      <c r="A32" s="638"/>
      <c r="B32" s="638"/>
      <c r="C32" s="638"/>
      <c r="D32" s="644"/>
      <c r="E32" s="648"/>
      <c r="F32" s="641"/>
      <c r="G32" s="511"/>
      <c r="H32" s="678"/>
      <c r="I32" s="683"/>
      <c r="J32" s="678"/>
      <c r="K32" s="678"/>
      <c r="L32" s="678"/>
      <c r="M32" s="693"/>
      <c r="N32" s="34"/>
      <c r="O32" s="34"/>
    </row>
    <row r="33" spans="1:15">
      <c r="A33" s="638"/>
      <c r="B33" s="638"/>
      <c r="C33" s="638"/>
      <c r="D33" s="644"/>
      <c r="E33" s="648"/>
      <c r="F33" s="641"/>
      <c r="G33" s="511"/>
      <c r="H33" s="678"/>
      <c r="I33" s="683"/>
      <c r="J33" s="678"/>
      <c r="K33" s="678"/>
      <c r="L33" s="678"/>
      <c r="M33" s="693"/>
      <c r="N33" s="34"/>
      <c r="O33" s="34"/>
    </row>
    <row r="34" spans="1:15">
      <c r="A34" s="638"/>
      <c r="B34" s="638"/>
      <c r="C34" s="638"/>
      <c r="D34" s="644"/>
      <c r="E34" s="648"/>
      <c r="F34" s="641"/>
      <c r="G34" s="511"/>
      <c r="H34" s="678"/>
      <c r="I34" s="683"/>
      <c r="J34" s="678"/>
      <c r="K34" s="678"/>
      <c r="L34" s="678"/>
      <c r="M34" s="693"/>
      <c r="N34" s="34"/>
      <c r="O34" s="34"/>
    </row>
    <row r="35" spans="1:15">
      <c r="A35" s="638"/>
      <c r="B35" s="638"/>
      <c r="C35" s="638"/>
      <c r="D35" s="644"/>
      <c r="E35" s="648"/>
      <c r="F35" s="641"/>
      <c r="G35" s="511"/>
      <c r="H35" s="678"/>
      <c r="I35" s="683"/>
      <c r="J35" s="678"/>
      <c r="K35" s="678"/>
      <c r="L35" s="678"/>
      <c r="M35" s="693"/>
      <c r="N35" s="34"/>
      <c r="O35" s="34"/>
    </row>
    <row r="36" spans="1:15">
      <c r="A36" s="638"/>
      <c r="B36" s="638"/>
      <c r="C36" s="638"/>
      <c r="D36" s="644"/>
      <c r="E36" s="648"/>
      <c r="F36" s="641"/>
      <c r="G36" s="511"/>
      <c r="H36" s="678"/>
      <c r="I36" s="683"/>
      <c r="J36" s="678"/>
      <c r="K36" s="678"/>
      <c r="L36" s="678"/>
      <c r="M36" s="693"/>
      <c r="N36" s="34"/>
      <c r="O36" s="34"/>
    </row>
    <row r="37" spans="1:15">
      <c r="A37" s="638"/>
      <c r="B37" s="638"/>
      <c r="C37" s="638"/>
      <c r="D37" s="645"/>
      <c r="E37" s="649"/>
      <c r="F37" s="641"/>
      <c r="G37" s="511"/>
      <c r="H37" s="678"/>
      <c r="I37" s="683"/>
      <c r="J37" s="678"/>
      <c r="K37" s="678"/>
      <c r="L37" s="678"/>
      <c r="M37" s="693"/>
      <c r="N37" s="34"/>
      <c r="O37" s="34"/>
    </row>
    <row r="38" spans="1:15">
      <c r="A38" s="638"/>
      <c r="B38" s="638"/>
      <c r="C38" s="638"/>
      <c r="D38" s="645"/>
      <c r="E38" s="649"/>
      <c r="F38" s="641"/>
      <c r="G38" s="511"/>
      <c r="H38" s="678"/>
      <c r="I38" s="683"/>
      <c r="J38" s="678"/>
      <c r="K38" s="678"/>
      <c r="L38" s="678"/>
      <c r="M38" s="693"/>
      <c r="N38" s="34"/>
      <c r="O38" s="34"/>
    </row>
    <row r="39" spans="1:15" ht="15.75" thickBot="1">
      <c r="A39" s="639"/>
      <c r="B39" s="639"/>
      <c r="C39" s="639"/>
      <c r="D39" s="646"/>
      <c r="E39" s="650"/>
      <c r="F39" s="642"/>
      <c r="G39" s="582"/>
      <c r="H39" s="678"/>
      <c r="I39" s="684"/>
      <c r="J39" s="678"/>
      <c r="K39" s="678"/>
      <c r="L39" s="678"/>
      <c r="M39" s="693"/>
      <c r="N39" s="34"/>
      <c r="O39" s="34"/>
    </row>
    <row r="40" spans="1:15" ht="15" customHeight="1">
      <c r="A40" s="637">
        <f>'7. Mapa Final'!A40</f>
        <v>5</v>
      </c>
      <c r="B40" s="637" t="str">
        <f>'7. Mapa Final'!B40</f>
        <v xml:space="preserve">Recibir dádivas o beneficios a nombre propio o de terceros para, no entregar o entregar información privilegiada o confidencial </v>
      </c>
      <c r="C40" s="637" t="str">
        <f>'7. Mapa Final'!C40</f>
        <v xml:space="preserve">Posibilidad de actos indebidos de  los servidores judiciales debido a  la carencia en transparencia, etica y valores </v>
      </c>
      <c r="D40" s="687" t="str">
        <f>'7. Mapa Final'!J40</f>
        <v>Muy Baja - 1</v>
      </c>
      <c r="E40" s="690" t="str">
        <f>'7. Mapa Final'!K40</f>
        <v>Moderado - 3</v>
      </c>
      <c r="F40" s="640" t="str">
        <f>'7. Mapa Final'!M40</f>
        <v>Moderado - 3</v>
      </c>
      <c r="G40" s="511" t="s">
        <v>390</v>
      </c>
      <c r="H40" s="686"/>
      <c r="I40" s="682"/>
      <c r="J40" s="678" t="s">
        <v>517</v>
      </c>
      <c r="K40" s="677">
        <v>45658</v>
      </c>
      <c r="L40" s="677">
        <v>45747</v>
      </c>
      <c r="M40" s="679" t="s">
        <v>521</v>
      </c>
    </row>
    <row r="41" spans="1:15">
      <c r="A41" s="638"/>
      <c r="B41" s="638"/>
      <c r="C41" s="638"/>
      <c r="D41" s="688"/>
      <c r="E41" s="691"/>
      <c r="F41" s="641"/>
      <c r="G41" s="511"/>
      <c r="H41" s="678"/>
      <c r="I41" s="683"/>
      <c r="J41" s="678"/>
      <c r="K41" s="678"/>
      <c r="L41" s="678"/>
      <c r="M41" s="680"/>
    </row>
    <row r="42" spans="1:15">
      <c r="A42" s="638"/>
      <c r="B42" s="638"/>
      <c r="C42" s="638"/>
      <c r="D42" s="688"/>
      <c r="E42" s="691"/>
      <c r="F42" s="641"/>
      <c r="G42" s="511"/>
      <c r="H42" s="678"/>
      <c r="I42" s="683"/>
      <c r="J42" s="678"/>
      <c r="K42" s="678"/>
      <c r="L42" s="678"/>
      <c r="M42" s="680"/>
    </row>
    <row r="43" spans="1:15">
      <c r="A43" s="638"/>
      <c r="B43" s="638"/>
      <c r="C43" s="638"/>
      <c r="D43" s="688"/>
      <c r="E43" s="691"/>
      <c r="F43" s="641"/>
      <c r="G43" s="511"/>
      <c r="H43" s="678"/>
      <c r="I43" s="683"/>
      <c r="J43" s="678"/>
      <c r="K43" s="678"/>
      <c r="L43" s="678"/>
      <c r="M43" s="680"/>
    </row>
    <row r="44" spans="1:15">
      <c r="A44" s="638"/>
      <c r="B44" s="638"/>
      <c r="C44" s="638"/>
      <c r="D44" s="688"/>
      <c r="E44" s="691"/>
      <c r="F44" s="641"/>
      <c r="G44" s="511"/>
      <c r="H44" s="678"/>
      <c r="I44" s="683"/>
      <c r="J44" s="678"/>
      <c r="K44" s="678"/>
      <c r="L44" s="678"/>
      <c r="M44" s="680"/>
    </row>
    <row r="45" spans="1:15">
      <c r="A45" s="638"/>
      <c r="B45" s="638"/>
      <c r="C45" s="638"/>
      <c r="D45" s="688"/>
      <c r="E45" s="691"/>
      <c r="F45" s="641"/>
      <c r="G45" s="511"/>
      <c r="H45" s="678"/>
      <c r="I45" s="683"/>
      <c r="J45" s="678"/>
      <c r="K45" s="678"/>
      <c r="L45" s="678"/>
      <c r="M45" s="680"/>
    </row>
    <row r="46" spans="1:15">
      <c r="A46" s="638"/>
      <c r="B46" s="638"/>
      <c r="C46" s="638"/>
      <c r="D46" s="688"/>
      <c r="E46" s="691"/>
      <c r="F46" s="641"/>
      <c r="G46" s="511"/>
      <c r="H46" s="678"/>
      <c r="I46" s="683"/>
      <c r="J46" s="678"/>
      <c r="K46" s="678"/>
      <c r="L46" s="678"/>
      <c r="M46" s="680"/>
    </row>
    <row r="47" spans="1:15">
      <c r="A47" s="638"/>
      <c r="B47" s="638"/>
      <c r="C47" s="638"/>
      <c r="D47" s="688"/>
      <c r="E47" s="691"/>
      <c r="F47" s="641"/>
      <c r="G47" s="511"/>
      <c r="H47" s="678"/>
      <c r="I47" s="683"/>
      <c r="J47" s="678"/>
      <c r="K47" s="678"/>
      <c r="L47" s="678"/>
      <c r="M47" s="680"/>
    </row>
    <row r="48" spans="1:15">
      <c r="A48" s="638"/>
      <c r="B48" s="638"/>
      <c r="C48" s="638"/>
      <c r="D48" s="688"/>
      <c r="E48" s="691"/>
      <c r="F48" s="641"/>
      <c r="G48" s="511"/>
      <c r="H48" s="678"/>
      <c r="I48" s="683"/>
      <c r="J48" s="678"/>
      <c r="K48" s="678"/>
      <c r="L48" s="678"/>
      <c r="M48" s="680"/>
    </row>
    <row r="49" spans="1:13" ht="15.75" customHeight="1" thickBot="1">
      <c r="A49" s="639"/>
      <c r="B49" s="639"/>
      <c r="C49" s="639"/>
      <c r="D49" s="689"/>
      <c r="E49" s="692"/>
      <c r="F49" s="642"/>
      <c r="G49" s="582"/>
      <c r="H49" s="678"/>
      <c r="I49" s="684"/>
      <c r="J49" s="678"/>
      <c r="K49" s="678"/>
      <c r="L49" s="678"/>
      <c r="M49" s="681"/>
    </row>
    <row r="50" spans="1:13">
      <c r="A50" s="637">
        <f>'7. Mapa Final'!A50</f>
        <v>6</v>
      </c>
      <c r="B50" s="637" t="str">
        <f>'7. Mapa Final'!B50</f>
        <v>Ofrecer, prometer, entregar, aceptar o solicitar una ventaja indebida para modificar los resultados estadísticos, con el objeto de favorecer intereses propios o de terceros.</v>
      </c>
      <c r="C50" s="637" t="str">
        <f>'7. Mapa Final'!C50</f>
        <v xml:space="preserve">Cuando por indebido interés se permite manipular, sustraer, extraviar información estadística propiciando negligencia o favorecimiento propio o de terceros. </v>
      </c>
      <c r="D50" s="687" t="str">
        <f>'7. Mapa Final'!J50</f>
        <v>Muy Baja - 1</v>
      </c>
      <c r="E50" s="690" t="str">
        <f>'7. Mapa Final'!K50</f>
        <v>Moderado - 3</v>
      </c>
      <c r="F50" s="640" t="str">
        <f>'7. Mapa Final'!M50</f>
        <v>Moderado - 3</v>
      </c>
      <c r="G50" s="511" t="s">
        <v>390</v>
      </c>
      <c r="H50" s="686"/>
      <c r="I50" s="682"/>
      <c r="J50" s="678" t="s">
        <v>517</v>
      </c>
      <c r="K50" s="677">
        <v>45658</v>
      </c>
      <c r="L50" s="677">
        <v>45747</v>
      </c>
      <c r="M50" s="679" t="s">
        <v>521</v>
      </c>
    </row>
    <row r="51" spans="1:13">
      <c r="A51" s="638"/>
      <c r="B51" s="638"/>
      <c r="C51" s="638"/>
      <c r="D51" s="688"/>
      <c r="E51" s="691"/>
      <c r="F51" s="641"/>
      <c r="G51" s="511"/>
      <c r="H51" s="678"/>
      <c r="I51" s="683"/>
      <c r="J51" s="678"/>
      <c r="K51" s="678"/>
      <c r="L51" s="678"/>
      <c r="M51" s="680"/>
    </row>
    <row r="52" spans="1:13">
      <c r="A52" s="638"/>
      <c r="B52" s="638"/>
      <c r="C52" s="638"/>
      <c r="D52" s="688"/>
      <c r="E52" s="691"/>
      <c r="F52" s="641"/>
      <c r="G52" s="511"/>
      <c r="H52" s="678"/>
      <c r="I52" s="683"/>
      <c r="J52" s="678"/>
      <c r="K52" s="678"/>
      <c r="L52" s="678"/>
      <c r="M52" s="680"/>
    </row>
    <row r="53" spans="1:13">
      <c r="A53" s="638"/>
      <c r="B53" s="638"/>
      <c r="C53" s="638"/>
      <c r="D53" s="688"/>
      <c r="E53" s="691"/>
      <c r="F53" s="641"/>
      <c r="G53" s="511"/>
      <c r="H53" s="678"/>
      <c r="I53" s="683"/>
      <c r="J53" s="678"/>
      <c r="K53" s="678"/>
      <c r="L53" s="678"/>
      <c r="M53" s="680"/>
    </row>
    <row r="54" spans="1:13">
      <c r="A54" s="638"/>
      <c r="B54" s="638"/>
      <c r="C54" s="638"/>
      <c r="D54" s="688"/>
      <c r="E54" s="691"/>
      <c r="F54" s="641"/>
      <c r="G54" s="511"/>
      <c r="H54" s="678"/>
      <c r="I54" s="683"/>
      <c r="J54" s="678"/>
      <c r="K54" s="678"/>
      <c r="L54" s="678"/>
      <c r="M54" s="680"/>
    </row>
    <row r="55" spans="1:13">
      <c r="A55" s="638"/>
      <c r="B55" s="638"/>
      <c r="C55" s="638"/>
      <c r="D55" s="688"/>
      <c r="E55" s="691"/>
      <c r="F55" s="641"/>
      <c r="G55" s="511"/>
      <c r="H55" s="678"/>
      <c r="I55" s="683"/>
      <c r="J55" s="678"/>
      <c r="K55" s="678"/>
      <c r="L55" s="678"/>
      <c r="M55" s="680"/>
    </row>
    <row r="56" spans="1:13">
      <c r="A56" s="638"/>
      <c r="B56" s="638"/>
      <c r="C56" s="638"/>
      <c r="D56" s="688"/>
      <c r="E56" s="691"/>
      <c r="F56" s="641"/>
      <c r="G56" s="511"/>
      <c r="H56" s="678"/>
      <c r="I56" s="683"/>
      <c r="J56" s="678"/>
      <c r="K56" s="678"/>
      <c r="L56" s="678"/>
      <c r="M56" s="680"/>
    </row>
    <row r="57" spans="1:13">
      <c r="A57" s="638"/>
      <c r="B57" s="638"/>
      <c r="C57" s="638"/>
      <c r="D57" s="688"/>
      <c r="E57" s="691"/>
      <c r="F57" s="641"/>
      <c r="G57" s="511"/>
      <c r="H57" s="678"/>
      <c r="I57" s="683"/>
      <c r="J57" s="678"/>
      <c r="K57" s="678"/>
      <c r="L57" s="678"/>
      <c r="M57" s="680"/>
    </row>
    <row r="58" spans="1:13">
      <c r="A58" s="638"/>
      <c r="B58" s="638"/>
      <c r="C58" s="638"/>
      <c r="D58" s="688"/>
      <c r="E58" s="691"/>
      <c r="F58" s="641"/>
      <c r="G58" s="511"/>
      <c r="H58" s="678"/>
      <c r="I58" s="683"/>
      <c r="J58" s="678"/>
      <c r="K58" s="678"/>
      <c r="L58" s="678"/>
      <c r="M58" s="680"/>
    </row>
    <row r="59" spans="1:13" ht="15.75" customHeight="1" thickBot="1">
      <c r="A59" s="639"/>
      <c r="B59" s="639"/>
      <c r="C59" s="639"/>
      <c r="D59" s="689"/>
      <c r="E59" s="692"/>
      <c r="F59" s="642"/>
      <c r="G59" s="582"/>
      <c r="H59" s="678"/>
      <c r="I59" s="684"/>
      <c r="J59" s="678"/>
      <c r="K59" s="678"/>
      <c r="L59" s="678"/>
      <c r="M59" s="681"/>
    </row>
  </sheetData>
  <mergeCells count="82">
    <mergeCell ref="K30:K39"/>
    <mergeCell ref="L30:L39"/>
    <mergeCell ref="M30:M39"/>
    <mergeCell ref="F30:F39"/>
    <mergeCell ref="G30:G39"/>
    <mergeCell ref="H30:H39"/>
    <mergeCell ref="I30:I39"/>
    <mergeCell ref="J30:J39"/>
    <mergeCell ref="A30:A39"/>
    <mergeCell ref="B30:B39"/>
    <mergeCell ref="C30:C39"/>
    <mergeCell ref="D30:D39"/>
    <mergeCell ref="E30:E39"/>
    <mergeCell ref="K50:K59"/>
    <mergeCell ref="L50:L59"/>
    <mergeCell ref="M50:M59"/>
    <mergeCell ref="F40:F49"/>
    <mergeCell ref="C4:M4"/>
    <mergeCell ref="C5:M5"/>
    <mergeCell ref="C6:M6"/>
    <mergeCell ref="I40:I49"/>
    <mergeCell ref="J40:J49"/>
    <mergeCell ref="J20:J29"/>
    <mergeCell ref="K20:K29"/>
    <mergeCell ref="L20:L29"/>
    <mergeCell ref="M20:M29"/>
    <mergeCell ref="G20:G29"/>
    <mergeCell ref="H20:H29"/>
    <mergeCell ref="I20:I29"/>
    <mergeCell ref="F50:F59"/>
    <mergeCell ref="G50:G59"/>
    <mergeCell ref="H50:H59"/>
    <mergeCell ref="I50:I59"/>
    <mergeCell ref="J50:J59"/>
    <mergeCell ref="A50:A59"/>
    <mergeCell ref="B50:B59"/>
    <mergeCell ref="C50:C59"/>
    <mergeCell ref="D50:D59"/>
    <mergeCell ref="E50:E59"/>
    <mergeCell ref="A40:A49"/>
    <mergeCell ref="B40:B49"/>
    <mergeCell ref="C40:C49"/>
    <mergeCell ref="D40:D49"/>
    <mergeCell ref="E40:E49"/>
    <mergeCell ref="G40:G49"/>
    <mergeCell ref="H40:H49"/>
    <mergeCell ref="L40:L49"/>
    <mergeCell ref="M40:M49"/>
    <mergeCell ref="K40:K49"/>
    <mergeCell ref="A9:G9"/>
    <mergeCell ref="A10:A19"/>
    <mergeCell ref="C10:C19"/>
    <mergeCell ref="L10:L19"/>
    <mergeCell ref="M10:M19"/>
    <mergeCell ref="F10:F19"/>
    <mergeCell ref="G10:G19"/>
    <mergeCell ref="H10:H19"/>
    <mergeCell ref="I10:I19"/>
    <mergeCell ref="J10:J19"/>
    <mergeCell ref="K10:K19"/>
    <mergeCell ref="B10:B19"/>
    <mergeCell ref="D10:D19"/>
    <mergeCell ref="E10:E19"/>
    <mergeCell ref="A6:B6"/>
    <mergeCell ref="A7:C7"/>
    <mergeCell ref="D7:F7"/>
    <mergeCell ref="G7:G8"/>
    <mergeCell ref="K1:M3"/>
    <mergeCell ref="A4:B4"/>
    <mergeCell ref="A5:B5"/>
    <mergeCell ref="A1:B2"/>
    <mergeCell ref="C1:J3"/>
    <mergeCell ref="H7:H8"/>
    <mergeCell ref="I7:J7"/>
    <mergeCell ref="K7:L7"/>
    <mergeCell ref="M7:M8"/>
    <mergeCell ref="B20:B29"/>
    <mergeCell ref="F20:F29"/>
    <mergeCell ref="A20:A29"/>
    <mergeCell ref="C20:C29"/>
    <mergeCell ref="D20:D29"/>
    <mergeCell ref="E20:E29"/>
  </mergeCells>
  <conditionalFormatting sqref="A7:B7">
    <cfRule type="containsText" dxfId="63" priority="669" operator="containsText" text="3- Moderado">
      <formula>NOT(ISERROR(SEARCH("3- Moderado",A7)))</formula>
    </cfRule>
    <cfRule type="containsText" dxfId="62" priority="670" operator="containsText" text="6- Moderado">
      <formula>NOT(ISERROR(SEARCH("6- Moderado",A7)))</formula>
    </cfRule>
    <cfRule type="containsText" dxfId="61" priority="671" operator="containsText" text="4- Moderado">
      <formula>NOT(ISERROR(SEARCH("4- Moderado",A7)))</formula>
    </cfRule>
    <cfRule type="containsText" dxfId="60" priority="672" operator="containsText" text="3- Bajo">
      <formula>NOT(ISERROR(SEARCH("3- Bajo",A7)))</formula>
    </cfRule>
    <cfRule type="containsText" dxfId="59" priority="673" operator="containsText" text="4- Bajo">
      <formula>NOT(ISERROR(SEARCH("4- Bajo",A7)))</formula>
    </cfRule>
    <cfRule type="containsText" dxfId="58" priority="674" operator="containsText" text="1- Bajo">
      <formula>NOT(ISERROR(SEARCH("1- Bajo",A7)))</formula>
    </cfRule>
  </conditionalFormatting>
  <conditionalFormatting sqref="A10:E10 A20:E20 A40:E40 A50:E50 A30:E30">
    <cfRule type="containsText" dxfId="57" priority="645" operator="containsText" text="3- Moderado">
      <formula>NOT(ISERROR(SEARCH("3- Moderado",A10)))</formula>
    </cfRule>
    <cfRule type="containsText" dxfId="56" priority="646" operator="containsText" text="6- Moderado">
      <formula>NOT(ISERROR(SEARCH("6- Moderado",A10)))</formula>
    </cfRule>
    <cfRule type="containsText" dxfId="55" priority="647" operator="containsText" text="4- Moderado">
      <formula>NOT(ISERROR(SEARCH("4- Moderado",A10)))</formula>
    </cfRule>
    <cfRule type="containsText" dxfId="54" priority="648" operator="containsText" text="3- Bajo">
      <formula>NOT(ISERROR(SEARCH("3- Bajo",A10)))</formula>
    </cfRule>
    <cfRule type="containsText" dxfId="53" priority="649" operator="containsText" text="4- Bajo">
      <formula>NOT(ISERROR(SEARCH("4- Bajo",A10)))</formula>
    </cfRule>
    <cfRule type="containsText" dxfId="52" priority="650" operator="containsText" text="1- Bajo">
      <formula>NOT(ISERROR(SEARCH("1- Bajo",A10)))</formula>
    </cfRule>
  </conditionalFormatting>
  <conditionalFormatting sqref="C8:F8">
    <cfRule type="containsText" dxfId="51" priority="1" operator="containsText" text="3- Moderado">
      <formula>NOT(ISERROR(SEARCH("3- Moderado",C8)))</formula>
    </cfRule>
    <cfRule type="containsText" dxfId="50" priority="2" operator="containsText" text="6- Moderado">
      <formula>NOT(ISERROR(SEARCH("6- Moderado",C8)))</formula>
    </cfRule>
    <cfRule type="containsText" dxfId="49" priority="3" operator="containsText" text="4- Moderado">
      <formula>NOT(ISERROR(SEARCH("4- Moderado",C8)))</formula>
    </cfRule>
    <cfRule type="containsText" dxfId="48" priority="4" operator="containsText" text="3- Bajo">
      <formula>NOT(ISERROR(SEARCH("3- Bajo",C8)))</formula>
    </cfRule>
    <cfRule type="containsText" dxfId="47" priority="5" operator="containsText" text="4- Bajo">
      <formula>NOT(ISERROR(SEARCH("4- Bajo",C8)))</formula>
    </cfRule>
    <cfRule type="containsText" dxfId="46" priority="6" operator="containsText" text="1- Bajo">
      <formula>NOT(ISERROR(SEARCH("1- Bajo",C8)))</formula>
    </cfRule>
  </conditionalFormatting>
  <conditionalFormatting sqref="D10:D59">
    <cfRule type="containsText" dxfId="45" priority="558" operator="containsText" text="Muy Alta">
      <formula>NOT(ISERROR(SEARCH("Muy Alta",D10)))</formula>
    </cfRule>
    <cfRule type="containsText" dxfId="44" priority="559" operator="containsText" text="Alta">
      <formula>NOT(ISERROR(SEARCH("Alta",D10)))</formula>
    </cfRule>
    <cfRule type="containsText" dxfId="43" priority="560" operator="containsText" text="Baja">
      <formula>NOT(ISERROR(SEARCH("Baja",D10)))</formula>
    </cfRule>
    <cfRule type="containsText" dxfId="42" priority="561" operator="containsText" text="Muy Baja">
      <formula>NOT(ISERROR(SEARCH("Muy Baja",D10)))</formula>
    </cfRule>
    <cfRule type="containsText" dxfId="41" priority="578" operator="containsText" text="Media">
      <formula>NOT(ISERROR(SEARCH("Media",D10)))</formula>
    </cfRule>
  </conditionalFormatting>
  <conditionalFormatting sqref="E10:E59">
    <cfRule type="containsText" dxfId="40" priority="554" operator="containsText" text="Catastrófico">
      <formula>NOT(ISERROR(SEARCH("Catastrófico",E10)))</formula>
    </cfRule>
    <cfRule type="containsText" dxfId="39" priority="555" operator="containsText" text="Mayor">
      <formula>NOT(ISERROR(SEARCH("Mayor",E10)))</formula>
    </cfRule>
    <cfRule type="containsText" dxfId="38" priority="556" operator="containsText" text="Menor">
      <formula>NOT(ISERROR(SEARCH("Menor",E10)))</formula>
    </cfRule>
    <cfRule type="containsText" dxfId="37" priority="557" operator="containsText" text="Leve">
      <formula>NOT(ISERROR(SEARCH("Leve",E10)))</formula>
    </cfRule>
  </conditionalFormatting>
  <conditionalFormatting sqref="E10:F59">
    <cfRule type="containsText" dxfId="36" priority="577" operator="containsText" text="Moderado">
      <formula>NOT(ISERROR(SEARCH("Moderado",E10)))</formula>
    </cfRule>
  </conditionalFormatting>
  <conditionalFormatting sqref="F10:F59">
    <cfRule type="containsText" dxfId="35" priority="1504" operator="containsText" text="Bajo">
      <formula>NOT(ISERROR(SEARCH("Bajo",F10)))</formula>
    </cfRule>
    <cfRule type="containsText" dxfId="34" priority="1505" operator="containsText" text="Moderado">
      <formula>NOT(ISERROR(SEARCH("Moderado",F10)))</formula>
    </cfRule>
    <cfRule type="containsText" dxfId="33" priority="1506" operator="containsText" text="Alto">
      <formula>NOT(ISERROR(SEARCH("Alto",F10)))</formula>
    </cfRule>
    <cfRule type="containsText" dxfId="32" priority="1507" operator="containsText" text="Extremo">
      <formula>NOT(ISERROR(SEARCH("Extremo",F10)))</formula>
    </cfRule>
    <cfRule type="colorScale" priority="150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41F8-A413-4913-A612-EB24398A80E4}">
  <sheetPr>
    <tabColor theme="5" tint="0.39997558519241921"/>
  </sheetPr>
  <dimension ref="A1:JK59"/>
  <sheetViews>
    <sheetView zoomScale="80" zoomScaleNormal="80" workbookViewId="0">
      <selection activeCell="Q57" sqref="Q57"/>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7" customWidth="1"/>
    <col min="6" max="6" width="18.28515625" style="27" bestFit="1" customWidth="1"/>
    <col min="7" max="7" width="18.28515625" bestFit="1" customWidth="1"/>
    <col min="8" max="8" width="44.5703125" customWidth="1"/>
    <col min="9" max="9" width="16.5703125" customWidth="1"/>
    <col min="10" max="10" width="16" customWidth="1"/>
    <col min="11" max="11" width="17.7109375" customWidth="1"/>
    <col min="12" max="12" width="15.28515625" customWidth="1"/>
    <col min="13" max="13" width="48.28515625" customWidth="1"/>
    <col min="14" max="169" width="11.42578125" style="2"/>
  </cols>
  <sheetData>
    <row r="1" spans="1:271" s="19" customFormat="1" ht="16.5" customHeight="1">
      <c r="A1" s="661"/>
      <c r="B1" s="662"/>
      <c r="C1" s="665"/>
      <c r="D1" s="665"/>
      <c r="E1" s="665"/>
      <c r="F1" s="665"/>
      <c r="G1" s="665"/>
      <c r="H1" s="665"/>
      <c r="I1" s="665"/>
      <c r="J1" s="666"/>
      <c r="K1" s="659"/>
      <c r="L1" s="659"/>
      <c r="M1" s="65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63"/>
      <c r="B2" s="664"/>
      <c r="C2" s="667"/>
      <c r="D2" s="667"/>
      <c r="E2" s="667"/>
      <c r="F2" s="667"/>
      <c r="G2" s="667"/>
      <c r="H2" s="667"/>
      <c r="I2" s="667"/>
      <c r="J2" s="668"/>
      <c r="K2" s="659"/>
      <c r="L2" s="659"/>
      <c r="M2" s="65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6" customHeight="1">
      <c r="A3" s="1"/>
      <c r="B3" s="1"/>
      <c r="C3" s="667"/>
      <c r="D3" s="667"/>
      <c r="E3" s="667"/>
      <c r="F3" s="667"/>
      <c r="G3" s="667"/>
      <c r="H3" s="667"/>
      <c r="I3" s="667"/>
      <c r="J3" s="668"/>
      <c r="K3" s="660"/>
      <c r="L3" s="660"/>
      <c r="M3" s="66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51" t="s">
        <v>276</v>
      </c>
      <c r="B4" s="652"/>
      <c r="C4" s="482" t="s">
        <v>5</v>
      </c>
      <c r="D4" s="482"/>
      <c r="E4" s="482"/>
      <c r="F4" s="482"/>
      <c r="G4" s="482"/>
      <c r="H4" s="482"/>
      <c r="I4" s="482"/>
      <c r="J4" s="482"/>
      <c r="K4" s="482"/>
      <c r="L4" s="482"/>
      <c r="M4" s="482"/>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90.75" customHeight="1">
      <c r="A5" s="651" t="s">
        <v>278</v>
      </c>
      <c r="B5" s="652"/>
      <c r="C5" s="483" t="s">
        <v>36</v>
      </c>
      <c r="D5" s="483"/>
      <c r="E5" s="483"/>
      <c r="F5" s="483"/>
      <c r="G5" s="483"/>
      <c r="H5" s="483"/>
      <c r="I5" s="483"/>
      <c r="J5" s="483"/>
      <c r="K5" s="483"/>
      <c r="L5" s="483"/>
      <c r="M5" s="48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c r="A6" s="651" t="s">
        <v>279</v>
      </c>
      <c r="B6" s="652"/>
      <c r="C6" s="483" t="s">
        <v>341</v>
      </c>
      <c r="D6" s="483"/>
      <c r="E6" s="483"/>
      <c r="F6" s="483"/>
      <c r="G6" s="483"/>
      <c r="H6" s="483"/>
      <c r="I6" s="483"/>
      <c r="J6" s="483"/>
      <c r="K6" s="483"/>
      <c r="L6" s="483"/>
      <c r="M6" s="48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653" t="s">
        <v>504</v>
      </c>
      <c r="B7" s="654"/>
      <c r="C7" s="655"/>
      <c r="D7" s="656" t="s">
        <v>505</v>
      </c>
      <c r="E7" s="656"/>
      <c r="F7" s="656"/>
      <c r="G7" s="657" t="s">
        <v>506</v>
      </c>
      <c r="H7" s="669" t="s">
        <v>507</v>
      </c>
      <c r="I7" s="671" t="s">
        <v>508</v>
      </c>
      <c r="J7" s="672"/>
      <c r="K7" s="671" t="s">
        <v>509</v>
      </c>
      <c r="L7" s="672"/>
      <c r="M7" s="673" t="s">
        <v>522</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c r="A8" s="35" t="s">
        <v>42</v>
      </c>
      <c r="B8" s="35" t="s">
        <v>218</v>
      </c>
      <c r="C8" s="36" t="s">
        <v>220</v>
      </c>
      <c r="D8" s="28" t="s">
        <v>230</v>
      </c>
      <c r="E8" s="28" t="s">
        <v>511</v>
      </c>
      <c r="F8" s="28" t="s">
        <v>512</v>
      </c>
      <c r="G8" s="658"/>
      <c r="H8" s="670"/>
      <c r="I8" s="29" t="s">
        <v>513</v>
      </c>
      <c r="J8" s="29" t="s">
        <v>514</v>
      </c>
      <c r="K8" s="29" t="s">
        <v>515</v>
      </c>
      <c r="L8" s="29" t="s">
        <v>516</v>
      </c>
      <c r="M8" s="67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675"/>
      <c r="B9" s="676"/>
      <c r="C9" s="676"/>
      <c r="D9" s="676"/>
      <c r="E9" s="676"/>
      <c r="F9" s="676"/>
      <c r="G9" s="67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37">
        <f>'7. Mapa Final'!A10</f>
        <v>1</v>
      </c>
      <c r="B10" s="637" t="str">
        <f>'7. Mapa Final'!B10</f>
        <v>Inexactitud en la recolección de la Información Estadística por parte de los funcionarios de los despachos judiciales</v>
      </c>
      <c r="C10" s="637" t="str">
        <f>'7. Mapa Final'!C10</f>
        <v xml:space="preserve"> Posibilidad de incumplimiento de metas establecidas debido a la  presentación de datos o estimaciones equivocadas o incompletas relacionadas con la gestión judicial.</v>
      </c>
      <c r="D10" s="643" t="str">
        <f>'7. Mapa Final'!J10</f>
        <v>Muy Baja - 1</v>
      </c>
      <c r="E10" s="647" t="str">
        <f>'7. Mapa Final'!K10</f>
        <v>Menor - 2</v>
      </c>
      <c r="F10" s="640" t="str">
        <f>'7. Mapa Final'!M10</f>
        <v>Bajo - 2</v>
      </c>
      <c r="G10" s="511" t="s">
        <v>390</v>
      </c>
      <c r="H10" s="682"/>
      <c r="I10" s="682"/>
      <c r="J10" s="685" t="s">
        <v>517</v>
      </c>
      <c r="K10" s="677">
        <v>45748</v>
      </c>
      <c r="L10" s="677">
        <v>45838</v>
      </c>
      <c r="M10" s="679" t="s">
        <v>523</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38"/>
      <c r="B11" s="638"/>
      <c r="C11" s="638"/>
      <c r="D11" s="644"/>
      <c r="E11" s="648"/>
      <c r="F11" s="641"/>
      <c r="G11" s="511"/>
      <c r="H11" s="683"/>
      <c r="I11" s="683"/>
      <c r="J11" s="678"/>
      <c r="K11" s="678"/>
      <c r="L11" s="678"/>
      <c r="M11" s="68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38"/>
      <c r="B12" s="638"/>
      <c r="C12" s="638"/>
      <c r="D12" s="644"/>
      <c r="E12" s="648"/>
      <c r="F12" s="641"/>
      <c r="G12" s="511"/>
      <c r="H12" s="683"/>
      <c r="I12" s="683"/>
      <c r="J12" s="678"/>
      <c r="K12" s="678"/>
      <c r="L12" s="678"/>
      <c r="M12" s="68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38"/>
      <c r="B13" s="638"/>
      <c r="C13" s="638"/>
      <c r="D13" s="644"/>
      <c r="E13" s="648"/>
      <c r="F13" s="641"/>
      <c r="G13" s="511"/>
      <c r="H13" s="683"/>
      <c r="I13" s="683"/>
      <c r="J13" s="678"/>
      <c r="K13" s="678"/>
      <c r="L13" s="678"/>
      <c r="M13" s="68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38"/>
      <c r="B14" s="638"/>
      <c r="C14" s="638"/>
      <c r="D14" s="644"/>
      <c r="E14" s="648"/>
      <c r="F14" s="641"/>
      <c r="G14" s="511"/>
      <c r="H14" s="683"/>
      <c r="I14" s="683"/>
      <c r="J14" s="678"/>
      <c r="K14" s="678"/>
      <c r="L14" s="678"/>
      <c r="M14" s="68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38"/>
      <c r="B15" s="638"/>
      <c r="C15" s="638"/>
      <c r="D15" s="644"/>
      <c r="E15" s="648"/>
      <c r="F15" s="641"/>
      <c r="G15" s="511"/>
      <c r="H15" s="683"/>
      <c r="I15" s="683"/>
      <c r="J15" s="678"/>
      <c r="K15" s="678"/>
      <c r="L15" s="678"/>
      <c r="M15" s="68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38"/>
      <c r="B16" s="638"/>
      <c r="C16" s="638"/>
      <c r="D16" s="644"/>
      <c r="E16" s="648"/>
      <c r="F16" s="641"/>
      <c r="G16" s="511"/>
      <c r="H16" s="683"/>
      <c r="I16" s="683"/>
      <c r="J16" s="678"/>
      <c r="K16" s="678"/>
      <c r="L16" s="678"/>
      <c r="M16" s="68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38"/>
      <c r="B17" s="638"/>
      <c r="C17" s="638"/>
      <c r="D17" s="645"/>
      <c r="E17" s="649"/>
      <c r="F17" s="641"/>
      <c r="G17" s="511"/>
      <c r="H17" s="683"/>
      <c r="I17" s="683"/>
      <c r="J17" s="678"/>
      <c r="K17" s="678"/>
      <c r="L17" s="678"/>
      <c r="M17" s="68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38"/>
      <c r="B18" s="638"/>
      <c r="C18" s="638"/>
      <c r="D18" s="645"/>
      <c r="E18" s="649"/>
      <c r="F18" s="641"/>
      <c r="G18" s="511"/>
      <c r="H18" s="683"/>
      <c r="I18" s="683"/>
      <c r="J18" s="678"/>
      <c r="K18" s="678"/>
      <c r="L18" s="678"/>
      <c r="M18" s="68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639"/>
      <c r="B19" s="639"/>
      <c r="C19" s="639"/>
      <c r="D19" s="646"/>
      <c r="E19" s="650"/>
      <c r="F19" s="642"/>
      <c r="G19" s="582"/>
      <c r="H19" s="684"/>
      <c r="I19" s="684"/>
      <c r="J19" s="678"/>
      <c r="K19" s="678"/>
      <c r="L19" s="678"/>
      <c r="M19" s="68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37">
        <f>'7. Mapa Final'!A20</f>
        <v>2</v>
      </c>
      <c r="B20" s="637" t="str">
        <f>'7. Mapa Final'!B20</f>
        <v>Incumplimiento</v>
      </c>
      <c r="C20" s="637" t="str">
        <f>'7. Mapa Final'!C20</f>
        <v>Incumplimiento de las fechas estipuladas para rendir los datos estadísticos de cada despacho judicial a través del aplicativo Sierj - BI</v>
      </c>
      <c r="D20" s="643" t="str">
        <f>'7. Mapa Final'!J20</f>
        <v>Muy Baja - 1</v>
      </c>
      <c r="E20" s="647" t="str">
        <f>'7. Mapa Final'!K20</f>
        <v>Leve - 1</v>
      </c>
      <c r="F20" s="640" t="str">
        <f>'7. Mapa Final'!M20</f>
        <v>Bajo - 1</v>
      </c>
      <c r="G20" s="511" t="s">
        <v>390</v>
      </c>
      <c r="H20" s="682"/>
      <c r="I20" s="682"/>
      <c r="J20" s="678" t="s">
        <v>517</v>
      </c>
      <c r="K20" s="677">
        <v>45748</v>
      </c>
      <c r="L20" s="677">
        <v>45838</v>
      </c>
      <c r="M20" s="679" t="s">
        <v>524</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38"/>
      <c r="B21" s="638"/>
      <c r="C21" s="638"/>
      <c r="D21" s="644"/>
      <c r="E21" s="648"/>
      <c r="F21" s="641"/>
      <c r="G21" s="511"/>
      <c r="H21" s="683"/>
      <c r="I21" s="683"/>
      <c r="J21" s="678"/>
      <c r="K21" s="678"/>
      <c r="L21" s="678"/>
      <c r="M21" s="68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38"/>
      <c r="B22" s="638"/>
      <c r="C22" s="638"/>
      <c r="D22" s="644"/>
      <c r="E22" s="648"/>
      <c r="F22" s="641"/>
      <c r="G22" s="511"/>
      <c r="H22" s="683"/>
      <c r="I22" s="683"/>
      <c r="J22" s="678"/>
      <c r="K22" s="678"/>
      <c r="L22" s="678"/>
      <c r="M22" s="68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38"/>
      <c r="B23" s="638"/>
      <c r="C23" s="638"/>
      <c r="D23" s="644"/>
      <c r="E23" s="648"/>
      <c r="F23" s="641"/>
      <c r="G23" s="511"/>
      <c r="H23" s="683"/>
      <c r="I23" s="683"/>
      <c r="J23" s="678"/>
      <c r="K23" s="678"/>
      <c r="L23" s="678"/>
      <c r="M23" s="68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38"/>
      <c r="B24" s="638"/>
      <c r="C24" s="638"/>
      <c r="D24" s="644"/>
      <c r="E24" s="648"/>
      <c r="F24" s="641"/>
      <c r="G24" s="511"/>
      <c r="H24" s="683"/>
      <c r="I24" s="683"/>
      <c r="J24" s="678"/>
      <c r="K24" s="678"/>
      <c r="L24" s="678"/>
      <c r="M24" s="68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38"/>
      <c r="B25" s="638"/>
      <c r="C25" s="638"/>
      <c r="D25" s="644"/>
      <c r="E25" s="648"/>
      <c r="F25" s="641"/>
      <c r="G25" s="511"/>
      <c r="H25" s="683"/>
      <c r="I25" s="683"/>
      <c r="J25" s="678"/>
      <c r="K25" s="678"/>
      <c r="L25" s="678"/>
      <c r="M25" s="680"/>
      <c r="N25" s="34"/>
      <c r="O25" s="34"/>
    </row>
    <row r="26" spans="1:169">
      <c r="A26" s="638"/>
      <c r="B26" s="638"/>
      <c r="C26" s="638"/>
      <c r="D26" s="644"/>
      <c r="E26" s="648"/>
      <c r="F26" s="641"/>
      <c r="G26" s="511"/>
      <c r="H26" s="683"/>
      <c r="I26" s="683"/>
      <c r="J26" s="678"/>
      <c r="K26" s="678"/>
      <c r="L26" s="678"/>
      <c r="M26" s="680"/>
      <c r="N26" s="34"/>
      <c r="O26" s="34"/>
    </row>
    <row r="27" spans="1:169">
      <c r="A27" s="638"/>
      <c r="B27" s="638"/>
      <c r="C27" s="638"/>
      <c r="D27" s="645"/>
      <c r="E27" s="649"/>
      <c r="F27" s="641"/>
      <c r="G27" s="511"/>
      <c r="H27" s="683"/>
      <c r="I27" s="683"/>
      <c r="J27" s="678"/>
      <c r="K27" s="678"/>
      <c r="L27" s="678"/>
      <c r="M27" s="680"/>
      <c r="N27" s="34"/>
      <c r="O27" s="34"/>
    </row>
    <row r="28" spans="1:169">
      <c r="A28" s="638"/>
      <c r="B28" s="638"/>
      <c r="C28" s="638"/>
      <c r="D28" s="645"/>
      <c r="E28" s="649"/>
      <c r="F28" s="641"/>
      <c r="G28" s="511"/>
      <c r="H28" s="683"/>
      <c r="I28" s="683"/>
      <c r="J28" s="678"/>
      <c r="K28" s="678"/>
      <c r="L28" s="678"/>
      <c r="M28" s="680"/>
      <c r="N28" s="34"/>
      <c r="O28" s="34"/>
    </row>
    <row r="29" spans="1:169">
      <c r="A29" s="639"/>
      <c r="B29" s="639"/>
      <c r="C29" s="639"/>
      <c r="D29" s="646"/>
      <c r="E29" s="650"/>
      <c r="F29" s="642"/>
      <c r="G29" s="582"/>
      <c r="H29" s="684"/>
      <c r="I29" s="684"/>
      <c r="J29" s="678"/>
      <c r="K29" s="678"/>
      <c r="L29" s="678"/>
      <c r="M29" s="681"/>
      <c r="N29" s="34"/>
      <c r="O29" s="34"/>
    </row>
    <row r="30" spans="1:169">
      <c r="A30" s="637">
        <f>'7. Mapa Final'!A30</f>
        <v>4</v>
      </c>
      <c r="B30" s="637" t="str">
        <f>'7. Mapa Final'!B30</f>
        <v>Corrupción</v>
      </c>
      <c r="C30" s="637" t="str">
        <f>'7. Mapa Final'!C30</f>
        <v>Posibilidad de actos indebidos de  los servidores judiciales debido a  la carencia en transparencia, ética y valores</v>
      </c>
      <c r="D30" s="643" t="str">
        <f>'7. Mapa Final'!J30</f>
        <v>Muy Baja - 1</v>
      </c>
      <c r="E30" s="647" t="str">
        <f>'7. Mapa Final'!K30</f>
        <v>Mayor - 4</v>
      </c>
      <c r="F30" s="640" t="str">
        <f>'7. Mapa Final'!M30</f>
        <v>Alto  - 4</v>
      </c>
      <c r="G30" s="511" t="s">
        <v>391</v>
      </c>
      <c r="H30" s="686" t="s">
        <v>519</v>
      </c>
      <c r="I30" s="682"/>
      <c r="J30" s="678" t="s">
        <v>517</v>
      </c>
      <c r="K30" s="677">
        <v>45748</v>
      </c>
      <c r="L30" s="677">
        <v>45838</v>
      </c>
      <c r="M30" s="693" t="s">
        <v>520</v>
      </c>
      <c r="N30" s="34"/>
      <c r="O30" s="34"/>
    </row>
    <row r="31" spans="1:169">
      <c r="A31" s="638"/>
      <c r="B31" s="638"/>
      <c r="C31" s="638"/>
      <c r="D31" s="644"/>
      <c r="E31" s="648"/>
      <c r="F31" s="641"/>
      <c r="G31" s="511"/>
      <c r="H31" s="678"/>
      <c r="I31" s="683"/>
      <c r="J31" s="678"/>
      <c r="K31" s="678"/>
      <c r="L31" s="678"/>
      <c r="M31" s="693"/>
      <c r="N31" s="34"/>
      <c r="O31" s="34"/>
    </row>
    <row r="32" spans="1:169">
      <c r="A32" s="638"/>
      <c r="B32" s="638"/>
      <c r="C32" s="638"/>
      <c r="D32" s="644"/>
      <c r="E32" s="648"/>
      <c r="F32" s="641"/>
      <c r="G32" s="511"/>
      <c r="H32" s="678"/>
      <c r="I32" s="683"/>
      <c r="J32" s="678"/>
      <c r="K32" s="678"/>
      <c r="L32" s="678"/>
      <c r="M32" s="693"/>
      <c r="N32" s="34"/>
      <c r="O32" s="34"/>
    </row>
    <row r="33" spans="1:15">
      <c r="A33" s="638"/>
      <c r="B33" s="638"/>
      <c r="C33" s="638"/>
      <c r="D33" s="644"/>
      <c r="E33" s="648"/>
      <c r="F33" s="641"/>
      <c r="G33" s="511"/>
      <c r="H33" s="678"/>
      <c r="I33" s="683"/>
      <c r="J33" s="678"/>
      <c r="K33" s="678"/>
      <c r="L33" s="678"/>
      <c r="M33" s="693"/>
      <c r="N33" s="34"/>
      <c r="O33" s="34"/>
    </row>
    <row r="34" spans="1:15">
      <c r="A34" s="638"/>
      <c r="B34" s="638"/>
      <c r="C34" s="638"/>
      <c r="D34" s="644"/>
      <c r="E34" s="648"/>
      <c r="F34" s="641"/>
      <c r="G34" s="511"/>
      <c r="H34" s="678"/>
      <c r="I34" s="683"/>
      <c r="J34" s="678"/>
      <c r="K34" s="678"/>
      <c r="L34" s="678"/>
      <c r="M34" s="693"/>
      <c r="N34" s="34"/>
      <c r="O34" s="34"/>
    </row>
    <row r="35" spans="1:15">
      <c r="A35" s="638"/>
      <c r="B35" s="638"/>
      <c r="C35" s="638"/>
      <c r="D35" s="644"/>
      <c r="E35" s="648"/>
      <c r="F35" s="641"/>
      <c r="G35" s="511"/>
      <c r="H35" s="678"/>
      <c r="I35" s="683"/>
      <c r="J35" s="678"/>
      <c r="K35" s="678"/>
      <c r="L35" s="678"/>
      <c r="M35" s="693"/>
      <c r="N35" s="34"/>
      <c r="O35" s="34"/>
    </row>
    <row r="36" spans="1:15">
      <c r="A36" s="638"/>
      <c r="B36" s="638"/>
      <c r="C36" s="638"/>
      <c r="D36" s="644"/>
      <c r="E36" s="648"/>
      <c r="F36" s="641"/>
      <c r="G36" s="511"/>
      <c r="H36" s="678"/>
      <c r="I36" s="683"/>
      <c r="J36" s="678"/>
      <c r="K36" s="678"/>
      <c r="L36" s="678"/>
      <c r="M36" s="693"/>
      <c r="N36" s="34"/>
      <c r="O36" s="34"/>
    </row>
    <row r="37" spans="1:15">
      <c r="A37" s="638"/>
      <c r="B37" s="638"/>
      <c r="C37" s="638"/>
      <c r="D37" s="645"/>
      <c r="E37" s="649"/>
      <c r="F37" s="641"/>
      <c r="G37" s="511"/>
      <c r="H37" s="678"/>
      <c r="I37" s="683"/>
      <c r="J37" s="678"/>
      <c r="K37" s="678"/>
      <c r="L37" s="678"/>
      <c r="M37" s="693"/>
      <c r="N37" s="34"/>
      <c r="O37" s="34"/>
    </row>
    <row r="38" spans="1:15">
      <c r="A38" s="638"/>
      <c r="B38" s="638"/>
      <c r="C38" s="638"/>
      <c r="D38" s="645"/>
      <c r="E38" s="649"/>
      <c r="F38" s="641"/>
      <c r="G38" s="511"/>
      <c r="H38" s="678"/>
      <c r="I38" s="683"/>
      <c r="J38" s="678"/>
      <c r="K38" s="678"/>
      <c r="L38" s="678"/>
      <c r="M38" s="693"/>
      <c r="N38" s="34"/>
      <c r="O38" s="34"/>
    </row>
    <row r="39" spans="1:15">
      <c r="A39" s="639"/>
      <c r="B39" s="639"/>
      <c r="C39" s="639"/>
      <c r="D39" s="646"/>
      <c r="E39" s="650"/>
      <c r="F39" s="642"/>
      <c r="G39" s="582"/>
      <c r="H39" s="678"/>
      <c r="I39" s="684"/>
      <c r="J39" s="678"/>
      <c r="K39" s="678"/>
      <c r="L39" s="678"/>
      <c r="M39" s="693"/>
      <c r="N39" s="34"/>
      <c r="O39" s="34"/>
    </row>
    <row r="40" spans="1:15" ht="15" customHeight="1">
      <c r="A40" s="637">
        <f>'7. Mapa Final'!A40</f>
        <v>5</v>
      </c>
      <c r="B40" s="637" t="str">
        <f>'7. Mapa Final'!B40</f>
        <v xml:space="preserve">Recibir dádivas o beneficios a nombre propio o de terceros para, no entregar o entregar información privilegiada o confidencial </v>
      </c>
      <c r="C40" s="637" t="str">
        <f>'7. Mapa Final'!C40</f>
        <v xml:space="preserve">Posibilidad de actos indebidos de  los servidores judiciales debido a  la carencia en transparencia, etica y valores </v>
      </c>
      <c r="D40" s="687" t="str">
        <f>'7. Mapa Final'!J40</f>
        <v>Muy Baja - 1</v>
      </c>
      <c r="E40" s="690" t="str">
        <f>'7. Mapa Final'!K40</f>
        <v>Moderado - 3</v>
      </c>
      <c r="F40" s="640" t="str">
        <f>'7. Mapa Final'!M40</f>
        <v>Moderado - 3</v>
      </c>
      <c r="G40" s="511" t="s">
        <v>390</v>
      </c>
      <c r="H40" s="686"/>
      <c r="I40" s="682"/>
      <c r="J40" s="678" t="s">
        <v>517</v>
      </c>
      <c r="K40" s="677">
        <v>45748</v>
      </c>
      <c r="L40" s="677">
        <v>45838</v>
      </c>
      <c r="M40" s="679" t="s">
        <v>521</v>
      </c>
    </row>
    <row r="41" spans="1:15">
      <c r="A41" s="638"/>
      <c r="B41" s="638"/>
      <c r="C41" s="638"/>
      <c r="D41" s="688"/>
      <c r="E41" s="691"/>
      <c r="F41" s="641"/>
      <c r="G41" s="511"/>
      <c r="H41" s="678"/>
      <c r="I41" s="683"/>
      <c r="J41" s="678"/>
      <c r="K41" s="678"/>
      <c r="L41" s="678"/>
      <c r="M41" s="680"/>
    </row>
    <row r="42" spans="1:15">
      <c r="A42" s="638"/>
      <c r="B42" s="638"/>
      <c r="C42" s="638"/>
      <c r="D42" s="688"/>
      <c r="E42" s="691"/>
      <c r="F42" s="641"/>
      <c r="G42" s="511"/>
      <c r="H42" s="678"/>
      <c r="I42" s="683"/>
      <c r="J42" s="678"/>
      <c r="K42" s="678"/>
      <c r="L42" s="678"/>
      <c r="M42" s="680"/>
    </row>
    <row r="43" spans="1:15">
      <c r="A43" s="638"/>
      <c r="B43" s="638"/>
      <c r="C43" s="638"/>
      <c r="D43" s="688"/>
      <c r="E43" s="691"/>
      <c r="F43" s="641"/>
      <c r="G43" s="511"/>
      <c r="H43" s="678"/>
      <c r="I43" s="683"/>
      <c r="J43" s="678"/>
      <c r="K43" s="678"/>
      <c r="L43" s="678"/>
      <c r="M43" s="680"/>
    </row>
    <row r="44" spans="1:15">
      <c r="A44" s="638"/>
      <c r="B44" s="638"/>
      <c r="C44" s="638"/>
      <c r="D44" s="688"/>
      <c r="E44" s="691"/>
      <c r="F44" s="641"/>
      <c r="G44" s="511"/>
      <c r="H44" s="678"/>
      <c r="I44" s="683"/>
      <c r="J44" s="678"/>
      <c r="K44" s="678"/>
      <c r="L44" s="678"/>
      <c r="M44" s="680"/>
    </row>
    <row r="45" spans="1:15">
      <c r="A45" s="638"/>
      <c r="B45" s="638"/>
      <c r="C45" s="638"/>
      <c r="D45" s="688"/>
      <c r="E45" s="691"/>
      <c r="F45" s="641"/>
      <c r="G45" s="511"/>
      <c r="H45" s="678"/>
      <c r="I45" s="683"/>
      <c r="J45" s="678"/>
      <c r="K45" s="678"/>
      <c r="L45" s="678"/>
      <c r="M45" s="680"/>
    </row>
    <row r="46" spans="1:15">
      <c r="A46" s="638"/>
      <c r="B46" s="638"/>
      <c r="C46" s="638"/>
      <c r="D46" s="688"/>
      <c r="E46" s="691"/>
      <c r="F46" s="641"/>
      <c r="G46" s="511"/>
      <c r="H46" s="678"/>
      <c r="I46" s="683"/>
      <c r="J46" s="678"/>
      <c r="K46" s="678"/>
      <c r="L46" s="678"/>
      <c r="M46" s="680"/>
    </row>
    <row r="47" spans="1:15">
      <c r="A47" s="638"/>
      <c r="B47" s="638"/>
      <c r="C47" s="638"/>
      <c r="D47" s="688"/>
      <c r="E47" s="691"/>
      <c r="F47" s="641"/>
      <c r="G47" s="511"/>
      <c r="H47" s="678"/>
      <c r="I47" s="683"/>
      <c r="J47" s="678"/>
      <c r="K47" s="678"/>
      <c r="L47" s="678"/>
      <c r="M47" s="680"/>
    </row>
    <row r="48" spans="1:15">
      <c r="A48" s="638"/>
      <c r="B48" s="638"/>
      <c r="C48" s="638"/>
      <c r="D48" s="688"/>
      <c r="E48" s="691"/>
      <c r="F48" s="641"/>
      <c r="G48" s="511"/>
      <c r="H48" s="678"/>
      <c r="I48" s="683"/>
      <c r="J48" s="678"/>
      <c r="K48" s="678"/>
      <c r="L48" s="678"/>
      <c r="M48" s="680"/>
    </row>
    <row r="49" spans="1:13" ht="15.75" customHeight="1">
      <c r="A49" s="639"/>
      <c r="B49" s="639"/>
      <c r="C49" s="639"/>
      <c r="D49" s="689"/>
      <c r="E49" s="692"/>
      <c r="F49" s="642"/>
      <c r="G49" s="582"/>
      <c r="H49" s="678"/>
      <c r="I49" s="684"/>
      <c r="J49" s="678"/>
      <c r="K49" s="678"/>
      <c r="L49" s="678"/>
      <c r="M49" s="681"/>
    </row>
    <row r="50" spans="1:13">
      <c r="A50" s="637">
        <f>'7. Mapa Final'!A50</f>
        <v>6</v>
      </c>
      <c r="B50" s="637" t="str">
        <f>'7. Mapa Final'!B50</f>
        <v>Ofrecer, prometer, entregar, aceptar o solicitar una ventaja indebida para modificar los resultados estadísticos, con el objeto de favorecer intereses propios o de terceros.</v>
      </c>
      <c r="C50" s="637" t="str">
        <f>'7. Mapa Final'!C50</f>
        <v xml:space="preserve">Cuando por indebido interés se permite manipular, sustraer, extraviar información estadística propiciando negligencia o favorecimiento propio o de terceros. </v>
      </c>
      <c r="D50" s="687" t="str">
        <f>'7. Mapa Final'!J50</f>
        <v>Muy Baja - 1</v>
      </c>
      <c r="E50" s="690" t="str">
        <f>'7. Mapa Final'!K50</f>
        <v>Moderado - 3</v>
      </c>
      <c r="F50" s="640" t="str">
        <f>'7. Mapa Final'!M50</f>
        <v>Moderado - 3</v>
      </c>
      <c r="G50" s="511" t="s">
        <v>390</v>
      </c>
      <c r="H50" s="686"/>
      <c r="I50" s="682"/>
      <c r="J50" s="678" t="s">
        <v>517</v>
      </c>
      <c r="K50" s="677">
        <v>45748</v>
      </c>
      <c r="L50" s="677">
        <v>45838</v>
      </c>
      <c r="M50" s="679" t="s">
        <v>521</v>
      </c>
    </row>
    <row r="51" spans="1:13">
      <c r="A51" s="638"/>
      <c r="B51" s="638"/>
      <c r="C51" s="638"/>
      <c r="D51" s="688"/>
      <c r="E51" s="691"/>
      <c r="F51" s="641"/>
      <c r="G51" s="511"/>
      <c r="H51" s="678"/>
      <c r="I51" s="683"/>
      <c r="J51" s="678"/>
      <c r="K51" s="678"/>
      <c r="L51" s="678"/>
      <c r="M51" s="680"/>
    </row>
    <row r="52" spans="1:13">
      <c r="A52" s="638"/>
      <c r="B52" s="638"/>
      <c r="C52" s="638"/>
      <c r="D52" s="688"/>
      <c r="E52" s="691"/>
      <c r="F52" s="641"/>
      <c r="G52" s="511"/>
      <c r="H52" s="678"/>
      <c r="I52" s="683"/>
      <c r="J52" s="678"/>
      <c r="K52" s="678"/>
      <c r="L52" s="678"/>
      <c r="M52" s="680"/>
    </row>
    <row r="53" spans="1:13">
      <c r="A53" s="638"/>
      <c r="B53" s="638"/>
      <c r="C53" s="638"/>
      <c r="D53" s="688"/>
      <c r="E53" s="691"/>
      <c r="F53" s="641"/>
      <c r="G53" s="511"/>
      <c r="H53" s="678"/>
      <c r="I53" s="683"/>
      <c r="J53" s="678"/>
      <c r="K53" s="678"/>
      <c r="L53" s="678"/>
      <c r="M53" s="680"/>
    </row>
    <row r="54" spans="1:13">
      <c r="A54" s="638"/>
      <c r="B54" s="638"/>
      <c r="C54" s="638"/>
      <c r="D54" s="688"/>
      <c r="E54" s="691"/>
      <c r="F54" s="641"/>
      <c r="G54" s="511"/>
      <c r="H54" s="678"/>
      <c r="I54" s="683"/>
      <c r="J54" s="678"/>
      <c r="K54" s="678"/>
      <c r="L54" s="678"/>
      <c r="M54" s="680"/>
    </row>
    <row r="55" spans="1:13">
      <c r="A55" s="638"/>
      <c r="B55" s="638"/>
      <c r="C55" s="638"/>
      <c r="D55" s="688"/>
      <c r="E55" s="691"/>
      <c r="F55" s="641"/>
      <c r="G55" s="511"/>
      <c r="H55" s="678"/>
      <c r="I55" s="683"/>
      <c r="J55" s="678"/>
      <c r="K55" s="678"/>
      <c r="L55" s="678"/>
      <c r="M55" s="680"/>
    </row>
    <row r="56" spans="1:13">
      <c r="A56" s="638"/>
      <c r="B56" s="638"/>
      <c r="C56" s="638"/>
      <c r="D56" s="688"/>
      <c r="E56" s="691"/>
      <c r="F56" s="641"/>
      <c r="G56" s="511"/>
      <c r="H56" s="678"/>
      <c r="I56" s="683"/>
      <c r="J56" s="678"/>
      <c r="K56" s="678"/>
      <c r="L56" s="678"/>
      <c r="M56" s="680"/>
    </row>
    <row r="57" spans="1:13">
      <c r="A57" s="638"/>
      <c r="B57" s="638"/>
      <c r="C57" s="638"/>
      <c r="D57" s="688"/>
      <c r="E57" s="691"/>
      <c r="F57" s="641"/>
      <c r="G57" s="511"/>
      <c r="H57" s="678"/>
      <c r="I57" s="683"/>
      <c r="J57" s="678"/>
      <c r="K57" s="678"/>
      <c r="L57" s="678"/>
      <c r="M57" s="680"/>
    </row>
    <row r="58" spans="1:13">
      <c r="A58" s="638"/>
      <c r="B58" s="638"/>
      <c r="C58" s="638"/>
      <c r="D58" s="688"/>
      <c r="E58" s="691"/>
      <c r="F58" s="641"/>
      <c r="G58" s="511"/>
      <c r="H58" s="678"/>
      <c r="I58" s="683"/>
      <c r="J58" s="678"/>
      <c r="K58" s="678"/>
      <c r="L58" s="678"/>
      <c r="M58" s="680"/>
    </row>
    <row r="59" spans="1:13" ht="15.75" customHeight="1">
      <c r="A59" s="639"/>
      <c r="B59" s="639"/>
      <c r="C59" s="639"/>
      <c r="D59" s="689"/>
      <c r="E59" s="692"/>
      <c r="F59" s="642"/>
      <c r="G59" s="582"/>
      <c r="H59" s="678"/>
      <c r="I59" s="684"/>
      <c r="J59" s="678"/>
      <c r="K59" s="678"/>
      <c r="L59" s="678"/>
      <c r="M59" s="681"/>
    </row>
  </sheetData>
  <mergeCells count="82">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L10:L19"/>
    <mergeCell ref="M10:M19"/>
    <mergeCell ref="A9:G9"/>
    <mergeCell ref="A10:A19"/>
    <mergeCell ref="B10:B19"/>
    <mergeCell ref="C10:C19"/>
    <mergeCell ref="D10:D19"/>
    <mergeCell ref="E10:E19"/>
    <mergeCell ref="F10:F19"/>
    <mergeCell ref="G10:G19"/>
    <mergeCell ref="F20:F29"/>
    <mergeCell ref="H10:H19"/>
    <mergeCell ref="I10:I19"/>
    <mergeCell ref="J10:J19"/>
    <mergeCell ref="K10:K19"/>
    <mergeCell ref="A20:A29"/>
    <mergeCell ref="B20:B29"/>
    <mergeCell ref="C20:C29"/>
    <mergeCell ref="D20:D29"/>
    <mergeCell ref="E20:E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J30:J39"/>
    <mergeCell ref="K30:K39"/>
    <mergeCell ref="L30:L39"/>
    <mergeCell ref="M30:M39"/>
    <mergeCell ref="A40:A49"/>
    <mergeCell ref="B40:B49"/>
    <mergeCell ref="C40:C49"/>
    <mergeCell ref="D40:D49"/>
    <mergeCell ref="E40:E49"/>
    <mergeCell ref="F40:F49"/>
    <mergeCell ref="F50:F59"/>
    <mergeCell ref="G50:G59"/>
    <mergeCell ref="H50:H59"/>
    <mergeCell ref="I50:I59"/>
    <mergeCell ref="G40:G49"/>
    <mergeCell ref="H40:H49"/>
    <mergeCell ref="I40:I49"/>
    <mergeCell ref="A50:A59"/>
    <mergeCell ref="B50:B59"/>
    <mergeCell ref="C50:C59"/>
    <mergeCell ref="D50:D59"/>
    <mergeCell ref="E50:E59"/>
    <mergeCell ref="J50:J59"/>
    <mergeCell ref="K50:K59"/>
    <mergeCell ref="L50:L59"/>
    <mergeCell ref="M50:M59"/>
    <mergeCell ref="M40:M49"/>
    <mergeCell ref="J40:J49"/>
    <mergeCell ref="K40:K49"/>
    <mergeCell ref="L40:L49"/>
  </mergeCells>
  <conditionalFormatting sqref="A7:B7">
    <cfRule type="containsText" dxfId="31" priority="23" operator="containsText" text="3- Moderado">
      <formula>NOT(ISERROR(SEARCH("3- Moderado",A7)))</formula>
    </cfRule>
    <cfRule type="containsText" dxfId="30" priority="24" operator="containsText" text="6- Moderado">
      <formula>NOT(ISERROR(SEARCH("6- Moderado",A7)))</formula>
    </cfRule>
    <cfRule type="containsText" dxfId="29" priority="25" operator="containsText" text="4- Moderado">
      <formula>NOT(ISERROR(SEARCH("4- Moderado",A7)))</formula>
    </cfRule>
    <cfRule type="containsText" dxfId="28" priority="26" operator="containsText" text="3- Bajo">
      <formula>NOT(ISERROR(SEARCH("3- Bajo",A7)))</formula>
    </cfRule>
    <cfRule type="containsText" dxfId="27" priority="27" operator="containsText" text="4- Bajo">
      <formula>NOT(ISERROR(SEARCH("4- Bajo",A7)))</formula>
    </cfRule>
    <cfRule type="containsText" dxfId="26" priority="28" operator="containsText" text="1- Bajo">
      <formula>NOT(ISERROR(SEARCH("1- Bajo",A7)))</formula>
    </cfRule>
  </conditionalFormatting>
  <conditionalFormatting sqref="A10:E10 A20:E20 A40:E40 A50:E50 A30:E30">
    <cfRule type="containsText" dxfId="25" priority="17" operator="containsText" text="3- Moderado">
      <formula>NOT(ISERROR(SEARCH("3- Moderado",A10)))</formula>
    </cfRule>
    <cfRule type="containsText" dxfId="24" priority="18" operator="containsText" text="6- Moderado">
      <formula>NOT(ISERROR(SEARCH("6- Moderado",A10)))</formula>
    </cfRule>
    <cfRule type="containsText" dxfId="23" priority="19" operator="containsText" text="4- Moderado">
      <formula>NOT(ISERROR(SEARCH("4- Moderado",A10)))</formula>
    </cfRule>
    <cfRule type="containsText" dxfId="22" priority="20" operator="containsText" text="3- Bajo">
      <formula>NOT(ISERROR(SEARCH("3- Bajo",A10)))</formula>
    </cfRule>
    <cfRule type="containsText" dxfId="21" priority="21" operator="containsText" text="4- Bajo">
      <formula>NOT(ISERROR(SEARCH("4- Bajo",A10)))</formula>
    </cfRule>
    <cfRule type="containsText" dxfId="20" priority="22" operator="containsText" text="1- Bajo">
      <formula>NOT(ISERROR(SEARCH("1- Bajo",A10)))</formula>
    </cfRule>
  </conditionalFormatting>
  <conditionalFormatting sqref="C8:F8">
    <cfRule type="containsText" dxfId="19" priority="1" operator="containsText" text="3- Moderado">
      <formula>NOT(ISERROR(SEARCH("3- Moderado",C8)))</formula>
    </cfRule>
    <cfRule type="containsText" dxfId="18" priority="2" operator="containsText" text="6- Moderado">
      <formula>NOT(ISERROR(SEARCH("6- Moderado",C8)))</formula>
    </cfRule>
    <cfRule type="containsText" dxfId="17" priority="3" operator="containsText" text="4- Moderado">
      <formula>NOT(ISERROR(SEARCH("4- Moderado",C8)))</formula>
    </cfRule>
    <cfRule type="containsText" dxfId="16" priority="4" operator="containsText" text="3- Bajo">
      <formula>NOT(ISERROR(SEARCH("3- Bajo",C8)))</formula>
    </cfRule>
    <cfRule type="containsText" dxfId="15" priority="5" operator="containsText" text="4- Bajo">
      <formula>NOT(ISERROR(SEARCH("4- Bajo",C8)))</formula>
    </cfRule>
    <cfRule type="containsText" dxfId="14" priority="6" operator="containsText" text="1- Bajo">
      <formula>NOT(ISERROR(SEARCH("1- Bajo",C8)))</formula>
    </cfRule>
  </conditionalFormatting>
  <conditionalFormatting sqref="D10:D59">
    <cfRule type="containsText" dxfId="13" priority="11" operator="containsText" text="Muy Alta">
      <formula>NOT(ISERROR(SEARCH("Muy Alta",D10)))</formula>
    </cfRule>
    <cfRule type="containsText" dxfId="12" priority="12" operator="containsText" text="Alta">
      <formula>NOT(ISERROR(SEARCH("Alta",D10)))</formula>
    </cfRule>
    <cfRule type="containsText" dxfId="11" priority="13" operator="containsText" text="Baja">
      <formula>NOT(ISERROR(SEARCH("Baja",D10)))</formula>
    </cfRule>
    <cfRule type="containsText" dxfId="10" priority="14" operator="containsText" text="Muy Baja">
      <formula>NOT(ISERROR(SEARCH("Muy Baja",D10)))</formula>
    </cfRule>
    <cfRule type="containsText" dxfId="9" priority="16" operator="containsText" text="Media">
      <formula>NOT(ISERROR(SEARCH("Media",D10)))</formula>
    </cfRule>
  </conditionalFormatting>
  <conditionalFormatting sqref="E10:E59">
    <cfRule type="containsText" dxfId="8" priority="7" operator="containsText" text="Catastrófico">
      <formula>NOT(ISERROR(SEARCH("Catastrófico",E10)))</formula>
    </cfRule>
    <cfRule type="containsText" dxfId="7" priority="8" operator="containsText" text="Mayor">
      <formula>NOT(ISERROR(SEARCH("Mayor",E10)))</formula>
    </cfRule>
    <cfRule type="containsText" dxfId="6" priority="9" operator="containsText" text="Menor">
      <formula>NOT(ISERROR(SEARCH("Menor",E10)))</formula>
    </cfRule>
    <cfRule type="containsText" dxfId="5" priority="10" operator="containsText" text="Leve">
      <formula>NOT(ISERROR(SEARCH("Leve",E10)))</formula>
    </cfRule>
  </conditionalFormatting>
  <conditionalFormatting sqref="E10:F59">
    <cfRule type="containsText" dxfId="4" priority="15" operator="containsText" text="Moderado">
      <formula>NOT(ISERROR(SEARCH("Moderado",E10)))</formula>
    </cfRule>
  </conditionalFormatting>
  <conditionalFormatting sqref="F10:F59">
    <cfRule type="containsText" dxfId="3" priority="29" operator="containsText" text="Bajo">
      <formula>NOT(ISERROR(SEARCH("Bajo",F10)))</formula>
    </cfRule>
    <cfRule type="containsText" dxfId="2" priority="30" operator="containsText" text="Moderado">
      <formula>NOT(ISERROR(SEARCH("Moderado",F10)))</formula>
    </cfRule>
    <cfRule type="containsText" dxfId="1" priority="31" operator="containsText" text="Alto">
      <formula>NOT(ISERROR(SEARCH("Alto",F10)))</formula>
    </cfRule>
    <cfRule type="containsText" dxfId="0" priority="32" operator="containsText" text="Extremo">
      <formula>NOT(ISERROR(SEARCH("Extremo",F10)))</formula>
    </cfRule>
    <cfRule type="colorScale" priority="3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4082348C-8135-413E-AD56-2BBA6F282884}"/>
    <dataValidation allowBlank="1" showInputMessage="1" showErrorMessage="1" prompt="Describir las actividades que se van a desarrollar para el proyecto" sqref="H7" xr:uid="{B80C551A-0B8D-4EF2-9E0B-D0E3E1F1577E}"/>
    <dataValidation allowBlank="1" showInputMessage="1" showErrorMessage="1" prompt="Seleccionar si el responsable es el responsable de las acciones es el nivel central" sqref="I7:I8" xr:uid="{526FC4D1-334E-440A-B89D-FFD315709DA3}"/>
    <dataValidation allowBlank="1" showInputMessage="1" showErrorMessage="1" prompt="seleccionar si el responsable de ejecutar las acciones es el nivel central" sqref="J8" xr:uid="{43F9C28A-5EC2-4A1C-9536-4DF05E8AAD8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94FD1E1-98A4-498F-A259-7DE9CBBF5983}">
          <x14:formula1>
            <xm:f>'9- Matriz de Calor '!$S$8:$S$11</xm:f>
          </x14:formula1>
          <xm:sqref>G10:G59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44BAD1AB-FBBB-4642-90A6-E54618D6D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31B3BA-E0EC-4DA6-AD6E-9A6696A39F01}">
  <ds:schemaRefs>
    <ds:schemaRef ds:uri="http://schemas.microsoft.com/sharepoint/v3/contenttype/forms"/>
  </ds:schemaRefs>
</ds:datastoreItem>
</file>

<file path=customXml/itemProps3.xml><?xml version="1.0" encoding="utf-8"?>
<ds:datastoreItem xmlns:ds="http://schemas.openxmlformats.org/officeDocument/2006/customXml" ds:itemID="{34378FC5-9C53-4A0E-B1CC-5094C44FEEF7}">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2025-08-15T20:32:40Z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