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hidePivotFieldList="1" defaultThemeVersion="166925"/>
  <mc:AlternateContent xmlns:mc="http://schemas.openxmlformats.org/markup-compatibility/2006">
    <mc:Choice Requires="x15">
      <x15ac:absPath xmlns:x15ac="http://schemas.microsoft.com/office/spreadsheetml/2010/11/ac" url="D:\Matrices de riesgos CSJC\"/>
    </mc:Choice>
  </mc:AlternateContent>
  <xr:revisionPtr revIDLastSave="0" documentId="13_ncr:1_{83C3DE95-FFC2-4E3A-95D4-527B2B452A7A}" xr6:coauthVersionLast="36" xr6:coauthVersionMax="47" xr10:uidLastSave="{00000000-0000-0000-0000-000000000000}"/>
  <bookViews>
    <workbookView xWindow="-120" yWindow="-120" windowWidth="20730" windowHeight="11040" tabRatio="898" xr2:uid="{00000000-000D-0000-FFFF-FFFF00000000}"/>
  </bookViews>
  <sheets>
    <sheet name="1- Presentación " sheetId="10" r:id="rId1"/>
    <sheet name="Conceptos 37001" sheetId="37" r:id="rId2"/>
    <sheet name="2- Análisis de Contexto" sheetId="42" r:id="rId3"/>
    <sheet name="3- Estrategias" sheetId="43"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1" r:id="rId12"/>
  </sheets>
  <externalReferences>
    <externalReference r:id="rId13"/>
    <externalReference r:id="rId14"/>
    <externalReference r:id="rId15"/>
    <externalReference r:id="rId16"/>
  </externalReferences>
  <definedNames>
    <definedName name="_xlnm.Print_Area" localSheetId="2">'2- Análisis de Contexto'!$A$1:$G$97</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3">'[1]Tabla de Valoración'!$I$2:$L$5</definedName>
    <definedName name="Data">'[2]Tabla de Valoración'!$I$2:$L$5</definedName>
    <definedName name="Diseño" localSheetId="3">'[1]Tabla de Valoración'!$I$2:$I$5</definedName>
    <definedName name="Diseño">'[2]Tabla de Valoración'!$I$2:$I$5</definedName>
    <definedName name="Ejecución" localSheetId="3">'[1]Tabla de Valoración'!$I$2:$L$2</definedName>
    <definedName name="Ejecución">'[2]Tabla de Valoración'!$I$2:$L$2</definedName>
    <definedName name="GEST">[3]GESTION!#REF!</definedName>
    <definedName name="INV">[3]INVERSION!#REF!</definedName>
    <definedName name="INV_GEST" localSheetId="3">#REF!</definedName>
    <definedName name="INV_GEST">#REF!</definedName>
    <definedName name="Posibilidad" localSheetId="3">[4]Hoja2!$H$3:$H$7</definedName>
    <definedName name="Posibilidad">[4]Hoja2!$H$3:$H$7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41" l="1"/>
  <c r="E70" i="41"/>
  <c r="D70" i="41"/>
  <c r="C70" i="41"/>
  <c r="B70" i="41"/>
  <c r="A70" i="41"/>
  <c r="F60" i="41"/>
  <c r="E60" i="41"/>
  <c r="D60" i="41"/>
  <c r="C60" i="41"/>
  <c r="B60" i="41"/>
  <c r="A60" i="41"/>
  <c r="F50" i="41"/>
  <c r="E50" i="41"/>
  <c r="D50" i="41"/>
  <c r="C50" i="41"/>
  <c r="B50" i="41"/>
  <c r="A50" i="41"/>
  <c r="F40" i="41"/>
  <c r="E40" i="41"/>
  <c r="D40" i="41"/>
  <c r="C40" i="41"/>
  <c r="B40" i="41"/>
  <c r="A40" i="41"/>
  <c r="F30" i="41"/>
  <c r="E30" i="41"/>
  <c r="D30" i="41"/>
  <c r="C30" i="41"/>
  <c r="B30" i="41"/>
  <c r="A30" i="41"/>
  <c r="F20" i="41"/>
  <c r="E20" i="41"/>
  <c r="D20" i="41"/>
  <c r="C20" i="41"/>
  <c r="B20" i="41"/>
  <c r="A20" i="41"/>
  <c r="F10" i="41"/>
  <c r="E10" i="41"/>
  <c r="D10" i="41"/>
  <c r="C10" i="41"/>
  <c r="B10" i="41"/>
  <c r="A10" i="41"/>
  <c r="L50" i="29"/>
  <c r="A50" i="29"/>
  <c r="A50" i="18" s="1"/>
  <c r="B50" i="29"/>
  <c r="B50" i="18" s="1"/>
  <c r="C50" i="29"/>
  <c r="C50" i="18" s="1"/>
  <c r="E50" i="29"/>
  <c r="E51" i="29"/>
  <c r="E52" i="29"/>
  <c r="E53" i="29"/>
  <c r="R50" i="28"/>
  <c r="L50" i="28"/>
  <c r="J54" i="28"/>
  <c r="J53" i="28"/>
  <c r="J52" i="28"/>
  <c r="J51" i="28"/>
  <c r="J50" i="28"/>
  <c r="S50" i="28"/>
  <c r="K50" i="28"/>
  <c r="B50" i="28"/>
  <c r="C50" i="28"/>
  <c r="C51" i="28"/>
  <c r="C52" i="28"/>
  <c r="C53" i="28"/>
  <c r="C54" i="28"/>
  <c r="C55" i="28"/>
  <c r="C56" i="28"/>
  <c r="C57" i="28"/>
  <c r="C58" i="28"/>
  <c r="C59" i="28"/>
  <c r="L50" i="27"/>
  <c r="K50" i="27" s="1"/>
  <c r="L51" i="27"/>
  <c r="K51" i="27" s="1"/>
  <c r="L52" i="27"/>
  <c r="K52" i="27" s="1"/>
  <c r="L53" i="27"/>
  <c r="K53" i="27" s="1"/>
  <c r="L54" i="27"/>
  <c r="K54" i="27" s="1"/>
  <c r="L55" i="27"/>
  <c r="K55" i="27" s="1"/>
  <c r="L56" i="27"/>
  <c r="K56" i="27" s="1"/>
  <c r="L57" i="27"/>
  <c r="K57" i="27" s="1"/>
  <c r="L58" i="27"/>
  <c r="K58" i="27" s="1"/>
  <c r="L59" i="27"/>
  <c r="K59" i="27" s="1"/>
  <c r="G50" i="27"/>
  <c r="H50" i="27" s="1"/>
  <c r="F50" i="29" s="1"/>
  <c r="C21" i="28"/>
  <c r="R71" i="28"/>
  <c r="R61" i="28"/>
  <c r="E21" i="29"/>
  <c r="E22" i="29"/>
  <c r="E23" i="29"/>
  <c r="E30" i="29"/>
  <c r="E31" i="29"/>
  <c r="E32" i="29"/>
  <c r="E33" i="29"/>
  <c r="E40" i="29"/>
  <c r="E41" i="29"/>
  <c r="E42" i="29"/>
  <c r="E43" i="29"/>
  <c r="E60" i="29"/>
  <c r="E61" i="29"/>
  <c r="E62" i="29"/>
  <c r="E63" i="29"/>
  <c r="E64" i="29"/>
  <c r="E70" i="29"/>
  <c r="E71" i="29"/>
  <c r="E72" i="29"/>
  <c r="B30" i="29"/>
  <c r="C70" i="28"/>
  <c r="C71" i="28"/>
  <c r="C72" i="28"/>
  <c r="C73" i="28"/>
  <c r="C74" i="28"/>
  <c r="C75" i="28"/>
  <c r="C76" i="28"/>
  <c r="C77" i="28"/>
  <c r="C78" i="28"/>
  <c r="C79" i="28"/>
  <c r="C60" i="28"/>
  <c r="C61" i="28"/>
  <c r="C62" i="28"/>
  <c r="C63" i="28"/>
  <c r="C64" i="28"/>
  <c r="C65" i="28"/>
  <c r="C66" i="28"/>
  <c r="C67" i="28"/>
  <c r="C68" i="28"/>
  <c r="C69" i="28"/>
  <c r="C40" i="28"/>
  <c r="C41" i="28"/>
  <c r="C42" i="28"/>
  <c r="C43" i="28"/>
  <c r="C44" i="28"/>
  <c r="C45" i="28"/>
  <c r="C46" i="28"/>
  <c r="C47" i="28"/>
  <c r="C48" i="28"/>
  <c r="C49" i="28"/>
  <c r="C25" i="28"/>
  <c r="C26" i="28"/>
  <c r="C27" i="28"/>
  <c r="C28" i="28"/>
  <c r="C29" i="28"/>
  <c r="C22" i="28"/>
  <c r="C23" i="28"/>
  <c r="C24" i="28"/>
  <c r="B70" i="28"/>
  <c r="B60" i="28"/>
  <c r="B30" i="28"/>
  <c r="B40" i="28"/>
  <c r="B2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60" i="28"/>
  <c r="L61" i="28"/>
  <c r="L62" i="28"/>
  <c r="L63" i="28"/>
  <c r="L64" i="28"/>
  <c r="L65" i="28"/>
  <c r="L66" i="28"/>
  <c r="L67" i="28"/>
  <c r="L68" i="28"/>
  <c r="L69" i="28"/>
  <c r="L70" i="28"/>
  <c r="L71" i="28"/>
  <c r="L72" i="28"/>
  <c r="L73" i="28"/>
  <c r="L74" i="28"/>
  <c r="L75" i="28"/>
  <c r="L76" i="28"/>
  <c r="L77" i="28"/>
  <c r="L78" i="28"/>
  <c r="L79" i="28"/>
  <c r="T50" i="28" l="1"/>
  <c r="M50" i="27"/>
  <c r="L40" i="29"/>
  <c r="L60" i="29"/>
  <c r="L70" i="29"/>
  <c r="B70" i="29"/>
  <c r="C70" i="29"/>
  <c r="A40" i="29"/>
  <c r="A40" i="18" s="1"/>
  <c r="B40" i="29"/>
  <c r="C40" i="29"/>
  <c r="A60" i="29"/>
  <c r="A60" i="18" s="1"/>
  <c r="B60" i="29"/>
  <c r="C60" i="29"/>
  <c r="L69" i="27"/>
  <c r="K69" i="27" s="1"/>
  <c r="L68" i="27"/>
  <c r="K68" i="27" s="1"/>
  <c r="L67" i="27"/>
  <c r="K67" i="27" s="1"/>
  <c r="L66" i="27"/>
  <c r="K66" i="27" s="1"/>
  <c r="L65" i="27"/>
  <c r="K65" i="27" s="1"/>
  <c r="L64" i="27"/>
  <c r="K64" i="27" s="1"/>
  <c r="L63" i="27"/>
  <c r="K63" i="27" s="1"/>
  <c r="L62" i="27"/>
  <c r="K62" i="27" s="1"/>
  <c r="L61" i="27"/>
  <c r="K61" i="27" s="1"/>
  <c r="L60" i="27"/>
  <c r="H60" i="27"/>
  <c r="N50" i="27" l="1"/>
  <c r="H50" i="29" s="1"/>
  <c r="G50" i="29"/>
  <c r="U50" i="28"/>
  <c r="K50" i="29" s="1"/>
  <c r="E50" i="18" s="1"/>
  <c r="V50" i="28"/>
  <c r="M50" i="29" s="1"/>
  <c r="F50" i="18" s="1"/>
  <c r="J50" i="29"/>
  <c r="D50" i="18" s="1"/>
  <c r="M60" i="27"/>
  <c r="G60" i="29" s="1"/>
  <c r="F60" i="29"/>
  <c r="O60" i="27"/>
  <c r="K60" i="27"/>
  <c r="C70" i="18"/>
  <c r="B70" i="18"/>
  <c r="A70" i="18"/>
  <c r="L30" i="29"/>
  <c r="C30" i="29"/>
  <c r="C30" i="18" s="1"/>
  <c r="B30" i="18"/>
  <c r="A30" i="29"/>
  <c r="A30" i="18" s="1"/>
  <c r="C30" i="28"/>
  <c r="C31" i="28"/>
  <c r="C32" i="28"/>
  <c r="C33" i="28"/>
  <c r="C34" i="28"/>
  <c r="C35" i="28"/>
  <c r="C36" i="28"/>
  <c r="C37" i="28"/>
  <c r="C38" i="28"/>
  <c r="C39" i="28"/>
  <c r="A30" i="28"/>
  <c r="J70" i="28"/>
  <c r="R70" i="28"/>
  <c r="J71" i="28"/>
  <c r="J72"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K70" i="28" l="1"/>
  <c r="T70" i="28" s="1"/>
  <c r="N60" i="27"/>
  <c r="H60" i="29" s="1"/>
  <c r="S70" i="28"/>
  <c r="F70" i="29"/>
  <c r="M70" i="27"/>
  <c r="J70" i="29" l="1"/>
  <c r="G70" i="29"/>
  <c r="U70" i="28"/>
  <c r="K70" i="29" s="1"/>
  <c r="N70" i="27"/>
  <c r="H70" i="29" s="1"/>
  <c r="E14" i="29"/>
  <c r="E20"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E70" i="18" l="1"/>
  <c r="V70" i="28"/>
  <c r="M70" i="29" s="1"/>
  <c r="D70" i="18"/>
  <c r="F70" i="18" l="1"/>
  <c r="C16" i="28" l="1"/>
  <c r="C15" i="28"/>
  <c r="C14" i="28"/>
  <c r="G40" i="27"/>
  <c r="H40" i="27" s="1"/>
  <c r="F40" i="29" l="1"/>
  <c r="B60" i="18"/>
  <c r="C40" i="18"/>
  <c r="C60" i="18"/>
  <c r="M40" i="27"/>
  <c r="G40" i="29" l="1"/>
  <c r="O40" i="27"/>
  <c r="N40" i="27"/>
  <c r="H40" i="29" s="1"/>
  <c r="G20" i="27" l="1"/>
  <c r="G10" i="27"/>
  <c r="A20" i="28" l="1"/>
  <c r="C20" i="28"/>
  <c r="J20" i="28"/>
  <c r="R20" i="28"/>
  <c r="J21" i="28"/>
  <c r="R21" i="28"/>
  <c r="J22" i="28"/>
  <c r="J23" i="28"/>
  <c r="J30" i="28"/>
  <c r="R30" i="28"/>
  <c r="J31" i="28"/>
  <c r="J32" i="28"/>
  <c r="R32" i="28"/>
  <c r="J40" i="28"/>
  <c r="R40" i="28"/>
  <c r="J41" i="28"/>
  <c r="J42" i="28"/>
  <c r="R42" i="28"/>
  <c r="J43" i="28"/>
  <c r="J64" i="28"/>
  <c r="J63" i="28"/>
  <c r="J62" i="28"/>
  <c r="J61" i="28"/>
  <c r="R60" i="28"/>
  <c r="J60" i="28"/>
  <c r="K30" i="28" l="1"/>
  <c r="B40" i="18"/>
  <c r="S40" i="28"/>
  <c r="U40" i="28" s="1"/>
  <c r="K40" i="28"/>
  <c r="T40" i="28" s="1"/>
  <c r="J40" i="29" s="1"/>
  <c r="S30" i="28"/>
  <c r="K20" i="28"/>
  <c r="S20" i="28"/>
  <c r="S60" i="28"/>
  <c r="U60" i="28" s="1"/>
  <c r="K60" i="29" s="1"/>
  <c r="K60" i="28"/>
  <c r="T60" i="28" s="1"/>
  <c r="J60" i="29" l="1"/>
  <c r="D60" i="18" s="1"/>
  <c r="V60" i="28"/>
  <c r="M60" i="29" s="1"/>
  <c r="V40" i="28"/>
  <c r="M40" i="29" s="1"/>
  <c r="K40" i="29"/>
  <c r="C13" i="28" l="1"/>
  <c r="F60" i="18" l="1"/>
  <c r="E60" i="18"/>
  <c r="G30" i="27"/>
  <c r="H30" i="27" s="1"/>
  <c r="T30" i="28" l="1"/>
  <c r="F30" i="29"/>
  <c r="M30" i="27"/>
  <c r="N30" i="27" l="1"/>
  <c r="H30" i="29" s="1"/>
  <c r="U30" i="28"/>
  <c r="K30" i="29" s="1"/>
  <c r="E30" i="18" s="1"/>
  <c r="G30" i="29"/>
  <c r="J30" i="29"/>
  <c r="D30" i="18" s="1"/>
  <c r="O30" i="27"/>
  <c r="V30" i="28" l="1"/>
  <c r="M30" i="29" s="1"/>
  <c r="F30" i="18" s="1"/>
  <c r="D40" i="18"/>
  <c r="E40" i="18"/>
  <c r="A10" i="28"/>
  <c r="B10" i="28"/>
  <c r="I33" i="5" a="1"/>
  <c r="I33" i="5" s="1"/>
  <c r="F40" i="18" l="1"/>
  <c r="C20" i="29"/>
  <c r="C20" i="18" s="1"/>
  <c r="C10" i="29"/>
  <c r="I27" i="5" a="1"/>
  <c r="I27" i="5" l="1"/>
  <c r="L10" i="28"/>
  <c r="C11" i="28"/>
  <c r="C12" i="28"/>
  <c r="C17" i="28"/>
  <c r="C10" i="28"/>
  <c r="L10" i="27" l="1"/>
  <c r="I21" i="5"/>
  <c r="I22" i="5"/>
  <c r="M10" i="27" l="1"/>
  <c r="K10" i="27"/>
  <c r="C10" i="18"/>
  <c r="M20" i="27" l="1"/>
  <c r="U20" i="28" s="1"/>
  <c r="G20" i="29" l="1"/>
  <c r="G10" i="29"/>
  <c r="L20" i="29"/>
  <c r="E11" i="29"/>
  <c r="E12" i="29"/>
  <c r="E13" i="29"/>
  <c r="A20" i="29"/>
  <c r="A20" i="18" s="1"/>
  <c r="B20" i="29"/>
  <c r="B20" i="18" s="1"/>
  <c r="R11" i="28"/>
  <c r="R10" i="28"/>
  <c r="J11" i="28"/>
  <c r="J12" i="28"/>
  <c r="J13" i="28"/>
  <c r="J14" i="28"/>
  <c r="J10" i="28"/>
  <c r="S10" i="28" l="1"/>
  <c r="U10" i="28" s="1"/>
  <c r="K10" i="28"/>
  <c r="H10" i="27" l="1"/>
  <c r="T10" i="28" s="1"/>
  <c r="H20" i="27"/>
  <c r="T20" i="28" s="1"/>
  <c r="V20" i="28" s="1"/>
  <c r="N20" i="27" l="1"/>
  <c r="H20" i="29" s="1"/>
  <c r="M20" i="29"/>
  <c r="F20" i="18" s="1"/>
  <c r="O10" i="27"/>
  <c r="N10" i="27"/>
  <c r="H10" i="29" s="1"/>
  <c r="V10" i="28"/>
  <c r="M10" i="29" s="1"/>
  <c r="O20" i="27"/>
  <c r="F20" i="29"/>
  <c r="E10" i="29"/>
  <c r="B10" i="29"/>
  <c r="A10" i="29"/>
  <c r="B10" i="18" l="1"/>
  <c r="F10" i="18"/>
  <c r="A10" i="18"/>
  <c r="J20" i="29"/>
  <c r="D20" i="18" s="1"/>
  <c r="L10" i="29" l="1"/>
  <c r="K10" i="29" l="1"/>
  <c r="E10" i="18" l="1"/>
  <c r="K20" i="29"/>
  <c r="E20" i="18" s="1"/>
  <c r="F10" i="29" l="1"/>
  <c r="J10" i="29" l="1"/>
  <c r="D10" i="18" l="1"/>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Rafael David Sarabia Fragozo</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10" authorId="1" shapeId="0" xr:uid="{6063CF81-D654-45C5-8D44-ACE7292208FB}">
      <text>
        <r>
          <rPr>
            <b/>
            <sz val="9"/>
            <color indexed="81"/>
            <rFont val="Tahoma"/>
            <family val="2"/>
          </rPr>
          <t>Rafael David Sarabia Fragozo:</t>
        </r>
        <r>
          <rPr>
            <sz val="9"/>
            <color indexed="81"/>
            <rFont val="Tahoma"/>
            <family val="2"/>
          </rPr>
          <t xml:space="preserve">
Esta actividad es a demanda. Se colocará el histórico de procesos de selección a la fecha.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<sst xmlns="http://schemas.openxmlformats.org/spreadsheetml/2006/main" count="989" uniqueCount="564">
  <si>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</si>
  <si>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</si>
  <si>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</si>
  <si>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</si>
  <si>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Misionales</t>
  </si>
  <si>
    <t>ADMINISTRACIÓN DE LA CARRERA JUDICIAL</t>
  </si>
  <si>
    <t>CONSEJO SUPERIOR DE LA JUDICATURA</t>
  </si>
  <si>
    <t>CONSEJO SECCIONAL DE LA JUDICATURA</t>
  </si>
  <si>
    <t>X</t>
  </si>
  <si>
    <t>DIRECCIÓN SECCIONAL DE ADMINISTRACIÓN JUDICIAL</t>
  </si>
  <si>
    <t>DESPACHO JUDICIAL CERTIFICADO</t>
  </si>
  <si>
    <t>FECHA</t>
  </si>
  <si>
    <r>
      <rPr>
        <b/>
        <sz val="10"/>
        <color rgb="FF000000"/>
        <rFont val="Arial"/>
        <family val="2"/>
      </rPr>
      <t xml:space="preserve">DILIGENCIAMIENTO: 03 ABRIL DE 2025
</t>
    </r>
    <r>
      <rPr>
        <b/>
        <i/>
        <u/>
        <sz val="10"/>
        <color rgb="FF000000"/>
        <rFont val="Arial"/>
        <family val="2"/>
      </rPr>
      <t>ACTUALIZACIÓN: 21 JULIO 2025</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</si>
  <si>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</si>
  <si>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</si>
  <si>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</si>
  <si>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</si>
  <si>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</si>
  <si>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</si>
  <si>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</si>
  <si>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</si>
  <si>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</si>
  <si>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</si>
  <si>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</si>
  <si>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</si>
  <si>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</si>
  <si>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</si>
  <si>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</si>
  <si>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</si>
  <si>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del Cesar</t>
  </si>
  <si>
    <t xml:space="preserve">PROCESO </t>
  </si>
  <si>
    <t>DEPENDENCIA ADMINISTRATIVA O JUDICIAL</t>
  </si>
  <si>
    <t>Dependencia Administrativa</t>
  </si>
  <si>
    <t>OBJETIVO DEL PROCESO</t>
  </si>
  <si>
    <t>MAPA DE PROCESOS CONSEJO SUPERIOR DE LA JUDICATURA</t>
  </si>
  <si>
    <t>PROCESOS DEPENDENCIA JUDICIALES CERTIFICADAS</t>
  </si>
  <si>
    <t>Atraer, seleccionar y retener los servidores judiciales más idóneos, en igualdad de condiciones, evaluando el mérito  para contribuir en la efectiva prestación del servicio de administración de justicia, dando cumplimiento en el marco del Sistema de Gestión de la Calidad, Medio Ambiente, Seguridad y Salud en el Trabajo y Antisoborno.</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</si>
  <si>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</si>
  <si>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</si>
  <si>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</si>
  <si>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</si>
  <si>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</si>
  <si>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</si>
  <si>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</si>
  <si>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</si>
  <si>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</si>
  <si>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</si>
  <si>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</si>
  <si>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</si>
  <si>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</si>
  <si>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</si>
  <si>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</si>
  <si>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</si>
  <si>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</si>
  <si>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</si>
  <si>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</si>
  <si>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</si>
  <si>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</si>
  <si>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</si>
  <si>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</si>
  <si>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</si>
  <si>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</si>
  <si>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</si>
  <si>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</si>
  <si>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</si>
  <si>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</si>
  <si>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</si>
  <si>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</si>
  <si>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</si>
  <si>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</si>
  <si>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</si>
  <si>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</si>
  <si>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</si>
  <si>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</si>
  <si>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</si>
  <si>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</si>
  <si>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</si>
  <si>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</si>
  <si>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</si>
  <si>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Informalidad en la región para todo lo asociado a recicladores de oficio</t>
  </si>
  <si>
    <t>Baja oferta de gestores ambientales para el tratamiento de RESPEL y RAEE's en la región.</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</si>
  <si>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</si>
  <si>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</si>
  <si>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</si>
  <si>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</si>
  <si>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</si>
  <si>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</si>
  <si>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</si>
  <si>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</si>
  <si>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</si>
  <si>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</si>
  <si>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</si>
  <si>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</si>
  <si>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</si>
  <si>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Buena articulación y trabajo en equipo entre el Consejo Seccional y la Dirección Seccional</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</si>
  <si>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</si>
  <si>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</si>
  <si>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</si>
  <si>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</si>
  <si>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</si>
  <si>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</si>
  <si>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</si>
  <si>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</si>
  <si>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</si>
  <si>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</si>
  <si>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</si>
  <si>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</si>
  <si>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</si>
  <si>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</si>
  <si>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</si>
  <si>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</si>
  <si>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</si>
  <si>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</si>
  <si>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</si>
  <si>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</si>
  <si>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</si>
  <si>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</si>
  <si>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</si>
  <si>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</si>
  <si>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</si>
  <si>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</si>
  <si>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</si>
  <si>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</si>
  <si>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</si>
  <si>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</si>
  <si>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</si>
  <si>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</si>
  <si>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</si>
  <si>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</si>
  <si>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</si>
  <si>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</si>
  <si>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</si>
  <si>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</si>
  <si>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</si>
  <si>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</si>
  <si>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</si>
  <si>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</si>
  <si>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</si>
  <si>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</si>
  <si>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Priorización en materia de gestión documental en la seccional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</si>
  <si>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</si>
  <si>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</si>
  <si>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</si>
  <si>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</si>
  <si>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Ampliación del Palacio de Justicia de Valledupar mediante la construcción de una segunda torre con la que se busca agrupar en una misma sede, el mayor número de despachos judiciales para facilitar el acceso al servicio de justicia de los usuarios.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</si>
  <si>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</si>
  <si>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</si>
  <si>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</si>
  <si>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</si>
  <si>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</si>
  <si>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</si>
  <si>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</si>
  <si>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</si>
  <si>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</si>
  <si>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</si>
  <si>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</si>
  <si>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</si>
  <si>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</si>
  <si>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</si>
  <si>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</si>
  <si>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Publicación mensuales de boletines judiciales a través de los cuales se difunden información administrativa y judicial para los usuarios de la seccional.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</si>
  <si>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</si>
  <si>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</si>
  <si>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</si>
  <si>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</si>
  <si>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</si>
  <si>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</si>
  <si>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</si>
  <si>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</si>
  <si>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</si>
  <si>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</si>
  <si>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No contar con un profesional que tenga un perfil ambiental en la planta del personal permanente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</si>
  <si>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</si>
  <si>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</si>
  <si>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</si>
  <si>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</si>
  <si>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</si>
  <si>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</si>
  <si>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</si>
  <si>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</si>
  <si>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</si>
  <si>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</si>
  <si>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</si>
  <si>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</si>
  <si>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</si>
  <si>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</si>
  <si>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</si>
  <si>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</si>
  <si>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</si>
  <si>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</si>
  <si>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</si>
  <si>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</si>
  <si>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</si>
  <si>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</si>
  <si>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1, 12, 34</t>
  </si>
  <si>
    <t>Mantener, actualizar y documentar  el Sistema Integrado de Gestión SIGCMA, en el contexto especifico</t>
  </si>
  <si>
    <t>1,10,13,16,17,19</t>
  </si>
  <si>
    <t>Realización de capacitaciones en tablas de retención documental (TRD)</t>
  </si>
  <si>
    <t>24,25,29</t>
  </si>
  <si>
    <t>Hacer uso de la información y de las herramientas tecnológicas dispuestas para la prestación del servicios</t>
  </si>
  <si>
    <t>13,14,15,16,28</t>
  </si>
  <si>
    <t>Realizar identificación y cumplimiento de los requisitos legales y reglamentarios</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</si>
  <si>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</si>
  <si>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</si>
  <si>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</si>
  <si>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</si>
  <si>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</si>
  <si>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</si>
  <si>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</si>
  <si>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</si>
  <si>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</si>
  <si>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</si>
  <si>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</si>
  <si>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</si>
  <si>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</si>
  <si>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</si>
  <si>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</si>
  <si>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</si>
  <si>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</si>
  <si>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</si>
  <si>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</si>
  <si>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</si>
  <si>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</si>
  <si>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</si>
  <si>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</si>
  <si>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</si>
  <si>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</si>
  <si>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</si>
  <si>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</si>
  <si>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</si>
  <si>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</si>
  <si>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</si>
  <si>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</si>
  <si>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</si>
  <si>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</si>
  <si>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</si>
  <si>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</si>
  <si>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</si>
  <si>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</si>
  <si>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</si>
  <si>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</si>
  <si>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</si>
  <si>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</si>
  <si>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</si>
  <si>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</si>
  <si>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</si>
  <si>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</si>
  <si>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</si>
  <si>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</si>
  <si>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</si>
  <si>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</si>
  <si>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</si>
  <si>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</si>
  <si>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</si>
  <si>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</si>
  <si>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</si>
  <si>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</si>
  <si>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</si>
  <si>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</si>
  <si>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</si>
  <si>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</si>
  <si>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</si>
  <si>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</si>
  <si>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</si>
  <si>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</si>
  <si>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</si>
  <si>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</si>
  <si>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</si>
  <si>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</si>
  <si>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</si>
  <si>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</si>
  <si>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</si>
  <si>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</si>
  <si>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</si>
  <si>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</si>
  <si>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</si>
  <si>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</si>
  <si>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Administración de la Carrera Judicial</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</si>
  <si>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</si>
  <si>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</si>
  <si>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</si>
  <si>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</si>
  <si>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</si>
  <si>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</si>
  <si>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</si>
  <si>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</si>
  <si>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</si>
  <si>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</si>
  <si>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</si>
  <si>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</si>
  <si>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</si>
  <si>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</si>
  <si>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</si>
  <si>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</si>
  <si>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</si>
  <si>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</si>
  <si>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</si>
  <si>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</si>
  <si>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</si>
  <si>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</si>
  <si>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Ejecutar procesos de selección en los cuales los resultados  no estén acordes con los  requisitos y principios  establecidos </t>
  </si>
  <si>
    <t>Seleccionar personal mediante procesos en los cuales no se cumplan las etapas establecidas,  se  seleccionen  aspirantes que  no cumplen con los requisitos ,  se rechacen  aspirantes que cumplen o se que se asignen puntajes erróneos.</t>
  </si>
  <si>
    <t xml:space="preserve">1. Inadecuada revisión, validación y diligenciamiento de los formularios </t>
  </si>
  <si>
    <t>Afectación de reputacion,imagén,  credibilidad, satisfacción de usuarios y PI</t>
  </si>
  <si>
    <t xml:space="preserve">De la entidad, seccional, despachos a nivel local o municipal </t>
  </si>
  <si>
    <t xml:space="preserve">2. Falta de oportunidad en el suministro de información </t>
  </si>
  <si>
    <t>Incumplimiento de las metas establecidas</t>
  </si>
  <si>
    <t>Incumplimiento del 20% de los indicadores del proceso</t>
  </si>
  <si>
    <t xml:space="preserve">3. Insuficiente planta de personal para adelantar los procesos y actividades relacionadas con los procesos de administración de la carrera judicial
</t>
  </si>
  <si>
    <t>4. Alto volumen de carga laboral</t>
  </si>
  <si>
    <t xml:space="preserve">5. Fallas en los sistemas de información </t>
  </si>
  <si>
    <t xml:space="preserve">Gestionar  traslados de personal que no se ajusten a las condiciones requeridas  </t>
  </si>
  <si>
    <t>Realizar o no realizar traslados en las condiciones y tiempos  requeridos para atender las solicitudes y necesidades identificadas.</t>
  </si>
  <si>
    <t>1. Información imprecisa presentada por los nominadores.</t>
  </si>
  <si>
    <t xml:space="preserve">De un área del nivel central, seccional o despacho judicial </t>
  </si>
  <si>
    <t>2. Desconocimiento del procedimiento de traslados</t>
  </si>
  <si>
    <t>3. Carencia de una herramienta o mecanismo de seguimiento y control adecuado para minimizar el error</t>
  </si>
  <si>
    <t>4. Incremento de solicitudes vía correo electrónico  que supera la capacidad de respuesta de los servidores judiciales.</t>
  </si>
  <si>
    <t xml:space="preserve">Imposibilidad de consolidar la cobertura de la carrera Judicial </t>
  </si>
  <si>
    <t>Cuando no se provee la totalidad de cargos  en carrera</t>
  </si>
  <si>
    <t xml:space="preserve">1. Falta de oportunidad u omisión por parte de los nominadores de reportar las vacantes dentro de los términos establecidos en la Ley. </t>
  </si>
  <si>
    <t>2. No agotamiento de las listas de elegibles formuladas para proveer las vacantes de los empleados.</t>
  </si>
  <si>
    <r>
      <t xml:space="preserve">3. Abstención de integrantes de registros de elegibles para optar por sedes vacantes en cargos de carrera </t>
    </r>
    <r>
      <rPr>
        <sz val="11"/>
        <rFont val="Calibri"/>
        <family val="2"/>
        <scheme val="minor"/>
      </rPr>
      <t>que presentan problemas de seguridad y de orden público.</t>
    </r>
  </si>
  <si>
    <t>Incumplimiento del 60% de los indicadores del proceso</t>
  </si>
  <si>
    <t xml:space="preserve">4. Declinación de nombramientos de los integrantes de las listas de candidatos o de elegibles. </t>
  </si>
  <si>
    <t>Incumplimiento de los  términos y requisitos de ley en la atención  de los procesos de carrera judicial</t>
  </si>
  <si>
    <t xml:space="preserve">Responder fuera de tiempo o sin solucionar los requerimientos de la ciudadanía </t>
  </si>
  <si>
    <t>1. Insuficiente planta de personal</t>
  </si>
  <si>
    <t xml:space="preserve">2. Problemas de conectividad. </t>
  </si>
  <si>
    <t>3. Alto volumen de requerimientos.</t>
  </si>
  <si>
    <t>Incumplimiento del 40% de los indicadores del proceso</t>
  </si>
  <si>
    <t xml:space="preserve">4. Falta divulgación de los procedimientos </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</si>
  <si>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</si>
  <si>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</si>
  <si>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</si>
  <si>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</si>
  <si>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</si>
  <si>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</si>
  <si>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</si>
  <si>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</si>
  <si>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Recibir dádivas o beneficios a nombre propio o de terceros para seleccionar o, rechazar aspirantes sin el lleno de los requisitos o asignar puntajes erróneos</t>
  </si>
  <si>
    <t>Se efectuán y comunican resultados de los procesos en los cuales se seleccionana aspirantes que no cumplen con los requisitos, o se rechazan aspirantes que cumplen o se entregan puntajes con información que no coinciden con los resultados obtenidos</t>
  </si>
  <si>
    <t>1. Insuficientes programas de capacitación para la toma de conciencia debido al desconocimiento de la ley antisoborno (ISO 37001: 2016), Plan Anticorrupcion y de los Valores y Principios propios de la Entidad</t>
  </si>
  <si>
    <t>2. Desconocimiento y no aplicación del código de ética y buen gobieno</t>
  </si>
  <si>
    <t>3. Carencia de compromiso y transparencia de los servidore judiciales.</t>
  </si>
  <si>
    <t>4. Deficiencia de controles en el trámite de los documentos</t>
  </si>
  <si>
    <t>5. No aplicación adecuada de los procedimientos de control</t>
  </si>
  <si>
    <t>Ofrecer, prometer, entregar, aceptar o solicitar una ventaja indebida  para compartir, obtener y/o divulgar información reservada o privelegiada de los aspirantes y de la entidad en cualquier etapa del proceso de selección, en beneficio de un interés personal o de un tercero.</t>
  </si>
  <si>
    <t>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t>
  </si>
  <si>
    <t>1. Falta de ética de los servidores públicos (Debilidades en principios y valores)</t>
  </si>
  <si>
    <t>2. Falta de ética de terceros interesados  (Debilidades principios y valores)</t>
  </si>
  <si>
    <t>3. Debilidades en los procedimientos de control de proveedores (operador)</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</si>
  <si>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</si>
  <si>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</si>
  <si>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</si>
  <si>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</si>
  <si>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</si>
  <si>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</si>
  <si>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</si>
  <si>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</si>
  <si>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</si>
  <si>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</si>
  <si>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</si>
  <si>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</si>
  <si>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</si>
  <si>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</si>
  <si>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</si>
  <si>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</si>
  <si>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</si>
  <si>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Realizar el análisis, validación y evaluación de la información a través de herramientas informáticas  diseñadas  para realizar el respectivo seguimiento al proceso; y verificación y revisión a los actos administrativos que se proyecten relacionados con este procedimiento con el fin de evitar errores.</t>
  </si>
  <si>
    <t>SI</t>
  </si>
  <si>
    <t>Acciones de respuesta ante noticias que afectan la imagen de la entidad</t>
  </si>
  <si>
    <t>NO</t>
  </si>
  <si>
    <t>Publicación en la página web de los actos administrativos y demás documentos proferidos en el marco de los procesos de selección</t>
  </si>
  <si>
    <t xml:space="preserve">Análisis de indicadores y acciones de mejoramiento </t>
  </si>
  <si>
    <t>Solicitudes de creación de cargos para el ConsejoSeccional</t>
  </si>
  <si>
    <t>Realizar copias de seguridad de la información del proceso de selección</t>
  </si>
  <si>
    <t>Divulgación de los procedimientos del proceso de Administración de la Carrera Judicial a tráves de la página web de la Rama Judicial- Web Site del SIGCMA</t>
  </si>
  <si>
    <t>Creación de una herramienta de seguimiento</t>
  </si>
  <si>
    <t xml:space="preserve">Recordar a los nominadores la obligatoriedad de reportar las vacantes que se generen </t>
  </si>
  <si>
    <t>Solicitar medidas de reordenamiento</t>
  </si>
  <si>
    <t xml:space="preserve">Publicación mensual en la página web de las vacantes de la seccional </t>
  </si>
  <si>
    <t>No hay contrrol asociado a esta causa.</t>
  </si>
  <si>
    <t>Solucitudes de fortalecimiento de la planta de personal</t>
  </si>
  <si>
    <t>Seguir protocolos de mesa de ayuda para el efecto</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</si>
  <si>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</si>
  <si>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</si>
  <si>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</si>
  <si>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</si>
  <si>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Divulgación del Plan Anticorrupción y de Atención al Ciudadano.</t>
  </si>
  <si>
    <t>Informes de Gestión seguimiento a la contratación, rendición de cuentas, Auditorias Internas y Externas de Calidad, Auditorias Internas de Gestión y de entes de control</t>
  </si>
  <si>
    <t>Monitoreo y control por medio de las Auditorias Internas y Externas de Calidad, Auditorias Internas de Gestión y de entes de control</t>
  </si>
  <si>
    <t>Realización de programas de formación, capacitación y sensibilización en temas de Probidad y ética de lo público</t>
  </si>
  <si>
    <t xml:space="preserve">Socialización constante del SGAS del CSJ </t>
  </si>
  <si>
    <t>Cláusula de confidencialidad de la información y compromiso anticorrupción por parte los proveedores en los contratos relacionada con los procesos de selección.</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</si>
  <si>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</si>
  <si>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</si>
  <si>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</si>
  <si>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</si>
  <si>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</si>
  <si>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</si>
  <si>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</si>
  <si>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</si>
  <si>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</si>
  <si>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</si>
  <si>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</si>
  <si>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</si>
  <si>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</si>
  <si>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</si>
  <si>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</si>
  <si>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</si>
  <si>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con temáticas asociadas al antisoborno</t>
  </si>
  <si>
    <t>División de calidad y medio ambiente</t>
  </si>
  <si>
    <t>Cuando sean convocadas</t>
  </si>
  <si>
    <t>Recalcar durante los nombramientos o nuevas vinculaciones a la entidad, el compromiso por mantener una buena ética laboral</t>
  </si>
  <si>
    <t>Nominadores</t>
  </si>
  <si>
    <t>En cada nombramiento o vinculación laboral</t>
  </si>
  <si>
    <t>Recordar periódicamente de manera verbal, las implicaciones y consecuencias de participar en hechos de soborno</t>
  </si>
  <si>
    <t>Líderes de dependencias administrativas y judiciales</t>
  </si>
  <si>
    <t>Trimestral</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</si>
  <si>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</si>
  <si>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</si>
  <si>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</si>
  <si>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</si>
  <si>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</si>
  <si>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</si>
  <si>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</si>
  <si>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</si>
  <si>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</si>
  <si>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</si>
  <si>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</si>
  <si>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</si>
  <si>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</si>
  <si>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</si>
  <si>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</si>
  <si>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</si>
  <si>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</si>
  <si>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</si>
  <si>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</si>
  <si>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</si>
  <si>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</si>
  <si>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</si>
  <si>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</si>
  <si>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</si>
  <si>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</si>
  <si>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</si>
  <si>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 xml:space="preserve">De la entidad, seccional, despachos a nivel departamental </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</si>
  <si>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</si>
  <si>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</si>
  <si>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</si>
  <si>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</si>
  <si>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</si>
  <si>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</si>
  <si>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</si>
  <si>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</si>
  <si>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</si>
  <si>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</si>
  <si>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</si>
  <si>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</si>
  <si>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</si>
  <si>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</si>
  <si>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</si>
  <si>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</si>
  <si>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</si>
  <si>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</si>
  <si>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</si>
  <si>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</si>
  <si>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</si>
  <si>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</si>
  <si>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</si>
  <si>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</si>
  <si>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</si>
  <si>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</si>
  <si>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</si>
  <si>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</si>
  <si>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</si>
  <si>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</si>
  <si>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</si>
  <si>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</si>
  <si>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</si>
  <si>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</si>
  <si>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</si>
  <si>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</si>
  <si>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</si>
  <si>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</si>
  <si>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</si>
  <si>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</si>
  <si>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</si>
  <si>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</si>
  <si>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</si>
  <si>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</si>
  <si>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</si>
  <si>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</si>
  <si>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</si>
  <si>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</si>
  <si>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</si>
  <si>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</si>
  <si>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</si>
  <si>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</si>
  <si>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</si>
  <si>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</si>
  <si>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</si>
  <si>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</si>
  <si>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</si>
  <si>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</si>
  <si>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</si>
  <si>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</si>
  <si>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</si>
  <si>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</si>
  <si>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</si>
  <si>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</si>
  <si>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</si>
  <si>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</si>
  <si>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</si>
  <si>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</si>
  <si>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</si>
  <si>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</si>
  <si>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</si>
  <si>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</si>
  <si>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</si>
  <si>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</si>
  <si>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</si>
  <si>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</si>
  <si>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</si>
  <si>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</si>
  <si>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</si>
  <si>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</si>
  <si>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</si>
  <si>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</si>
  <si>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</si>
  <si>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</si>
  <si>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</si>
  <si>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</si>
  <si>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</si>
  <si>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</si>
  <si>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</si>
  <si>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</si>
  <si>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 xml:space="preserve">Durante este trimestre, el riesgo no se materializó toda vez que los procesos de selección son a demanda y el último que está vigente ya surtió todas las etapas cumpliendo con los requisitos de ley. </t>
  </si>
  <si>
    <t>Durante este trimestre, el riesgo no se materializó. Los controles han sido efectivos.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</si>
  <si>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</si>
  <si>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</si>
  <si>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Durante este trimestre, el riesgo no se materializó. Los controles han sido efectivos. No se ha evidenciado situaciones asociadas a soborno.</t>
  </si>
  <si>
    <t>ANÁLISIS DEL RESULTADO FINAL 
2 TRIMESTRE</t>
  </si>
  <si>
    <t>Durante este trimestre, el riesgo no se materializó. Los controles han sido efectivos. En cada solicitud de traslado se realiza la verificación de requisitos y se da respuesta siempre enmarcado en la normatividad que aplica a cada caso particular.</t>
  </si>
  <si>
    <t xml:space="preserve">Durante este trimestre, el riesgo no se materializó. Los controles han sido efectivos. </t>
  </si>
  <si>
    <t>Implementar sistmas fotovoltaicos en algunas sedes de la Rama Judicial</t>
  </si>
  <si>
    <t>Afectaciones causadas por el cambio climático</t>
  </si>
  <si>
    <t>Encuentro nacional del SIGCMA</t>
  </si>
  <si>
    <t>Participación virtual es los espacios de sensibilización ambiental, como el Día SIGCMA</t>
  </si>
  <si>
    <t>Mantener la certificación operaciones bioseguras: Sellos de bioseguridad huella de confianza</t>
  </si>
  <si>
    <t>Acuerdo PSAA14 - 10160 Plan de gestión ambiental de la Rama Judicial que promueve el cumplimiento de programas de ahorro y uso eficiente de energía y agua, gestión de emisiones atmosféricas, gestión integral de residuos sólidos, compras públicas amigables con el ambiente, construcción de edificaciones ambientalmente sostenibles.</t>
  </si>
  <si>
    <t>12, 15</t>
  </si>
  <si>
    <t>6, 15, 39</t>
  </si>
  <si>
    <t>6, 11, 22</t>
  </si>
  <si>
    <t>29,30,31,36</t>
  </si>
  <si>
    <t>13,14,15</t>
  </si>
  <si>
    <t>4,5,6,7,9,16,17,19,21,22,24,40</t>
  </si>
  <si>
    <t>19, 20</t>
  </si>
  <si>
    <t>Motivar a los servidores judiciales en la Implementación del plan de gestión ambiental en cada sede administrativa o judicial y que a la vez permita apoyar la lucha de la institución frente al cambio climático</t>
  </si>
  <si>
    <t>19, 23</t>
  </si>
  <si>
    <t>30,31,32,33,34, 35</t>
  </si>
  <si>
    <t>38,39,41,42,43</t>
  </si>
  <si>
    <t>3,10,16</t>
  </si>
  <si>
    <t>Carrera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</si>
</sst>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color rgb="FF002060"/>
      <name val="Calibri"/>
      <family val="2"/>
      <scheme val="minor"/>
    </font>
    <font>
      <b/>
      <sz val="12"/>
      <color theme="1"/>
      <name val="Calibri"/>
      <family val="2"/>
      <scheme val="minor"/>
    </font>
    <font>
      <sz val="9"/>
      <name val="Arial Narrow"/>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u/>
      <sz val="11"/>
      <color theme="1"/>
      <name val="Calibri"/>
      <family val="2"/>
      <scheme val="minor"/>
    </font>
    <font>
      <u/>
      <sz val="11"/>
      <color theme="0"/>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9"/>
      <color rgb="FF000000"/>
      <name val="Times New Roman"/>
      <family val="1"/>
    </font>
    <font>
      <b/>
      <sz val="9"/>
      <color rgb="FF767171"/>
      <name val="Times New Roman"/>
      <family val="1"/>
    </font>
    <font>
      <sz val="11"/>
      <color theme="1"/>
      <name val="Belyrium"/>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Arial"/>
      <family val="2"/>
    </font>
    <font>
      <b/>
      <i/>
      <u/>
      <sz val="10"/>
      <color rgb="FF000000"/>
      <name val="Arial"/>
      <family val="2"/>
    </font>
    <font>
      <sz val="12"/>
      <color rgb="FF000000"/>
      <name val="Azo Sans Light"/>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
      <patternFill patternType="solid">
        <fgColor theme="9"/>
        <bgColor indexed="64"/>
      </patternFill>
    </fill>
    <fill>
      <patternFill patternType="solid">
        <fgColor rgb="FFFFFFFF"/>
        <bgColor rgb="FF000000"/>
      </patternFill>
    </fill>
  </fills>
  <borders count="14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hair">
        <color rgb="FF4DC0E3"/>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10">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0" fontId="28"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vertical="center"/>
    </xf>
    <xf numFmtId="0" fontId="28" fillId="4" borderId="37" xfId="0" applyFont="1" applyFill="1" applyBorder="1" applyAlignment="1">
      <alignment vertical="center"/>
    </xf>
    <xf numFmtId="0" fontId="28" fillId="4" borderId="36" xfId="0" applyFont="1" applyFill="1" applyBorder="1" applyAlignment="1">
      <alignment vertical="center"/>
    </xf>
    <xf numFmtId="0" fontId="1" fillId="3" borderId="34" xfId="0" applyFont="1" applyFill="1" applyBorder="1" applyAlignment="1">
      <alignment horizontal="center" vertical="center"/>
    </xf>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4" fillId="4" borderId="75" xfId="0" applyFont="1" applyFill="1" applyBorder="1" applyAlignment="1">
      <alignment horizontal="center" vertical="center"/>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83" xfId="3" applyNumberFormat="1" applyFont="1" applyBorder="1" applyAlignment="1">
      <alignment horizontal="center" vertical="center" wrapText="1" readingOrder="1"/>
    </xf>
    <xf numFmtId="0" fontId="47" fillId="7" borderId="84" xfId="0" applyFont="1" applyFill="1" applyBorder="1" applyAlignment="1">
      <alignment horizontal="center" vertical="center" wrapText="1" readingOrder="1"/>
    </xf>
    <xf numFmtId="0" fontId="47" fillId="8" borderId="85" xfId="0" applyFont="1" applyFill="1" applyBorder="1" applyAlignment="1">
      <alignment horizontal="center" vertical="center" wrapText="1" readingOrder="1"/>
    </xf>
    <xf numFmtId="0" fontId="47" fillId="9" borderId="85" xfId="0" applyFont="1" applyFill="1" applyBorder="1" applyAlignment="1">
      <alignment horizontal="center" vertical="center" wrapText="1" readingOrder="1"/>
    </xf>
    <xf numFmtId="0" fontId="47" fillId="10" borderId="85" xfId="0" applyFont="1" applyFill="1" applyBorder="1" applyAlignment="1">
      <alignment horizontal="center" vertical="center" wrapText="1" readingOrder="1"/>
    </xf>
    <xf numFmtId="0" fontId="48" fillId="11" borderId="85"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42" fillId="4" borderId="39" xfId="0" applyFont="1" applyFill="1" applyBorder="1" applyAlignment="1">
      <alignment horizontal="center" vertical="center" textRotation="90"/>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4" fillId="4" borderId="65"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28" fillId="4" borderId="10" xfId="0" applyFont="1" applyFill="1" applyBorder="1" applyAlignment="1">
      <alignment horizontal="left" vertical="top"/>
    </xf>
    <xf numFmtId="0" fontId="28" fillId="4" borderId="0" xfId="0" applyFont="1" applyFill="1" applyAlignment="1">
      <alignment horizontal="left" vertical="top"/>
    </xf>
    <xf numFmtId="0" fontId="0" fillId="0" borderId="0" xfId="0" applyAlignment="1">
      <alignment horizontal="left" vertical="top"/>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104"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8" fillId="4" borderId="59" xfId="0" applyFont="1" applyFill="1" applyBorder="1" applyAlignment="1">
      <alignment vertical="center"/>
    </xf>
    <xf numFmtId="0" fontId="4" fillId="4" borderId="63" xfId="0" applyFont="1" applyFill="1" applyBorder="1" applyAlignment="1">
      <alignment vertical="center"/>
    </xf>
    <xf numFmtId="0" fontId="4" fillId="4" borderId="0" xfId="0" applyFont="1" applyFill="1" applyAlignment="1">
      <alignment vertical="center"/>
    </xf>
    <xf numFmtId="0" fontId="2" fillId="3" borderId="6" xfId="0" applyFont="1" applyFill="1" applyBorder="1" applyAlignment="1" applyProtection="1">
      <alignment vertical="center" wrapText="1"/>
      <protection locked="0"/>
    </xf>
    <xf numFmtId="0" fontId="30" fillId="19" borderId="0" xfId="0" applyFont="1" applyFill="1"/>
    <xf numFmtId="0" fontId="12" fillId="3" borderId="35" xfId="0" applyFont="1" applyFill="1" applyBorder="1" applyAlignment="1">
      <alignment horizontal="center" vertical="center" wrapText="1"/>
    </xf>
    <xf numFmtId="0" fontId="12" fillId="3" borderId="23" xfId="0" applyFont="1" applyFill="1" applyBorder="1" applyAlignment="1">
      <alignment horizontal="center"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6"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64" fillId="19" borderId="0" xfId="0" applyFont="1" applyFill="1"/>
    <xf numFmtId="0" fontId="71" fillId="3" borderId="6" xfId="0" applyFont="1" applyFill="1" applyBorder="1" applyAlignment="1">
      <alignment horizontal="center" vertical="center"/>
    </xf>
    <xf numFmtId="0" fontId="71" fillId="3" borderId="77" xfId="0" applyFont="1" applyFill="1" applyBorder="1" applyAlignment="1">
      <alignment horizontal="center" vertical="center"/>
    </xf>
    <xf numFmtId="0" fontId="71" fillId="3" borderId="24" xfId="0" applyFont="1" applyFill="1" applyBorder="1" applyAlignment="1">
      <alignment horizontal="center" vertical="center"/>
    </xf>
    <xf numFmtId="0" fontId="71" fillId="3" borderId="78" xfId="0" applyFont="1" applyFill="1" applyBorder="1" applyAlignment="1">
      <alignment horizontal="center" vertical="center"/>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20" borderId="111" xfId="0" applyFont="1" applyFill="1" applyBorder="1" applyAlignment="1" applyProtection="1">
      <alignment horizontal="center" vertical="center"/>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6" fillId="21" borderId="114" xfId="0" applyFont="1" applyFill="1" applyBorder="1" applyAlignment="1">
      <alignment horizontal="center" vertical="center" wrapText="1" readingOrder="1"/>
    </xf>
    <xf numFmtId="0" fontId="78" fillId="3" borderId="114" xfId="0" applyFont="1" applyFill="1" applyBorder="1" applyAlignment="1">
      <alignment horizontal="center" vertical="center" wrapText="1" readingOrder="1"/>
    </xf>
    <xf numFmtId="0" fontId="78" fillId="3" borderId="114" xfId="0" applyFont="1" applyFill="1" applyBorder="1" applyAlignment="1">
      <alignment horizontal="left" vertical="center" wrapText="1"/>
    </xf>
    <xf numFmtId="0" fontId="78" fillId="3" borderId="114" xfId="0" applyFont="1" applyFill="1" applyBorder="1" applyAlignment="1">
      <alignment horizontal="center" vertical="center" wrapText="1"/>
    </xf>
    <xf numFmtId="0" fontId="72" fillId="3" borderId="0" xfId="0" applyFont="1" applyFill="1"/>
    <xf numFmtId="0" fontId="78" fillId="0" borderId="114" xfId="0" applyFont="1" applyBorder="1" applyAlignment="1">
      <alignment horizontal="center" vertical="center" wrapText="1" readingOrder="1"/>
    </xf>
    <xf numFmtId="0" fontId="78" fillId="0" borderId="114" xfId="0" applyFont="1" applyBorder="1" applyAlignment="1">
      <alignment horizontal="left" vertical="center" wrapText="1"/>
    </xf>
    <xf numFmtId="0" fontId="78" fillId="22" borderId="114" xfId="0" applyFont="1" applyFill="1" applyBorder="1" applyAlignment="1">
      <alignment horizontal="left" vertical="center" wrapText="1"/>
    </xf>
    <xf numFmtId="0" fontId="75" fillId="0" borderId="0" xfId="0" applyFont="1" applyAlignment="1">
      <alignment vertical="center" wrapText="1"/>
    </xf>
    <xf numFmtId="0" fontId="76" fillId="0" borderId="114" xfId="0" applyFont="1" applyBorder="1" applyAlignment="1">
      <alignment vertical="center" wrapText="1" readingOrder="1"/>
    </xf>
    <xf numFmtId="0" fontId="78" fillId="3" borderId="114" xfId="0" applyFont="1" applyFill="1" applyBorder="1" applyAlignment="1">
      <alignment horizontal="left" vertical="center" wrapText="1" readingOrder="1"/>
    </xf>
    <xf numFmtId="0" fontId="74" fillId="0" borderId="0" xfId="0" applyFont="1"/>
    <xf numFmtId="0" fontId="78" fillId="3" borderId="114" xfId="0" applyFont="1" applyFill="1" applyBorder="1" applyAlignment="1">
      <alignment horizontal="left" vertical="center"/>
    </xf>
    <xf numFmtId="0" fontId="78" fillId="3" borderId="114" xfId="0" applyFont="1" applyFill="1" applyBorder="1" applyAlignment="1">
      <alignment vertical="center" wrapText="1"/>
    </xf>
    <xf numFmtId="0" fontId="78" fillId="3" borderId="114" xfId="0" applyFont="1" applyFill="1" applyBorder="1" applyAlignment="1">
      <alignment vertical="center" wrapText="1" readingOrder="1"/>
    </xf>
    <xf numFmtId="0" fontId="78" fillId="3" borderId="114" xfId="0" applyFont="1" applyFill="1" applyBorder="1" applyAlignment="1">
      <alignment vertical="center"/>
    </xf>
    <xf numFmtId="0" fontId="78" fillId="3" borderId="115" xfId="0" applyFont="1" applyFill="1" applyBorder="1" applyAlignment="1">
      <alignment horizontal="left" vertical="center" wrapText="1"/>
    </xf>
    <xf numFmtId="0" fontId="72" fillId="0" borderId="0" xfId="0" applyFont="1" applyAlignment="1">
      <alignment horizontal="left"/>
    </xf>
    <xf numFmtId="0" fontId="72" fillId="0" borderId="0" xfId="0" applyFont="1" applyAlignment="1">
      <alignment horizontal="center"/>
    </xf>
    <xf numFmtId="0" fontId="79" fillId="0" borderId="121" xfId="0" applyFont="1" applyBorder="1" applyAlignment="1">
      <alignment horizontal="center" vertical="center" wrapText="1"/>
    </xf>
    <xf numFmtId="0" fontId="79" fillId="0" borderId="82" xfId="0" applyFont="1" applyBorder="1" applyAlignment="1">
      <alignment horizontal="center" vertical="center" wrapText="1"/>
    </xf>
    <xf numFmtId="0" fontId="80" fillId="0" borderId="80" xfId="0" applyFont="1" applyBorder="1" applyAlignment="1">
      <alignment horizontal="center" vertical="center" wrapText="1"/>
    </xf>
    <xf numFmtId="0" fontId="80" fillId="0" borderId="20" xfId="0" applyFont="1" applyBorder="1" applyAlignment="1">
      <alignment horizontal="center" vertical="center" wrapText="1"/>
    </xf>
    <xf numFmtId="0" fontId="79" fillId="0" borderId="122" xfId="0" applyFont="1" applyBorder="1" applyAlignment="1">
      <alignment horizontal="center" vertical="center" wrapText="1"/>
    </xf>
    <xf numFmtId="0" fontId="79" fillId="0" borderId="12" xfId="0" applyFont="1" applyBorder="1" applyAlignment="1">
      <alignment horizontal="center" vertical="center" wrapText="1"/>
    </xf>
    <xf numFmtId="14" fontId="80" fillId="0" borderId="20" xfId="0" applyNumberFormat="1"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0" borderId="6" xfId="0"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12" fillId="0" borderId="6" xfId="0" applyFont="1" applyBorder="1" applyAlignment="1">
      <alignment horizontal="center" vertical="center"/>
    </xf>
    <xf numFmtId="0" fontId="18" fillId="0" borderId="6" xfId="0" applyFont="1" applyBorder="1" applyAlignment="1">
      <alignment horizontal="center" vertical="center" wrapText="1"/>
    </xf>
    <xf numFmtId="0" fontId="54" fillId="0" borderId="6" xfId="0" applyFont="1" applyBorder="1" applyAlignment="1">
      <alignment horizontal="center" vertical="center" wrapText="1"/>
    </xf>
    <xf numFmtId="165" fontId="0" fillId="0" borderId="0" xfId="3" applyNumberFormat="1" applyFont="1" applyAlignment="1">
      <alignment horizontal="center" vertical="center"/>
    </xf>
    <xf numFmtId="3" fontId="0" fillId="0" borderId="35" xfId="0" applyNumberFormat="1" applyBorder="1" applyAlignment="1">
      <alignment horizontal="center" vertical="center" wrapText="1"/>
    </xf>
    <xf numFmtId="0" fontId="24" fillId="0" borderId="35" xfId="0" applyFont="1" applyBorder="1" applyAlignment="1" applyProtection="1">
      <alignment horizontal="center" vertical="center" wrapText="1"/>
      <protection locked="0"/>
    </xf>
    <xf numFmtId="0" fontId="11" fillId="3" borderId="0" xfId="0" applyFont="1" applyFill="1" applyAlignment="1">
      <alignment horizontal="center" vertical="center"/>
    </xf>
    <xf numFmtId="3" fontId="0" fillId="0" borderId="6" xfId="0" applyNumberFormat="1" applyBorder="1" applyAlignment="1">
      <alignment horizontal="center" vertical="center" wrapText="1"/>
    </xf>
    <xf numFmtId="0" fontId="24" fillId="0" borderId="6" xfId="0" applyFont="1" applyBorder="1" applyAlignment="1" applyProtection="1">
      <alignment horizontal="center" vertical="center" wrapText="1"/>
      <protection locked="0"/>
    </xf>
    <xf numFmtId="3" fontId="0" fillId="0" borderId="24" xfId="0" applyNumberFormat="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3" fontId="0" fillId="0" borderId="0" xfId="0" applyNumberFormat="1" applyAlignment="1">
      <alignment horizontal="center" vertical="center"/>
    </xf>
    <xf numFmtId="2" fontId="0" fillId="0" borderId="0" xfId="3" applyNumberFormat="1" applyFont="1" applyAlignment="1">
      <alignment horizontal="center" vertical="center"/>
    </xf>
    <xf numFmtId="0" fontId="24" fillId="0" borderId="6" xfId="0" applyFont="1" applyBorder="1" applyAlignment="1" applyProtection="1">
      <alignment horizontal="justify" vertical="center" wrapText="1"/>
      <protection locked="0"/>
    </xf>
    <xf numFmtId="3" fontId="0" fillId="3" borderId="6" xfId="0" applyNumberFormat="1" applyFill="1"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0" fillId="3" borderId="28" xfId="0" applyFill="1" applyBorder="1" applyAlignment="1">
      <alignment horizontal="center" vertical="center" wrapText="1"/>
    </xf>
    <xf numFmtId="3" fontId="0" fillId="23" borderId="35" xfId="0" applyNumberFormat="1" applyFill="1" applyBorder="1" applyAlignment="1">
      <alignment horizontal="center" vertical="center" wrapText="1"/>
    </xf>
    <xf numFmtId="0" fontId="0" fillId="23" borderId="6" xfId="0" applyFill="1" applyBorder="1" applyAlignment="1">
      <alignment horizontal="center" vertical="center" wrapText="1"/>
    </xf>
    <xf numFmtId="0" fontId="24" fillId="23" borderId="6" xfId="0" applyFont="1" applyFill="1" applyBorder="1" applyAlignment="1" applyProtection="1">
      <alignment horizontal="center" vertical="center" wrapText="1"/>
      <protection locked="0"/>
    </xf>
    <xf numFmtId="0" fontId="0" fillId="0" borderId="124" xfId="0" applyBorder="1" applyAlignment="1">
      <alignment horizontal="justify" vertical="center" wrapText="1"/>
    </xf>
    <xf numFmtId="2" fontId="0" fillId="0" borderId="6" xfId="3" applyNumberFormat="1" applyFont="1" applyBorder="1" applyAlignment="1">
      <alignment horizontal="left" vertical="center" wrapText="1"/>
    </xf>
    <xf numFmtId="0" fontId="74" fillId="20" borderId="111" xfId="0" applyFont="1" applyFill="1" applyBorder="1" applyAlignment="1" applyProtection="1">
      <alignment horizontal="left" vertical="center" wrapText="1" indent="1"/>
      <protection locked="0"/>
    </xf>
    <xf numFmtId="0" fontId="78" fillId="24" borderId="114" xfId="0" applyFont="1" applyFill="1" applyBorder="1" applyAlignment="1">
      <alignment horizontal="center" vertical="center" wrapText="1" readingOrder="1"/>
    </xf>
    <xf numFmtId="0" fontId="78" fillId="24" borderId="114" xfId="0" applyFont="1" applyFill="1" applyBorder="1" applyAlignment="1">
      <alignment horizontal="left" vertical="center" wrapText="1"/>
    </xf>
    <xf numFmtId="0" fontId="78" fillId="24" borderId="114" xfId="0" applyFont="1" applyFill="1" applyBorder="1" applyAlignment="1">
      <alignment horizontal="left" vertical="center" wrapText="1" readingOrder="1"/>
    </xf>
    <xf numFmtId="0" fontId="78" fillId="24" borderId="114" xfId="0" applyFont="1" applyFill="1" applyBorder="1" applyAlignment="1">
      <alignment horizontal="center" vertical="center" wrapText="1"/>
    </xf>
    <xf numFmtId="0" fontId="78" fillId="24" borderId="114" xfId="0" applyFont="1" applyFill="1" applyBorder="1" applyAlignment="1">
      <alignment vertical="center" wrapText="1"/>
    </xf>
    <xf numFmtId="0" fontId="78" fillId="0" borderId="114" xfId="0" applyFont="1" applyBorder="1" applyAlignment="1">
      <alignment horizontal="center" vertical="center" wrapText="1"/>
    </xf>
    <xf numFmtId="0" fontId="72" fillId="24" borderId="129" xfId="0" applyFont="1" applyFill="1" applyBorder="1" applyAlignment="1">
      <alignment horizontal="center" vertical="center"/>
    </xf>
    <xf numFmtId="0" fontId="78" fillId="24" borderId="115" xfId="0" applyFont="1" applyFill="1" applyBorder="1" applyAlignment="1">
      <alignment horizontal="left" vertical="center" wrapText="1"/>
    </xf>
    <xf numFmtId="0" fontId="72" fillId="0" borderId="131" xfId="0" applyFont="1" applyBorder="1"/>
    <xf numFmtId="0" fontId="81" fillId="0" borderId="132" xfId="0" applyFont="1" applyBorder="1" applyAlignment="1">
      <alignment horizontal="center" vertical="center" wrapText="1"/>
    </xf>
    <xf numFmtId="0" fontId="81" fillId="0" borderId="135" xfId="0" applyFont="1" applyBorder="1" applyAlignment="1">
      <alignment horizontal="center" vertical="center" wrapText="1"/>
    </xf>
    <xf numFmtId="0" fontId="81" fillId="0" borderId="136" xfId="0" applyFont="1" applyBorder="1" applyAlignment="1">
      <alignment horizontal="center" vertical="center" wrapText="1"/>
    </xf>
    <xf numFmtId="0" fontId="81" fillId="0" borderId="137" xfId="0" applyFont="1" applyBorder="1" applyAlignment="1">
      <alignment horizontal="center" vertical="center" wrapText="1"/>
    </xf>
    <xf numFmtId="0" fontId="81" fillId="0" borderId="140" xfId="0" applyFont="1" applyBorder="1" applyAlignment="1">
      <alignment horizontal="center" vertical="center" wrapText="1"/>
    </xf>
    <xf numFmtId="0" fontId="81" fillId="0" borderId="141" xfId="0" applyFont="1" applyBorder="1" applyAlignment="1">
      <alignment horizontal="center" vertical="center" wrapText="1"/>
    </xf>
    <xf numFmtId="0" fontId="72" fillId="0" borderId="136" xfId="0" applyFont="1" applyBorder="1"/>
    <xf numFmtId="0" fontId="82" fillId="0" borderId="0" xfId="0" applyFont="1" applyAlignment="1">
      <alignment wrapText="1"/>
    </xf>
    <xf numFmtId="0" fontId="84" fillId="0" borderId="0" xfId="0" applyFont="1"/>
    <xf numFmtId="0" fontId="86" fillId="5" borderId="111" xfId="0" applyFont="1" applyFill="1" applyBorder="1" applyAlignment="1">
      <alignment horizontal="center" vertical="center"/>
    </xf>
    <xf numFmtId="0" fontId="86" fillId="5" borderId="111" xfId="0" applyFont="1" applyFill="1" applyBorder="1" applyAlignment="1">
      <alignment vertical="center" wrapText="1"/>
    </xf>
    <xf numFmtId="0" fontId="86" fillId="3" borderId="111" xfId="0" applyFont="1" applyFill="1" applyBorder="1" applyAlignment="1">
      <alignment horizontal="left" vertical="top" wrapText="1"/>
    </xf>
    <xf numFmtId="0" fontId="86" fillId="0" borderId="111" xfId="0" applyFont="1" applyBorder="1" applyAlignment="1">
      <alignment vertical="top" wrapText="1"/>
    </xf>
    <xf numFmtId="0" fontId="86" fillId="0" borderId="111" xfId="0" applyFont="1" applyBorder="1" applyAlignment="1">
      <alignment vertical="center" wrapText="1"/>
    </xf>
    <xf numFmtId="0" fontId="86" fillId="3" borderId="111" xfId="0" applyFont="1" applyFill="1" applyBorder="1" applyAlignment="1">
      <alignment horizontal="left" vertical="center" wrapText="1"/>
    </xf>
    <xf numFmtId="0" fontId="86" fillId="0" borderId="111" xfId="0" applyFont="1" applyBorder="1" applyAlignment="1">
      <alignment horizontal="left" vertical="center" wrapText="1"/>
    </xf>
    <xf numFmtId="0" fontId="88" fillId="0" borderId="111" xfId="0" applyFont="1" applyBorder="1" applyAlignment="1">
      <alignment horizontal="left" vertical="center"/>
    </xf>
    <xf numFmtId="0" fontId="84" fillId="0" borderId="0" xfId="0" applyFont="1" applyAlignment="1">
      <alignment horizontal="left"/>
    </xf>
    <xf numFmtId="0" fontId="82" fillId="0" borderId="0" xfId="0" applyFont="1" applyAlignment="1">
      <alignment horizontal="center"/>
    </xf>
    <xf numFmtId="0" fontId="84" fillId="0" borderId="0" xfId="0" applyFont="1" applyAlignment="1">
      <alignment horizontal="center"/>
    </xf>
    <xf numFmtId="0" fontId="12" fillId="3" borderId="94"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95" xfId="0" applyFont="1" applyFill="1" applyBorder="1" applyAlignment="1">
      <alignment horizontal="center" vertical="center" wrapText="1"/>
    </xf>
    <xf numFmtId="0" fontId="12" fillId="3" borderId="77" xfId="0" applyFont="1" applyFill="1" applyBorder="1" applyAlignment="1">
      <alignment horizontal="center" vertical="center" wrapText="1"/>
    </xf>
    <xf numFmtId="0" fontId="75" fillId="5" borderId="111" xfId="0" applyFont="1" applyFill="1" applyBorder="1" applyAlignment="1" applyProtection="1">
      <alignment horizontal="center" vertical="center" wrapText="1"/>
      <protection locked="0"/>
    </xf>
    <xf numFmtId="0" fontId="86" fillId="21" borderId="111" xfId="0" applyFont="1" applyFill="1" applyBorder="1" applyAlignment="1">
      <alignment horizontal="center" vertical="center"/>
    </xf>
    <xf numFmtId="0" fontId="78" fillId="7" borderId="114" xfId="0" applyFont="1" applyFill="1" applyBorder="1" applyAlignment="1">
      <alignment horizontal="left" vertical="center" wrapText="1"/>
    </xf>
    <xf numFmtId="0" fontId="72" fillId="8" borderId="0" xfId="0" applyFont="1" applyFill="1"/>
    <xf numFmtId="0" fontId="78" fillId="24" borderId="115" xfId="0" applyFont="1" applyFill="1" applyBorder="1" applyAlignment="1">
      <alignment horizontal="center" vertical="center"/>
    </xf>
    <xf numFmtId="0" fontId="72" fillId="24" borderId="130" xfId="0" applyFont="1" applyFill="1" applyBorder="1" applyAlignment="1">
      <alignment horizontal="center" vertical="center"/>
    </xf>
    <xf numFmtId="0" fontId="88" fillId="0" borderId="111" xfId="0" applyFont="1" applyFill="1" applyBorder="1" applyAlignment="1">
      <alignment horizontal="left" vertical="center"/>
    </xf>
    <xf numFmtId="0" fontId="84" fillId="0" borderId="0" xfId="0" applyFont="1" applyAlignment="1">
      <alignment horizontal="left" wrapText="1"/>
    </xf>
    <xf numFmtId="164" fontId="89" fillId="15" borderId="0" xfId="0" applyNumberFormat="1" applyFont="1" applyFill="1" applyAlignment="1" applyProtection="1">
      <alignment horizontal="center" vertical="center" wrapText="1"/>
      <protection locked="0"/>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81" fillId="0" borderId="138" xfId="0" applyFont="1" applyBorder="1" applyAlignment="1">
      <alignment horizontal="center" vertical="center" wrapText="1"/>
    </xf>
    <xf numFmtId="0" fontId="81" fillId="0" borderId="139" xfId="0" applyFont="1" applyBorder="1" applyAlignment="1">
      <alignment horizontal="center" vertical="center"/>
    </xf>
    <xf numFmtId="0" fontId="76" fillId="0" borderId="114" xfId="0" applyFont="1" applyBorder="1" applyAlignment="1">
      <alignment horizontal="center" vertical="center" wrapText="1" readingOrder="1"/>
    </xf>
    <xf numFmtId="0" fontId="76" fillId="0" borderId="115" xfId="0" applyFont="1" applyBorder="1" applyAlignment="1">
      <alignment horizontal="center" vertical="center" wrapText="1" readingOrder="1"/>
    </xf>
    <xf numFmtId="0" fontId="76" fillId="0" borderId="117" xfId="0" applyFont="1" applyBorder="1" applyAlignment="1">
      <alignment horizontal="center" vertical="center" wrapText="1" readingOrder="1"/>
    </xf>
    <xf numFmtId="0" fontId="76" fillId="0" borderId="116" xfId="0" applyFont="1" applyBorder="1" applyAlignment="1">
      <alignment horizontal="center" vertical="center" wrapText="1" readingOrder="1"/>
    </xf>
    <xf numFmtId="0" fontId="76" fillId="0" borderId="115" xfId="0" applyFont="1" applyBorder="1" applyAlignment="1">
      <alignment horizontal="center" vertical="top" wrapText="1" readingOrder="1"/>
    </xf>
    <xf numFmtId="0" fontId="76" fillId="0" borderId="117" xfId="0" applyFont="1" applyBorder="1" applyAlignment="1">
      <alignment horizontal="center" vertical="top" wrapText="1" readingOrder="1"/>
    </xf>
    <xf numFmtId="0" fontId="76" fillId="0" borderId="116" xfId="0" applyFont="1" applyBorder="1" applyAlignment="1">
      <alignment horizontal="center" vertical="top" wrapText="1" readingOrder="1"/>
    </xf>
    <xf numFmtId="0" fontId="76" fillId="0" borderId="129" xfId="0" applyFont="1" applyBorder="1" applyAlignment="1">
      <alignment horizontal="center" vertical="center" wrapText="1" readingOrder="1"/>
    </xf>
    <xf numFmtId="0" fontId="81" fillId="0" borderId="133" xfId="0" applyFont="1" applyBorder="1" applyAlignment="1">
      <alignment horizontal="center" vertical="center" wrapText="1"/>
    </xf>
    <xf numFmtId="0" fontId="81" fillId="0" borderId="134" xfId="0" applyFont="1" applyBorder="1" applyAlignment="1">
      <alignment horizontal="center" vertical="center"/>
    </xf>
    <xf numFmtId="0" fontId="77" fillId="20" borderId="114" xfId="0" applyFont="1" applyFill="1" applyBorder="1" applyAlignment="1">
      <alignment horizontal="center" vertical="center" wrapText="1" readingOrder="1"/>
    </xf>
    <xf numFmtId="0" fontId="76" fillId="0" borderId="114" xfId="0" applyFont="1" applyBorder="1" applyAlignment="1">
      <alignment horizontal="center" vertical="top" wrapText="1" readingOrder="1"/>
    </xf>
    <xf numFmtId="0" fontId="76" fillId="3" borderId="114" xfId="0" applyFont="1" applyFill="1" applyBorder="1" applyAlignment="1">
      <alignment horizontal="center" vertical="center" wrapText="1" readingOrder="1"/>
    </xf>
    <xf numFmtId="0" fontId="76" fillId="0" borderId="114" xfId="0" applyFont="1" applyBorder="1" applyAlignment="1">
      <alignment horizontal="left" vertical="center" wrapText="1" readingOrder="1"/>
    </xf>
    <xf numFmtId="0" fontId="73" fillId="0" borderId="128" xfId="0" applyFont="1" applyBorder="1" applyAlignment="1" applyProtection="1">
      <alignment horizontal="center" vertical="center" wrapText="1"/>
      <protection locked="0"/>
    </xf>
    <xf numFmtId="0" fontId="75" fillId="5" borderId="112" xfId="0" applyFont="1" applyFill="1" applyBorder="1" applyAlignment="1" applyProtection="1">
      <alignment horizontal="center" vertical="center" wrapText="1"/>
      <protection locked="0"/>
    </xf>
    <xf numFmtId="0" fontId="75" fillId="5" borderId="113" xfId="0" applyFont="1" applyFill="1" applyBorder="1" applyAlignment="1" applyProtection="1">
      <alignment horizontal="center" vertical="center" wrapText="1"/>
      <protection locked="0"/>
    </xf>
    <xf numFmtId="0" fontId="75" fillId="5" borderId="111" xfId="0" applyFont="1" applyFill="1" applyBorder="1" applyAlignment="1" applyProtection="1">
      <alignment horizontal="center" vertical="center"/>
      <protection locked="0"/>
    </xf>
    <xf numFmtId="0" fontId="74" fillId="5" borderId="111" xfId="0" applyFont="1" applyFill="1" applyBorder="1" applyAlignment="1" applyProtection="1">
      <alignment horizontal="center" vertical="center"/>
      <protection locked="0"/>
    </xf>
    <xf numFmtId="0" fontId="76" fillId="0" borderId="111" xfId="0" applyFont="1" applyBorder="1" applyAlignment="1" applyProtection="1">
      <alignment horizontal="center" vertical="center"/>
      <protection locked="0"/>
    </xf>
    <xf numFmtId="0" fontId="76" fillId="21" borderId="111" xfId="0" applyFont="1" applyFill="1" applyBorder="1" applyAlignment="1" applyProtection="1">
      <alignment horizontal="center" vertical="center" wrapText="1"/>
      <protection locked="0"/>
    </xf>
    <xf numFmtId="0" fontId="76" fillId="21" borderId="111" xfId="0" applyFont="1" applyFill="1" applyBorder="1" applyAlignment="1" applyProtection="1">
      <alignment horizontal="center" vertical="center"/>
      <protection locked="0"/>
    </xf>
    <xf numFmtId="0" fontId="75" fillId="5" borderId="111" xfId="0" applyFont="1" applyFill="1" applyBorder="1" applyAlignment="1" applyProtection="1">
      <alignment horizontal="center" vertical="center" wrapText="1"/>
      <protection locked="0"/>
    </xf>
    <xf numFmtId="0" fontId="83" fillId="0" borderId="0" xfId="0" applyFont="1" applyAlignment="1">
      <alignment horizontal="center" vertical="center" wrapText="1"/>
    </xf>
    <xf numFmtId="0" fontId="85" fillId="20" borderId="111" xfId="0" applyFont="1" applyFill="1" applyBorder="1" applyAlignment="1">
      <alignment horizontal="center"/>
    </xf>
    <xf numFmtId="0" fontId="86" fillId="21" borderId="111" xfId="0" applyFont="1" applyFill="1" applyBorder="1" applyAlignment="1">
      <alignment horizontal="center" vertical="center" wrapText="1"/>
    </xf>
    <xf numFmtId="0" fontId="86" fillId="21" borderId="111"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97"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9"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100"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81" xfId="2" applyFont="1" applyFill="1" applyBorder="1" applyAlignment="1">
      <alignment horizontal="center" vertical="center" wrapText="1"/>
    </xf>
    <xf numFmtId="0" fontId="62" fillId="4" borderId="101" xfId="2" applyFont="1" applyFill="1" applyBorder="1" applyAlignment="1">
      <alignment horizontal="center" vertical="center" wrapText="1"/>
    </xf>
    <xf numFmtId="0" fontId="62" fillId="4" borderId="102" xfId="1" applyFont="1" applyFill="1" applyBorder="1" applyAlignment="1">
      <alignment horizontal="center" vertical="center"/>
    </xf>
    <xf numFmtId="0" fontId="62" fillId="4" borderId="97" xfId="1" applyFont="1" applyFill="1" applyBorder="1" applyAlignment="1">
      <alignment horizontal="center" vertical="center"/>
    </xf>
    <xf numFmtId="0" fontId="61" fillId="3" borderId="17" xfId="0" applyFont="1" applyFill="1" applyBorder="1" applyAlignment="1">
      <alignment horizontal="left" vertical="center" wrapText="1"/>
    </xf>
    <xf numFmtId="0" fontId="61" fillId="3" borderId="15" xfId="0" applyFont="1" applyFill="1" applyBorder="1" applyAlignment="1">
      <alignment horizontal="left" vertical="center" wrapText="1"/>
    </xf>
    <xf numFmtId="0" fontId="55" fillId="3" borderId="16" xfId="1" applyFont="1" applyFill="1" applyBorder="1" applyAlignment="1">
      <alignment horizontal="justify" vertical="center" wrapText="1"/>
    </xf>
    <xf numFmtId="0" fontId="55" fillId="3" borderId="103" xfId="1" applyFont="1" applyFill="1" applyBorder="1" applyAlignment="1">
      <alignment horizontal="justify" vertical="center" wrapText="1"/>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61" fillId="3" borderId="86" xfId="0" applyFont="1" applyFill="1" applyBorder="1" applyAlignment="1">
      <alignment vertical="center" wrapText="1"/>
    </xf>
    <xf numFmtId="0" fontId="61" fillId="3" borderId="87" xfId="0" applyFont="1" applyFill="1" applyBorder="1" applyAlignment="1">
      <alignment vertical="center" wrapText="1"/>
    </xf>
    <xf numFmtId="0" fontId="61" fillId="3" borderId="15"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8" xfId="2" applyFont="1" applyFill="1" applyBorder="1" applyAlignment="1">
      <alignment horizontal="center" vertical="center" wrapText="1"/>
    </xf>
    <xf numFmtId="0" fontId="62" fillId="4" borderId="88" xfId="1" applyFont="1" applyFill="1" applyBorder="1" applyAlignment="1">
      <alignment horizontal="center" vertical="center"/>
    </xf>
    <xf numFmtId="0" fontId="62" fillId="4" borderId="105"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7"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72" xfId="1" applyFont="1" applyFill="1" applyBorder="1" applyAlignment="1">
      <alignment horizontal="justify" vertical="center" wrapText="1"/>
    </xf>
    <xf numFmtId="0" fontId="61" fillId="7" borderId="29" xfId="0" applyFont="1" applyFill="1" applyBorder="1" applyAlignment="1">
      <alignment horizontal="left" vertical="center" wrapText="1"/>
    </xf>
    <xf numFmtId="0" fontId="61" fillId="7" borderId="31" xfId="0" applyFont="1" applyFill="1" applyBorder="1" applyAlignment="1">
      <alignment horizontal="left" vertical="center" wrapText="1"/>
    </xf>
    <xf numFmtId="0" fontId="65" fillId="3" borderId="6" xfId="1" applyFont="1" applyFill="1" applyBorder="1" applyAlignment="1">
      <alignment horizontal="justify" vertical="center" wrapText="1"/>
    </xf>
    <xf numFmtId="0" fontId="65" fillId="3" borderId="77" xfId="1" applyFont="1" applyFill="1" applyBorder="1" applyAlignment="1">
      <alignment horizontal="justify" vertical="center" wrapText="1"/>
    </xf>
    <xf numFmtId="0" fontId="61" fillId="3" borderId="29" xfId="0" applyFont="1" applyFill="1" applyBorder="1" applyAlignment="1">
      <alignment horizontal="left" vertical="center" wrapText="1"/>
    </xf>
    <xf numFmtId="0" fontId="61" fillId="3" borderId="31" xfId="0" applyFont="1" applyFill="1" applyBorder="1" applyAlignment="1">
      <alignment horizontal="left" vertical="center" wrapText="1"/>
    </xf>
    <xf numFmtId="0" fontId="65"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55" fillId="3" borderId="29" xfId="1" applyFont="1" applyFill="1" applyBorder="1" applyAlignment="1">
      <alignment horizontal="justify" vertical="center" wrapText="1"/>
    </xf>
    <xf numFmtId="0" fontId="55" fillId="3" borderId="98" xfId="1" applyFont="1" applyFill="1" applyBorder="1" applyAlignment="1">
      <alignment horizontal="justify" vertical="center" wrapText="1"/>
    </xf>
    <xf numFmtId="0" fontId="65" fillId="3" borderId="0" xfId="1" applyFont="1" applyFill="1" applyAlignment="1">
      <alignment horizontal="center" vertical="center" wrapText="1"/>
    </xf>
    <xf numFmtId="0" fontId="65" fillId="3" borderId="0" xfId="1" applyFont="1" applyFill="1" applyAlignment="1">
      <alignment horizontal="justify" vertical="center" wrapText="1"/>
    </xf>
    <xf numFmtId="0" fontId="0" fillId="3" borderId="123"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0" fillId="11" borderId="93"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96" xfId="0" applyFill="1"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3" borderId="94" xfId="0" applyFill="1" applyBorder="1" applyAlignment="1">
      <alignment horizontal="center" vertical="center" wrapText="1"/>
    </xf>
    <xf numFmtId="0" fontId="0" fillId="3" borderId="95" xfId="0" applyFill="1" applyBorder="1" applyAlignment="1">
      <alignment horizontal="center" vertical="center" wrapText="1"/>
    </xf>
    <xf numFmtId="0" fontId="0" fillId="3" borderId="96" xfId="0" applyFill="1" applyBorder="1" applyAlignment="1">
      <alignment horizontal="center" vertical="center" wrapText="1"/>
    </xf>
    <xf numFmtId="0" fontId="0" fillId="3" borderId="127" xfId="0" applyFill="1" applyBorder="1" applyAlignment="1">
      <alignment horizontal="center" vertical="center" wrapText="1"/>
    </xf>
    <xf numFmtId="0" fontId="12" fillId="0" borderId="32" xfId="0" applyFont="1" applyBorder="1" applyAlignment="1">
      <alignment horizontal="center" vertical="center" wrapText="1"/>
    </xf>
    <xf numFmtId="0" fontId="12" fillId="0" borderId="123" xfId="0" applyFont="1"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46" xfId="0" applyBorder="1" applyAlignment="1">
      <alignment horizontal="center" vertical="center" wrapText="1"/>
    </xf>
    <xf numFmtId="9" fontId="53" fillId="0" borderId="23"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4" xfId="4" applyFont="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9" fontId="53" fillId="0" borderId="35" xfId="4" applyFont="1" applyBorder="1" applyAlignment="1">
      <alignment horizontal="center" vertical="center" wrapText="1"/>
    </xf>
    <xf numFmtId="0" fontId="52" fillId="0" borderId="3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4" xfId="0" applyFont="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4" borderId="0" xfId="0" applyFont="1" applyFill="1" applyAlignment="1">
      <alignment horizontal="center" vertical="center"/>
    </xf>
    <xf numFmtId="0" fontId="4" fillId="4" borderId="90"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4" fillId="16" borderId="39" xfId="0" applyFont="1" applyFill="1" applyBorder="1" applyAlignment="1" applyProtection="1">
      <alignment horizontal="center" vertical="center" wrapText="1"/>
      <protection locked="0"/>
    </xf>
    <xf numFmtId="0" fontId="4" fillId="16" borderId="91"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0" fillId="0" borderId="37"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4" fillId="4" borderId="9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9" fontId="0" fillId="0" borderId="23" xfId="4" applyFont="1" applyBorder="1" applyAlignment="1">
      <alignment horizontal="center" vertical="center" wrapText="1"/>
    </xf>
    <xf numFmtId="0" fontId="27" fillId="0" borderId="23" xfId="0"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11" borderId="94" xfId="0" applyFill="1" applyBorder="1" applyAlignment="1">
      <alignment horizontal="center" vertical="center" wrapText="1"/>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18" xfId="0" applyBorder="1" applyAlignment="1">
      <alignment horizontal="center" vertical="center" wrapText="1"/>
    </xf>
    <xf numFmtId="0" fontId="0" fillId="0" borderId="120" xfId="0" applyBorder="1" applyAlignment="1">
      <alignment horizontal="center" vertical="center" wrapText="1"/>
    </xf>
    <xf numFmtId="0" fontId="12" fillId="11" borderId="93" xfId="0" applyFont="1" applyFill="1" applyBorder="1" applyAlignment="1">
      <alignment horizontal="center" vertical="center" wrapText="1"/>
    </xf>
    <xf numFmtId="0" fontId="12" fillId="11" borderId="95" xfId="0" applyFont="1" applyFill="1" applyBorder="1" applyAlignment="1">
      <alignment horizontal="center" vertical="center" wrapText="1"/>
    </xf>
    <xf numFmtId="0" fontId="12" fillId="11" borderId="96" xfId="0" applyFont="1" applyFill="1" applyBorder="1" applyAlignment="1">
      <alignment horizontal="center" vertical="center" wrapText="1"/>
    </xf>
    <xf numFmtId="2" fontId="0" fillId="0" borderId="23" xfId="3" applyNumberFormat="1" applyFont="1" applyBorder="1" applyAlignment="1">
      <alignment horizontal="center" vertical="center" wrapText="1"/>
    </xf>
    <xf numFmtId="0" fontId="0" fillId="0" borderId="6" xfId="0" applyBorder="1" applyAlignment="1">
      <alignment horizontal="center" vertical="center"/>
    </xf>
    <xf numFmtId="9"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9" fontId="0" fillId="0" borderId="35" xfId="0" applyNumberFormat="1" applyBorder="1" applyAlignment="1">
      <alignment horizontal="center" vertical="center" wrapText="1"/>
    </xf>
    <xf numFmtId="0" fontId="0" fillId="0" borderId="32" xfId="0" applyBorder="1" applyAlignment="1">
      <alignment horizontal="center" vertical="center" wrapText="1"/>
    </xf>
    <xf numFmtId="0" fontId="0" fillId="3" borderId="44" xfId="0" applyFill="1" applyBorder="1" applyAlignment="1">
      <alignment horizontal="center" vertical="center" wrapText="1"/>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2" fontId="0" fillId="0" borderId="35" xfId="0" applyNumberFormat="1" applyBorder="1" applyAlignment="1">
      <alignment horizontal="center" vertical="center" wrapText="1"/>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70" fillId="0" borderId="6" xfId="0" applyFont="1" applyBorder="1" applyAlignment="1">
      <alignment horizontal="center" vertical="center" wrapText="1"/>
    </xf>
    <xf numFmtId="0" fontId="70" fillId="0" borderId="24" xfId="0" applyFont="1" applyBorder="1" applyAlignment="1">
      <alignment horizontal="center" vertical="center" wrapText="1"/>
    </xf>
    <xf numFmtId="0" fontId="70" fillId="3" borderId="32" xfId="0" applyFont="1" applyFill="1" applyBorder="1" applyAlignment="1">
      <alignment horizontal="center" vertical="center" wrapText="1"/>
    </xf>
    <xf numFmtId="0" fontId="70" fillId="3" borderId="28" xfId="0" applyFont="1" applyFill="1" applyBorder="1" applyAlignment="1">
      <alignment horizontal="center" vertical="center" wrapText="1"/>
    </xf>
    <xf numFmtId="0" fontId="70" fillId="3" borderId="46" xfId="0" applyFont="1" applyFill="1" applyBorder="1" applyAlignment="1">
      <alignment horizontal="center" vertical="center" wrapText="1"/>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4" xfId="0" applyFont="1" applyBorder="1" applyAlignment="1">
      <alignment horizontal="left" vertical="top" wrapText="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4"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71" xfId="0" applyFont="1" applyBorder="1" applyAlignment="1">
      <alignment horizontal="center" vertical="center"/>
    </xf>
    <xf numFmtId="0" fontId="43"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63" fillId="0" borderId="35" xfId="0" applyFont="1" applyBorder="1" applyAlignment="1">
      <alignment horizontal="center" vertical="center" wrapText="1"/>
    </xf>
    <xf numFmtId="0" fontId="63" fillId="0" borderId="6"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6" xfId="0" applyFont="1" applyBorder="1" applyAlignment="1">
      <alignment horizontal="center" vertical="center" wrapText="1"/>
    </xf>
    <xf numFmtId="0" fontId="13" fillId="0" borderId="35" xfId="0" applyFont="1" applyBorder="1" applyAlignment="1">
      <alignment horizontal="center" vertical="center"/>
    </xf>
    <xf numFmtId="0" fontId="13" fillId="0" borderId="6" xfId="0" applyFont="1" applyBorder="1" applyAlignment="1">
      <alignment horizontal="center" vertical="center"/>
    </xf>
    <xf numFmtId="1" fontId="35" fillId="0" borderId="35" xfId="0" applyNumberFormat="1" applyFont="1" applyBorder="1" applyAlignment="1">
      <alignment horizontal="center" vertical="center"/>
    </xf>
    <xf numFmtId="0" fontId="35" fillId="0" borderId="6" xfId="0" applyFont="1" applyBorder="1" applyAlignment="1">
      <alignment horizontal="center" vertical="center"/>
    </xf>
    <xf numFmtId="1" fontId="24" fillId="0" borderId="35" xfId="0" applyNumberFormat="1" applyFont="1" applyBorder="1" applyAlignment="1">
      <alignment horizontal="center" vertical="center"/>
    </xf>
    <xf numFmtId="0" fontId="24" fillId="0" borderId="6"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94" xfId="0" applyNumberFormat="1" applyFont="1" applyBorder="1" applyAlignment="1" applyProtection="1">
      <alignment horizontal="center" vertical="center" wrapText="1"/>
      <protection locked="0"/>
    </xf>
    <xf numFmtId="1" fontId="35" fillId="0" borderId="95" xfId="0" applyNumberFormat="1" applyFont="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6" xfId="0" applyFont="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1" fontId="24" fillId="0" borderId="6" xfId="0" applyNumberFormat="1" applyFont="1" applyBorder="1" applyAlignment="1">
      <alignment horizontal="center" vertical="center"/>
    </xf>
    <xf numFmtId="1" fontId="35"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98" xfId="0" applyFont="1" applyBorder="1" applyAlignment="1">
      <alignment horizontal="center" vertical="center" wrapText="1"/>
    </xf>
    <xf numFmtId="1" fontId="35" fillId="0" borderId="24" xfId="0" applyNumberFormat="1" applyFont="1" applyBorder="1" applyAlignment="1" applyProtection="1">
      <alignment horizontal="center" vertical="center" wrapText="1"/>
      <protection locked="0"/>
    </xf>
    <xf numFmtId="0" fontId="24" fillId="0" borderId="24" xfId="0" applyFont="1" applyBorder="1" applyAlignment="1">
      <alignment horizontal="center" vertical="center"/>
    </xf>
    <xf numFmtId="0" fontId="35"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24" xfId="0" applyFont="1" applyBorder="1" applyAlignment="1">
      <alignment horizontal="center" vertical="center"/>
    </xf>
    <xf numFmtId="0" fontId="87" fillId="25" borderId="111" xfId="0" applyFont="1" applyFill="1" applyBorder="1" applyAlignment="1">
      <alignment horizontal="center" vertical="center" wrapText="1"/>
    </xf>
    <xf numFmtId="0" fontId="91" fillId="25" borderId="111" xfId="0" applyFont="1" applyFill="1" applyBorder="1" applyAlignment="1">
      <alignment horizontal="center" vertical="center" wrapText="1"/>
    </xf>
    <xf numFmtId="0" fontId="87" fillId="25" borderId="111" xfId="0" applyFont="1" applyFill="1" applyBorder="1" applyAlignment="1">
      <alignment horizontal="center" vertical="center"/>
    </xf>
    <xf numFmtId="0" fontId="91" fillId="25" borderId="111" xfId="0" applyFont="1" applyFill="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6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5832"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645832" cy="914400"/>
        </a:xfrm>
        <a:prstGeom prst="rect">
          <a:avLst/>
        </a:prstGeom>
      </xdr:spPr>
    </xdr:pic>
    <xdr:clientData/>
  </xdr:oneCellAnchor>
  <xdr:twoCellAnchor editAs="oneCell">
    <xdr:from>
      <xdr:col>7</xdr:col>
      <xdr:colOff>402167</xdr:colOff>
      <xdr:row>0</xdr:row>
      <xdr:rowOff>285751</xdr:rowOff>
    </xdr:from>
    <xdr:to>
      <xdr:col>8</xdr:col>
      <xdr:colOff>691091</xdr:colOff>
      <xdr:row>1</xdr:row>
      <xdr:rowOff>164969</xdr:rowOff>
    </xdr:to>
    <xdr:pic>
      <xdr:nvPicPr>
        <xdr:cNvPr id="9" name="Picture 9">
          <a:extLst>
            <a:ext uri="{FF2B5EF4-FFF2-40B4-BE49-F238E27FC236}">
              <a16:creationId xmlns:a16="http://schemas.microsoft.com/office/drawing/2014/main" id="{45D5FAFE-0BA6-4352-855D-B7B1E1F7AA3A}"/>
            </a:ext>
          </a:extLst>
        </xdr:cNvPr>
        <xdr:cNvPicPr>
          <a:picLocks noChangeAspect="1"/>
        </xdr:cNvPicPr>
      </xdr:nvPicPr>
      <xdr:blipFill>
        <a:blip xmlns:r="http://schemas.openxmlformats.org/officeDocument/2006/relationships" r:embed="rId2"/>
        <a:stretch>
          <a:fillRect/>
        </a:stretch>
      </xdr:blipFill>
      <xdr:spPr>
        <a:xfrm>
          <a:off x="7736417" y="285751"/>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432B6DF3-C58B-423D-BA52-5187CB2147A5}"/>
            </a:ext>
          </a:extLst>
        </xdr:cNvPr>
        <xdr:cNvSpPr txBox="1"/>
      </xdr:nvSpPr>
      <xdr:spPr>
        <a:xfrm>
          <a:off x="11976735" y="52825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1</xdr:col>
      <xdr:colOff>92604</xdr:colOff>
      <xdr:row>0</xdr:row>
      <xdr:rowOff>79375</xdr:rowOff>
    </xdr:from>
    <xdr:ext cx="2905742" cy="822960"/>
    <xdr:pic>
      <xdr:nvPicPr>
        <xdr:cNvPr id="3" name="Picture 8">
          <a:extLst>
            <a:ext uri="{FF2B5EF4-FFF2-40B4-BE49-F238E27FC236}">
              <a16:creationId xmlns:a16="http://schemas.microsoft.com/office/drawing/2014/main" id="{36B29F48-A96B-40D0-BC9C-A5B8FE4963BB}"/>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oneCellAnchor>
  <xdr:oneCellAnchor>
    <xdr:from>
      <xdr:col>5</xdr:col>
      <xdr:colOff>2196043</xdr:colOff>
      <xdr:row>0</xdr:row>
      <xdr:rowOff>224895</xdr:rowOff>
    </xdr:from>
    <xdr:ext cx="1533085" cy="548640"/>
    <xdr:pic>
      <xdr:nvPicPr>
        <xdr:cNvPr id="4" name="Picture 9">
          <a:extLst>
            <a:ext uri="{FF2B5EF4-FFF2-40B4-BE49-F238E27FC236}">
              <a16:creationId xmlns:a16="http://schemas.microsoft.com/office/drawing/2014/main" id="{F8A5758D-8B7C-42C0-AA01-D6FAD1508D61}"/>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1F9B05E0-E8E9-4427-B8D0-882BB44376A5}"/>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5</xdr:col>
      <xdr:colOff>589142</xdr:colOff>
      <xdr:row>0</xdr:row>
      <xdr:rowOff>226658</xdr:rowOff>
    </xdr:from>
    <xdr:ext cx="1720013" cy="514175"/>
    <xdr:pic>
      <xdr:nvPicPr>
        <xdr:cNvPr id="3" name="Picture 10">
          <a:extLst>
            <a:ext uri="{FF2B5EF4-FFF2-40B4-BE49-F238E27FC236}">
              <a16:creationId xmlns:a16="http://schemas.microsoft.com/office/drawing/2014/main" id="{FE5E3988-B131-49BE-B88B-09AB9A691B42}"/>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oneCellAnchor>
  <xdr:oneCellAnchor>
    <xdr:from>
      <xdr:col>0</xdr:col>
      <xdr:colOff>63499</xdr:colOff>
      <xdr:row>0</xdr:row>
      <xdr:rowOff>74082</xdr:rowOff>
    </xdr:from>
    <xdr:ext cx="2937933" cy="793751"/>
    <xdr:pic>
      <xdr:nvPicPr>
        <xdr:cNvPr id="4" name="Imagen 3">
          <a:extLst>
            <a:ext uri="{FF2B5EF4-FFF2-40B4-BE49-F238E27FC236}">
              <a16:creationId xmlns:a16="http://schemas.microsoft.com/office/drawing/2014/main" id="{0573F441-CFFF-48B9-8E00-E4D1FDA529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1001826</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49</xdr:row>
      <xdr:rowOff>0</xdr:rowOff>
    </xdr:from>
    <xdr:to>
      <xdr:col>25</xdr:col>
      <xdr:colOff>85366</xdr:colOff>
      <xdr:row>54</xdr:row>
      <xdr:rowOff>56984</xdr:rowOff>
    </xdr:to>
    <xdr:pic>
      <xdr:nvPicPr>
        <xdr:cNvPr id="4" name="Imagen 3">
          <a:extLst>
            <a:ext uri="{FF2B5EF4-FFF2-40B4-BE49-F238E27FC236}">
              <a16:creationId xmlns:a16="http://schemas.microsoft.com/office/drawing/2014/main" id="{0C550C97-1E39-4EF8-8163-A355E21E240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4130" y="18276957"/>
          <a:ext cx="5400040" cy="32043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809625</xdr:colOff>
      <xdr:row>0</xdr:row>
      <xdr:rowOff>71438</xdr:rowOff>
    </xdr:from>
    <xdr:to>
      <xdr:col>12</xdr:col>
      <xdr:colOff>1190805</xdr:colOff>
      <xdr:row>1</xdr:row>
      <xdr:rowOff>404812</xdr:rowOff>
    </xdr:to>
    <xdr:pic>
      <xdr:nvPicPr>
        <xdr:cNvPr id="3" name="Picture 9">
          <a:extLst>
            <a:ext uri="{FF2B5EF4-FFF2-40B4-BE49-F238E27FC236}">
              <a16:creationId xmlns:a16="http://schemas.microsoft.com/office/drawing/2014/main" id="{9794E9BE-2D05-4B54-81E0-4C989DD475C7}"/>
            </a:ext>
          </a:extLst>
        </xdr:cNvPr>
        <xdr:cNvPicPr>
          <a:picLocks noChangeAspect="1"/>
        </xdr:cNvPicPr>
      </xdr:nvPicPr>
      <xdr:blipFill>
        <a:blip xmlns:r="http://schemas.openxmlformats.org/officeDocument/2006/relationships" r:embed="rId2"/>
        <a:stretch>
          <a:fillRect/>
        </a:stretch>
      </xdr:blipFill>
      <xdr:spPr>
        <a:xfrm>
          <a:off x="17335500" y="71438"/>
          <a:ext cx="1547993" cy="547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2E5A76D-F267-4F55-9930-92722DEBEB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809625</xdr:colOff>
      <xdr:row>0</xdr:row>
      <xdr:rowOff>71438</xdr:rowOff>
    </xdr:from>
    <xdr:to>
      <xdr:col>12</xdr:col>
      <xdr:colOff>1190805</xdr:colOff>
      <xdr:row>1</xdr:row>
      <xdr:rowOff>404812</xdr:rowOff>
    </xdr:to>
    <xdr:pic>
      <xdr:nvPicPr>
        <xdr:cNvPr id="3" name="Picture 9">
          <a:extLst>
            <a:ext uri="{FF2B5EF4-FFF2-40B4-BE49-F238E27FC236}">
              <a16:creationId xmlns:a16="http://schemas.microsoft.com/office/drawing/2014/main" id="{AA20019F-0BCA-4F0B-B2B3-DF55E6B733BE}"/>
            </a:ext>
            <a:ext uri="{147F2762-F138-4A5C-976F-8EAC2B608ADB}">
              <a16:predDERef xmlns:a16="http://schemas.microsoft.com/office/drawing/2014/main" pred="{92E5A76D-F267-4F55-9930-92722DEBEB29}"/>
            </a:ext>
          </a:extLst>
        </xdr:cNvPr>
        <xdr:cNvPicPr>
          <a:picLocks noChangeAspect="1"/>
        </xdr:cNvPicPr>
      </xdr:nvPicPr>
      <xdr:blipFill>
        <a:blip xmlns:r="http://schemas.openxmlformats.org/officeDocument/2006/relationships" r:embed="rId2"/>
        <a:stretch>
          <a:fillRect/>
        </a:stretch>
      </xdr:blipFill>
      <xdr:spPr>
        <a:xfrm>
          <a:off x="18087975" y="71438"/>
          <a:ext cx="1552755" cy="542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59999389629810485"/>
    <pageSetUpPr fitToPage="1"/>
  </sheetPr>
  <dimension ref="A1:I24"/>
  <sheetViews>
    <sheetView showGridLines="0" tabSelected="1" zoomScale="90" zoomScaleNormal="90" workbookViewId="0">
      <selection activeCell="B18" sqref="B18:I18"/>
    </sheetView>
  </sheetViews>
  <sheetFormatPr baseColWidth="10" defaultColWidth="11.42578125" defaultRowHeight="15"/>
  <cols>
    <col min="1" max="1" width="28.28515625" customWidth="1"/>
    <col min="2" max="2" width="18" customWidth="1"/>
    <col min="3" max="3" width="29.85546875" style="6" customWidth="1"/>
    <col min="4" max="5" width="29.85546875" customWidth="1"/>
    <col min="6" max="8" width="12.42578125" customWidth="1"/>
  </cols>
  <sheetData>
    <row r="1" spans="1:9" ht="42" customHeight="1">
      <c r="A1" s="290"/>
      <c r="B1" s="290"/>
      <c r="C1" s="290"/>
      <c r="D1" s="290"/>
      <c r="E1" s="290"/>
      <c r="F1" s="290"/>
    </row>
    <row r="5" spans="1:9">
      <c r="D5" s="15"/>
      <c r="E5" s="15"/>
      <c r="F5" s="15"/>
      <c r="G5" s="15"/>
      <c r="H5" s="15"/>
    </row>
    <row r="6" spans="1:9">
      <c r="D6" s="15"/>
      <c r="E6" s="15"/>
      <c r="F6" s="15"/>
      <c r="G6" s="15"/>
      <c r="H6" s="15"/>
    </row>
    <row r="7" spans="1:9" ht="33.75">
      <c r="A7" s="291" t="s">
        <v>0</v>
      </c>
      <c r="B7" s="291"/>
      <c r="C7" s="291"/>
      <c r="D7" s="291"/>
      <c r="E7" s="291"/>
      <c r="F7" s="291"/>
      <c r="G7" s="291"/>
      <c r="H7" s="291"/>
      <c r="I7" s="291"/>
    </row>
    <row r="9" spans="1:9" s="7" customFormat="1" ht="81.75" customHeight="1">
      <c r="A9" s="8" t="s">
        <v>1</v>
      </c>
      <c r="B9" s="292" t="s">
        <v>2</v>
      </c>
      <c r="C9" s="292"/>
      <c r="D9" s="292"/>
      <c r="E9" s="292"/>
      <c r="F9" s="292"/>
      <c r="G9" s="292"/>
      <c r="H9" s="292"/>
      <c r="I9" s="292"/>
    </row>
    <row r="10" spans="1:9" s="7" customFormat="1" ht="16.899999999999999" customHeight="1">
      <c r="A10" s="13"/>
      <c r="B10" s="14"/>
      <c r="C10" s="14"/>
      <c r="D10" s="13"/>
      <c r="E10" s="12"/>
    </row>
    <row r="11" spans="1:9" s="7" customFormat="1" ht="84" customHeight="1">
      <c r="A11" s="8" t="s">
        <v>3</v>
      </c>
      <c r="B11" s="9" t="s">
        <v>4</v>
      </c>
      <c r="C11" s="289" t="s">
        <v>5</v>
      </c>
      <c r="D11" s="289"/>
      <c r="E11" s="289"/>
      <c r="F11" s="289"/>
      <c r="G11" s="289"/>
      <c r="H11" s="289"/>
      <c r="I11" s="289"/>
    </row>
    <row r="12" spans="1:9" ht="32.25" customHeight="1">
      <c r="A12" s="11"/>
    </row>
    <row r="13" spans="1:9" ht="32.25" customHeight="1">
      <c r="A13" s="10" t="s">
        <v>6</v>
      </c>
      <c r="B13" s="289"/>
      <c r="C13" s="289"/>
      <c r="D13" s="289"/>
      <c r="E13" s="289"/>
      <c r="F13" s="289"/>
      <c r="G13" s="289"/>
      <c r="H13" s="289"/>
      <c r="I13" s="289"/>
    </row>
    <row r="14" spans="1:9" s="7" customFormat="1" ht="69" customHeight="1">
      <c r="A14" s="10" t="s">
        <v>7</v>
      </c>
      <c r="B14" s="289" t="s">
        <v>8</v>
      </c>
      <c r="C14" s="289"/>
      <c r="D14" s="289"/>
      <c r="E14" s="289"/>
      <c r="F14" s="289"/>
      <c r="G14" s="289"/>
      <c r="H14" s="289"/>
      <c r="I14" s="289"/>
    </row>
    <row r="15" spans="1:9" s="7" customFormat="1" ht="54" customHeight="1">
      <c r="A15" s="10" t="s">
        <v>9</v>
      </c>
      <c r="B15" s="289"/>
      <c r="C15" s="289"/>
      <c r="D15" s="289"/>
      <c r="E15" s="289"/>
      <c r="F15" s="289"/>
      <c r="G15" s="289"/>
      <c r="H15" s="289"/>
      <c r="I15" s="289"/>
    </row>
    <row r="16" spans="1:9" s="7" customFormat="1" ht="54" customHeight="1">
      <c r="A16" s="8" t="s">
        <v>10</v>
      </c>
      <c r="B16" s="289"/>
      <c r="C16" s="289"/>
      <c r="D16" s="289"/>
      <c r="E16" s="289"/>
      <c r="F16" s="289"/>
      <c r="G16" s="289"/>
      <c r="H16" s="289"/>
      <c r="I16" s="289"/>
    </row>
    <row r="18" spans="1:9" s="7" customFormat="1" ht="54.75" customHeight="1">
      <c r="A18" s="8" t="s">
        <v>11</v>
      </c>
      <c r="B18" s="287" t="s">
        <v>12</v>
      </c>
      <c r="C18" s="288"/>
      <c r="D18" s="288"/>
      <c r="E18" s="288"/>
      <c r="F18" s="288"/>
      <c r="G18" s="288"/>
      <c r="H18" s="288"/>
      <c r="I18" s="288"/>
    </row>
    <row r="20" spans="1:9" ht="15.75" thickBot="1"/>
    <row r="21" spans="1:9">
      <c r="B21" s="201" t="s">
        <v>13</v>
      </c>
      <c r="C21" s="202" t="s">
        <v>14</v>
      </c>
      <c r="D21" s="202" t="s">
        <v>15</v>
      </c>
      <c r="E21" s="202" t="s">
        <v>16</v>
      </c>
    </row>
    <row r="22" spans="1:9" ht="15.75" thickBot="1">
      <c r="B22" s="203" t="s">
        <v>17</v>
      </c>
      <c r="C22" s="204" t="s">
        <v>18</v>
      </c>
      <c r="D22" s="204" t="s">
        <v>19</v>
      </c>
      <c r="E22" s="204" t="s">
        <v>20</v>
      </c>
    </row>
    <row r="23" spans="1:9">
      <c r="B23" s="205" t="s">
        <v>21</v>
      </c>
      <c r="C23" s="206" t="s">
        <v>11</v>
      </c>
      <c r="D23" s="206" t="s">
        <v>11</v>
      </c>
      <c r="E23" s="206" t="s">
        <v>11</v>
      </c>
    </row>
    <row r="24" spans="1:9">
      <c r="B24" s="203">
        <v>1</v>
      </c>
      <c r="C24" s="207">
        <v>45243</v>
      </c>
      <c r="D24" s="207">
        <v>45272</v>
      </c>
      <c r="E24" s="207">
        <v>45273</v>
      </c>
    </row>
  </sheetData>
  <mergeCells count="9">
    <mergeCell ref="B18:I18"/>
    <mergeCell ref="B13:I13"/>
    <mergeCell ref="B15:I15"/>
    <mergeCell ref="B16:I16"/>
    <mergeCell ref="A1:F1"/>
    <mergeCell ref="A7:I7"/>
    <mergeCell ref="B9:I9"/>
    <mergeCell ref="B14:I14"/>
    <mergeCell ref="C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FEA6-B93B-41F5-B975-3E08C2DE1183}">
  <sheetPr codeName="Hoja2"/>
  <dimension ref="B2:J30"/>
  <sheetViews>
    <sheetView workbookViewId="0">
      <selection activeCell="B22" sqref="B22:J30"/>
    </sheetView>
  </sheetViews>
  <sheetFormatPr baseColWidth="10" defaultColWidth="11.42578125" defaultRowHeight="15"/>
  <sheetData>
    <row r="2" spans="2:10" ht="18.75">
      <c r="B2" s="293" t="s">
        <v>22</v>
      </c>
      <c r="C2" s="293"/>
      <c r="D2" s="293"/>
      <c r="E2" s="293"/>
      <c r="F2" s="293"/>
      <c r="G2" s="293"/>
      <c r="H2" s="293"/>
      <c r="I2" s="293"/>
      <c r="J2" s="293"/>
    </row>
    <row r="3" spans="2:10" ht="15.75" thickBot="1"/>
    <row r="4" spans="2:10">
      <c r="B4" s="294" t="s">
        <v>23</v>
      </c>
      <c r="C4" s="295"/>
      <c r="D4" s="295"/>
      <c r="E4" s="295"/>
      <c r="F4" s="295"/>
      <c r="G4" s="295"/>
      <c r="H4" s="295"/>
      <c r="I4" s="295"/>
      <c r="J4" s="296"/>
    </row>
    <row r="5" spans="2:10">
      <c r="B5" s="297"/>
      <c r="C5" s="298"/>
      <c r="D5" s="298"/>
      <c r="E5" s="298"/>
      <c r="F5" s="298"/>
      <c r="G5" s="298"/>
      <c r="H5" s="298"/>
      <c r="I5" s="298"/>
      <c r="J5" s="299"/>
    </row>
    <row r="6" spans="2:10">
      <c r="B6" s="297"/>
      <c r="C6" s="298"/>
      <c r="D6" s="298"/>
      <c r="E6" s="298"/>
      <c r="F6" s="298"/>
      <c r="G6" s="298"/>
      <c r="H6" s="298"/>
      <c r="I6" s="298"/>
      <c r="J6" s="299"/>
    </row>
    <row r="7" spans="2:10" ht="15.75" thickBot="1">
      <c r="B7" s="300"/>
      <c r="C7" s="301"/>
      <c r="D7" s="301"/>
      <c r="E7" s="301"/>
      <c r="F7" s="301"/>
      <c r="G7" s="301"/>
      <c r="H7" s="301"/>
      <c r="I7" s="301"/>
      <c r="J7" s="302"/>
    </row>
    <row r="8" spans="2:10" ht="15.75" thickBot="1"/>
    <row r="9" spans="2:10">
      <c r="B9" s="294" t="s">
        <v>24</v>
      </c>
      <c r="C9" s="295"/>
      <c r="D9" s="295"/>
      <c r="E9" s="295"/>
      <c r="F9" s="295"/>
      <c r="G9" s="295"/>
      <c r="H9" s="295"/>
      <c r="I9" s="295"/>
      <c r="J9" s="296"/>
    </row>
    <row r="10" spans="2:10">
      <c r="B10" s="297"/>
      <c r="C10" s="298"/>
      <c r="D10" s="298"/>
      <c r="E10" s="298"/>
      <c r="F10" s="298"/>
      <c r="G10" s="298"/>
      <c r="H10" s="298"/>
      <c r="I10" s="298"/>
      <c r="J10" s="299"/>
    </row>
    <row r="11" spans="2:10">
      <c r="B11" s="297"/>
      <c r="C11" s="298"/>
      <c r="D11" s="298"/>
      <c r="E11" s="298"/>
      <c r="F11" s="298"/>
      <c r="G11" s="298"/>
      <c r="H11" s="298"/>
      <c r="I11" s="298"/>
      <c r="J11" s="299"/>
    </row>
    <row r="12" spans="2:10">
      <c r="B12" s="297"/>
      <c r="C12" s="298"/>
      <c r="D12" s="298"/>
      <c r="E12" s="298"/>
      <c r="F12" s="298"/>
      <c r="G12" s="298"/>
      <c r="H12" s="298"/>
      <c r="I12" s="298"/>
      <c r="J12" s="299"/>
    </row>
    <row r="13" spans="2:10">
      <c r="B13" s="297"/>
      <c r="C13" s="298"/>
      <c r="D13" s="298"/>
      <c r="E13" s="298"/>
      <c r="F13" s="298"/>
      <c r="G13" s="298"/>
      <c r="H13" s="298"/>
      <c r="I13" s="298"/>
      <c r="J13" s="299"/>
    </row>
    <row r="14" spans="2:10">
      <c r="B14" s="297"/>
      <c r="C14" s="298"/>
      <c r="D14" s="298"/>
      <c r="E14" s="298"/>
      <c r="F14" s="298"/>
      <c r="G14" s="298"/>
      <c r="H14" s="298"/>
      <c r="I14" s="298"/>
      <c r="J14" s="299"/>
    </row>
    <row r="15" spans="2:10" ht="15.75" thickBot="1">
      <c r="B15" s="300"/>
      <c r="C15" s="301"/>
      <c r="D15" s="301"/>
      <c r="E15" s="301"/>
      <c r="F15" s="301"/>
      <c r="G15" s="301"/>
      <c r="H15" s="301"/>
      <c r="I15" s="301"/>
      <c r="J15" s="302"/>
    </row>
    <row r="16" spans="2:10" ht="15.75" thickBot="1"/>
    <row r="17" spans="2:10">
      <c r="B17" s="294" t="s">
        <v>25</v>
      </c>
      <c r="C17" s="295"/>
      <c r="D17" s="295"/>
      <c r="E17" s="295"/>
      <c r="F17" s="295"/>
      <c r="G17" s="295"/>
      <c r="H17" s="295"/>
      <c r="I17" s="295"/>
      <c r="J17" s="296"/>
    </row>
    <row r="18" spans="2:10">
      <c r="B18" s="297"/>
      <c r="C18" s="298"/>
      <c r="D18" s="298"/>
      <c r="E18" s="298"/>
      <c r="F18" s="298"/>
      <c r="G18" s="298"/>
      <c r="H18" s="298"/>
      <c r="I18" s="298"/>
      <c r="J18" s="299"/>
    </row>
    <row r="19" spans="2:10">
      <c r="B19" s="297"/>
      <c r="C19" s="298"/>
      <c r="D19" s="298"/>
      <c r="E19" s="298"/>
      <c r="F19" s="298"/>
      <c r="G19" s="298"/>
      <c r="H19" s="298"/>
      <c r="I19" s="298"/>
      <c r="J19" s="299"/>
    </row>
    <row r="20" spans="2:10" ht="15.75" thickBot="1">
      <c r="B20" s="300"/>
      <c r="C20" s="301"/>
      <c r="D20" s="301"/>
      <c r="E20" s="301"/>
      <c r="F20" s="301"/>
      <c r="G20" s="301"/>
      <c r="H20" s="301"/>
      <c r="I20" s="301"/>
      <c r="J20" s="302"/>
    </row>
    <row r="21" spans="2:10" ht="15.75" thickBot="1"/>
    <row r="22" spans="2:10">
      <c r="B22" s="294" t="s">
        <v>26</v>
      </c>
      <c r="C22" s="295"/>
      <c r="D22" s="295"/>
      <c r="E22" s="295"/>
      <c r="F22" s="295"/>
      <c r="G22" s="295"/>
      <c r="H22" s="295"/>
      <c r="I22" s="295"/>
      <c r="J22" s="296"/>
    </row>
    <row r="23" spans="2:10">
      <c r="B23" s="297"/>
      <c r="C23" s="298"/>
      <c r="D23" s="298"/>
      <c r="E23" s="298"/>
      <c r="F23" s="298"/>
      <c r="G23" s="298"/>
      <c r="H23" s="298"/>
      <c r="I23" s="298"/>
      <c r="J23" s="299"/>
    </row>
    <row r="24" spans="2:10">
      <c r="B24" s="297"/>
      <c r="C24" s="298"/>
      <c r="D24" s="298"/>
      <c r="E24" s="298"/>
      <c r="F24" s="298"/>
      <c r="G24" s="298"/>
      <c r="H24" s="298"/>
      <c r="I24" s="298"/>
      <c r="J24" s="299"/>
    </row>
    <row r="25" spans="2:10">
      <c r="B25" s="297"/>
      <c r="C25" s="298"/>
      <c r="D25" s="298"/>
      <c r="E25" s="298"/>
      <c r="F25" s="298"/>
      <c r="G25" s="298"/>
      <c r="H25" s="298"/>
      <c r="I25" s="298"/>
      <c r="J25" s="299"/>
    </row>
    <row r="26" spans="2:10">
      <c r="B26" s="297"/>
      <c r="C26" s="298"/>
      <c r="D26" s="298"/>
      <c r="E26" s="298"/>
      <c r="F26" s="298"/>
      <c r="G26" s="298"/>
      <c r="H26" s="298"/>
      <c r="I26" s="298"/>
      <c r="J26" s="299"/>
    </row>
    <row r="27" spans="2:10">
      <c r="B27" s="297"/>
      <c r="C27" s="298"/>
      <c r="D27" s="298"/>
      <c r="E27" s="298"/>
      <c r="F27" s="298"/>
      <c r="G27" s="298"/>
      <c r="H27" s="298"/>
      <c r="I27" s="298"/>
      <c r="J27" s="299"/>
    </row>
    <row r="28" spans="2:10">
      <c r="B28" s="297"/>
      <c r="C28" s="298"/>
      <c r="D28" s="298"/>
      <c r="E28" s="298"/>
      <c r="F28" s="298"/>
      <c r="G28" s="298"/>
      <c r="H28" s="298"/>
      <c r="I28" s="298"/>
      <c r="J28" s="299"/>
    </row>
    <row r="29" spans="2:10">
      <c r="B29" s="297"/>
      <c r="C29" s="298"/>
      <c r="D29" s="298"/>
      <c r="E29" s="298"/>
      <c r="F29" s="298"/>
      <c r="G29" s="298"/>
      <c r="H29" s="298"/>
      <c r="I29" s="298"/>
      <c r="J29" s="299"/>
    </row>
    <row r="30" spans="2:10" ht="15.75" thickBot="1">
      <c r="B30" s="300"/>
      <c r="C30" s="301"/>
      <c r="D30" s="301"/>
      <c r="E30" s="301"/>
      <c r="F30" s="301"/>
      <c r="G30" s="301"/>
      <c r="H30" s="301"/>
      <c r="I30" s="301"/>
      <c r="J30" s="30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13F8-8911-4EA1-B467-9B83168BFA10}">
  <dimension ref="A1:K99"/>
  <sheetViews>
    <sheetView showGridLines="0" view="pageBreakPreview" zoomScaleNormal="96" zoomScaleSheetLayoutView="100" workbookViewId="0">
      <selection activeCell="L2" sqref="L2"/>
    </sheetView>
  </sheetViews>
  <sheetFormatPr baseColWidth="10" defaultColWidth="10.42578125" defaultRowHeight="14.25"/>
  <cols>
    <col min="1" max="1" width="4.7109375" style="175" customWidth="1"/>
    <col min="2" max="2" width="37.140625" style="199" customWidth="1"/>
    <col min="3" max="3" width="12" style="200" customWidth="1"/>
    <col min="4" max="4" width="51" style="175" customWidth="1"/>
    <col min="5" max="5" width="14.140625" style="200" customWidth="1"/>
    <col min="6" max="6" width="55.85546875" style="175" customWidth="1"/>
    <col min="7" max="7" width="4.7109375" style="175" customWidth="1"/>
    <col min="8" max="16384" width="10.42578125" style="175"/>
  </cols>
  <sheetData>
    <row r="1" spans="1:9" ht="80.099999999999994" customHeight="1">
      <c r="A1" s="174"/>
      <c r="B1" s="173"/>
      <c r="C1" s="319" t="s">
        <v>27</v>
      </c>
      <c r="D1" s="319"/>
      <c r="E1" s="319"/>
      <c r="F1" s="319"/>
      <c r="G1" s="174"/>
      <c r="H1" s="174"/>
      <c r="I1" s="174"/>
    </row>
    <row r="2" spans="1:9" ht="66.599999999999994" customHeight="1">
      <c r="B2" s="245" t="s">
        <v>28</v>
      </c>
      <c r="C2" s="320" t="s">
        <v>29</v>
      </c>
      <c r="D2" s="321"/>
      <c r="E2" s="176" t="s">
        <v>30</v>
      </c>
      <c r="F2" s="279" t="s">
        <v>563</v>
      </c>
    </row>
    <row r="3" spans="1:9" ht="16.7" customHeight="1">
      <c r="B3" s="177"/>
      <c r="C3" s="178"/>
      <c r="D3" s="178"/>
      <c r="E3" s="179"/>
      <c r="F3" s="178"/>
    </row>
    <row r="4" spans="1:9" ht="54.75" customHeight="1">
      <c r="B4" s="245" t="s">
        <v>31</v>
      </c>
      <c r="C4" s="322" t="s">
        <v>32</v>
      </c>
      <c r="D4" s="323"/>
      <c r="E4" s="323"/>
      <c r="F4" s="323"/>
    </row>
    <row r="5" spans="1:9" ht="13.35" customHeight="1">
      <c r="B5" s="180"/>
      <c r="C5" s="181"/>
      <c r="E5" s="179"/>
      <c r="F5" s="179"/>
    </row>
    <row r="6" spans="1:9" ht="39.6" customHeight="1">
      <c r="B6" s="324" t="s">
        <v>33</v>
      </c>
      <c r="C6" s="325" t="s">
        <v>34</v>
      </c>
      <c r="D6" s="325"/>
      <c r="E6" s="326" t="s">
        <v>35</v>
      </c>
      <c r="F6" s="326"/>
    </row>
    <row r="7" spans="1:9" ht="128.25" customHeight="1">
      <c r="B7" s="324"/>
      <c r="C7" s="327" t="s">
        <v>36</v>
      </c>
      <c r="D7" s="322"/>
      <c r="E7" s="327" t="s">
        <v>37</v>
      </c>
      <c r="F7" s="327"/>
    </row>
    <row r="8" spans="1:9" ht="21" customHeight="1">
      <c r="B8" s="180"/>
      <c r="C8" s="181"/>
      <c r="E8" s="179"/>
      <c r="F8" s="179"/>
    </row>
    <row r="9" spans="1:9" ht="20.100000000000001" customHeight="1">
      <c r="B9" s="315" t="s">
        <v>38</v>
      </c>
      <c r="C9" s="315"/>
      <c r="D9" s="315"/>
      <c r="E9" s="315"/>
      <c r="F9" s="315"/>
    </row>
    <row r="10" spans="1:9" ht="36.75" customHeight="1">
      <c r="B10" s="182" t="s">
        <v>39</v>
      </c>
      <c r="C10" s="182" t="s">
        <v>40</v>
      </c>
      <c r="D10" s="182" t="s">
        <v>41</v>
      </c>
      <c r="E10" s="182" t="s">
        <v>42</v>
      </c>
      <c r="F10" s="182" t="s">
        <v>43</v>
      </c>
    </row>
    <row r="11" spans="1:9" s="186" customFormat="1" ht="115.5" customHeight="1">
      <c r="B11" s="317" t="s">
        <v>44</v>
      </c>
      <c r="C11" s="183">
        <v>1</v>
      </c>
      <c r="D11" s="184" t="s">
        <v>45</v>
      </c>
      <c r="E11" s="185">
        <v>1</v>
      </c>
      <c r="F11" s="184" t="s">
        <v>46</v>
      </c>
    </row>
    <row r="12" spans="1:9" s="186" customFormat="1" ht="113.25" customHeight="1">
      <c r="B12" s="317"/>
      <c r="C12" s="183">
        <v>2</v>
      </c>
      <c r="D12" s="184" t="s">
        <v>47</v>
      </c>
      <c r="E12" s="185"/>
      <c r="F12" s="184"/>
    </row>
    <row r="13" spans="1:9" ht="80.099999999999994" customHeight="1">
      <c r="B13" s="318" t="s">
        <v>48</v>
      </c>
      <c r="C13" s="187">
        <v>3</v>
      </c>
      <c r="D13" s="188" t="s">
        <v>49</v>
      </c>
      <c r="E13" s="187">
        <v>2</v>
      </c>
      <c r="F13" s="188" t="s">
        <v>50</v>
      </c>
    </row>
    <row r="14" spans="1:9" ht="80.099999999999994" customHeight="1">
      <c r="B14" s="318"/>
      <c r="C14" s="187">
        <v>4</v>
      </c>
      <c r="D14" s="188" t="s">
        <v>51</v>
      </c>
      <c r="E14" s="187"/>
      <c r="F14" s="188"/>
    </row>
    <row r="15" spans="1:9" ht="80.099999999999994" customHeight="1">
      <c r="B15" s="318"/>
      <c r="C15" s="187">
        <v>5</v>
      </c>
      <c r="D15" s="188" t="s">
        <v>52</v>
      </c>
      <c r="E15" s="187"/>
      <c r="F15" s="188"/>
    </row>
    <row r="16" spans="1:9" ht="80.099999999999994" customHeight="1">
      <c r="B16" s="316" t="s">
        <v>53</v>
      </c>
      <c r="C16" s="187">
        <v>6</v>
      </c>
      <c r="D16" s="188" t="s">
        <v>54</v>
      </c>
      <c r="E16" s="187">
        <v>3</v>
      </c>
      <c r="F16" s="184" t="s">
        <v>55</v>
      </c>
    </row>
    <row r="17" spans="2:11" ht="80.099999999999994" customHeight="1">
      <c r="B17" s="316"/>
      <c r="C17" s="187">
        <v>7</v>
      </c>
      <c r="D17" s="188" t="s">
        <v>56</v>
      </c>
      <c r="E17" s="187">
        <v>4</v>
      </c>
      <c r="F17" s="184" t="s">
        <v>57</v>
      </c>
    </row>
    <row r="18" spans="2:11" ht="80.099999999999994" customHeight="1">
      <c r="B18" s="316"/>
      <c r="C18" s="246">
        <v>8</v>
      </c>
      <c r="D18" s="247" t="s">
        <v>58</v>
      </c>
      <c r="E18" s="246">
        <v>5</v>
      </c>
      <c r="F18" s="247" t="s">
        <v>59</v>
      </c>
    </row>
    <row r="19" spans="2:11" ht="80.099999999999994" customHeight="1">
      <c r="B19" s="316"/>
      <c r="C19" s="187">
        <v>9</v>
      </c>
      <c r="D19" s="188" t="s">
        <v>60</v>
      </c>
      <c r="E19" s="187"/>
      <c r="F19" s="189"/>
    </row>
    <row r="20" spans="2:11" ht="80.099999999999994" customHeight="1">
      <c r="B20" s="316"/>
      <c r="C20" s="187">
        <v>10</v>
      </c>
      <c r="D20" s="188" t="s">
        <v>61</v>
      </c>
      <c r="E20" s="187"/>
      <c r="F20" s="188"/>
    </row>
    <row r="21" spans="2:11" ht="80.099999999999994" customHeight="1">
      <c r="B21" s="316"/>
      <c r="C21" s="187">
        <v>11</v>
      </c>
      <c r="D21" s="188" t="s">
        <v>62</v>
      </c>
      <c r="E21" s="187"/>
      <c r="F21" s="184"/>
      <c r="K21" s="190"/>
    </row>
    <row r="22" spans="2:11" ht="80.099999999999994" customHeight="1">
      <c r="B22" s="316"/>
      <c r="C22" s="187">
        <v>12</v>
      </c>
      <c r="D22" s="188" t="s">
        <v>63</v>
      </c>
      <c r="E22" s="187"/>
      <c r="F22" s="188"/>
      <c r="K22" s="190"/>
    </row>
    <row r="23" spans="2:11" ht="80.099999999999994" customHeight="1">
      <c r="B23" s="316"/>
      <c r="C23" s="187">
        <v>13</v>
      </c>
      <c r="D23" s="188" t="s">
        <v>64</v>
      </c>
      <c r="E23" s="187"/>
      <c r="F23" s="188"/>
      <c r="K23" s="190"/>
    </row>
    <row r="24" spans="2:11" ht="80.099999999999994" customHeight="1">
      <c r="B24" s="305" t="s">
        <v>65</v>
      </c>
      <c r="C24" s="187">
        <v>14</v>
      </c>
      <c r="D24" s="184" t="s">
        <v>66</v>
      </c>
      <c r="E24" s="183">
        <v>6</v>
      </c>
      <c r="F24" s="184" t="s">
        <v>67</v>
      </c>
    </row>
    <row r="25" spans="2:11" ht="80.099999999999994" customHeight="1">
      <c r="B25" s="305"/>
      <c r="C25" s="187">
        <v>15</v>
      </c>
      <c r="D25" s="184" t="s">
        <v>68</v>
      </c>
      <c r="E25" s="183">
        <v>7</v>
      </c>
      <c r="F25" s="184" t="s">
        <v>69</v>
      </c>
    </row>
    <row r="26" spans="2:11" ht="80.099999999999994" customHeight="1">
      <c r="B26" s="305"/>
      <c r="C26" s="187">
        <v>16</v>
      </c>
      <c r="D26" s="184" t="s">
        <v>70</v>
      </c>
      <c r="E26" s="183">
        <v>8</v>
      </c>
      <c r="F26" s="184" t="s">
        <v>71</v>
      </c>
    </row>
    <row r="27" spans="2:11" ht="100.5" customHeight="1">
      <c r="B27" s="305"/>
      <c r="C27" s="187">
        <v>17</v>
      </c>
      <c r="D27" s="184" t="s">
        <v>72</v>
      </c>
      <c r="E27" s="183"/>
      <c r="F27" s="184"/>
    </row>
    <row r="28" spans="2:11" ht="174.6" customHeight="1">
      <c r="B28" s="191" t="s">
        <v>73</v>
      </c>
      <c r="C28" s="187">
        <v>18</v>
      </c>
      <c r="D28" s="184" t="s">
        <v>74</v>
      </c>
      <c r="E28" s="183">
        <v>9</v>
      </c>
      <c r="F28" s="184" t="s">
        <v>75</v>
      </c>
    </row>
    <row r="29" spans="2:11" ht="48.75" customHeight="1">
      <c r="B29" s="306" t="s">
        <v>76</v>
      </c>
      <c r="C29" s="187">
        <v>19</v>
      </c>
      <c r="D29" s="192" t="s">
        <v>77</v>
      </c>
      <c r="E29" s="187">
        <v>10</v>
      </c>
      <c r="F29" s="281" t="s">
        <v>545</v>
      </c>
    </row>
    <row r="30" spans="2:11" ht="87" customHeight="1">
      <c r="B30" s="307"/>
      <c r="C30" s="187">
        <v>20</v>
      </c>
      <c r="D30" s="192" t="s">
        <v>78</v>
      </c>
      <c r="E30" s="187"/>
      <c r="F30" s="188"/>
    </row>
    <row r="31" spans="2:11" ht="87" customHeight="1">
      <c r="B31" s="307"/>
      <c r="C31" s="246">
        <v>21</v>
      </c>
      <c r="D31" s="248" t="s">
        <v>79</v>
      </c>
      <c r="E31" s="187"/>
      <c r="F31" s="188"/>
    </row>
    <row r="32" spans="2:11" ht="87" customHeight="1">
      <c r="B32" s="307"/>
      <c r="C32" s="246">
        <v>22</v>
      </c>
      <c r="D32" s="248" t="s">
        <v>80</v>
      </c>
      <c r="E32" s="187"/>
      <c r="F32" s="188"/>
    </row>
    <row r="33" spans="2:6" ht="87" customHeight="1">
      <c r="B33" s="308"/>
      <c r="C33" s="246">
        <v>23</v>
      </c>
      <c r="D33" s="248" t="s">
        <v>546</v>
      </c>
      <c r="E33" s="187"/>
      <c r="F33" s="188"/>
    </row>
    <row r="34" spans="2:6" ht="27" customHeight="1">
      <c r="B34" s="315" t="s">
        <v>81</v>
      </c>
      <c r="C34" s="315"/>
      <c r="D34" s="315"/>
      <c r="E34" s="315"/>
      <c r="F34" s="315"/>
    </row>
    <row r="35" spans="2:6" ht="39.75" customHeight="1">
      <c r="B35" s="182" t="s">
        <v>39</v>
      </c>
      <c r="C35" s="182" t="s">
        <v>40</v>
      </c>
      <c r="D35" s="182" t="s">
        <v>82</v>
      </c>
      <c r="E35" s="182" t="s">
        <v>42</v>
      </c>
      <c r="F35" s="182" t="s">
        <v>83</v>
      </c>
    </row>
    <row r="36" spans="2:6" ht="126.75" customHeight="1">
      <c r="B36" s="306" t="s">
        <v>84</v>
      </c>
      <c r="C36" s="183">
        <v>1</v>
      </c>
      <c r="D36" s="184" t="s">
        <v>85</v>
      </c>
      <c r="E36" s="183">
        <v>1</v>
      </c>
      <c r="F36" s="184" t="s">
        <v>86</v>
      </c>
    </row>
    <row r="37" spans="2:6" ht="81" customHeight="1">
      <c r="B37" s="307"/>
      <c r="C37" s="183">
        <v>2</v>
      </c>
      <c r="D37" s="184" t="s">
        <v>87</v>
      </c>
      <c r="E37" s="183">
        <v>2</v>
      </c>
      <c r="F37" s="184" t="s">
        <v>88</v>
      </c>
    </row>
    <row r="38" spans="2:6" ht="92.1" hidden="1" customHeight="1">
      <c r="B38" s="307"/>
      <c r="C38" s="183"/>
      <c r="D38" s="184"/>
      <c r="E38" s="183">
        <v>3</v>
      </c>
      <c r="F38" s="184" t="s">
        <v>89</v>
      </c>
    </row>
    <row r="39" spans="2:6" ht="68.25" hidden="1" customHeight="1">
      <c r="B39" s="307"/>
      <c r="C39" s="183"/>
      <c r="D39" s="184"/>
      <c r="E39" s="183">
        <v>4</v>
      </c>
      <c r="F39" s="184" t="s">
        <v>90</v>
      </c>
    </row>
    <row r="40" spans="2:6" ht="68.25" hidden="1" customHeight="1">
      <c r="B40" s="307"/>
      <c r="C40" s="183"/>
      <c r="D40" s="186"/>
      <c r="E40" s="183">
        <v>5</v>
      </c>
      <c r="F40" s="184" t="s">
        <v>91</v>
      </c>
    </row>
    <row r="41" spans="2:6" ht="41.45" hidden="1" customHeight="1">
      <c r="B41" s="307"/>
      <c r="C41" s="183"/>
      <c r="D41" s="192"/>
      <c r="E41" s="183">
        <v>6</v>
      </c>
      <c r="F41" s="184" t="s">
        <v>92</v>
      </c>
    </row>
    <row r="42" spans="2:6" ht="49.5" hidden="1" customHeight="1">
      <c r="B42" s="307"/>
      <c r="C42" s="183"/>
      <c r="D42" s="192"/>
      <c r="E42" s="183">
        <v>7</v>
      </c>
      <c r="F42" s="192" t="s">
        <v>93</v>
      </c>
    </row>
    <row r="43" spans="2:6" ht="49.5" customHeight="1">
      <c r="B43" s="307"/>
      <c r="C43" s="183"/>
      <c r="D43" s="192"/>
      <c r="E43" s="183">
        <v>3</v>
      </c>
      <c r="F43" s="192" t="s">
        <v>89</v>
      </c>
    </row>
    <row r="44" spans="2:6" ht="49.5" customHeight="1">
      <c r="B44" s="307"/>
      <c r="C44" s="183"/>
      <c r="D44" s="192"/>
      <c r="E44" s="183">
        <v>4</v>
      </c>
      <c r="F44" s="192" t="s">
        <v>90</v>
      </c>
    </row>
    <row r="45" spans="2:6" ht="49.5" customHeight="1">
      <c r="B45" s="307"/>
      <c r="C45" s="183"/>
      <c r="D45" s="192"/>
      <c r="E45" s="183">
        <v>5</v>
      </c>
      <c r="F45" s="192" t="s">
        <v>91</v>
      </c>
    </row>
    <row r="46" spans="2:6" ht="49.5" customHeight="1">
      <c r="B46" s="307"/>
      <c r="C46" s="183"/>
      <c r="D46" s="192"/>
      <c r="E46" s="183">
        <v>6</v>
      </c>
      <c r="F46" s="192" t="s">
        <v>92</v>
      </c>
    </row>
    <row r="47" spans="2:6" ht="49.5" customHeight="1">
      <c r="B47" s="307"/>
      <c r="C47" s="183"/>
      <c r="D47" s="192"/>
      <c r="E47" s="183">
        <v>7</v>
      </c>
      <c r="F47" s="192" t="s">
        <v>547</v>
      </c>
    </row>
    <row r="48" spans="2:6" ht="49.5" customHeight="1">
      <c r="B48" s="308"/>
      <c r="C48" s="183"/>
      <c r="D48" s="192"/>
      <c r="E48" s="246">
        <v>8</v>
      </c>
      <c r="F48" s="248" t="s">
        <v>94</v>
      </c>
    </row>
    <row r="49" spans="2:6" ht="49.5" customHeight="1">
      <c r="B49" s="305" t="s">
        <v>95</v>
      </c>
      <c r="C49" s="183">
        <v>3</v>
      </c>
      <c r="D49" s="192" t="s">
        <v>96</v>
      </c>
      <c r="E49" s="183">
        <v>9</v>
      </c>
      <c r="F49" s="192" t="s">
        <v>97</v>
      </c>
    </row>
    <row r="50" spans="2:6" ht="49.5" customHeight="1">
      <c r="B50" s="305"/>
      <c r="C50" s="183"/>
      <c r="D50" s="192"/>
      <c r="E50" s="183">
        <v>10</v>
      </c>
      <c r="F50" s="192" t="s">
        <v>98</v>
      </c>
    </row>
    <row r="51" spans="2:6" s="193" customFormat="1" ht="68.25" hidden="1" customHeight="1">
      <c r="B51" s="305"/>
      <c r="C51" s="183"/>
      <c r="D51" s="192"/>
      <c r="E51" s="183">
        <v>10</v>
      </c>
      <c r="F51" s="192" t="s">
        <v>99</v>
      </c>
    </row>
    <row r="52" spans="2:6" s="193" customFormat="1" ht="78.75" hidden="1" customHeight="1">
      <c r="B52" s="305"/>
      <c r="C52" s="183"/>
      <c r="D52" s="194"/>
      <c r="E52" s="183">
        <v>11</v>
      </c>
      <c r="F52" s="192" t="s">
        <v>100</v>
      </c>
    </row>
    <row r="53" spans="2:6" s="193" customFormat="1" ht="42.75">
      <c r="B53" s="316" t="s">
        <v>101</v>
      </c>
      <c r="C53" s="183">
        <v>4</v>
      </c>
      <c r="D53" s="184" t="s">
        <v>102</v>
      </c>
      <c r="E53" s="183">
        <v>11</v>
      </c>
      <c r="F53" s="195" t="s">
        <v>103</v>
      </c>
    </row>
    <row r="54" spans="2:6" s="193" customFormat="1" ht="55.5" customHeight="1">
      <c r="B54" s="316"/>
      <c r="C54" s="183">
        <v>5</v>
      </c>
      <c r="D54" s="184" t="s">
        <v>104</v>
      </c>
      <c r="E54" s="183"/>
      <c r="F54" s="184"/>
    </row>
    <row r="55" spans="2:6" s="193" customFormat="1" ht="57">
      <c r="B55" s="316"/>
      <c r="C55" s="183">
        <v>6</v>
      </c>
      <c r="D55" s="184" t="s">
        <v>105</v>
      </c>
      <c r="E55" s="183">
        <v>12</v>
      </c>
      <c r="F55" s="184" t="s">
        <v>106</v>
      </c>
    </row>
    <row r="56" spans="2:6" s="193" customFormat="1" ht="61.5" customHeight="1">
      <c r="B56" s="316"/>
      <c r="C56" s="183">
        <v>7</v>
      </c>
      <c r="D56" s="184" t="s">
        <v>107</v>
      </c>
      <c r="E56" s="183">
        <v>13</v>
      </c>
      <c r="F56" s="184" t="s">
        <v>108</v>
      </c>
    </row>
    <row r="57" spans="2:6" ht="71.25" customHeight="1">
      <c r="B57" s="316"/>
      <c r="C57" s="183">
        <v>8</v>
      </c>
      <c r="D57" s="195" t="s">
        <v>109</v>
      </c>
      <c r="E57" s="183">
        <v>14</v>
      </c>
      <c r="F57" s="184" t="s">
        <v>110</v>
      </c>
    </row>
    <row r="58" spans="2:6" ht="105" customHeight="1">
      <c r="B58" s="316"/>
      <c r="C58" s="183">
        <v>9</v>
      </c>
      <c r="D58" s="184" t="s">
        <v>111</v>
      </c>
      <c r="E58" s="183">
        <v>15</v>
      </c>
      <c r="F58" s="184" t="s">
        <v>112</v>
      </c>
    </row>
    <row r="59" spans="2:6" ht="110.25" customHeight="1">
      <c r="B59" s="305" t="s">
        <v>113</v>
      </c>
      <c r="C59" s="183">
        <v>10</v>
      </c>
      <c r="D59" s="184" t="s">
        <v>114</v>
      </c>
      <c r="E59" s="183">
        <v>16</v>
      </c>
      <c r="F59" s="184" t="s">
        <v>115</v>
      </c>
    </row>
    <row r="60" spans="2:6" ht="62.45" customHeight="1">
      <c r="B60" s="305"/>
      <c r="C60" s="183">
        <v>11</v>
      </c>
      <c r="D60" s="184" t="s">
        <v>116</v>
      </c>
      <c r="E60" s="183">
        <v>17</v>
      </c>
      <c r="F60" s="184" t="s">
        <v>117</v>
      </c>
    </row>
    <row r="61" spans="2:6" ht="42.75">
      <c r="B61" s="305"/>
      <c r="C61" s="183">
        <v>12</v>
      </c>
      <c r="D61" s="184" t="s">
        <v>118</v>
      </c>
      <c r="E61" s="183">
        <v>18</v>
      </c>
      <c r="F61" s="184" t="s">
        <v>119</v>
      </c>
    </row>
    <row r="62" spans="2:6" ht="57">
      <c r="B62" s="305" t="s">
        <v>120</v>
      </c>
      <c r="C62" s="183">
        <v>13</v>
      </c>
      <c r="D62" s="184" t="s">
        <v>121</v>
      </c>
      <c r="E62" s="183">
        <v>19</v>
      </c>
      <c r="F62" s="195" t="s">
        <v>122</v>
      </c>
    </row>
    <row r="63" spans="2:6" ht="28.5">
      <c r="B63" s="305"/>
      <c r="C63" s="183">
        <v>14</v>
      </c>
      <c r="D63" s="184" t="s">
        <v>123</v>
      </c>
      <c r="E63" s="183">
        <v>20</v>
      </c>
      <c r="F63" s="195" t="s">
        <v>124</v>
      </c>
    </row>
    <row r="64" spans="2:6" ht="85.5">
      <c r="B64" s="305"/>
      <c r="C64" s="183">
        <v>15</v>
      </c>
      <c r="D64" s="184" t="s">
        <v>125</v>
      </c>
      <c r="E64" s="185"/>
      <c r="F64" s="195"/>
    </row>
    <row r="65" spans="2:6" ht="28.5">
      <c r="B65" s="305"/>
      <c r="C65" s="183">
        <v>16</v>
      </c>
      <c r="D65" s="184" t="s">
        <v>126</v>
      </c>
      <c r="E65" s="185"/>
      <c r="F65" s="195"/>
    </row>
    <row r="66" spans="2:6" ht="28.5">
      <c r="B66" s="305"/>
      <c r="C66" s="183">
        <v>17</v>
      </c>
      <c r="D66" s="184" t="s">
        <v>127</v>
      </c>
      <c r="E66" s="185"/>
      <c r="F66" s="195"/>
    </row>
    <row r="67" spans="2:6" ht="28.5">
      <c r="B67" s="305"/>
      <c r="C67" s="183">
        <v>18</v>
      </c>
      <c r="D67" s="184" t="s">
        <v>128</v>
      </c>
      <c r="E67" s="185"/>
      <c r="F67" s="195"/>
    </row>
    <row r="68" spans="2:6" ht="28.5">
      <c r="B68" s="305"/>
      <c r="C68" s="183">
        <v>19</v>
      </c>
      <c r="D68" s="184" t="s">
        <v>129</v>
      </c>
      <c r="E68" s="185"/>
      <c r="F68" s="195"/>
    </row>
    <row r="69" spans="2:6" ht="42.75">
      <c r="B69" s="305"/>
      <c r="C69" s="183">
        <v>20</v>
      </c>
      <c r="D69" s="184" t="s">
        <v>130</v>
      </c>
      <c r="E69" s="185"/>
      <c r="F69" s="195"/>
    </row>
    <row r="70" spans="2:6" ht="42.75">
      <c r="B70" s="305"/>
      <c r="C70" s="183">
        <v>21</v>
      </c>
      <c r="D70" s="184" t="s">
        <v>131</v>
      </c>
      <c r="E70" s="185"/>
      <c r="F70" s="195"/>
    </row>
    <row r="71" spans="2:6" ht="28.5">
      <c r="B71" s="305"/>
      <c r="C71" s="183">
        <v>22</v>
      </c>
      <c r="D71" s="184" t="s">
        <v>132</v>
      </c>
      <c r="E71" s="185"/>
      <c r="F71" s="196"/>
    </row>
    <row r="72" spans="2:6" ht="63.75" customHeight="1">
      <c r="B72" s="305" t="s">
        <v>133</v>
      </c>
      <c r="C72" s="183">
        <v>23</v>
      </c>
      <c r="D72" s="184" t="s">
        <v>134</v>
      </c>
      <c r="E72" s="185">
        <v>21</v>
      </c>
      <c r="F72" s="195" t="s">
        <v>135</v>
      </c>
    </row>
    <row r="73" spans="2:6" ht="42.75">
      <c r="B73" s="305"/>
      <c r="C73" s="183">
        <v>24</v>
      </c>
      <c r="D73" s="184" t="s">
        <v>136</v>
      </c>
      <c r="E73" s="185">
        <v>22</v>
      </c>
      <c r="F73" s="184" t="s">
        <v>137</v>
      </c>
    </row>
    <row r="74" spans="2:6" ht="28.5">
      <c r="B74" s="305"/>
      <c r="C74" s="183">
        <v>25</v>
      </c>
      <c r="D74" s="184" t="s">
        <v>138</v>
      </c>
      <c r="E74" s="249">
        <v>23</v>
      </c>
      <c r="F74" s="250" t="s">
        <v>139</v>
      </c>
    </row>
    <row r="75" spans="2:6" ht="71.25">
      <c r="B75" s="306" t="s">
        <v>140</v>
      </c>
      <c r="C75" s="183">
        <v>26</v>
      </c>
      <c r="D75" s="184" t="s">
        <v>141</v>
      </c>
      <c r="E75" s="185">
        <v>24</v>
      </c>
      <c r="F75" s="195" t="s">
        <v>142</v>
      </c>
    </row>
    <row r="76" spans="2:6" ht="96" customHeight="1">
      <c r="B76" s="307"/>
      <c r="C76" s="183"/>
      <c r="D76" s="184"/>
      <c r="E76" s="249">
        <v>25</v>
      </c>
      <c r="F76" s="249" t="s">
        <v>143</v>
      </c>
    </row>
    <row r="77" spans="2:6" ht="77.25" customHeight="1">
      <c r="B77" s="308"/>
      <c r="C77" s="183"/>
      <c r="D77" s="184"/>
      <c r="E77" s="249">
        <v>26</v>
      </c>
      <c r="F77" s="249" t="s">
        <v>144</v>
      </c>
    </row>
    <row r="78" spans="2:6" ht="77.099999999999994" customHeight="1">
      <c r="B78" s="305" t="s">
        <v>145</v>
      </c>
      <c r="C78" s="183">
        <v>27</v>
      </c>
      <c r="D78" s="184" t="s">
        <v>146</v>
      </c>
      <c r="E78" s="251">
        <v>27</v>
      </c>
      <c r="F78" s="184" t="s">
        <v>147</v>
      </c>
    </row>
    <row r="79" spans="2:6" ht="40.5" customHeight="1">
      <c r="B79" s="305"/>
      <c r="C79" s="183"/>
      <c r="D79" s="184"/>
      <c r="E79" s="185">
        <v>28</v>
      </c>
      <c r="F79" s="184" t="s">
        <v>148</v>
      </c>
    </row>
    <row r="80" spans="2:6" ht="50.1" customHeight="1">
      <c r="B80" s="309" t="s">
        <v>149</v>
      </c>
      <c r="C80" s="183">
        <v>28</v>
      </c>
      <c r="D80" s="195" t="s">
        <v>150</v>
      </c>
      <c r="E80" s="251">
        <v>29</v>
      </c>
      <c r="F80" s="195" t="s">
        <v>151</v>
      </c>
    </row>
    <row r="81" spans="1:11" ht="50.1" customHeight="1">
      <c r="B81" s="310"/>
      <c r="C81" s="183">
        <v>29</v>
      </c>
      <c r="D81" s="195" t="s">
        <v>152</v>
      </c>
      <c r="E81" s="185">
        <v>30</v>
      </c>
      <c r="F81" s="195" t="s">
        <v>153</v>
      </c>
    </row>
    <row r="82" spans="1:11" ht="50.1" customHeight="1">
      <c r="B82" s="310"/>
      <c r="C82" s="183"/>
      <c r="D82" s="186"/>
      <c r="E82" s="251">
        <v>31</v>
      </c>
      <c r="F82" s="195" t="s">
        <v>154</v>
      </c>
    </row>
    <row r="83" spans="1:11" ht="50.1" customHeight="1">
      <c r="B83" s="310"/>
      <c r="C83" s="183"/>
      <c r="D83" s="197"/>
      <c r="E83" s="185">
        <v>32</v>
      </c>
      <c r="F83" s="195" t="s">
        <v>155</v>
      </c>
    </row>
    <row r="84" spans="1:11" ht="50.1" customHeight="1">
      <c r="B84" s="310"/>
      <c r="C84" s="183"/>
      <c r="D84" s="195"/>
      <c r="E84" s="251">
        <v>33</v>
      </c>
      <c r="F84" s="195" t="s">
        <v>156</v>
      </c>
    </row>
    <row r="85" spans="1:11" ht="50.1" customHeight="1">
      <c r="B85" s="310"/>
      <c r="C85" s="183"/>
      <c r="D85" s="195"/>
      <c r="E85" s="185">
        <v>34</v>
      </c>
      <c r="F85" s="195" t="s">
        <v>157</v>
      </c>
    </row>
    <row r="86" spans="1:11" ht="50.1" customHeight="1">
      <c r="B86" s="310"/>
      <c r="C86" s="183"/>
      <c r="D86" s="195"/>
      <c r="E86" s="251">
        <v>35</v>
      </c>
      <c r="F86" s="197" t="s">
        <v>158</v>
      </c>
    </row>
    <row r="87" spans="1:11" ht="39.950000000000003" customHeight="1">
      <c r="B87" s="310"/>
      <c r="C87" s="183"/>
      <c r="D87" s="185"/>
      <c r="E87" s="185">
        <v>36</v>
      </c>
      <c r="F87" s="195" t="s">
        <v>159</v>
      </c>
    </row>
    <row r="88" spans="1:11" ht="51" customHeight="1">
      <c r="B88" s="311"/>
      <c r="C88" s="183"/>
      <c r="D88" s="185"/>
      <c r="E88" s="249">
        <v>37</v>
      </c>
      <c r="F88" s="250" t="s">
        <v>160</v>
      </c>
    </row>
    <row r="89" spans="1:11" ht="66.75" customHeight="1">
      <c r="B89" s="306" t="s">
        <v>161</v>
      </c>
      <c r="C89" s="183">
        <v>30</v>
      </c>
      <c r="D89" s="184" t="s">
        <v>162</v>
      </c>
      <c r="E89" s="251">
        <v>38</v>
      </c>
      <c r="F89" s="184" t="s">
        <v>163</v>
      </c>
    </row>
    <row r="90" spans="1:11" ht="72" customHeight="1">
      <c r="B90" s="307"/>
      <c r="C90" s="183">
        <v>31</v>
      </c>
      <c r="D90" s="184" t="s">
        <v>164</v>
      </c>
      <c r="E90" s="185">
        <v>39</v>
      </c>
      <c r="F90" s="184" t="s">
        <v>548</v>
      </c>
    </row>
    <row r="91" spans="1:11" ht="72" customHeight="1">
      <c r="B91" s="307"/>
      <c r="C91" s="183">
        <v>32</v>
      </c>
      <c r="D91" s="184" t="s">
        <v>165</v>
      </c>
      <c r="E91" s="251">
        <v>40</v>
      </c>
      <c r="F91" s="184" t="s">
        <v>549</v>
      </c>
    </row>
    <row r="92" spans="1:11" ht="72" customHeight="1">
      <c r="B92" s="307"/>
      <c r="C92" s="183">
        <v>33</v>
      </c>
      <c r="D92" s="184" t="s">
        <v>166</v>
      </c>
      <c r="E92" s="185">
        <v>41</v>
      </c>
      <c r="F92" s="184" t="s">
        <v>167</v>
      </c>
      <c r="I92" s="282"/>
      <c r="K92" s="175" t="s">
        <v>168</v>
      </c>
    </row>
    <row r="93" spans="1:11" ht="77.25" customHeight="1">
      <c r="B93" s="307"/>
      <c r="C93" s="183">
        <v>34</v>
      </c>
      <c r="D93" s="198" t="s">
        <v>169</v>
      </c>
      <c r="E93" s="283">
        <v>42</v>
      </c>
      <c r="F93" s="247" t="s">
        <v>170</v>
      </c>
    </row>
    <row r="94" spans="1:11" ht="120.75" customHeight="1">
      <c r="B94" s="312"/>
      <c r="C94" s="252">
        <v>35</v>
      </c>
      <c r="D94" s="253" t="s">
        <v>171</v>
      </c>
      <c r="E94" s="284">
        <v>43</v>
      </c>
      <c r="F94" s="247" t="s">
        <v>550</v>
      </c>
    </row>
    <row r="95" spans="1:11" ht="45.75" customHeight="1">
      <c r="A95" s="254"/>
      <c r="B95" s="255" t="s">
        <v>172</v>
      </c>
      <c r="C95" s="313" t="s">
        <v>173</v>
      </c>
      <c r="D95" s="314"/>
      <c r="E95" s="256" t="s">
        <v>174</v>
      </c>
      <c r="F95" s="257" t="s">
        <v>175</v>
      </c>
      <c r="G95" s="254"/>
    </row>
    <row r="96" spans="1:11" ht="36" customHeight="1">
      <c r="A96" s="254"/>
      <c r="B96" s="258" t="s">
        <v>176</v>
      </c>
      <c r="C96" s="303" t="s">
        <v>177</v>
      </c>
      <c r="D96" s="304"/>
      <c r="E96" s="259" t="s">
        <v>178</v>
      </c>
      <c r="F96" s="260" t="s">
        <v>179</v>
      </c>
      <c r="G96" s="254"/>
    </row>
    <row r="97" spans="6:6" ht="18" customHeight="1">
      <c r="F97" s="261"/>
    </row>
    <row r="98" spans="6:6" ht="36" customHeight="1"/>
    <row r="99" spans="6:6" ht="36" customHeight="1"/>
  </sheetData>
  <mergeCells count="27">
    <mergeCell ref="C1:F1"/>
    <mergeCell ref="C2:D2"/>
    <mergeCell ref="C4:F4"/>
    <mergeCell ref="B6:B7"/>
    <mergeCell ref="C6:D6"/>
    <mergeCell ref="E6:F6"/>
    <mergeCell ref="C7:D7"/>
    <mergeCell ref="E7:F7"/>
    <mergeCell ref="B62:B71"/>
    <mergeCell ref="B9:F9"/>
    <mergeCell ref="B11:B12"/>
    <mergeCell ref="B13:B15"/>
    <mergeCell ref="B16:B23"/>
    <mergeCell ref="B24:B27"/>
    <mergeCell ref="B29:B33"/>
    <mergeCell ref="B34:F34"/>
    <mergeCell ref="B36:B48"/>
    <mergeCell ref="B49:B52"/>
    <mergeCell ref="B53:B58"/>
    <mergeCell ref="B59:B61"/>
    <mergeCell ref="C96:D96"/>
    <mergeCell ref="B72:B74"/>
    <mergeCell ref="B75:B77"/>
    <mergeCell ref="B78:B79"/>
    <mergeCell ref="B80:B88"/>
    <mergeCell ref="B89:B94"/>
    <mergeCell ref="C95:D95"/>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B756-10D9-453B-BD6D-5D816F0EAA55}">
  <sheetPr>
    <pageSetUpPr fitToPage="1"/>
  </sheetPr>
  <dimension ref="A1:F15"/>
  <sheetViews>
    <sheetView showGridLines="0" zoomScale="90" zoomScaleNormal="90" workbookViewId="0">
      <selection activeCell="B11" sqref="B11"/>
    </sheetView>
  </sheetViews>
  <sheetFormatPr baseColWidth="10" defaultColWidth="10.42578125" defaultRowHeight="114.75" customHeight="1"/>
  <cols>
    <col min="1" max="1" width="60.85546875" style="272" customWidth="1"/>
    <col min="2" max="2" width="15.85546875" style="273" customWidth="1"/>
    <col min="3" max="5" width="15.85546875" style="274" customWidth="1"/>
    <col min="6" max="6" width="40.85546875" style="272" customWidth="1"/>
    <col min="7" max="7" width="2.7109375" style="263" customWidth="1"/>
    <col min="8" max="16384" width="10.42578125" style="263"/>
  </cols>
  <sheetData>
    <row r="1" spans="1:6" ht="114.75" customHeight="1">
      <c r="A1" s="262"/>
      <c r="B1" s="328" t="s">
        <v>180</v>
      </c>
      <c r="C1" s="328"/>
      <c r="D1" s="328"/>
      <c r="E1" s="328"/>
      <c r="F1" s="262"/>
    </row>
    <row r="2" spans="1:6" ht="42.75" customHeight="1">
      <c r="A2" s="329" t="s">
        <v>181</v>
      </c>
      <c r="B2" s="329"/>
      <c r="C2" s="329"/>
      <c r="D2" s="329"/>
      <c r="E2" s="329"/>
      <c r="F2" s="329"/>
    </row>
    <row r="3" spans="1:6" ht="26.25" customHeight="1">
      <c r="A3" s="330" t="s">
        <v>182</v>
      </c>
      <c r="B3" s="331" t="s">
        <v>183</v>
      </c>
      <c r="C3" s="331"/>
      <c r="D3" s="331"/>
      <c r="E3" s="331"/>
      <c r="F3" s="280" t="s">
        <v>184</v>
      </c>
    </row>
    <row r="4" spans="1:6" ht="26.25" customHeight="1">
      <c r="A4" s="330"/>
      <c r="B4" s="264" t="s">
        <v>185</v>
      </c>
      <c r="C4" s="264" t="s">
        <v>186</v>
      </c>
      <c r="D4" s="264" t="s">
        <v>187</v>
      </c>
      <c r="E4" s="264" t="s">
        <v>188</v>
      </c>
      <c r="F4" s="265"/>
    </row>
    <row r="5" spans="1:6" ht="48" customHeight="1">
      <c r="A5" s="266" t="s">
        <v>189</v>
      </c>
      <c r="B5" s="606"/>
      <c r="C5" s="607"/>
      <c r="D5" s="607">
        <v>8.9</v>
      </c>
      <c r="E5" s="607" t="s">
        <v>551</v>
      </c>
      <c r="F5" s="285" t="s">
        <v>190</v>
      </c>
    </row>
    <row r="6" spans="1:6" ht="48" customHeight="1">
      <c r="A6" s="267" t="s">
        <v>191</v>
      </c>
      <c r="B6" s="606"/>
      <c r="C6" s="607"/>
      <c r="D6" s="607">
        <v>11</v>
      </c>
      <c r="E6" s="607" t="s">
        <v>552</v>
      </c>
      <c r="F6" s="285" t="s">
        <v>190</v>
      </c>
    </row>
    <row r="7" spans="1:6" ht="48" customHeight="1">
      <c r="A7" s="268" t="s">
        <v>192</v>
      </c>
      <c r="B7" s="608"/>
      <c r="C7" s="609"/>
      <c r="D7" s="609">
        <v>1</v>
      </c>
      <c r="E7" s="609" t="s">
        <v>553</v>
      </c>
      <c r="F7" s="285" t="s">
        <v>190</v>
      </c>
    </row>
    <row r="8" spans="1:6" ht="48" customHeight="1">
      <c r="A8" s="269" t="s">
        <v>193</v>
      </c>
      <c r="B8" s="608">
        <v>17</v>
      </c>
      <c r="C8" s="609">
        <v>3.4</v>
      </c>
      <c r="D8" s="609" t="s">
        <v>194</v>
      </c>
      <c r="E8" s="609" t="s">
        <v>554</v>
      </c>
      <c r="F8" s="285" t="s">
        <v>190</v>
      </c>
    </row>
    <row r="9" spans="1:6" ht="48" customHeight="1">
      <c r="A9" s="269" t="s">
        <v>195</v>
      </c>
      <c r="B9" s="608" t="s">
        <v>555</v>
      </c>
      <c r="C9" s="608">
        <v>8</v>
      </c>
      <c r="D9" s="607" t="s">
        <v>196</v>
      </c>
      <c r="E9" s="607" t="s">
        <v>556</v>
      </c>
      <c r="F9" s="285" t="s">
        <v>190</v>
      </c>
    </row>
    <row r="10" spans="1:6" ht="48" customHeight="1">
      <c r="A10" s="267" t="s">
        <v>197</v>
      </c>
      <c r="B10" s="606"/>
      <c r="C10" s="607"/>
      <c r="D10" s="607" t="s">
        <v>198</v>
      </c>
      <c r="E10" s="607">
        <v>30</v>
      </c>
      <c r="F10" s="285" t="s">
        <v>190</v>
      </c>
    </row>
    <row r="11" spans="1:6" ht="48" customHeight="1">
      <c r="A11" s="270" t="s">
        <v>199</v>
      </c>
      <c r="B11" s="608"/>
      <c r="C11" s="609"/>
      <c r="D11" s="609" t="s">
        <v>200</v>
      </c>
      <c r="E11" s="609" t="s">
        <v>557</v>
      </c>
      <c r="F11" s="285" t="s">
        <v>190</v>
      </c>
    </row>
    <row r="12" spans="1:6" ht="76.5" customHeight="1">
      <c r="A12" s="270" t="s">
        <v>558</v>
      </c>
      <c r="B12" s="608" t="s">
        <v>559</v>
      </c>
      <c r="C12" s="609">
        <v>10</v>
      </c>
      <c r="D12" s="607" t="s">
        <v>560</v>
      </c>
      <c r="E12" s="609" t="s">
        <v>561</v>
      </c>
      <c r="F12" s="271" t="s">
        <v>190</v>
      </c>
    </row>
    <row r="13" spans="1:6" ht="48" customHeight="1">
      <c r="A13" s="270" t="s">
        <v>201</v>
      </c>
      <c r="B13" s="608">
        <v>2.1800000000000002</v>
      </c>
      <c r="C13" s="609">
        <v>9</v>
      </c>
      <c r="D13" s="609">
        <v>1</v>
      </c>
      <c r="E13" s="609" t="s">
        <v>562</v>
      </c>
      <c r="F13" s="271" t="s">
        <v>202</v>
      </c>
    </row>
    <row r="14" spans="1:6" ht="48" customHeight="1"/>
    <row r="15" spans="1:6" ht="48" customHeight="1">
      <c r="F15" s="286"/>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F703DC50-027D-4225-B4C3-5AFD0EF83F20}"/>
    <dataValidation allowBlank="1" showInputMessage="1" showErrorMessage="1" prompt="Proponer y escribir en una frase la estrategia para gestionar la debilidad, la oportunidad, la amenaza o la fortaleza.Usar verbo de acción en infinitivo._x000a_" sqref="G1 A3" xr:uid="{88DCD615-E633-4E68-9818-891BA8B78F7B}"/>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7" tint="0.39997558519241921"/>
    <pageSetUpPr fitToPage="1"/>
  </sheetPr>
  <dimension ref="B1:I59"/>
  <sheetViews>
    <sheetView showGridLines="0" zoomScale="112" zoomScaleNormal="112" workbookViewId="0">
      <selection activeCell="B6" sqref="B6:G7"/>
    </sheetView>
  </sheetViews>
  <sheetFormatPr baseColWidth="10" defaultColWidth="11.42578125" defaultRowHeight="14.25"/>
  <cols>
    <col min="1" max="1" width="2.7109375" style="16" customWidth="1"/>
    <col min="2" max="2" width="24.7109375" style="16" customWidth="1"/>
    <col min="3" max="3" width="11.28515625" style="47" customWidth="1"/>
    <col min="4" max="4" width="19.28515625" style="47"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32" t="s">
        <v>203</v>
      </c>
      <c r="C2" s="333"/>
      <c r="D2" s="333"/>
      <c r="E2" s="333"/>
      <c r="F2" s="333"/>
      <c r="G2" s="334"/>
    </row>
    <row r="3" spans="2:9" ht="15">
      <c r="B3" s="335" t="s">
        <v>204</v>
      </c>
      <c r="C3" s="336"/>
      <c r="D3" s="337"/>
      <c r="E3" s="337"/>
      <c r="F3" s="337"/>
      <c r="G3" s="338"/>
    </row>
    <row r="4" spans="2:9" ht="88.5" customHeight="1">
      <c r="B4" s="339" t="s">
        <v>205</v>
      </c>
      <c r="C4" s="340"/>
      <c r="D4" s="340"/>
      <c r="E4" s="340"/>
      <c r="F4" s="340"/>
      <c r="G4" s="341"/>
    </row>
    <row r="5" spans="2:9" ht="15">
      <c r="B5" s="118"/>
      <c r="C5" s="133"/>
      <c r="D5" s="134"/>
      <c r="E5" s="135"/>
      <c r="F5" s="135"/>
      <c r="G5" s="135"/>
    </row>
    <row r="6" spans="2:9" ht="16.5" customHeight="1">
      <c r="B6" s="342" t="s">
        <v>206</v>
      </c>
      <c r="C6" s="343"/>
      <c r="D6" s="343"/>
      <c r="E6" s="343"/>
      <c r="F6" s="343"/>
      <c r="G6" s="344"/>
    </row>
    <row r="7" spans="2:9" ht="76.5" customHeight="1">
      <c r="B7" s="342"/>
      <c r="C7" s="343"/>
      <c r="D7" s="343"/>
      <c r="E7" s="343"/>
      <c r="F7" s="343"/>
      <c r="G7" s="344"/>
    </row>
    <row r="8" spans="2:9" ht="15" thickBot="1">
      <c r="B8" s="136"/>
      <c r="C8" s="137"/>
      <c r="D8" s="137"/>
      <c r="E8" s="138"/>
      <c r="F8" s="139"/>
      <c r="G8" s="139"/>
    </row>
    <row r="9" spans="2:9">
      <c r="B9" s="140"/>
      <c r="C9" s="141" t="s">
        <v>207</v>
      </c>
      <c r="D9" s="345" t="s">
        <v>208</v>
      </c>
      <c r="E9" s="346"/>
      <c r="F9" s="347" t="s">
        <v>209</v>
      </c>
      <c r="G9" s="348"/>
    </row>
    <row r="10" spans="2:9" ht="15" customHeight="1">
      <c r="B10" s="142"/>
      <c r="C10" s="120">
        <v>5</v>
      </c>
      <c r="D10" s="349" t="s">
        <v>210</v>
      </c>
      <c r="E10" s="350"/>
      <c r="F10" s="351" t="s">
        <v>211</v>
      </c>
      <c r="G10" s="352"/>
      <c r="H10" s="378"/>
      <c r="I10" s="378"/>
    </row>
    <row r="11" spans="2:9">
      <c r="B11" s="142"/>
      <c r="C11" s="120">
        <v>5</v>
      </c>
      <c r="D11" s="349" t="s">
        <v>212</v>
      </c>
      <c r="E11" s="350"/>
      <c r="F11" s="351" t="s">
        <v>213</v>
      </c>
      <c r="G11" s="352"/>
      <c r="H11" s="378"/>
      <c r="I11" s="378"/>
    </row>
    <row r="12" spans="2:9">
      <c r="B12" s="142"/>
      <c r="C12" s="120">
        <v>5</v>
      </c>
      <c r="D12" s="349" t="s">
        <v>214</v>
      </c>
      <c r="E12" s="350"/>
      <c r="F12" s="351" t="s">
        <v>215</v>
      </c>
      <c r="G12" s="352"/>
      <c r="H12" s="378"/>
      <c r="I12" s="378"/>
    </row>
    <row r="13" spans="2:9" ht="27.75" customHeight="1">
      <c r="B13" s="142"/>
      <c r="C13" s="120">
        <v>5</v>
      </c>
      <c r="D13" s="349" t="s">
        <v>216</v>
      </c>
      <c r="E13" s="350"/>
      <c r="F13" s="351" t="s">
        <v>217</v>
      </c>
      <c r="G13" s="352"/>
      <c r="H13" s="378"/>
      <c r="I13" s="378"/>
    </row>
    <row r="14" spans="2:9">
      <c r="B14" s="142"/>
      <c r="C14" s="120">
        <v>5</v>
      </c>
      <c r="D14" s="349" t="s">
        <v>218</v>
      </c>
      <c r="E14" s="350"/>
      <c r="F14" s="351" t="s">
        <v>219</v>
      </c>
      <c r="G14" s="352"/>
      <c r="H14" s="378"/>
      <c r="I14" s="378"/>
    </row>
    <row r="15" spans="2:9" ht="41.25" customHeight="1">
      <c r="B15" s="142"/>
      <c r="C15" s="120">
        <v>5</v>
      </c>
      <c r="D15" s="349" t="s">
        <v>220</v>
      </c>
      <c r="E15" s="350"/>
      <c r="F15" s="351" t="s">
        <v>221</v>
      </c>
      <c r="G15" s="352"/>
      <c r="H15" s="378"/>
      <c r="I15" s="378"/>
    </row>
    <row r="16" spans="2:9" ht="41.25" customHeight="1">
      <c r="B16" s="142"/>
      <c r="C16" s="120">
        <v>5</v>
      </c>
      <c r="D16" s="353" t="s">
        <v>222</v>
      </c>
      <c r="E16" s="354"/>
      <c r="F16" s="351" t="s">
        <v>223</v>
      </c>
      <c r="G16" s="352"/>
      <c r="H16" s="378"/>
      <c r="I16" s="378"/>
    </row>
    <row r="17" spans="2:9" ht="51.75" customHeight="1">
      <c r="B17" s="142"/>
      <c r="C17" s="120">
        <v>5</v>
      </c>
      <c r="D17" s="354" t="s">
        <v>224</v>
      </c>
      <c r="E17" s="357"/>
      <c r="F17" s="351" t="s">
        <v>225</v>
      </c>
      <c r="G17" s="352"/>
      <c r="H17" s="378"/>
      <c r="I17" s="378"/>
    </row>
    <row r="18" spans="2:9" ht="51.75" customHeight="1">
      <c r="B18" s="142"/>
      <c r="C18" s="120">
        <v>5</v>
      </c>
      <c r="D18" s="353" t="s">
        <v>226</v>
      </c>
      <c r="E18" s="354"/>
      <c r="F18" s="351" t="s">
        <v>227</v>
      </c>
      <c r="G18" s="352"/>
      <c r="H18" s="378"/>
      <c r="I18" s="378"/>
    </row>
    <row r="19" spans="2:9" ht="51.75" customHeight="1">
      <c r="B19" s="142"/>
      <c r="C19" s="120">
        <v>5</v>
      </c>
      <c r="D19" s="125" t="s">
        <v>228</v>
      </c>
      <c r="E19" s="126"/>
      <c r="F19" s="351" t="s">
        <v>229</v>
      </c>
      <c r="G19" s="352"/>
      <c r="H19" s="378"/>
      <c r="I19" s="378"/>
    </row>
    <row r="20" spans="2:9" ht="51.75" customHeight="1">
      <c r="B20" s="142"/>
      <c r="C20" s="120">
        <v>5</v>
      </c>
      <c r="D20" s="125" t="s">
        <v>230</v>
      </c>
      <c r="E20" s="126"/>
      <c r="F20" s="351" t="s">
        <v>231</v>
      </c>
      <c r="G20" s="352"/>
      <c r="H20" s="378"/>
      <c r="I20" s="378"/>
    </row>
    <row r="21" spans="2:9" ht="66.75" customHeight="1">
      <c r="B21" s="142"/>
      <c r="C21" s="120">
        <v>5</v>
      </c>
      <c r="D21" s="353" t="s">
        <v>232</v>
      </c>
      <c r="E21" s="354"/>
      <c r="F21" s="351" t="s">
        <v>233</v>
      </c>
      <c r="G21" s="352"/>
      <c r="H21" s="378"/>
      <c r="I21" s="378"/>
    </row>
    <row r="22" spans="2:9" ht="36" customHeight="1">
      <c r="B22" s="142"/>
      <c r="C22" s="120">
        <v>5</v>
      </c>
      <c r="D22" s="355" t="s">
        <v>234</v>
      </c>
      <c r="E22" s="356"/>
      <c r="F22" s="351" t="s">
        <v>235</v>
      </c>
      <c r="G22" s="352"/>
      <c r="H22" s="387"/>
      <c r="I22" s="387"/>
    </row>
    <row r="23" spans="2:9" ht="26.25" customHeight="1">
      <c r="B23" s="142"/>
      <c r="C23" s="120">
        <v>5</v>
      </c>
      <c r="D23" s="370" t="s">
        <v>236</v>
      </c>
      <c r="E23" s="370"/>
      <c r="F23" s="371" t="s">
        <v>237</v>
      </c>
      <c r="G23" s="352"/>
      <c r="H23" s="378"/>
      <c r="I23" s="378"/>
    </row>
    <row r="24" spans="2:9" ht="26.25" customHeight="1">
      <c r="B24" s="142"/>
      <c r="C24" s="120">
        <v>5</v>
      </c>
      <c r="D24" s="370" t="s">
        <v>238</v>
      </c>
      <c r="E24" s="370"/>
      <c r="F24" s="371" t="s">
        <v>239</v>
      </c>
      <c r="G24" s="352"/>
      <c r="H24" s="378"/>
      <c r="I24" s="378"/>
    </row>
    <row r="25" spans="2:9" ht="26.25" customHeight="1">
      <c r="B25" s="142"/>
      <c r="C25" s="120">
        <v>5</v>
      </c>
      <c r="D25" s="372" t="s">
        <v>240</v>
      </c>
      <c r="E25" s="373"/>
      <c r="F25" s="371" t="s">
        <v>241</v>
      </c>
      <c r="G25" s="352"/>
      <c r="H25" s="378"/>
      <c r="I25" s="378"/>
    </row>
    <row r="26" spans="2:9" ht="27" customHeight="1">
      <c r="B26" s="143"/>
      <c r="C26" s="358" t="s">
        <v>242</v>
      </c>
      <c r="D26" s="359"/>
      <c r="E26" s="359"/>
      <c r="F26" s="359"/>
      <c r="G26" s="360"/>
    </row>
    <row r="27" spans="2:9" ht="27" customHeight="1">
      <c r="B27" s="361" t="s">
        <v>243</v>
      </c>
      <c r="C27" s="362"/>
      <c r="D27" s="362"/>
      <c r="E27" s="362"/>
      <c r="F27" s="362"/>
      <c r="G27" s="363"/>
    </row>
    <row r="28" spans="2:9" ht="10.5" customHeight="1">
      <c r="B28" s="144"/>
      <c r="D28" s="145"/>
      <c r="E28" s="146"/>
      <c r="F28" s="147"/>
      <c r="G28" s="147"/>
    </row>
    <row r="29" spans="2:9">
      <c r="B29" s="144"/>
      <c r="C29" s="148"/>
      <c r="D29" s="364" t="s">
        <v>208</v>
      </c>
      <c r="E29" s="364"/>
      <c r="F29" s="365" t="s">
        <v>209</v>
      </c>
      <c r="G29" s="366"/>
    </row>
    <row r="30" spans="2:9">
      <c r="B30" s="144"/>
      <c r="D30" s="367" t="s">
        <v>210</v>
      </c>
      <c r="E30" s="367"/>
      <c r="F30" s="368" t="s">
        <v>244</v>
      </c>
      <c r="G30" s="369"/>
      <c r="H30" s="378"/>
      <c r="I30" s="378"/>
    </row>
    <row r="31" spans="2:9">
      <c r="B31" s="144"/>
      <c r="D31" s="367" t="s">
        <v>212</v>
      </c>
      <c r="E31" s="367"/>
      <c r="F31" s="368" t="s">
        <v>245</v>
      </c>
      <c r="G31" s="369"/>
      <c r="H31" s="378"/>
      <c r="I31" s="378"/>
    </row>
    <row r="32" spans="2:9">
      <c r="B32" s="144"/>
      <c r="D32" s="367" t="s">
        <v>214</v>
      </c>
      <c r="E32" s="367"/>
      <c r="F32" s="368" t="s">
        <v>246</v>
      </c>
      <c r="G32" s="369"/>
      <c r="H32" s="378"/>
      <c r="I32" s="378"/>
    </row>
    <row r="33" spans="2:9">
      <c r="B33" s="144"/>
      <c r="D33" s="367" t="s">
        <v>216</v>
      </c>
      <c r="E33" s="367"/>
      <c r="F33" s="368" t="s">
        <v>247</v>
      </c>
      <c r="G33" s="369"/>
      <c r="H33" s="378"/>
      <c r="I33" s="378"/>
    </row>
    <row r="34" spans="2:9">
      <c r="B34" s="144"/>
      <c r="D34" s="367" t="s">
        <v>218</v>
      </c>
      <c r="E34" s="367"/>
      <c r="F34" s="368" t="s">
        <v>248</v>
      </c>
      <c r="G34" s="369"/>
      <c r="H34" s="378"/>
      <c r="I34" s="378"/>
    </row>
    <row r="35" spans="2:9" ht="40.9" customHeight="1">
      <c r="B35" s="144"/>
      <c r="D35" s="367" t="s">
        <v>249</v>
      </c>
      <c r="E35" s="367"/>
      <c r="F35" s="368" t="s">
        <v>250</v>
      </c>
      <c r="G35" s="369"/>
      <c r="H35" s="378"/>
      <c r="I35" s="378"/>
    </row>
    <row r="36" spans="2:9" ht="42" customHeight="1">
      <c r="B36" s="119"/>
      <c r="C36" s="149"/>
      <c r="D36" s="367" t="s">
        <v>251</v>
      </c>
      <c r="E36" s="367"/>
      <c r="F36" s="368" t="s">
        <v>252</v>
      </c>
      <c r="G36" s="369"/>
      <c r="H36" s="388"/>
      <c r="I36" s="388"/>
    </row>
    <row r="37" spans="2:9" ht="30.75" customHeight="1">
      <c r="B37" s="119"/>
      <c r="C37" s="149"/>
      <c r="D37" s="367" t="s">
        <v>253</v>
      </c>
      <c r="E37" s="367"/>
      <c r="F37" s="374" t="s">
        <v>254</v>
      </c>
      <c r="G37" s="375"/>
      <c r="H37" s="388"/>
      <c r="I37" s="388"/>
    </row>
    <row r="38" spans="2:9" ht="33" customHeight="1">
      <c r="B38" s="119"/>
      <c r="C38" s="149"/>
      <c r="D38" s="367" t="s">
        <v>255</v>
      </c>
      <c r="E38" s="367"/>
      <c r="F38" s="374" t="s">
        <v>254</v>
      </c>
      <c r="G38" s="375"/>
      <c r="H38" s="388"/>
      <c r="I38" s="388"/>
    </row>
    <row r="39" spans="2:9" ht="30" customHeight="1">
      <c r="B39" s="119"/>
      <c r="C39" s="149"/>
      <c r="D39" s="367" t="s">
        <v>256</v>
      </c>
      <c r="E39" s="367"/>
      <c r="F39" s="374" t="s">
        <v>254</v>
      </c>
      <c r="G39" s="375"/>
      <c r="H39" s="388"/>
      <c r="I39" s="388"/>
    </row>
    <row r="40" spans="2:9" ht="30" customHeight="1">
      <c r="B40" s="119"/>
      <c r="C40" s="149"/>
      <c r="D40" s="367" t="s">
        <v>257</v>
      </c>
      <c r="E40" s="367"/>
      <c r="F40" s="374" t="s">
        <v>254</v>
      </c>
      <c r="G40" s="375"/>
      <c r="H40" s="388"/>
      <c r="I40" s="388"/>
    </row>
    <row r="41" spans="2:9" ht="30" customHeight="1">
      <c r="B41" s="119"/>
      <c r="C41" s="149"/>
      <c r="D41" s="376" t="s">
        <v>258</v>
      </c>
      <c r="E41" s="377"/>
      <c r="F41" s="368" t="s">
        <v>259</v>
      </c>
      <c r="G41" s="369"/>
      <c r="H41" s="388"/>
      <c r="I41" s="388"/>
    </row>
    <row r="42" spans="2:9" ht="35.25" customHeight="1">
      <c r="B42" s="119"/>
      <c r="C42" s="149"/>
      <c r="D42" s="367" t="s">
        <v>260</v>
      </c>
      <c r="E42" s="367"/>
      <c r="F42" s="368" t="s">
        <v>261</v>
      </c>
      <c r="G42" s="369"/>
      <c r="H42" s="388"/>
      <c r="I42" s="388"/>
    </row>
    <row r="43" spans="2:9" ht="31.5" customHeight="1">
      <c r="B43" s="119"/>
      <c r="C43" s="149"/>
      <c r="D43" s="367" t="s">
        <v>253</v>
      </c>
      <c r="E43" s="367"/>
      <c r="F43" s="374" t="s">
        <v>254</v>
      </c>
      <c r="G43" s="375"/>
      <c r="H43" s="388"/>
      <c r="I43" s="388"/>
    </row>
    <row r="44" spans="2:9" ht="35.25" customHeight="1">
      <c r="B44" s="119"/>
      <c r="C44" s="149"/>
      <c r="D44" s="367" t="s">
        <v>262</v>
      </c>
      <c r="E44" s="367"/>
      <c r="F44" s="374" t="s">
        <v>254</v>
      </c>
      <c r="G44" s="375"/>
      <c r="H44" s="388"/>
      <c r="I44" s="388"/>
    </row>
    <row r="45" spans="2:9" ht="57" customHeight="1">
      <c r="B45" s="119"/>
      <c r="C45" s="149"/>
      <c r="D45" s="367" t="s">
        <v>257</v>
      </c>
      <c r="E45" s="367"/>
      <c r="F45" s="374" t="s">
        <v>254</v>
      </c>
      <c r="G45" s="375"/>
      <c r="H45" s="388"/>
      <c r="I45" s="388"/>
    </row>
    <row r="46" spans="2:9" ht="32.25" customHeight="1">
      <c r="B46" s="119"/>
      <c r="C46" s="149"/>
      <c r="D46" s="367" t="s">
        <v>255</v>
      </c>
      <c r="E46" s="367"/>
      <c r="F46" s="374" t="s">
        <v>254</v>
      </c>
      <c r="G46" s="375"/>
      <c r="H46" s="388"/>
      <c r="I46" s="388"/>
    </row>
    <row r="47" spans="2:9" ht="32.25" customHeight="1">
      <c r="B47" s="119"/>
      <c r="C47" s="149"/>
      <c r="D47" s="376" t="s">
        <v>263</v>
      </c>
      <c r="E47" s="377"/>
      <c r="F47" s="385" t="s">
        <v>264</v>
      </c>
      <c r="G47" s="386"/>
      <c r="H47" s="388"/>
      <c r="I47" s="388"/>
    </row>
    <row r="48" spans="2:9" ht="32.25" customHeight="1">
      <c r="B48" s="119"/>
      <c r="C48" s="149"/>
      <c r="D48" s="367" t="s">
        <v>265</v>
      </c>
      <c r="E48" s="367"/>
      <c r="F48" s="368" t="s">
        <v>266</v>
      </c>
      <c r="G48" s="369"/>
      <c r="H48" s="388"/>
      <c r="I48" s="388"/>
    </row>
    <row r="49" spans="2:9" ht="32.25" customHeight="1">
      <c r="B49" s="119"/>
      <c r="C49" s="149"/>
      <c r="D49" s="367" t="s">
        <v>267</v>
      </c>
      <c r="E49" s="367"/>
      <c r="F49" s="368" t="s">
        <v>268</v>
      </c>
      <c r="G49" s="369"/>
      <c r="H49" s="388"/>
      <c r="I49" s="388"/>
    </row>
    <row r="50" spans="2:9" ht="32.25" customHeight="1">
      <c r="B50" s="119"/>
      <c r="C50" s="149"/>
      <c r="D50" s="367" t="s">
        <v>269</v>
      </c>
      <c r="E50" s="367"/>
      <c r="F50" s="368" t="s">
        <v>270</v>
      </c>
      <c r="G50" s="369"/>
      <c r="H50" s="388"/>
      <c r="I50" s="388"/>
    </row>
    <row r="51" spans="2:9" ht="32.25" customHeight="1">
      <c r="B51" s="119"/>
      <c r="C51" s="149"/>
      <c r="D51" s="145"/>
      <c r="E51" s="145"/>
      <c r="F51" s="147"/>
      <c r="G51" s="147"/>
      <c r="H51" s="388"/>
      <c r="I51" s="388"/>
    </row>
    <row r="52" spans="2:9" ht="32.25" customHeight="1">
      <c r="B52" s="119"/>
      <c r="C52" s="149"/>
      <c r="D52" s="145"/>
      <c r="E52" s="145"/>
      <c r="F52" s="147"/>
      <c r="G52" s="147"/>
    </row>
    <row r="53" spans="2:9" ht="32.25" customHeight="1">
      <c r="B53" s="119"/>
      <c r="C53" s="149"/>
      <c r="D53" s="145"/>
      <c r="E53" s="145"/>
      <c r="F53" s="147"/>
      <c r="G53" s="147"/>
    </row>
    <row r="54" spans="2:9" ht="21.75" customHeight="1">
      <c r="B54" s="379" t="s">
        <v>271</v>
      </c>
      <c r="C54" s="380"/>
      <c r="D54" s="380"/>
      <c r="E54" s="380"/>
      <c r="F54" s="380"/>
      <c r="G54" s="381"/>
    </row>
    <row r="55" spans="2:9" ht="21.75" customHeight="1">
      <c r="B55" s="379" t="s">
        <v>272</v>
      </c>
      <c r="C55" s="380"/>
      <c r="D55" s="380"/>
      <c r="E55" s="380"/>
      <c r="F55" s="380"/>
      <c r="G55" s="381"/>
    </row>
    <row r="56" spans="2:9" ht="20.25" customHeight="1">
      <c r="B56" s="379" t="s">
        <v>273</v>
      </c>
      <c r="C56" s="380"/>
      <c r="D56" s="380"/>
      <c r="E56" s="380"/>
      <c r="F56" s="380"/>
      <c r="G56" s="381"/>
    </row>
    <row r="57" spans="2:9" ht="20.25" customHeight="1">
      <c r="B57" s="379" t="s">
        <v>274</v>
      </c>
      <c r="C57" s="380"/>
      <c r="D57" s="380"/>
      <c r="E57" s="380"/>
      <c r="F57" s="380"/>
      <c r="G57" s="381"/>
    </row>
    <row r="58" spans="2:9" ht="18" customHeight="1" thickBot="1">
      <c r="B58" s="382" t="s">
        <v>275</v>
      </c>
      <c r="C58" s="383"/>
      <c r="D58" s="383"/>
      <c r="E58" s="383"/>
      <c r="F58" s="383"/>
      <c r="G58" s="384"/>
    </row>
    <row r="59" spans="2:9">
      <c r="B59" s="150"/>
      <c r="C59" s="151"/>
      <c r="D59" s="150"/>
      <c r="E59" s="150"/>
      <c r="F59" s="150"/>
      <c r="G59" s="150"/>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4" tint="-0.249977111117893"/>
    <pageSetUpPr fitToPage="1"/>
  </sheetPr>
  <dimension ref="A1:IW146"/>
  <sheetViews>
    <sheetView showGridLines="0" zoomScale="80" zoomScaleNormal="80" zoomScalePageLayoutView="50" workbookViewId="0">
      <selection activeCell="I13" sqref="I13"/>
    </sheetView>
  </sheetViews>
  <sheetFormatPr baseColWidth="10" defaultColWidth="11.42578125" defaultRowHeight="15"/>
  <cols>
    <col min="1" max="1" width="5" bestFit="1" customWidth="1"/>
    <col min="2" max="2" width="36.7109375" customWidth="1"/>
    <col min="3" max="3" width="35.7109375" customWidth="1"/>
    <col min="4" max="4" width="52.5703125" style="132" customWidth="1"/>
    <col min="5" max="5" width="27.42578125" customWidth="1"/>
    <col min="6" max="6" width="22" customWidth="1"/>
    <col min="7" max="7" width="17.28515625" bestFit="1" customWidth="1"/>
    <col min="8" max="8" width="26.28515625" customWidth="1"/>
    <col min="9" max="9" width="37.28515625" customWidth="1"/>
    <col min="10" max="10" width="33.28515625" customWidth="1"/>
    <col min="11" max="11" width="25.5703125" customWidth="1"/>
    <col min="12" max="12" width="5.140625" customWidth="1"/>
    <col min="13" max="13" width="25.5703125" customWidth="1"/>
    <col min="14" max="14" width="26.28515625" customWidth="1"/>
    <col min="15" max="15" width="18" hidden="1" customWidth="1"/>
    <col min="16" max="257" width="11.42578125" style="17"/>
    <col min="258" max="16384" width="11.42578125" style="22"/>
  </cols>
  <sheetData>
    <row r="1" spans="1:257" s="19" customFormat="1" ht="27">
      <c r="A1" s="427"/>
      <c r="B1" s="428"/>
      <c r="C1" s="428"/>
      <c r="D1" s="130"/>
      <c r="E1" s="41"/>
      <c r="F1" s="41"/>
      <c r="G1" s="41"/>
      <c r="H1" s="41"/>
      <c r="I1" s="41"/>
      <c r="J1" s="41"/>
      <c r="K1" s="41"/>
      <c r="L1" s="41"/>
      <c r="M1" s="41"/>
      <c r="N1" s="42"/>
      <c r="O1" s="41"/>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27">
      <c r="A2" s="429"/>
      <c r="B2" s="430"/>
      <c r="C2" s="430"/>
      <c r="D2" s="131"/>
      <c r="E2" s="36"/>
      <c r="F2" s="36"/>
      <c r="G2" s="36"/>
      <c r="H2" s="36"/>
      <c r="I2" s="36"/>
      <c r="J2" s="36"/>
      <c r="K2" s="36"/>
      <c r="L2" s="36"/>
      <c r="M2" s="36"/>
      <c r="N2" s="43"/>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27">
      <c r="A3" s="44"/>
      <c r="B3" s="1"/>
      <c r="C3" s="1"/>
      <c r="D3" s="131"/>
      <c r="E3" s="36"/>
      <c r="F3" s="36"/>
      <c r="G3" s="36"/>
      <c r="H3" s="36"/>
      <c r="I3" s="36"/>
      <c r="J3" s="36"/>
      <c r="K3" s="36"/>
      <c r="L3" s="36"/>
      <c r="M3" s="36"/>
      <c r="N3" s="43"/>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c r="A4" s="431" t="s">
        <v>276</v>
      </c>
      <c r="B4" s="431"/>
      <c r="C4" s="431"/>
      <c r="D4" s="438" t="s">
        <v>277</v>
      </c>
      <c r="E4" s="438"/>
      <c r="F4" s="438"/>
      <c r="G4" s="438"/>
      <c r="H4" s="438"/>
      <c r="I4" s="438"/>
      <c r="J4" s="438"/>
      <c r="K4" s="438"/>
      <c r="L4" s="438"/>
      <c r="M4" s="438"/>
      <c r="N4" s="438"/>
      <c r="O4" s="43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38.450000000000003" customHeight="1">
      <c r="A5" s="431" t="s">
        <v>278</v>
      </c>
      <c r="B5" s="431"/>
      <c r="C5" s="431"/>
      <c r="D5" s="439" t="s">
        <v>36</v>
      </c>
      <c r="E5" s="439"/>
      <c r="F5" s="439"/>
      <c r="G5" s="439"/>
      <c r="H5" s="439"/>
      <c r="I5" s="439"/>
      <c r="J5" s="439"/>
      <c r="K5" s="439"/>
      <c r="L5" s="439"/>
      <c r="M5" s="439"/>
      <c r="N5" s="439"/>
      <c r="O5" s="439"/>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c r="A6" s="431" t="s">
        <v>279</v>
      </c>
      <c r="B6" s="431"/>
      <c r="C6" s="431"/>
      <c r="D6" s="439" t="s">
        <v>280</v>
      </c>
      <c r="E6" s="439"/>
      <c r="F6" s="439"/>
      <c r="G6" s="439"/>
      <c r="H6" s="439"/>
      <c r="I6" s="439"/>
      <c r="J6" s="439"/>
      <c r="K6" s="439"/>
      <c r="L6" s="439"/>
      <c r="M6" s="439"/>
      <c r="N6" s="439"/>
      <c r="O6" s="155"/>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c r="A7" s="153" t="s">
        <v>281</v>
      </c>
      <c r="B7" s="154"/>
      <c r="C7" s="154"/>
      <c r="D7" s="435" t="s">
        <v>282</v>
      </c>
      <c r="E7" s="446" t="s">
        <v>283</v>
      </c>
      <c r="F7" s="447"/>
      <c r="G7" s="447"/>
      <c r="H7" s="448"/>
      <c r="I7" s="455" t="s">
        <v>284</v>
      </c>
      <c r="J7" s="456"/>
      <c r="K7" s="456"/>
      <c r="L7" s="456"/>
      <c r="M7" s="457"/>
      <c r="N7" s="443" t="s">
        <v>285</v>
      </c>
      <c r="O7" s="444"/>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c r="A8" s="432" t="s">
        <v>286</v>
      </c>
      <c r="B8" s="434" t="s">
        <v>287</v>
      </c>
      <c r="C8" s="129" t="s">
        <v>288</v>
      </c>
      <c r="D8" s="435"/>
      <c r="E8" s="436" t="s">
        <v>224</v>
      </c>
      <c r="F8" s="436" t="s">
        <v>289</v>
      </c>
      <c r="G8" s="436" t="s">
        <v>290</v>
      </c>
      <c r="H8" s="436" t="s">
        <v>230</v>
      </c>
      <c r="I8" s="445" t="s">
        <v>291</v>
      </c>
      <c r="J8" s="121" t="s">
        <v>292</v>
      </c>
      <c r="K8" s="445" t="s">
        <v>284</v>
      </c>
      <c r="L8" s="445" t="s">
        <v>293</v>
      </c>
      <c r="M8" s="445" t="s">
        <v>294</v>
      </c>
      <c r="N8" s="440" t="s">
        <v>295</v>
      </c>
      <c r="O8" s="440" t="s">
        <v>296</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78" customHeight="1" thickBot="1">
      <c r="A9" s="433"/>
      <c r="B9" s="435"/>
      <c r="C9" s="94" t="s">
        <v>297</v>
      </c>
      <c r="D9" s="435"/>
      <c r="E9" s="437"/>
      <c r="F9" s="437"/>
      <c r="G9" s="437"/>
      <c r="H9" s="437"/>
      <c r="I9" s="437"/>
      <c r="J9" s="127" t="s">
        <v>298</v>
      </c>
      <c r="K9" s="437" t="s">
        <v>299</v>
      </c>
      <c r="L9" s="437"/>
      <c r="M9" s="437" t="s">
        <v>299</v>
      </c>
      <c r="N9" s="442"/>
      <c r="O9" s="441"/>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45">
      <c r="A10" s="420">
        <v>1</v>
      </c>
      <c r="B10" s="390" t="s">
        <v>300</v>
      </c>
      <c r="C10" s="390" t="s">
        <v>301</v>
      </c>
      <c r="D10" s="208" t="s">
        <v>302</v>
      </c>
      <c r="E10" s="424">
        <v>4</v>
      </c>
      <c r="F10" s="424">
        <v>0</v>
      </c>
      <c r="G10" s="423">
        <f>+F10/E10</f>
        <v>0</v>
      </c>
      <c r="H10" s="41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08" t="s">
        <v>303</v>
      </c>
      <c r="J10" s="157" t="s">
        <v>304</v>
      </c>
      <c r="K10" s="208" t="str">
        <f>IFERROR(CONCATENATE(INDEX('8- Políticas de Administración '!$B$16:$F$53,MATCH('5- Identificación de Riesgos'!J10,'8- Políticas de Administración '!$C$16:$C$54,0),1)," - ",L10),"")</f>
        <v>Menor - 2</v>
      </c>
      <c r="L10" s="165">
        <f>IFERROR(VLOOKUP(INDEX('8- Políticas de Administración '!$B$16:$F$63,MATCH('5- Identificación de Riesgos'!J10,'8- Políticas de Administración '!$C$16:$C$64,0),1),'8- Políticas de Administración '!$B$16:$F$64,5,FALSE),"")</f>
        <v>2</v>
      </c>
      <c r="M10" s="390" t="str">
        <f>IFERROR(CONCATENATE(INDEX('8- Políticas de Administración '!$B$16:$F$53,MATCH(ROUND(AVERAGE(L10:L19),0),'8- Políticas de Administración '!$F$16:$F$53,0),1)," - ",ROUND(AVERAGE(L10:L19),0)),"")</f>
        <v>Menor - 2</v>
      </c>
      <c r="N10" s="452" t="str">
        <f>IFERROR(CONCATENATE(VLOOKUP((LEFT(H10,LEN(H10)-4)&amp;LEFT(M10,LEN(M10)-4)),'9- Matriz de Calor '!$D$18:$E$42,2,0)," - ",RIGHT(H10,1)*RIGHT(M10,1)),"")</f>
        <v>Bajo - 2</v>
      </c>
      <c r="O10" s="449">
        <f>RIGHT(H10,1)*RIGHT(M10,1)</f>
        <v>2</v>
      </c>
      <c r="P10" s="18"/>
    </row>
    <row r="11" spans="1:257" ht="30">
      <c r="A11" s="421"/>
      <c r="B11" s="391"/>
      <c r="C11" s="391"/>
      <c r="D11" s="209" t="s">
        <v>305</v>
      </c>
      <c r="E11" s="425"/>
      <c r="F11" s="425"/>
      <c r="G11" s="418"/>
      <c r="H11" s="411"/>
      <c r="I11" s="209" t="s">
        <v>306</v>
      </c>
      <c r="J11" s="212" t="s">
        <v>307</v>
      </c>
      <c r="K11" s="209" t="str">
        <f>IFERROR(CONCATENATE(INDEX('8- Políticas de Administración '!$B$16:$F$53,MATCH('5- Identificación de Riesgos'!J11,'8- Políticas de Administración '!$C$16:$C$54,0),1)," - ",L11),"")</f>
        <v>Leve - 1</v>
      </c>
      <c r="L11" s="166">
        <f>IFERROR(VLOOKUP(INDEX('8- Políticas de Administración '!$B$16:$F$63,MATCH('5- Identificación de Riesgos'!J11,'8- Políticas de Administración '!$C$16:$C$64,0),1),'8- Políticas de Administración '!$B$16:$F$64,5,FALSE),"")</f>
        <v>1</v>
      </c>
      <c r="M11" s="391"/>
      <c r="N11" s="453"/>
      <c r="O11" s="450"/>
      <c r="P11" s="18"/>
    </row>
    <row r="12" spans="1:257" ht="60">
      <c r="A12" s="421"/>
      <c r="B12" s="391"/>
      <c r="C12" s="391"/>
      <c r="D12" s="209" t="s">
        <v>308</v>
      </c>
      <c r="E12" s="425"/>
      <c r="F12" s="425"/>
      <c r="G12" s="418"/>
      <c r="H12" s="411"/>
      <c r="I12" s="209"/>
      <c r="J12" s="212"/>
      <c r="K12" s="209" t="str">
        <f>IFERROR(CONCATENATE(INDEX('8- Políticas de Administración '!$B$16:$F$53,MATCH('5- Identificación de Riesgos'!J12,'8- Políticas de Administración '!$C$16:$C$54,0),1)," - ",L12),"")</f>
        <v/>
      </c>
      <c r="L12" s="166" t="str">
        <f>IFERROR(VLOOKUP(INDEX('8- Políticas de Administración '!$B$16:$F$63,MATCH('5- Identificación de Riesgos'!J12,'8- Políticas de Administración '!$C$16:$C$64,0),1),'8- Políticas de Administración '!$B$16:$F$64,5,FALSE),"")</f>
        <v/>
      </c>
      <c r="M12" s="391"/>
      <c r="N12" s="453"/>
      <c r="O12" s="450"/>
      <c r="P12" s="18"/>
    </row>
    <row r="13" spans="1:257" ht="16.5">
      <c r="A13" s="421"/>
      <c r="B13" s="391"/>
      <c r="C13" s="391"/>
      <c r="D13" s="214" t="s">
        <v>309</v>
      </c>
      <c r="E13" s="425"/>
      <c r="F13" s="425"/>
      <c r="G13" s="418"/>
      <c r="H13" s="411"/>
      <c r="I13" s="209"/>
      <c r="J13" s="212"/>
      <c r="K13" s="209" t="str">
        <f>IFERROR(CONCATENATE(INDEX('8- Políticas de Administración '!$B$16:$F$53,MATCH('5- Identificación de Riesgos'!J13,'8- Políticas de Administración '!$C$16:$C$54,0),1)," - ",L13),"")</f>
        <v/>
      </c>
      <c r="L13" s="166" t="str">
        <f>IFERROR(VLOOKUP(INDEX('8- Políticas de Administración '!$B$16:$F$63,MATCH('5- Identificación de Riesgos'!J13,'8- Políticas de Administración '!$C$16:$C$64,0),1),'8- Políticas de Administración '!$B$16:$F$64,5,FALSE),"")</f>
        <v/>
      </c>
      <c r="M13" s="391"/>
      <c r="N13" s="453"/>
      <c r="O13" s="450"/>
      <c r="P13" s="18"/>
    </row>
    <row r="14" spans="1:257" ht="16.5">
      <c r="A14" s="421"/>
      <c r="B14" s="391"/>
      <c r="C14" s="391"/>
      <c r="D14" s="209" t="s">
        <v>310</v>
      </c>
      <c r="E14" s="425"/>
      <c r="F14" s="425"/>
      <c r="G14" s="418"/>
      <c r="H14" s="411"/>
      <c r="I14" s="209"/>
      <c r="J14" s="212"/>
      <c r="K14" s="209" t="str">
        <f>IFERROR(CONCATENATE(INDEX('8- Políticas de Administración '!$B$16:$F$53,MATCH('5- Identificación de Riesgos'!J14,'8- Políticas de Administración '!$C$16:$C$54,0),1)," - ",L14),"")</f>
        <v/>
      </c>
      <c r="L14" s="166" t="str">
        <f>IFERROR(VLOOKUP(INDEX('8- Políticas de Administración '!$B$16:$F$63,MATCH('5- Identificación de Riesgos'!J14,'8- Políticas de Administración '!$C$16:$C$64,0),1),'8- Políticas de Administración '!$B$16:$F$64,5,FALSE),"")</f>
        <v/>
      </c>
      <c r="M14" s="391"/>
      <c r="N14" s="453"/>
      <c r="O14" s="450"/>
      <c r="P14" s="18"/>
    </row>
    <row r="15" spans="1:257" ht="16.5">
      <c r="A15" s="421"/>
      <c r="B15" s="391"/>
      <c r="C15" s="391"/>
      <c r="D15" s="209"/>
      <c r="E15" s="425"/>
      <c r="F15" s="425"/>
      <c r="G15" s="418"/>
      <c r="H15" s="411"/>
      <c r="I15" s="209"/>
      <c r="J15" s="212"/>
      <c r="K15" s="209" t="str">
        <f>IFERROR(CONCATENATE(INDEX('8- Políticas de Administración '!$B$16:$F$53,MATCH('5- Identificación de Riesgos'!J15,'8- Políticas de Administración '!$C$16:$C$54,0),1)," - ",L15),"")</f>
        <v/>
      </c>
      <c r="L15" s="166" t="str">
        <f>IFERROR(VLOOKUP(INDEX('8- Políticas de Administración '!$B$16:$F$63,MATCH('5- Identificación de Riesgos'!J15,'8- Políticas de Administración '!$C$16:$C$64,0),1),'8- Políticas de Administración '!$B$16:$F$64,5,FALSE),"")</f>
        <v/>
      </c>
      <c r="M15" s="391"/>
      <c r="N15" s="453"/>
      <c r="O15" s="450"/>
      <c r="P15" s="18"/>
    </row>
    <row r="16" spans="1:257" ht="16.5">
      <c r="A16" s="421"/>
      <c r="B16" s="391"/>
      <c r="C16" s="391"/>
      <c r="D16" s="209"/>
      <c r="E16" s="425"/>
      <c r="F16" s="425"/>
      <c r="G16" s="418"/>
      <c r="H16" s="411"/>
      <c r="I16" s="209"/>
      <c r="J16" s="212"/>
      <c r="K16" s="209" t="str">
        <f>IFERROR(CONCATENATE(INDEX('8- Políticas de Administración '!$B$16:$F$53,MATCH('5- Identificación de Riesgos'!J16,'8- Políticas de Administración '!$C$16:$C$54,0),1)," - ",L16),"")</f>
        <v/>
      </c>
      <c r="L16" s="166" t="str">
        <f>IFERROR(VLOOKUP(INDEX('8- Políticas de Administración '!$B$16:$F$63,MATCH('5- Identificación de Riesgos'!J16,'8- Políticas de Administración '!$C$16:$C$64,0),1),'8- Políticas de Administración '!$B$16:$F$64,5,FALSE),"")</f>
        <v/>
      </c>
      <c r="M16" s="391"/>
      <c r="N16" s="453"/>
      <c r="O16" s="450"/>
      <c r="P16" s="18"/>
    </row>
    <row r="17" spans="1:16" ht="16.5">
      <c r="A17" s="421"/>
      <c r="B17" s="391"/>
      <c r="C17" s="391"/>
      <c r="D17" s="209"/>
      <c r="E17" s="425"/>
      <c r="F17" s="425"/>
      <c r="G17" s="418"/>
      <c r="H17" s="411"/>
      <c r="I17" s="209"/>
      <c r="J17" s="212"/>
      <c r="K17" s="209" t="str">
        <f>IFERROR(CONCATENATE(INDEX('8- Políticas de Administración '!$B$16:$F$53,MATCH('5- Identificación de Riesgos'!J17,'8- Políticas de Administración '!$C$16:$C$54,0),1)," - ",L17),"")</f>
        <v/>
      </c>
      <c r="L17" s="166" t="str">
        <f>IFERROR(VLOOKUP(INDEX('8- Políticas de Administración '!$B$16:$F$63,MATCH('5- Identificación de Riesgos'!J17,'8- Políticas de Administración '!$C$16:$C$64,0),1),'8- Políticas de Administración '!$B$16:$F$64,5,FALSE),"")</f>
        <v/>
      </c>
      <c r="M17" s="391"/>
      <c r="N17" s="453"/>
      <c r="O17" s="450"/>
      <c r="P17" s="18"/>
    </row>
    <row r="18" spans="1:16" ht="16.5">
      <c r="A18" s="421"/>
      <c r="B18" s="391"/>
      <c r="C18" s="391"/>
      <c r="D18" s="209"/>
      <c r="E18" s="425"/>
      <c r="F18" s="425"/>
      <c r="G18" s="418"/>
      <c r="H18" s="411"/>
      <c r="I18" s="391"/>
      <c r="J18" s="458"/>
      <c r="K18" s="209" t="str">
        <f>IFERROR(CONCATENATE(INDEX('8- Políticas de Administración '!$B$16:$F$53,MATCH('5- Identificación de Riesgos'!J18,'8- Políticas de Administración '!$C$16:$C$54,0),1)," - ",L18),"")</f>
        <v/>
      </c>
      <c r="L18" s="166" t="str">
        <f>IFERROR(VLOOKUP(INDEX('8- Políticas de Administración '!$B$16:$F$63,MATCH('5- Identificación de Riesgos'!J18,'8- Políticas de Administración '!$C$16:$C$64,0),1),'8- Políticas de Administración '!$B$16:$F$64,5,FALSE),"")</f>
        <v/>
      </c>
      <c r="M18" s="391"/>
      <c r="N18" s="453"/>
      <c r="O18" s="450"/>
      <c r="P18" s="18"/>
    </row>
    <row r="19" spans="1:16" ht="17.25" thickBot="1">
      <c r="A19" s="422"/>
      <c r="B19" s="392"/>
      <c r="C19" s="392"/>
      <c r="D19" s="210"/>
      <c r="E19" s="426"/>
      <c r="F19" s="426"/>
      <c r="G19" s="419"/>
      <c r="H19" s="412"/>
      <c r="I19" s="392"/>
      <c r="J19" s="459"/>
      <c r="K19" s="210" t="str">
        <f>IFERROR(CONCATENATE(INDEX('8- Políticas de Administración '!$B$16:$F$53,MATCH('5- Identificación de Riesgos'!J19,'8- Políticas de Administración '!$C$16:$C$54,0),1)," - ",L19),"")</f>
        <v/>
      </c>
      <c r="L19" s="167" t="str">
        <f>IFERROR(VLOOKUP(INDEX('8- Políticas de Administración '!$B$16:$F$63,MATCH('5- Identificación de Riesgos'!J19,'8- Políticas de Administración '!$C$16:$C$64,0),1),'8- Políticas de Administración '!$B$16:$F$64,5,FALSE),"")</f>
        <v/>
      </c>
      <c r="M19" s="392"/>
      <c r="N19" s="454"/>
      <c r="O19" s="451"/>
      <c r="P19" s="18"/>
    </row>
    <row r="20" spans="1:16" ht="80.25" customHeight="1">
      <c r="A20" s="420">
        <v>2</v>
      </c>
      <c r="B20" s="390" t="s">
        <v>311</v>
      </c>
      <c r="C20" s="390" t="s">
        <v>312</v>
      </c>
      <c r="D20" s="208" t="s">
        <v>313</v>
      </c>
      <c r="E20" s="390">
        <v>300</v>
      </c>
      <c r="F20" s="390">
        <v>15</v>
      </c>
      <c r="G20" s="423">
        <f t="shared" ref="G20" si="0">+F20/E20</f>
        <v>0.05</v>
      </c>
      <c r="H20" s="41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208" t="s">
        <v>303</v>
      </c>
      <c r="J20" s="157" t="s">
        <v>314</v>
      </c>
      <c r="K20" s="208" t="str">
        <f>IFERROR(CONCATENATE(INDEX('8- Políticas de Administración '!$B$16:$F$53,MATCH('5- Identificación de Riesgos'!J20,'8- Políticas de Administración '!$C$16:$C$54,0),1)," - ",L20),"")</f>
        <v>Leve - 1</v>
      </c>
      <c r="L20" s="165">
        <f>IFERROR(VLOOKUP(INDEX('8- Políticas de Administración '!$B$16:$F$63,MATCH('5- Identificación de Riesgos'!J20,'8- Políticas de Administración '!$C$16:$C$64,0),1),'8- Políticas de Administración '!$B$16:$F$64,5,FALSE),"")</f>
        <v>1</v>
      </c>
      <c r="M20" s="390" t="str">
        <f>IFERROR(CONCATENATE(INDEX('8- Políticas de Administración '!$B$16:$F$53,MATCH(ROUND(AVERAGE(L20:L29),0),'8- Políticas de Administración '!$F$16:$F$53,0),1)," - ",ROUND(AVERAGE(L20:L29),0)),"")</f>
        <v>Leve - 1</v>
      </c>
      <c r="N20" s="452" t="str">
        <f>IFERROR(CONCATENATE(VLOOKUP((LEFT(H20,LEN(H20)-4)&amp;LEFT(M20,LEN(M20)-4)),'9- Matriz de Calor '!$D$18:$E$42,2,0)," - ",RIGHT(H20,1)*RIGHT(M20,1)),"")</f>
        <v>Bajo - 2</v>
      </c>
      <c r="O20" s="450">
        <f>RIGHT(H20,1)*RIGHT(M20,1)</f>
        <v>2</v>
      </c>
    </row>
    <row r="21" spans="1:16" ht="30">
      <c r="A21" s="421"/>
      <c r="B21" s="391"/>
      <c r="C21" s="391"/>
      <c r="D21" s="209" t="s">
        <v>315</v>
      </c>
      <c r="E21" s="391"/>
      <c r="F21" s="391"/>
      <c r="G21" s="418"/>
      <c r="H21" s="411"/>
      <c r="I21" s="209" t="s">
        <v>306</v>
      </c>
      <c r="J21" s="212" t="s">
        <v>307</v>
      </c>
      <c r="K21" s="209" t="str">
        <f>IFERROR(CONCATENATE(INDEX('8- Políticas de Administración '!$B$16:$F$53,MATCH('5- Identificación de Riesgos'!J21,'8- Políticas de Administración '!$C$16:$C$54,0),1)," - ",L21),"")</f>
        <v>Leve - 1</v>
      </c>
      <c r="L21" s="166">
        <f>IFERROR(VLOOKUP(INDEX('8- Políticas de Administración '!$B$16:$F$63,MATCH('5- Identificación de Riesgos'!J21,'8- Políticas de Administración '!$C$16:$C$64,0),1),'8- Políticas de Administración '!$B$16:$F$64,5,FALSE),"")</f>
        <v>1</v>
      </c>
      <c r="M21" s="391"/>
      <c r="N21" s="453"/>
      <c r="O21" s="450"/>
    </row>
    <row r="22" spans="1:16" ht="55.5" customHeight="1">
      <c r="A22" s="421"/>
      <c r="B22" s="391"/>
      <c r="C22" s="391"/>
      <c r="D22" s="209" t="s">
        <v>316</v>
      </c>
      <c r="E22" s="391"/>
      <c r="F22" s="391"/>
      <c r="G22" s="418"/>
      <c r="H22" s="411"/>
      <c r="I22" s="209"/>
      <c r="J22" s="212"/>
      <c r="K22" s="209" t="str">
        <f>IFERROR(CONCATENATE(INDEX('8- Políticas de Administración '!$B$16:$F$53,MATCH('5- Identificación de Riesgos'!J22,'8- Políticas de Administración '!$C$16:$C$54,0),1)," - ",L22),"")</f>
        <v/>
      </c>
      <c r="L22" s="166" t="str">
        <f>IFERROR(VLOOKUP(INDEX('8- Políticas de Administración '!$B$16:$F$63,MATCH('5- Identificación de Riesgos'!J22,'8- Políticas de Administración '!$C$16:$C$64,0),1),'8- Políticas de Administración '!$B$16:$F$64,5,FALSE),"")</f>
        <v/>
      </c>
      <c r="M22" s="391"/>
      <c r="N22" s="453"/>
      <c r="O22" s="450"/>
    </row>
    <row r="23" spans="1:16" ht="55.5" customHeight="1">
      <c r="A23" s="421"/>
      <c r="B23" s="391"/>
      <c r="C23" s="391"/>
      <c r="D23" s="214" t="s">
        <v>317</v>
      </c>
      <c r="E23" s="391"/>
      <c r="F23" s="391"/>
      <c r="G23" s="418"/>
      <c r="H23" s="411"/>
      <c r="I23" s="209"/>
      <c r="J23" s="212"/>
      <c r="K23" s="209" t="str">
        <f>IFERROR(CONCATENATE(INDEX('8- Políticas de Administración '!$B$16:$F$53,MATCH('5- Identificación de Riesgos'!J23,'8- Políticas de Administración '!$C$16:$C$54,0),1)," - ",L23),"")</f>
        <v/>
      </c>
      <c r="L23" s="166" t="str">
        <f>IFERROR(VLOOKUP(INDEX('8- Políticas de Administración '!$B$16:$F$63,MATCH('5- Identificación de Riesgos'!J23,'8- Políticas de Administración '!$C$16:$C$64,0),1),'8- Políticas de Administración '!$B$16:$F$64,5,FALSE),"")</f>
        <v/>
      </c>
      <c r="M23" s="391"/>
      <c r="N23" s="453"/>
      <c r="O23" s="450"/>
    </row>
    <row r="24" spans="1:16">
      <c r="A24" s="421"/>
      <c r="B24" s="391"/>
      <c r="C24" s="391"/>
      <c r="E24" s="391"/>
      <c r="F24" s="391"/>
      <c r="G24" s="418"/>
      <c r="H24" s="411"/>
      <c r="I24" s="209"/>
      <c r="J24" s="212"/>
      <c r="K24" s="209" t="str">
        <f>IFERROR(CONCATENATE(INDEX('8- Políticas de Administración '!$B$16:$F$53,MATCH('5- Identificación de Riesgos'!J24,'8- Políticas de Administración '!$C$16:$C$54,0),1)," - ",L24),"")</f>
        <v/>
      </c>
      <c r="L24" s="166" t="str">
        <f>IFERROR(VLOOKUP(INDEX('8- Políticas de Administración '!$B$16:$F$63,MATCH('5- Identificación de Riesgos'!J24,'8- Políticas de Administración '!$C$16:$C$64,0),1),'8- Políticas de Administración '!$B$16:$F$64,5,FALSE),"")</f>
        <v/>
      </c>
      <c r="M24" s="391"/>
      <c r="N24" s="453"/>
      <c r="O24" s="450"/>
    </row>
    <row r="25" spans="1:16">
      <c r="A25" s="421"/>
      <c r="B25" s="391"/>
      <c r="C25" s="391"/>
      <c r="D25" s="219"/>
      <c r="E25" s="391"/>
      <c r="F25" s="391"/>
      <c r="G25" s="418"/>
      <c r="H25" s="411"/>
      <c r="I25" s="209"/>
      <c r="J25" s="212"/>
      <c r="K25" s="209" t="str">
        <f>IFERROR(CONCATENATE(INDEX('8- Políticas de Administración '!$B$16:$F$53,MATCH('5- Identificación de Riesgos'!J25,'8- Políticas de Administración '!$C$16:$C$54,0),1)," - ",L25),"")</f>
        <v/>
      </c>
      <c r="L25" s="166" t="str">
        <f>IFERROR(VLOOKUP(INDEX('8- Políticas de Administración '!$B$16:$F$63,MATCH('5- Identificación de Riesgos'!J25,'8- Políticas de Administración '!$C$16:$C$64,0),1),'8- Políticas de Administración '!$B$16:$F$64,5,FALSE),"")</f>
        <v/>
      </c>
      <c r="M25" s="391"/>
      <c r="N25" s="453"/>
      <c r="O25" s="450"/>
    </row>
    <row r="26" spans="1:16">
      <c r="A26" s="421"/>
      <c r="B26" s="391"/>
      <c r="C26" s="391"/>
      <c r="D26" s="209"/>
      <c r="E26" s="391"/>
      <c r="F26" s="391"/>
      <c r="G26" s="418"/>
      <c r="H26" s="411"/>
      <c r="I26" s="209"/>
      <c r="J26" s="212"/>
      <c r="K26" s="209" t="str">
        <f>IFERROR(CONCATENATE(INDEX('8- Políticas de Administración '!$B$16:$F$53,MATCH('5- Identificación de Riesgos'!J26,'8- Políticas de Administración '!$C$16:$C$54,0),1)," - ",L26),"")</f>
        <v/>
      </c>
      <c r="L26" s="166" t="str">
        <f>IFERROR(VLOOKUP(INDEX('8- Políticas de Administración '!$B$16:$F$63,MATCH('5- Identificación de Riesgos'!J26,'8- Políticas de Administración '!$C$16:$C$64,0),1),'8- Políticas de Administración '!$B$16:$F$64,5,FALSE),"")</f>
        <v/>
      </c>
      <c r="M26" s="391"/>
      <c r="N26" s="453"/>
      <c r="O26" s="450"/>
    </row>
    <row r="27" spans="1:16">
      <c r="A27" s="421"/>
      <c r="B27" s="391"/>
      <c r="C27" s="391"/>
      <c r="D27" s="209"/>
      <c r="E27" s="391"/>
      <c r="F27" s="391"/>
      <c r="G27" s="418"/>
      <c r="H27" s="411"/>
      <c r="I27" s="209"/>
      <c r="J27" s="212"/>
      <c r="K27" s="209" t="str">
        <f>IFERROR(CONCATENATE(INDEX('8- Políticas de Administración '!$B$16:$F$53,MATCH('5- Identificación de Riesgos'!J27,'8- Políticas de Administración '!$C$16:$C$54,0),1)," - ",L27),"")</f>
        <v/>
      </c>
      <c r="L27" s="166" t="str">
        <f>IFERROR(VLOOKUP(INDEX('8- Políticas de Administración '!$B$16:$F$63,MATCH('5- Identificación de Riesgos'!J27,'8- Políticas de Administración '!$C$16:$C$64,0),1),'8- Políticas de Administración '!$B$16:$F$64,5,FALSE),"")</f>
        <v/>
      </c>
      <c r="M27" s="391"/>
      <c r="N27" s="453"/>
      <c r="O27" s="450"/>
    </row>
    <row r="28" spans="1:16">
      <c r="A28" s="421"/>
      <c r="B28" s="391"/>
      <c r="C28" s="391"/>
      <c r="D28" s="209"/>
      <c r="E28" s="391"/>
      <c r="F28" s="391"/>
      <c r="G28" s="418"/>
      <c r="H28" s="411"/>
      <c r="I28" s="209"/>
      <c r="J28" s="212"/>
      <c r="K28" s="209" t="str">
        <f>IFERROR(CONCATENATE(INDEX('8- Políticas de Administración '!$B$16:$F$53,MATCH('5- Identificación de Riesgos'!J28,'8- Políticas de Administración '!$C$16:$C$54,0),1)," - ",L28),"")</f>
        <v/>
      </c>
      <c r="L28" s="166" t="str">
        <f>IFERROR(VLOOKUP(INDEX('8- Políticas de Administración '!$B$16:$F$63,MATCH('5- Identificación de Riesgos'!J28,'8- Políticas de Administración '!$C$16:$C$64,0),1),'8- Políticas de Administración '!$B$16:$F$64,5,FALSE),"")</f>
        <v/>
      </c>
      <c r="M28" s="391"/>
      <c r="N28" s="453"/>
      <c r="O28" s="450"/>
    </row>
    <row r="29" spans="1:16" ht="15.75" thickBot="1">
      <c r="A29" s="422"/>
      <c r="B29" s="392"/>
      <c r="C29" s="392"/>
      <c r="D29" s="210"/>
      <c r="E29" s="392"/>
      <c r="F29" s="392"/>
      <c r="G29" s="419"/>
      <c r="H29" s="412"/>
      <c r="I29" s="210"/>
      <c r="J29" s="213"/>
      <c r="K29" s="210" t="str">
        <f>IFERROR(CONCATENATE(INDEX('8- Políticas de Administración '!$B$16:$F$53,MATCH('5- Identificación de Riesgos'!J29,'8- Políticas de Administración '!$C$16:$C$54,0),1)," - ",L29),"")</f>
        <v/>
      </c>
      <c r="L29" s="167" t="str">
        <f>IFERROR(VLOOKUP(INDEX('8- Políticas de Administración '!$B$16:$F$63,MATCH('5- Identificación de Riesgos'!J29,'8- Políticas de Administración '!$C$16:$C$64,0),1),'8- Políticas de Administración '!$B$16:$F$64,5,FALSE),"")</f>
        <v/>
      </c>
      <c r="M29" s="392"/>
      <c r="N29" s="454"/>
      <c r="O29" s="450"/>
    </row>
    <row r="30" spans="1:16" ht="57.75" customHeight="1" thickBot="1">
      <c r="A30" s="401">
        <v>3</v>
      </c>
      <c r="B30" s="393" t="s">
        <v>318</v>
      </c>
      <c r="C30" s="390" t="s">
        <v>319</v>
      </c>
      <c r="D30" s="208" t="s">
        <v>320</v>
      </c>
      <c r="E30" s="390">
        <v>700</v>
      </c>
      <c r="F30" s="390">
        <v>200</v>
      </c>
      <c r="G30" s="407">
        <f t="shared" ref="G30" si="1">F30/E30</f>
        <v>0.2857142857142857</v>
      </c>
      <c r="H30" s="410"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Media - 3</v>
      </c>
      <c r="I30" s="208" t="s">
        <v>303</v>
      </c>
      <c r="J30" s="157" t="s">
        <v>304</v>
      </c>
      <c r="K30" s="208" t="str">
        <f>IFERROR(CONCATENATE(INDEX('8- Políticas de Administración '!$B$16:$F$53,MATCH('5- Identificación de Riesgos'!J30,'8- Políticas de Administración '!$C$16:$C$54,0),1)," - ",L30),"")</f>
        <v>Menor - 2</v>
      </c>
      <c r="L30" s="165">
        <f>IFERROR(VLOOKUP(INDEX('8- Políticas de Administración '!$B$16:$F$63,MATCH('5- Identificación de Riesgos'!J30,'8- Políticas de Administración '!$C$16:$C$64,0),1),'8- Políticas de Administración '!$B$16:$F$64,5,FALSE),"")</f>
        <v>2</v>
      </c>
      <c r="M30" s="390" t="str">
        <f>IFERROR(CONCATENATE(INDEX('8- Políticas de Administración '!$B$16:$F$53,MATCH(ROUND(AVERAGE(L30:L39),0),'8- Políticas de Administración '!$F$16:$F$53,0),1)," - ",ROUND(AVERAGE(L30:L39),0)),"")</f>
        <v>Moderado - 3</v>
      </c>
      <c r="N30" s="452" t="str">
        <f>IFERROR(CONCATENATE(VLOOKUP((LEFT(H30,LEN(H30)-4)&amp;LEFT(M30,LEN(M30)-4)),'9- Matriz de Calor '!$D$18:$E$42,2,0)," - ",RIGHT(H30,1)*RIGHT(M30,1)),"")</f>
        <v>Moderado - 9</v>
      </c>
      <c r="O30" s="450">
        <f>RIGHT(H30,1)*RIGHT(M30,1)</f>
        <v>9</v>
      </c>
    </row>
    <row r="31" spans="1:16" ht="45.75" customHeight="1">
      <c r="A31" s="402"/>
      <c r="B31" s="394"/>
      <c r="C31" s="391"/>
      <c r="D31" s="209" t="s">
        <v>321</v>
      </c>
      <c r="E31" s="391"/>
      <c r="F31" s="391"/>
      <c r="G31" s="408"/>
      <c r="H31" s="411"/>
      <c r="I31" s="209"/>
      <c r="J31" s="212"/>
      <c r="K31" s="209" t="str">
        <f>IFERROR(CONCATENATE(INDEX('8- Políticas de Administración '!$B$16:$F$53,MATCH('5- Identificación de Riesgos'!J31,'8- Políticas de Administración '!$C$16:$C$54,0),1)," - ",L31),"")</f>
        <v/>
      </c>
      <c r="L31" s="165" t="str">
        <f>IFERROR(VLOOKUP(INDEX('8- Políticas de Administración '!$B$16:$F$63,MATCH('5- Identificación de Riesgos'!J31,'8- Políticas de Administración '!$C$16:$C$64,0),1),'8- Políticas de Administración '!$B$16:$F$64,5,FALSE),"")</f>
        <v/>
      </c>
      <c r="M31" s="391"/>
      <c r="N31" s="453"/>
      <c r="O31" s="450"/>
    </row>
    <row r="32" spans="1:16" ht="82.5" customHeight="1">
      <c r="A32" s="402"/>
      <c r="B32" s="394"/>
      <c r="C32" s="391"/>
      <c r="D32" s="209" t="s">
        <v>322</v>
      </c>
      <c r="E32" s="391"/>
      <c r="F32" s="391"/>
      <c r="G32" s="408"/>
      <c r="H32" s="411"/>
      <c r="I32" s="209" t="s">
        <v>306</v>
      </c>
      <c r="J32" s="212" t="s">
        <v>323</v>
      </c>
      <c r="K32" s="209" t="str">
        <f>IFERROR(CONCATENATE(INDEX('8- Políticas de Administración '!$B$16:$F$53,MATCH('5- Identificación de Riesgos'!J32,'8- Políticas de Administración '!$C$16:$C$54,0),1)," - ",L32),"")</f>
        <v>Moderado - 3</v>
      </c>
      <c r="L32" s="166">
        <f>IFERROR(VLOOKUP(INDEX('8- Políticas de Administración '!$B$16:$F$63,MATCH('5- Identificación de Riesgos'!J32,'8- Políticas de Administración '!$C$16:$C$64,0),1),'8- Políticas de Administración '!$B$16:$F$64,5,FALSE),"")</f>
        <v>3</v>
      </c>
      <c r="M32" s="391"/>
      <c r="N32" s="453"/>
      <c r="O32" s="450"/>
    </row>
    <row r="33" spans="1:15" ht="48.75" customHeight="1">
      <c r="A33" s="402"/>
      <c r="B33" s="394"/>
      <c r="C33" s="391"/>
      <c r="D33" s="214" t="s">
        <v>324</v>
      </c>
      <c r="E33" s="391"/>
      <c r="F33" s="391"/>
      <c r="G33" s="408"/>
      <c r="H33" s="411"/>
      <c r="I33" s="209"/>
      <c r="J33" s="212"/>
      <c r="K33" s="209" t="str">
        <f>IFERROR(CONCATENATE(INDEX('8- Políticas de Administración '!$B$16:$F$53,MATCH('5- Identificación de Riesgos'!J33,'8- Políticas de Administración '!$C$16:$C$54,0),1)," - ",L33),"")</f>
        <v/>
      </c>
      <c r="L33" s="166" t="str">
        <f>IFERROR(VLOOKUP(INDEX('8- Políticas de Administración '!$B$16:$F$63,MATCH('5- Identificación de Riesgos'!J33,'8- Políticas de Administración '!$C$16:$C$64,0),1),'8- Políticas de Administración '!$B$16:$F$64,5,FALSE),"")</f>
        <v/>
      </c>
      <c r="M33" s="391"/>
      <c r="N33" s="453"/>
      <c r="O33" s="450"/>
    </row>
    <row r="34" spans="1:15">
      <c r="A34" s="402"/>
      <c r="B34" s="394"/>
      <c r="C34" s="391"/>
      <c r="D34" s="209"/>
      <c r="E34" s="391"/>
      <c r="F34" s="391"/>
      <c r="G34" s="408"/>
      <c r="H34" s="411"/>
      <c r="I34" s="209"/>
      <c r="J34" s="212"/>
      <c r="K34" s="209" t="str">
        <f>IFERROR(CONCATENATE(INDEX('8- Políticas de Administración '!$B$16:$F$53,MATCH('5- Identificación de Riesgos'!J34,'8- Políticas de Administración '!$C$16:$C$54,0),1)," - ",L34),"")</f>
        <v/>
      </c>
      <c r="L34" s="166" t="str">
        <f>IFERROR(VLOOKUP(INDEX('8- Políticas de Administración '!$B$16:$F$63,MATCH('5- Identificación de Riesgos'!J34,'8- Políticas de Administración '!$C$16:$C$64,0),1),'8- Políticas de Administración '!$B$16:$F$64,5,FALSE),"")</f>
        <v/>
      </c>
      <c r="M34" s="391"/>
      <c r="N34" s="453"/>
      <c r="O34" s="450"/>
    </row>
    <row r="35" spans="1:15">
      <c r="A35" s="402"/>
      <c r="B35" s="394"/>
      <c r="C35" s="391"/>
      <c r="D35" s="209"/>
      <c r="E35" s="391"/>
      <c r="F35" s="391"/>
      <c r="G35" s="408"/>
      <c r="H35" s="411"/>
      <c r="I35" s="209"/>
      <c r="J35" s="212"/>
      <c r="K35" s="209" t="str">
        <f>IFERROR(CONCATENATE(INDEX('8- Políticas de Administración '!$B$16:$F$53,MATCH('5- Identificación de Riesgos'!J35,'8- Políticas de Administración '!$C$16:$C$54,0),1)," - ",L35),"")</f>
        <v/>
      </c>
      <c r="L35" s="166" t="str">
        <f>IFERROR(VLOOKUP(INDEX('8- Políticas de Administración '!$B$16:$F$63,MATCH('5- Identificación de Riesgos'!J35,'8- Políticas de Administración '!$C$16:$C$64,0),1),'8- Políticas de Administración '!$B$16:$F$64,5,FALSE),"")</f>
        <v/>
      </c>
      <c r="M35" s="391"/>
      <c r="N35" s="453"/>
      <c r="O35" s="450"/>
    </row>
    <row r="36" spans="1:15">
      <c r="A36" s="402"/>
      <c r="B36" s="394"/>
      <c r="C36" s="391"/>
      <c r="D36" s="209"/>
      <c r="E36" s="391"/>
      <c r="F36" s="391"/>
      <c r="G36" s="408"/>
      <c r="H36" s="411"/>
      <c r="I36" s="209"/>
      <c r="J36" s="212"/>
      <c r="K36" s="209" t="str">
        <f>IFERROR(CONCATENATE(INDEX('8- Políticas de Administración '!$B$16:$F$53,MATCH('5- Identificación de Riesgos'!J36,'8- Políticas de Administración '!$C$16:$C$54,0),1)," - ",L36),"")</f>
        <v/>
      </c>
      <c r="L36" s="166" t="str">
        <f>IFERROR(VLOOKUP(INDEX('8- Políticas de Administración '!$B$16:$F$63,MATCH('5- Identificación de Riesgos'!J36,'8- Políticas de Administración '!$C$16:$C$64,0),1),'8- Políticas de Administración '!$B$16:$F$64,5,FALSE),"")</f>
        <v/>
      </c>
      <c r="M36" s="391"/>
      <c r="N36" s="453"/>
      <c r="O36" s="450"/>
    </row>
    <row r="37" spans="1:15">
      <c r="A37" s="402"/>
      <c r="B37" s="394"/>
      <c r="C37" s="391"/>
      <c r="D37" s="209"/>
      <c r="E37" s="391"/>
      <c r="F37" s="391"/>
      <c r="G37" s="408"/>
      <c r="H37" s="411"/>
      <c r="I37" s="209"/>
      <c r="J37" s="212"/>
      <c r="K37" s="209" t="str">
        <f>IFERROR(CONCATENATE(INDEX('8- Políticas de Administración '!$B$16:$F$53,MATCH('5- Identificación de Riesgos'!J37,'8- Políticas de Administración '!$C$16:$C$54,0),1)," - ",L37),"")</f>
        <v/>
      </c>
      <c r="L37" s="166" t="str">
        <f>IFERROR(VLOOKUP(INDEX('8- Políticas de Administración '!$B$16:$F$63,MATCH('5- Identificación de Riesgos'!J37,'8- Políticas de Administración '!$C$16:$C$64,0),1),'8- Políticas de Administración '!$B$16:$F$64,5,FALSE),"")</f>
        <v/>
      </c>
      <c r="M37" s="391"/>
      <c r="N37" s="453"/>
      <c r="O37" s="450"/>
    </row>
    <row r="38" spans="1:15">
      <c r="A38" s="402"/>
      <c r="B38" s="394"/>
      <c r="C38" s="391"/>
      <c r="D38" s="209"/>
      <c r="E38" s="391"/>
      <c r="F38" s="391"/>
      <c r="G38" s="408"/>
      <c r="H38" s="411"/>
      <c r="I38" s="209"/>
      <c r="J38" s="212"/>
      <c r="K38" s="209" t="str">
        <f>IFERROR(CONCATENATE(INDEX('8- Políticas de Administración '!$B$16:$F$53,MATCH('5- Identificación de Riesgos'!J38,'8- Políticas de Administración '!$C$16:$C$54,0),1)," - ",L38),"")</f>
        <v/>
      </c>
      <c r="L38" s="166" t="str">
        <f>IFERROR(VLOOKUP(INDEX('8- Políticas de Administración '!$B$16:$F$63,MATCH('5- Identificación de Riesgos'!J38,'8- Políticas de Administración '!$C$16:$C$64,0),1),'8- Políticas de Administración '!$B$16:$F$64,5,FALSE),"")</f>
        <v/>
      </c>
      <c r="M38" s="391"/>
      <c r="N38" s="453"/>
      <c r="O38" s="450"/>
    </row>
    <row r="39" spans="1:15" ht="15.75" thickBot="1">
      <c r="A39" s="403"/>
      <c r="B39" s="395"/>
      <c r="C39" s="392"/>
      <c r="D39" s="210"/>
      <c r="E39" s="392"/>
      <c r="F39" s="392"/>
      <c r="G39" s="409"/>
      <c r="H39" s="412"/>
      <c r="I39" s="210"/>
      <c r="J39" s="213"/>
      <c r="K39" s="210" t="str">
        <f>IFERROR(CONCATENATE(INDEX('8- Políticas de Administración '!$B$16:$F$53,MATCH('5- Identificación de Riesgos'!J39,'8- Políticas de Administración '!$C$16:$C$54,0),1)," - ",L39),"")</f>
        <v/>
      </c>
      <c r="L39" s="167" t="str">
        <f>IFERROR(VLOOKUP(INDEX('8- Políticas de Administración '!$B$16:$F$63,MATCH('5- Identificación de Riesgos'!J39,'8- Políticas de Administración '!$C$16:$C$64,0),1),'8- Políticas de Administración '!$B$16:$F$64,5,FALSE),"")</f>
        <v/>
      </c>
      <c r="M39" s="392"/>
      <c r="N39" s="454"/>
      <c r="O39" s="450"/>
    </row>
    <row r="40" spans="1:15" ht="45">
      <c r="A40" s="401">
        <v>4</v>
      </c>
      <c r="B40" s="393" t="s">
        <v>325</v>
      </c>
      <c r="C40" s="390" t="s">
        <v>326</v>
      </c>
      <c r="D40" s="208" t="s">
        <v>327</v>
      </c>
      <c r="E40" s="390">
        <v>200</v>
      </c>
      <c r="F40" s="390">
        <v>50</v>
      </c>
      <c r="G40" s="407">
        <f t="shared" ref="G40" si="2">F40/E40</f>
        <v>0.25</v>
      </c>
      <c r="H40" s="410"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208" t="s">
        <v>303</v>
      </c>
      <c r="J40" s="157" t="s">
        <v>304</v>
      </c>
      <c r="K40" s="208" t="str">
        <f>IFERROR(CONCATENATE(INDEX('8- Políticas de Administración '!$B$16:$F$53,MATCH('5- Identificación de Riesgos'!J40,'8- Políticas de Administración '!$C$16:$C$54,0),1)," - ",L40),"")</f>
        <v>Menor - 2</v>
      </c>
      <c r="L40" s="165">
        <f>IFERROR(VLOOKUP(INDEX('8- Políticas de Administración '!$B$16:$F$63,MATCH('5- Identificación de Riesgos'!J40,'8- Políticas de Administración '!$C$16:$C$64,0),1),'8- Políticas de Administración '!$B$16:$F$64,5,FALSE),"")</f>
        <v>2</v>
      </c>
      <c r="M40" s="390" t="str">
        <f>IFERROR(CONCATENATE(INDEX('8- Políticas de Administración '!$B$16:$F$53,MATCH(ROUND(AVERAGE(L40:L49),0),'8- Políticas de Administración '!$F$16:$F$53,0),1)," - ",ROUND(AVERAGE(L40:L49),0)),"")</f>
        <v>Menor - 2</v>
      </c>
      <c r="N40" s="452" t="str">
        <f>IFERROR(CONCATENATE(VLOOKUP((LEFT(H40,LEN(H40)-4)&amp;LEFT(M40,LEN(M40)-4)),'9- Matriz de Calor '!$D$18:$E$42,2,0)," - ",RIGHT(H40,1)*RIGHT(M40,1)),"")</f>
        <v>Moderado - 6</v>
      </c>
      <c r="O40" s="450">
        <f>RIGHT(H40,1)*RIGHT(M40,1)</f>
        <v>6</v>
      </c>
    </row>
    <row r="41" spans="1:15">
      <c r="A41" s="402"/>
      <c r="B41" s="394"/>
      <c r="C41" s="391"/>
      <c r="D41" s="209" t="s">
        <v>328</v>
      </c>
      <c r="E41" s="391"/>
      <c r="F41" s="391"/>
      <c r="G41" s="408"/>
      <c r="H41" s="411"/>
      <c r="I41" s="209"/>
      <c r="J41" s="212"/>
      <c r="K41" s="209" t="str">
        <f>IFERROR(CONCATENATE(INDEX('8- Políticas de Administración '!$B$16:$F$53,MATCH('5- Identificación de Riesgos'!J41,'8- Políticas de Administración '!$C$16:$C$54,0),1)," - ",L41),"")</f>
        <v/>
      </c>
      <c r="L41" s="166" t="str">
        <f>IFERROR(VLOOKUP(INDEX('8- Políticas de Administración '!$B$16:$F$63,MATCH('5- Identificación de Riesgos'!J41,'8- Políticas de Administración '!$C$16:$C$64,0),1),'8- Políticas de Administración '!$B$16:$F$64,5,FALSE),"")</f>
        <v/>
      </c>
      <c r="M41" s="391"/>
      <c r="N41" s="453"/>
      <c r="O41" s="450"/>
    </row>
    <row r="42" spans="1:15" ht="30">
      <c r="A42" s="402"/>
      <c r="B42" s="394"/>
      <c r="C42" s="391"/>
      <c r="D42" s="209" t="s">
        <v>329</v>
      </c>
      <c r="E42" s="391"/>
      <c r="F42" s="391"/>
      <c r="G42" s="408"/>
      <c r="H42" s="411"/>
      <c r="I42" s="209" t="s">
        <v>306</v>
      </c>
      <c r="J42" s="212" t="s">
        <v>330</v>
      </c>
      <c r="K42" s="209" t="str">
        <f>IFERROR(CONCATENATE(INDEX('8- Políticas de Administración '!$B$16:$F$53,MATCH('5- Identificación de Riesgos'!J42,'8- Políticas de Administración '!$C$16:$C$54,0),1)," - ",L42),"")</f>
        <v>Menor - 2</v>
      </c>
      <c r="L42" s="166">
        <f>IFERROR(VLOOKUP(INDEX('8- Políticas de Administración '!$B$16:$F$63,MATCH('5- Identificación de Riesgos'!J42,'8- Políticas de Administración '!$C$16:$C$64,0),1),'8- Políticas de Administración '!$B$16:$F$64,5,FALSE),"")</f>
        <v>2</v>
      </c>
      <c r="M42" s="391"/>
      <c r="N42" s="453"/>
      <c r="O42" s="450"/>
    </row>
    <row r="43" spans="1:15">
      <c r="A43" s="402"/>
      <c r="B43" s="394"/>
      <c r="C43" s="391"/>
      <c r="D43" s="214" t="s">
        <v>331</v>
      </c>
      <c r="E43" s="391"/>
      <c r="F43" s="391"/>
      <c r="G43" s="408"/>
      <c r="H43" s="411"/>
      <c r="I43" s="209"/>
      <c r="J43" s="212"/>
      <c r="K43" s="209" t="str">
        <f>IFERROR(CONCATENATE(INDEX('8- Políticas de Administración '!$B$16:$F$53,MATCH('5- Identificación de Riesgos'!J43,'8- Políticas de Administración '!$C$16:$C$54,0),1)," - ",L43),"")</f>
        <v/>
      </c>
      <c r="L43" s="166" t="str">
        <f>IFERROR(VLOOKUP(INDEX('8- Políticas de Administración '!$B$16:$F$63,MATCH('5- Identificación de Riesgos'!J43,'8- Políticas de Administración '!$C$16:$C$64,0),1),'8- Políticas de Administración '!$B$16:$F$64,5,FALSE),"")</f>
        <v/>
      </c>
      <c r="M43" s="391"/>
      <c r="N43" s="453"/>
      <c r="O43" s="450"/>
    </row>
    <row r="44" spans="1:15">
      <c r="A44" s="402"/>
      <c r="B44" s="394"/>
      <c r="C44" s="391"/>
      <c r="D44" s="209"/>
      <c r="E44" s="391"/>
      <c r="F44" s="391"/>
      <c r="G44" s="408"/>
      <c r="H44" s="411"/>
      <c r="I44" s="209"/>
      <c r="J44" s="212"/>
      <c r="K44" s="209" t="str">
        <f>IFERROR(CONCATENATE(INDEX('8- Políticas de Administración '!$B$16:$F$53,MATCH('5- Identificación de Riesgos'!J44,'8- Políticas de Administración '!$C$16:$C$54,0),1)," - ",L44),"")</f>
        <v/>
      </c>
      <c r="L44" s="166" t="str">
        <f>IFERROR(VLOOKUP(INDEX('8- Políticas de Administración '!$B$16:$F$63,MATCH('5- Identificación de Riesgos'!J44,'8- Políticas de Administración '!$C$16:$C$64,0),1),'8- Políticas de Administración '!$B$16:$F$64,5,FALSE),"")</f>
        <v/>
      </c>
      <c r="M44" s="391"/>
      <c r="N44" s="453"/>
      <c r="O44" s="450"/>
    </row>
    <row r="45" spans="1:15">
      <c r="A45" s="402"/>
      <c r="B45" s="394"/>
      <c r="C45" s="391"/>
      <c r="D45" s="209"/>
      <c r="E45" s="391"/>
      <c r="F45" s="391"/>
      <c r="G45" s="408"/>
      <c r="H45" s="411"/>
      <c r="I45" s="209"/>
      <c r="J45" s="212"/>
      <c r="K45" s="209" t="str">
        <f>IFERROR(CONCATENATE(INDEX('8- Políticas de Administración '!$B$16:$F$53,MATCH('5- Identificación de Riesgos'!J45,'8- Políticas de Administración '!$C$16:$C$54,0),1)," - ",L45),"")</f>
        <v/>
      </c>
      <c r="L45" s="166" t="str">
        <f>IFERROR(VLOOKUP(INDEX('8- Políticas de Administración '!$B$16:$F$63,MATCH('5- Identificación de Riesgos'!J45,'8- Políticas de Administración '!$C$16:$C$64,0),1),'8- Políticas de Administración '!$B$16:$F$64,5,FALSE),"")</f>
        <v/>
      </c>
      <c r="M45" s="391"/>
      <c r="N45" s="453"/>
      <c r="O45" s="450"/>
    </row>
    <row r="46" spans="1:15">
      <c r="A46" s="402"/>
      <c r="B46" s="394"/>
      <c r="C46" s="391"/>
      <c r="D46" s="209"/>
      <c r="E46" s="391"/>
      <c r="F46" s="391"/>
      <c r="G46" s="408"/>
      <c r="H46" s="411"/>
      <c r="I46" s="209"/>
      <c r="J46" s="212"/>
      <c r="K46" s="209" t="str">
        <f>IFERROR(CONCATENATE(INDEX('8- Políticas de Administración '!$B$16:$F$53,MATCH('5- Identificación de Riesgos'!J46,'8- Políticas de Administración '!$C$16:$C$54,0),1)," - ",L46),"")</f>
        <v/>
      </c>
      <c r="L46" s="166" t="str">
        <f>IFERROR(VLOOKUP(INDEX('8- Políticas de Administración '!$B$16:$F$63,MATCH('5- Identificación de Riesgos'!J46,'8- Políticas de Administración '!$C$16:$C$64,0),1),'8- Políticas de Administración '!$B$16:$F$64,5,FALSE),"")</f>
        <v/>
      </c>
      <c r="M46" s="391"/>
      <c r="N46" s="453"/>
      <c r="O46" s="450"/>
    </row>
    <row r="47" spans="1:15">
      <c r="A47" s="402"/>
      <c r="B47" s="394"/>
      <c r="C47" s="391"/>
      <c r="D47" s="209"/>
      <c r="E47" s="391"/>
      <c r="F47" s="391"/>
      <c r="G47" s="408"/>
      <c r="H47" s="411"/>
      <c r="I47" s="209"/>
      <c r="J47" s="212"/>
      <c r="K47" s="209" t="str">
        <f>IFERROR(CONCATENATE(INDEX('8- Políticas de Administración '!$B$16:$F$53,MATCH('5- Identificación de Riesgos'!J47,'8- Políticas de Administración '!$C$16:$C$54,0),1)," - ",L47),"")</f>
        <v/>
      </c>
      <c r="L47" s="166" t="str">
        <f>IFERROR(VLOOKUP(INDEX('8- Políticas de Administración '!$B$16:$F$63,MATCH('5- Identificación de Riesgos'!J47,'8- Políticas de Administración '!$C$16:$C$64,0),1),'8- Políticas de Administración '!$B$16:$F$64,5,FALSE),"")</f>
        <v/>
      </c>
      <c r="M47" s="391"/>
      <c r="N47" s="453"/>
      <c r="O47" s="450"/>
    </row>
    <row r="48" spans="1:15">
      <c r="A48" s="402"/>
      <c r="B48" s="394"/>
      <c r="C48" s="391"/>
      <c r="D48" s="209"/>
      <c r="E48" s="391"/>
      <c r="F48" s="391"/>
      <c r="G48" s="408"/>
      <c r="H48" s="411"/>
      <c r="I48" s="209"/>
      <c r="J48" s="212"/>
      <c r="K48" s="209" t="str">
        <f>IFERROR(CONCATENATE(INDEX('8- Políticas de Administración '!$B$16:$F$53,MATCH('5- Identificación de Riesgos'!J48,'8- Políticas de Administración '!$C$16:$C$54,0),1)," - ",L48),"")</f>
        <v/>
      </c>
      <c r="L48" s="166" t="str">
        <f>IFERROR(VLOOKUP(INDEX('8- Políticas de Administración '!$B$16:$F$63,MATCH('5- Identificación de Riesgos'!J48,'8- Políticas de Administración '!$C$16:$C$64,0),1),'8- Políticas de Administración '!$B$16:$F$64,5,FALSE),"")</f>
        <v/>
      </c>
      <c r="M48" s="391"/>
      <c r="N48" s="453"/>
      <c r="O48" s="450"/>
    </row>
    <row r="49" spans="1:257">
      <c r="A49" s="404"/>
      <c r="B49" s="405"/>
      <c r="C49" s="392"/>
      <c r="D49" s="210"/>
      <c r="E49" s="392"/>
      <c r="F49" s="392"/>
      <c r="G49" s="409"/>
      <c r="H49" s="412"/>
      <c r="I49" s="210"/>
      <c r="J49" s="213"/>
      <c r="K49" s="210" t="str">
        <f>IFERROR(CONCATENATE(INDEX('8- Políticas de Administración '!$B$16:$F$53,MATCH('5- Identificación de Riesgos'!J49,'8- Políticas de Administración '!$C$16:$C$54,0),1)," - ",L49),"")</f>
        <v/>
      </c>
      <c r="L49" s="167" t="str">
        <f>IFERROR(VLOOKUP(INDEX('8- Políticas de Administración '!$B$16:$F$63,MATCH('5- Identificación de Riesgos'!J49,'8- Políticas de Administración '!$C$16:$C$64,0),1),'8- Políticas de Administración '!$B$16:$F$64,5,FALSE),"")</f>
        <v/>
      </c>
      <c r="M49" s="392"/>
      <c r="N49" s="454"/>
      <c r="O49" s="450"/>
    </row>
    <row r="50" spans="1:257" ht="60">
      <c r="A50" s="389">
        <v>5</v>
      </c>
      <c r="B50" s="406" t="s">
        <v>332</v>
      </c>
      <c r="C50" s="413" t="s">
        <v>333</v>
      </c>
      <c r="D50" s="243" t="s">
        <v>334</v>
      </c>
      <c r="E50" s="414">
        <v>365</v>
      </c>
      <c r="F50" s="399">
        <v>0</v>
      </c>
      <c r="G50" s="417">
        <f t="shared" ref="G50" si="3">+F50/E50</f>
        <v>0</v>
      </c>
      <c r="H50" s="41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208" t="s">
        <v>303</v>
      </c>
      <c r="J50" s="157" t="s">
        <v>335</v>
      </c>
      <c r="K50" s="210" t="str">
        <f>IFERROR(CONCATENATE(INDEX('8- Políticas de Administración '!$B$16:$F$53,MATCH('5- Identificación de Riesgos'!J50,'8- Políticas de Administración '!$C$16:$C$54,0),1)," - ",L50),"")</f>
        <v>Mayor - 4</v>
      </c>
      <c r="L50" s="165">
        <f>IFERROR(VLOOKUP(INDEX('8- Políticas de Administración '!$B$16:$F$63,MATCH('5- Identificación de Riesgos'!J50,'8- Políticas de Administración '!$C$16:$C$64,0),1),'8- Políticas de Administración '!$B$16:$F$64,5,FALSE),"")</f>
        <v>4</v>
      </c>
      <c r="M50" s="390" t="str">
        <f>IFERROR(CONCATENATE(INDEX('8- Políticas de Administración '!$B$16:$F$53,MATCH(ROUND(AVERAGE(L50:L59),0),'8- Políticas de Administración '!$F$16:$F$53,0),1)," - ",ROUND(AVERAGE(L50:L59),0)),"")</f>
        <v>Mayor - 4</v>
      </c>
      <c r="N50" s="452" t="str">
        <f>IFERROR(CONCATENATE(VLOOKUP((LEFT(H50,LEN(H50)-4)&amp;LEFT(M50,LEN(M50)-4)),'9- Matriz de Calor '!$D$18:$E$42,2,0)," - ",RIGHT(H50,1)*RIGHT(M50,1)),"")</f>
        <v>Alto  - 4</v>
      </c>
      <c r="O50" s="238"/>
    </row>
    <row r="51" spans="1:257">
      <c r="A51" s="389"/>
      <c r="B51" s="406"/>
      <c r="C51" s="413"/>
      <c r="D51" s="243" t="s">
        <v>336</v>
      </c>
      <c r="E51" s="414"/>
      <c r="F51" s="399"/>
      <c r="G51" s="418"/>
      <c r="H51" s="411"/>
      <c r="I51" s="210"/>
      <c r="J51" s="213"/>
      <c r="K51" s="210" t="str">
        <f>IFERROR(CONCATENATE(INDEX('8- Políticas de Administración '!$B$16:$F$53,MATCH('5- Identificación de Riesgos'!J51,'8- Políticas de Administración '!$C$16:$C$54,0),1)," - ",L51),"")</f>
        <v/>
      </c>
      <c r="L51" s="166" t="str">
        <f>IFERROR(VLOOKUP(INDEX('8- Políticas de Administración '!$B$16:$F$63,MATCH('5- Identificación de Riesgos'!J51,'8- Políticas de Administración '!$C$16:$C$64,0),1),'8- Políticas de Administración '!$B$16:$F$64,5,FALSE),"")</f>
        <v/>
      </c>
      <c r="M51" s="391"/>
      <c r="N51" s="453"/>
      <c r="O51" s="238"/>
    </row>
    <row r="52" spans="1:257" ht="30">
      <c r="A52" s="389"/>
      <c r="B52" s="406"/>
      <c r="C52" s="413"/>
      <c r="D52" s="243" t="s">
        <v>337</v>
      </c>
      <c r="E52" s="414"/>
      <c r="F52" s="399"/>
      <c r="G52" s="418"/>
      <c r="H52" s="411"/>
      <c r="I52" s="210"/>
      <c r="J52" s="213"/>
      <c r="K52" s="210" t="str">
        <f>IFERROR(CONCATENATE(INDEX('8- Políticas de Administración '!$B$16:$F$53,MATCH('5- Identificación de Riesgos'!J52,'8- Políticas de Administración '!$C$16:$C$54,0),1)," - ",L52),"")</f>
        <v/>
      </c>
      <c r="L52" s="166" t="str">
        <f>IFERROR(VLOOKUP(INDEX('8- Políticas de Administración '!$B$16:$F$63,MATCH('5- Identificación de Riesgos'!J52,'8- Políticas de Administración '!$C$16:$C$64,0),1),'8- Políticas de Administración '!$B$16:$F$64,5,FALSE),"")</f>
        <v/>
      </c>
      <c r="M52" s="391"/>
      <c r="N52" s="453"/>
      <c r="O52" s="238"/>
    </row>
    <row r="53" spans="1:257" ht="30">
      <c r="A53" s="389"/>
      <c r="B53" s="406"/>
      <c r="C53" s="413"/>
      <c r="D53" s="243" t="s">
        <v>338</v>
      </c>
      <c r="E53" s="414"/>
      <c r="F53" s="399"/>
      <c r="G53" s="418"/>
      <c r="H53" s="411"/>
      <c r="I53" s="210"/>
      <c r="J53" s="213"/>
      <c r="K53" s="210" t="str">
        <f>IFERROR(CONCATENATE(INDEX('8- Políticas de Administración '!$B$16:$F$53,MATCH('5- Identificación de Riesgos'!J53,'8- Políticas de Administración '!$C$16:$C$54,0),1)," - ",L53),"")</f>
        <v/>
      </c>
      <c r="L53" s="166" t="str">
        <f>IFERROR(VLOOKUP(INDEX('8- Políticas de Administración '!$B$16:$F$63,MATCH('5- Identificación de Riesgos'!J53,'8- Políticas de Administración '!$C$16:$C$64,0),1),'8- Políticas de Administración '!$B$16:$F$64,5,FALSE),"")</f>
        <v/>
      </c>
      <c r="M53" s="391"/>
      <c r="N53" s="453"/>
      <c r="O53" s="238"/>
    </row>
    <row r="54" spans="1:257">
      <c r="A54" s="389"/>
      <c r="B54" s="406"/>
      <c r="C54" s="413"/>
      <c r="D54" s="243" t="s">
        <v>339</v>
      </c>
      <c r="E54" s="414"/>
      <c r="F54" s="399"/>
      <c r="G54" s="418"/>
      <c r="H54" s="411"/>
      <c r="I54" s="210"/>
      <c r="J54" s="213"/>
      <c r="K54" s="210" t="str">
        <f>IFERROR(CONCATENATE(INDEX('8- Políticas de Administración '!$B$16:$F$53,MATCH('5- Identificación de Riesgos'!J54,'8- Políticas de Administración '!$C$16:$C$54,0),1)," - ",L54),"")</f>
        <v/>
      </c>
      <c r="L54" s="166" t="str">
        <f>IFERROR(VLOOKUP(INDEX('8- Políticas de Administración '!$B$16:$F$63,MATCH('5- Identificación de Riesgos'!J54,'8- Políticas de Administración '!$C$16:$C$64,0),1),'8- Políticas de Administración '!$B$16:$F$64,5,FALSE),"")</f>
        <v/>
      </c>
      <c r="M54" s="391"/>
      <c r="N54" s="453"/>
      <c r="O54" s="238"/>
    </row>
    <row r="55" spans="1:257">
      <c r="A55" s="389"/>
      <c r="B55" s="406"/>
      <c r="C55" s="413"/>
      <c r="D55" s="243"/>
      <c r="E55" s="414"/>
      <c r="F55" s="399"/>
      <c r="G55" s="418"/>
      <c r="H55" s="411"/>
      <c r="I55" s="210"/>
      <c r="J55" s="213"/>
      <c r="K55" s="210" t="str">
        <f>IFERROR(CONCATENATE(INDEX('8- Políticas de Administración '!$B$16:$F$53,MATCH('5- Identificación de Riesgos'!J55,'8- Políticas de Administración '!$C$16:$C$54,0),1)," - ",L55),"")</f>
        <v/>
      </c>
      <c r="L55" s="166" t="str">
        <f>IFERROR(VLOOKUP(INDEX('8- Políticas de Administración '!$B$16:$F$63,MATCH('5- Identificación de Riesgos'!J55,'8- Políticas de Administración '!$C$16:$C$64,0),1),'8- Políticas de Administración '!$B$16:$F$64,5,FALSE),"")</f>
        <v/>
      </c>
      <c r="M55" s="391"/>
      <c r="N55" s="453"/>
      <c r="O55" s="238"/>
    </row>
    <row r="56" spans="1:257">
      <c r="A56" s="389"/>
      <c r="B56" s="406"/>
      <c r="C56" s="413"/>
      <c r="D56" s="243"/>
      <c r="E56" s="414"/>
      <c r="F56" s="399"/>
      <c r="G56" s="418"/>
      <c r="H56" s="411"/>
      <c r="I56" s="210"/>
      <c r="J56" s="213"/>
      <c r="K56" s="210" t="str">
        <f>IFERROR(CONCATENATE(INDEX('8- Políticas de Administración '!$B$16:$F$53,MATCH('5- Identificación de Riesgos'!J56,'8- Políticas de Administración '!$C$16:$C$54,0),1)," - ",L56),"")</f>
        <v/>
      </c>
      <c r="L56" s="166" t="str">
        <f>IFERROR(VLOOKUP(INDEX('8- Políticas de Administración '!$B$16:$F$63,MATCH('5- Identificación de Riesgos'!J56,'8- Políticas de Administración '!$C$16:$C$64,0),1),'8- Políticas de Administración '!$B$16:$F$64,5,FALSE),"")</f>
        <v/>
      </c>
      <c r="M56" s="391"/>
      <c r="N56" s="453"/>
      <c r="O56" s="238"/>
    </row>
    <row r="57" spans="1:257">
      <c r="A57" s="389"/>
      <c r="B57" s="406"/>
      <c r="C57" s="413"/>
      <c r="D57" s="243"/>
      <c r="E57" s="414"/>
      <c r="F57" s="399"/>
      <c r="G57" s="418"/>
      <c r="H57" s="411"/>
      <c r="I57" s="210"/>
      <c r="J57" s="213"/>
      <c r="K57" s="210" t="str">
        <f>IFERROR(CONCATENATE(INDEX('8- Políticas de Administración '!$B$16:$F$53,MATCH('5- Identificación de Riesgos'!J57,'8- Políticas de Administración '!$C$16:$C$54,0),1)," - ",L57),"")</f>
        <v/>
      </c>
      <c r="L57" s="166" t="str">
        <f>IFERROR(VLOOKUP(INDEX('8- Políticas de Administración '!$B$16:$F$63,MATCH('5- Identificación de Riesgos'!J57,'8- Políticas de Administración '!$C$16:$C$64,0),1),'8- Políticas de Administración '!$B$16:$F$64,5,FALSE),"")</f>
        <v/>
      </c>
      <c r="M57" s="391"/>
      <c r="N57" s="453"/>
      <c r="O57" s="238"/>
    </row>
    <row r="58" spans="1:257">
      <c r="A58" s="389"/>
      <c r="B58" s="406"/>
      <c r="C58" s="413"/>
      <c r="D58" s="243"/>
      <c r="E58" s="414"/>
      <c r="F58" s="399"/>
      <c r="G58" s="418"/>
      <c r="H58" s="411"/>
      <c r="I58" s="210"/>
      <c r="J58" s="213"/>
      <c r="K58" s="210" t="str">
        <f>IFERROR(CONCATENATE(INDEX('8- Políticas de Administración '!$B$16:$F$53,MATCH('5- Identificación de Riesgos'!J58,'8- Políticas de Administración '!$C$16:$C$54,0),1)," - ",L58),"")</f>
        <v/>
      </c>
      <c r="L58" s="166" t="str">
        <f>IFERROR(VLOOKUP(INDEX('8- Políticas de Administración '!$B$16:$F$63,MATCH('5- Identificación de Riesgos'!J58,'8- Políticas de Administración '!$C$16:$C$64,0),1),'8- Políticas de Administración '!$B$16:$F$64,5,FALSE),"")</f>
        <v/>
      </c>
      <c r="M58" s="391"/>
      <c r="N58" s="453"/>
      <c r="O58" s="238"/>
    </row>
    <row r="59" spans="1:257">
      <c r="A59" s="389"/>
      <c r="B59" s="406"/>
      <c r="C59" s="413"/>
      <c r="D59" s="243"/>
      <c r="E59" s="415"/>
      <c r="F59" s="416"/>
      <c r="G59" s="419"/>
      <c r="H59" s="412"/>
      <c r="I59" s="210"/>
      <c r="J59" s="213"/>
      <c r="K59" s="210" t="str">
        <f>IFERROR(CONCATENATE(INDEX('8- Políticas de Administración '!$B$16:$F$53,MATCH('5- Identificación de Riesgos'!J59,'8- Políticas de Administración '!$C$16:$C$54,0),1)," - ",L59),"")</f>
        <v/>
      </c>
      <c r="L59" s="167" t="str">
        <f>IFERROR(VLOOKUP(INDEX('8- Políticas de Administración '!$B$16:$F$63,MATCH('5- Identificación de Riesgos'!J59,'8- Políticas de Administración '!$C$16:$C$64,0),1),'8- Políticas de Administración '!$B$16:$F$64,5,FALSE),"")</f>
        <v/>
      </c>
      <c r="M59" s="392"/>
      <c r="N59" s="454"/>
      <c r="O59" s="238"/>
    </row>
    <row r="60" spans="1:257" s="123" customFormat="1" ht="60">
      <c r="A60" s="396">
        <v>6</v>
      </c>
      <c r="B60" s="399" t="s">
        <v>340</v>
      </c>
      <c r="C60" s="390" t="s">
        <v>341</v>
      </c>
      <c r="D60" s="211" t="s">
        <v>342</v>
      </c>
      <c r="E60" s="390">
        <v>200</v>
      </c>
      <c r="F60" s="390">
        <v>0</v>
      </c>
      <c r="G60" s="407">
        <v>0</v>
      </c>
      <c r="H60" s="410"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08" t="s">
        <v>303</v>
      </c>
      <c r="J60" s="157" t="s">
        <v>335</v>
      </c>
      <c r="K60" s="208" t="str">
        <f>IFERROR(CONCATENATE(INDEX('8- Políticas de Administración '!$B$16:$F$53,MATCH('5- Identificación de Riesgos'!J60,'8- Políticas de Administración '!$C$16:$C$54,0),1)," - ",L60),"")</f>
        <v>Mayor - 4</v>
      </c>
      <c r="L60" s="165">
        <f>IFERROR(VLOOKUP(INDEX('8- Políticas de Administración '!$B$16:$F$63,MATCH('5- Identificación de Riesgos'!J60,'8- Políticas de Administración '!$C$16:$C$64,0),1),'8- Políticas de Administración '!$B$16:$F$64,5,FALSE),"")</f>
        <v>4</v>
      </c>
      <c r="M60" s="390" t="str">
        <f>IFERROR(CONCATENATE(INDEX('8- Políticas de Administración '!$B$16:$F$53,MATCH(ROUND(AVERAGE(L60:L69),0),'8- Políticas de Administración '!$F$16:$F$53,0),1)," - ",ROUND(AVERAGE(L60:L69),0)),"")</f>
        <v>Mayor - 4</v>
      </c>
      <c r="N60" s="452" t="str">
        <f>IFERROR(CONCATENATE(VLOOKUP((LEFT(H60,LEN(H60)-4)&amp;LEFT(M60,LEN(M60)-4)),'9- Matriz de Calor '!$D$18:$E$42,2,0)," - ",RIGHT(H60,1)*RIGHT(M60,1)),"")</f>
        <v>Alto  - 4</v>
      </c>
      <c r="O60" s="450">
        <f>RIGHT(H60,1)*RIGHT(M60,1)</f>
        <v>4</v>
      </c>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2"/>
      <c r="EI60" s="122"/>
      <c r="EJ60" s="122"/>
      <c r="EK60" s="122"/>
      <c r="EL60" s="122"/>
      <c r="EM60" s="122"/>
      <c r="EN60" s="122"/>
      <c r="EO60" s="122"/>
      <c r="EP60" s="122"/>
      <c r="EQ60" s="122"/>
      <c r="ER60" s="122"/>
      <c r="ES60" s="122"/>
      <c r="ET60" s="122"/>
      <c r="EU60" s="122"/>
      <c r="EV60" s="122"/>
      <c r="EW60" s="122"/>
      <c r="EX60" s="122"/>
      <c r="EY60" s="122"/>
      <c r="EZ60" s="122"/>
      <c r="FA60" s="122"/>
      <c r="FB60" s="122"/>
      <c r="FC60" s="122"/>
      <c r="FD60" s="122"/>
      <c r="FE60" s="122"/>
      <c r="FF60" s="122"/>
      <c r="FG60" s="122"/>
      <c r="FH60" s="122"/>
      <c r="FI60" s="122"/>
      <c r="FJ60" s="122"/>
      <c r="FK60" s="122"/>
      <c r="FL60" s="122"/>
      <c r="FM60" s="122"/>
      <c r="FN60" s="122"/>
      <c r="FO60" s="122"/>
      <c r="FP60" s="122"/>
      <c r="FQ60" s="122"/>
      <c r="FR60" s="122"/>
      <c r="FS60" s="122"/>
      <c r="FT60" s="122"/>
      <c r="FU60" s="122"/>
      <c r="FV60" s="122"/>
      <c r="FW60" s="122"/>
      <c r="FX60" s="122"/>
      <c r="FY60" s="122"/>
      <c r="FZ60" s="122"/>
      <c r="GA60" s="122"/>
      <c r="GB60" s="122"/>
      <c r="GC60" s="122"/>
      <c r="GD60" s="122"/>
      <c r="GE60" s="122"/>
      <c r="GF60" s="122"/>
      <c r="GG60" s="122"/>
      <c r="GH60" s="122"/>
      <c r="GI60" s="122"/>
      <c r="GJ60" s="122"/>
      <c r="GK60" s="122"/>
      <c r="GL60" s="122"/>
      <c r="GM60" s="122"/>
      <c r="GN60" s="122"/>
      <c r="GO60" s="122"/>
      <c r="GP60" s="122"/>
      <c r="GQ60" s="122"/>
      <c r="GR60" s="122"/>
      <c r="GS60" s="122"/>
      <c r="GT60" s="122"/>
      <c r="GU60" s="122"/>
      <c r="GV60" s="122"/>
      <c r="GW60" s="122"/>
      <c r="GX60" s="122"/>
      <c r="GY60" s="122"/>
      <c r="GZ60" s="122"/>
      <c r="HA60" s="122"/>
      <c r="HB60" s="122"/>
      <c r="HC60" s="122"/>
      <c r="HD60" s="122"/>
      <c r="HE60" s="122"/>
      <c r="HF60" s="122"/>
      <c r="HG60" s="122"/>
      <c r="HH60" s="122"/>
      <c r="HI60" s="122"/>
      <c r="HJ60" s="122"/>
      <c r="HK60" s="122"/>
      <c r="HL60" s="122"/>
      <c r="HM60" s="122"/>
      <c r="HN60" s="122"/>
      <c r="HO60" s="122"/>
      <c r="HP60" s="122"/>
      <c r="HQ60" s="122"/>
      <c r="HR60" s="122"/>
      <c r="HS60" s="122"/>
      <c r="HT60" s="122"/>
      <c r="HU60" s="122"/>
      <c r="HV60" s="122"/>
      <c r="HW60" s="122"/>
      <c r="HX60" s="122"/>
      <c r="HY60" s="122"/>
      <c r="HZ60" s="122"/>
      <c r="IA60" s="122"/>
      <c r="IB60" s="122"/>
      <c r="IC60" s="122"/>
      <c r="ID60" s="122"/>
      <c r="IE60" s="122"/>
      <c r="IF60" s="122"/>
      <c r="IG60" s="122"/>
      <c r="IH60" s="122"/>
      <c r="II60" s="122"/>
      <c r="IJ60" s="122"/>
      <c r="IK60" s="122"/>
      <c r="IL60" s="122"/>
      <c r="IM60" s="122"/>
      <c r="IN60" s="122"/>
      <c r="IO60" s="122"/>
      <c r="IP60" s="122"/>
      <c r="IQ60" s="122"/>
      <c r="IR60" s="122"/>
      <c r="IS60" s="122"/>
      <c r="IT60" s="122"/>
      <c r="IU60" s="122"/>
      <c r="IV60" s="122"/>
      <c r="IW60" s="122"/>
    </row>
    <row r="61" spans="1:257" s="123" customFormat="1" ht="30">
      <c r="A61" s="397"/>
      <c r="B61" s="399"/>
      <c r="C61" s="391"/>
      <c r="D61" s="211" t="s">
        <v>343</v>
      </c>
      <c r="E61" s="391"/>
      <c r="F61" s="391"/>
      <c r="G61" s="408"/>
      <c r="H61" s="411"/>
      <c r="I61" s="209" t="s">
        <v>306</v>
      </c>
      <c r="J61" s="212" t="s">
        <v>323</v>
      </c>
      <c r="K61" s="209" t="str">
        <f>IFERROR(CONCATENATE(INDEX('8- Políticas de Administración '!$B$16:$F$53,MATCH('5- Identificación de Riesgos'!J61,'8- Políticas de Administración '!$C$16:$C$54,0),1)," - ",L61),"")</f>
        <v>Moderado - 3</v>
      </c>
      <c r="L61" s="166">
        <f>IFERROR(VLOOKUP(INDEX('8- Políticas de Administración '!$B$16:$F$63,MATCH('5- Identificación de Riesgos'!J61,'8- Políticas de Administración '!$C$16:$C$64,0),1),'8- Políticas de Administración '!$B$16:$F$64,5,FALSE),"")</f>
        <v>3</v>
      </c>
      <c r="M61" s="391"/>
      <c r="N61" s="453"/>
      <c r="O61" s="450"/>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22"/>
      <c r="ER61" s="122"/>
      <c r="ES61" s="122"/>
      <c r="ET61" s="122"/>
      <c r="EU61" s="122"/>
      <c r="EV61" s="122"/>
      <c r="EW61" s="122"/>
      <c r="EX61" s="122"/>
      <c r="EY61" s="122"/>
      <c r="EZ61" s="122"/>
      <c r="FA61" s="122"/>
      <c r="FB61" s="122"/>
      <c r="FC61" s="122"/>
      <c r="FD61" s="122"/>
      <c r="FE61" s="122"/>
      <c r="FF61" s="122"/>
      <c r="FG61" s="122"/>
      <c r="FH61" s="122"/>
      <c r="FI61" s="122"/>
      <c r="FJ61" s="122"/>
      <c r="FK61" s="122"/>
      <c r="FL61" s="122"/>
      <c r="FM61" s="122"/>
      <c r="FN61" s="122"/>
      <c r="FO61" s="122"/>
      <c r="FP61" s="122"/>
      <c r="FQ61" s="122"/>
      <c r="FR61" s="122"/>
      <c r="FS61" s="122"/>
      <c r="FT61" s="122"/>
      <c r="FU61" s="122"/>
      <c r="FV61" s="122"/>
      <c r="FW61" s="122"/>
      <c r="FX61" s="122"/>
      <c r="FY61" s="122"/>
      <c r="FZ61" s="122"/>
      <c r="GA61" s="122"/>
      <c r="GB61" s="122"/>
      <c r="GC61" s="122"/>
      <c r="GD61" s="122"/>
      <c r="GE61" s="122"/>
      <c r="GF61" s="122"/>
      <c r="GG61" s="122"/>
      <c r="GH61" s="122"/>
      <c r="GI61" s="122"/>
      <c r="GJ61" s="122"/>
      <c r="GK61" s="122"/>
      <c r="GL61" s="122"/>
      <c r="GM61" s="122"/>
      <c r="GN61" s="122"/>
      <c r="GO61" s="122"/>
      <c r="GP61" s="122"/>
      <c r="GQ61" s="122"/>
      <c r="GR61" s="122"/>
      <c r="GS61" s="122"/>
      <c r="GT61" s="122"/>
      <c r="GU61" s="122"/>
      <c r="GV61" s="122"/>
      <c r="GW61" s="122"/>
      <c r="GX61" s="122"/>
      <c r="GY61" s="122"/>
      <c r="GZ61" s="122"/>
      <c r="HA61" s="122"/>
      <c r="HB61" s="122"/>
      <c r="HC61" s="122"/>
      <c r="HD61" s="122"/>
      <c r="HE61" s="122"/>
      <c r="HF61" s="122"/>
      <c r="HG61" s="122"/>
      <c r="HH61" s="122"/>
      <c r="HI61" s="122"/>
      <c r="HJ61" s="122"/>
      <c r="HK61" s="122"/>
      <c r="HL61" s="122"/>
      <c r="HM61" s="122"/>
      <c r="HN61" s="122"/>
      <c r="HO61" s="122"/>
      <c r="HP61" s="122"/>
      <c r="HQ61" s="122"/>
      <c r="HR61" s="122"/>
      <c r="HS61" s="122"/>
      <c r="HT61" s="122"/>
      <c r="HU61" s="122"/>
      <c r="HV61" s="122"/>
      <c r="HW61" s="122"/>
      <c r="HX61" s="122"/>
      <c r="HY61" s="122"/>
      <c r="HZ61" s="122"/>
      <c r="IA61" s="122"/>
      <c r="IB61" s="122"/>
      <c r="IC61" s="122"/>
      <c r="ID61" s="122"/>
      <c r="IE61" s="122"/>
      <c r="IF61" s="122"/>
      <c r="IG61" s="122"/>
      <c r="IH61" s="122"/>
      <c r="II61" s="122"/>
      <c r="IJ61" s="122"/>
      <c r="IK61" s="122"/>
      <c r="IL61" s="122"/>
      <c r="IM61" s="122"/>
      <c r="IN61" s="122"/>
      <c r="IO61" s="122"/>
      <c r="IP61" s="122"/>
      <c r="IQ61" s="122"/>
      <c r="IR61" s="122"/>
      <c r="IS61" s="122"/>
      <c r="IT61" s="122"/>
      <c r="IU61" s="122"/>
      <c r="IV61" s="122"/>
      <c r="IW61" s="122"/>
    </row>
    <row r="62" spans="1:257" s="123" customFormat="1" ht="30">
      <c r="A62" s="397"/>
      <c r="B62" s="399"/>
      <c r="C62" s="391"/>
      <c r="D62" s="209" t="s">
        <v>344</v>
      </c>
      <c r="E62" s="391"/>
      <c r="F62" s="391"/>
      <c r="G62" s="408"/>
      <c r="H62" s="411"/>
      <c r="I62" s="209"/>
      <c r="J62" s="212"/>
      <c r="K62" s="209" t="str">
        <f>IFERROR(CONCATENATE(INDEX('8- Políticas de Administración '!$B$16:$F$53,MATCH('5- Identificación de Riesgos'!J62,'8- Políticas de Administración '!$C$16:$C$54,0),1)," - ",L62),"")</f>
        <v/>
      </c>
      <c r="L62" s="166" t="str">
        <f>IFERROR(VLOOKUP(INDEX('8- Políticas de Administración '!$B$16:$F$63,MATCH('5- Identificación de Riesgos'!J62,'8- Políticas de Administración '!$C$16:$C$64,0),1),'8- Políticas de Administración '!$B$16:$F$64,5,FALSE),"")</f>
        <v/>
      </c>
      <c r="M62" s="391"/>
      <c r="N62" s="453"/>
      <c r="O62" s="450"/>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2"/>
      <c r="EI62" s="122"/>
      <c r="EJ62" s="122"/>
      <c r="EK62" s="122"/>
      <c r="EL62" s="122"/>
      <c r="EM62" s="122"/>
      <c r="EN62" s="122"/>
      <c r="EO62" s="122"/>
      <c r="EP62" s="122"/>
      <c r="EQ62" s="122"/>
      <c r="ER62" s="122"/>
      <c r="ES62" s="122"/>
      <c r="ET62" s="122"/>
      <c r="EU62" s="122"/>
      <c r="EV62" s="122"/>
      <c r="EW62" s="122"/>
      <c r="EX62" s="122"/>
      <c r="EY62" s="122"/>
      <c r="EZ62" s="122"/>
      <c r="FA62" s="122"/>
      <c r="FB62" s="122"/>
      <c r="FC62" s="122"/>
      <c r="FD62" s="122"/>
      <c r="FE62" s="122"/>
      <c r="FF62" s="122"/>
      <c r="FG62" s="122"/>
      <c r="FH62" s="122"/>
      <c r="FI62" s="122"/>
      <c r="FJ62" s="122"/>
      <c r="FK62" s="122"/>
      <c r="FL62" s="122"/>
      <c r="FM62" s="122"/>
      <c r="FN62" s="122"/>
      <c r="FO62" s="122"/>
      <c r="FP62" s="122"/>
      <c r="FQ62" s="122"/>
      <c r="FR62" s="122"/>
      <c r="FS62" s="122"/>
      <c r="FT62" s="122"/>
      <c r="FU62" s="122"/>
      <c r="FV62" s="122"/>
      <c r="FW62" s="122"/>
      <c r="FX62" s="122"/>
      <c r="FY62" s="122"/>
      <c r="FZ62" s="122"/>
      <c r="GA62" s="122"/>
      <c r="GB62" s="122"/>
      <c r="GC62" s="122"/>
      <c r="GD62" s="122"/>
      <c r="GE62" s="122"/>
      <c r="GF62" s="122"/>
      <c r="GG62" s="122"/>
      <c r="GH62" s="122"/>
      <c r="GI62" s="122"/>
      <c r="GJ62" s="122"/>
      <c r="GK62" s="122"/>
      <c r="GL62" s="122"/>
      <c r="GM62" s="122"/>
      <c r="GN62" s="122"/>
      <c r="GO62" s="122"/>
      <c r="GP62" s="122"/>
      <c r="GQ62" s="122"/>
      <c r="GR62" s="122"/>
      <c r="GS62" s="122"/>
      <c r="GT62" s="122"/>
      <c r="GU62" s="122"/>
      <c r="GV62" s="122"/>
      <c r="GW62" s="122"/>
      <c r="GX62" s="122"/>
      <c r="GY62" s="122"/>
      <c r="GZ62" s="122"/>
      <c r="HA62" s="122"/>
      <c r="HB62" s="122"/>
      <c r="HC62" s="122"/>
      <c r="HD62" s="122"/>
      <c r="HE62" s="122"/>
      <c r="HF62" s="122"/>
      <c r="HG62" s="122"/>
      <c r="HH62" s="122"/>
      <c r="HI62" s="122"/>
      <c r="HJ62" s="122"/>
      <c r="HK62" s="122"/>
      <c r="HL62" s="122"/>
      <c r="HM62" s="122"/>
      <c r="HN62" s="122"/>
      <c r="HO62" s="122"/>
      <c r="HP62" s="122"/>
      <c r="HQ62" s="122"/>
      <c r="HR62" s="122"/>
      <c r="HS62" s="122"/>
      <c r="HT62" s="122"/>
      <c r="HU62" s="122"/>
      <c r="HV62" s="122"/>
      <c r="HW62" s="122"/>
      <c r="HX62" s="122"/>
      <c r="HY62" s="122"/>
      <c r="HZ62" s="122"/>
      <c r="IA62" s="122"/>
      <c r="IB62" s="122"/>
      <c r="IC62" s="122"/>
      <c r="ID62" s="122"/>
      <c r="IE62" s="122"/>
      <c r="IF62" s="122"/>
      <c r="IG62" s="122"/>
      <c r="IH62" s="122"/>
      <c r="II62" s="122"/>
      <c r="IJ62" s="122"/>
      <c r="IK62" s="122"/>
      <c r="IL62" s="122"/>
      <c r="IM62" s="122"/>
      <c r="IN62" s="122"/>
      <c r="IO62" s="122"/>
      <c r="IP62" s="122"/>
      <c r="IQ62" s="122"/>
      <c r="IR62" s="122"/>
      <c r="IS62" s="122"/>
      <c r="IT62" s="122"/>
      <c r="IU62" s="122"/>
      <c r="IV62" s="122"/>
      <c r="IW62" s="122"/>
    </row>
    <row r="63" spans="1:257" s="123" customFormat="1" ht="28.5">
      <c r="A63" s="397"/>
      <c r="B63" s="399"/>
      <c r="C63" s="391"/>
      <c r="D63" s="220" t="s">
        <v>345</v>
      </c>
      <c r="E63" s="391"/>
      <c r="F63" s="391"/>
      <c r="G63" s="408"/>
      <c r="H63" s="411"/>
      <c r="I63" s="209"/>
      <c r="J63" s="212"/>
      <c r="K63" s="209" t="str">
        <f>IFERROR(CONCATENATE(INDEX('8- Políticas de Administración '!$B$16:$F$53,MATCH('5- Identificación de Riesgos'!J63,'8- Políticas de Administración '!$C$16:$C$54,0),1)," - ",L63),"")</f>
        <v/>
      </c>
      <c r="L63" s="166" t="str">
        <f>IFERROR(VLOOKUP(INDEX('8- Políticas de Administración '!$B$16:$F$63,MATCH('5- Identificación de Riesgos'!J63,'8- Políticas de Administración '!$C$16:$C$64,0),1),'8- Políticas de Administración '!$B$16:$F$64,5,FALSE),"")</f>
        <v/>
      </c>
      <c r="M63" s="391"/>
      <c r="N63" s="453"/>
      <c r="O63" s="450"/>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X63" s="122"/>
      <c r="FY63" s="122"/>
      <c r="FZ63" s="122"/>
      <c r="GA63" s="122"/>
      <c r="GB63" s="122"/>
      <c r="GC63" s="122"/>
      <c r="GD63" s="122"/>
      <c r="GE63" s="122"/>
      <c r="GF63" s="122"/>
      <c r="GG63" s="122"/>
      <c r="GH63" s="122"/>
      <c r="GI63" s="122"/>
      <c r="GJ63" s="122"/>
      <c r="GK63" s="122"/>
      <c r="GL63" s="122"/>
      <c r="GM63" s="122"/>
      <c r="GN63" s="122"/>
      <c r="GO63" s="122"/>
      <c r="GP63" s="122"/>
      <c r="GQ63" s="122"/>
      <c r="GR63" s="122"/>
      <c r="GS63" s="122"/>
      <c r="GT63" s="122"/>
      <c r="GU63" s="122"/>
      <c r="GV63" s="122"/>
      <c r="GW63" s="122"/>
      <c r="GX63" s="122"/>
      <c r="GY63" s="122"/>
      <c r="GZ63" s="122"/>
      <c r="HA63" s="122"/>
      <c r="HB63" s="122"/>
      <c r="HC63" s="122"/>
      <c r="HD63" s="122"/>
      <c r="HE63" s="122"/>
      <c r="HF63" s="122"/>
      <c r="HG63" s="122"/>
      <c r="HH63" s="122"/>
      <c r="HI63" s="122"/>
      <c r="HJ63" s="122"/>
      <c r="HK63" s="122"/>
      <c r="HL63" s="122"/>
      <c r="HM63" s="122"/>
      <c r="HN63" s="122"/>
      <c r="HO63" s="122"/>
      <c r="HP63" s="122"/>
      <c r="HQ63" s="122"/>
      <c r="HR63" s="122"/>
      <c r="HS63" s="122"/>
      <c r="HT63" s="122"/>
      <c r="HU63" s="122"/>
      <c r="HV63" s="122"/>
      <c r="HW63" s="122"/>
      <c r="HX63" s="122"/>
      <c r="HY63" s="122"/>
      <c r="HZ63" s="122"/>
      <c r="IA63" s="122"/>
      <c r="IB63" s="122"/>
      <c r="IC63" s="122"/>
      <c r="ID63" s="122"/>
      <c r="IE63" s="122"/>
      <c r="IF63" s="122"/>
      <c r="IG63" s="122"/>
      <c r="IH63" s="122"/>
      <c r="II63" s="122"/>
      <c r="IJ63" s="122"/>
      <c r="IK63" s="122"/>
      <c r="IL63" s="122"/>
      <c r="IM63" s="122"/>
      <c r="IN63" s="122"/>
      <c r="IO63" s="122"/>
      <c r="IP63" s="122"/>
      <c r="IQ63" s="122"/>
      <c r="IR63" s="122"/>
      <c r="IS63" s="122"/>
      <c r="IT63" s="122"/>
      <c r="IU63" s="122"/>
      <c r="IV63" s="122"/>
      <c r="IW63" s="122"/>
    </row>
    <row r="64" spans="1:257" s="123" customFormat="1" ht="28.5">
      <c r="A64" s="397"/>
      <c r="B64" s="399"/>
      <c r="C64" s="391"/>
      <c r="D64" s="221" t="s">
        <v>346</v>
      </c>
      <c r="E64" s="391"/>
      <c r="F64" s="391"/>
      <c r="G64" s="408"/>
      <c r="H64" s="411"/>
      <c r="I64" s="209"/>
      <c r="J64" s="212"/>
      <c r="K64" s="209" t="str">
        <f>IFERROR(CONCATENATE(INDEX('8- Políticas de Administración '!$B$16:$F$53,MATCH('5- Identificación de Riesgos'!J64,'8- Políticas de Administración '!$C$16:$C$54,0),1)," - ",L64),"")</f>
        <v/>
      </c>
      <c r="L64" s="166" t="str">
        <f>IFERROR(VLOOKUP(INDEX('8- Políticas de Administración '!$B$16:$F$63,MATCH('5- Identificación de Riesgos'!J64,'8- Políticas de Administración '!$C$16:$C$64,0),1),'8- Políticas de Administración '!$B$16:$F$64,5,FALSE),"")</f>
        <v/>
      </c>
      <c r="M64" s="391"/>
      <c r="N64" s="453"/>
      <c r="O64" s="450"/>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X64" s="122"/>
      <c r="FY64" s="122"/>
      <c r="FZ64" s="122"/>
      <c r="GA64" s="122"/>
      <c r="GB64" s="122"/>
      <c r="GC64" s="122"/>
      <c r="GD64" s="122"/>
      <c r="GE64" s="122"/>
      <c r="GF64" s="122"/>
      <c r="GG64" s="122"/>
      <c r="GH64" s="122"/>
      <c r="GI64" s="122"/>
      <c r="GJ64" s="122"/>
      <c r="GK64" s="122"/>
      <c r="GL64" s="122"/>
      <c r="GM64" s="122"/>
      <c r="GN64" s="122"/>
      <c r="GO64" s="122"/>
      <c r="GP64" s="122"/>
      <c r="GQ64" s="122"/>
      <c r="GR64" s="122"/>
      <c r="GS64" s="122"/>
      <c r="GT64" s="122"/>
      <c r="GU64" s="122"/>
      <c r="GV64" s="122"/>
      <c r="GW64" s="122"/>
      <c r="GX64" s="122"/>
      <c r="GY64" s="122"/>
      <c r="GZ64" s="122"/>
      <c r="HA64" s="122"/>
      <c r="HB64" s="122"/>
      <c r="HC64" s="122"/>
      <c r="HD64" s="122"/>
      <c r="HE64" s="122"/>
      <c r="HF64" s="122"/>
      <c r="HG64" s="122"/>
      <c r="HH64" s="122"/>
      <c r="HI64" s="122"/>
      <c r="HJ64" s="122"/>
      <c r="HK64" s="122"/>
      <c r="HL64" s="122"/>
      <c r="HM64" s="122"/>
      <c r="HN64" s="122"/>
      <c r="HO64" s="122"/>
      <c r="HP64" s="122"/>
      <c r="HQ64" s="122"/>
      <c r="HR64" s="122"/>
      <c r="HS64" s="122"/>
      <c r="HT64" s="122"/>
      <c r="HU64" s="122"/>
      <c r="HV64" s="122"/>
      <c r="HW64" s="122"/>
      <c r="HX64" s="122"/>
      <c r="HY64" s="122"/>
      <c r="HZ64" s="122"/>
      <c r="IA64" s="122"/>
      <c r="IB64" s="122"/>
      <c r="IC64" s="122"/>
      <c r="ID64" s="122"/>
      <c r="IE64" s="122"/>
      <c r="IF64" s="122"/>
      <c r="IG64" s="122"/>
      <c r="IH64" s="122"/>
      <c r="II64" s="122"/>
      <c r="IJ64" s="122"/>
      <c r="IK64" s="122"/>
      <c r="IL64" s="122"/>
      <c r="IM64" s="122"/>
      <c r="IN64" s="122"/>
      <c r="IO64" s="122"/>
      <c r="IP64" s="122"/>
      <c r="IQ64" s="122"/>
      <c r="IR64" s="122"/>
      <c r="IS64" s="122"/>
      <c r="IT64" s="122"/>
      <c r="IU64" s="122"/>
      <c r="IV64" s="122"/>
      <c r="IW64" s="122"/>
    </row>
    <row r="65" spans="1:257" s="123" customFormat="1">
      <c r="A65" s="397"/>
      <c r="B65" s="399"/>
      <c r="C65" s="391"/>
      <c r="D65" s="209"/>
      <c r="E65" s="391"/>
      <c r="F65" s="391"/>
      <c r="G65" s="408"/>
      <c r="H65" s="411"/>
      <c r="I65" s="209"/>
      <c r="J65" s="212"/>
      <c r="K65" s="209" t="str">
        <f>IFERROR(CONCATENATE(INDEX('8- Políticas de Administración '!$B$16:$F$53,MATCH('5- Identificación de Riesgos'!J65,'8- Políticas de Administración '!$C$16:$C$54,0),1)," - ",L65),"")</f>
        <v/>
      </c>
      <c r="L65" s="166" t="str">
        <f>IFERROR(VLOOKUP(INDEX('8- Políticas de Administración '!$B$16:$F$63,MATCH('5- Identificación de Riesgos'!J65,'8- Políticas de Administración '!$C$16:$C$64,0),1),'8- Políticas de Administración '!$B$16:$F$64,5,FALSE),"")</f>
        <v/>
      </c>
      <c r="M65" s="391"/>
      <c r="N65" s="453"/>
      <c r="O65" s="450"/>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X65" s="122"/>
      <c r="FY65" s="122"/>
      <c r="FZ65" s="122"/>
      <c r="GA65" s="122"/>
      <c r="GB65" s="122"/>
      <c r="GC65" s="122"/>
      <c r="GD65" s="122"/>
      <c r="GE65" s="122"/>
      <c r="GF65" s="122"/>
      <c r="GG65" s="122"/>
      <c r="GH65" s="122"/>
      <c r="GI65" s="122"/>
      <c r="GJ65" s="122"/>
      <c r="GK65" s="122"/>
      <c r="GL65" s="122"/>
      <c r="GM65" s="122"/>
      <c r="GN65" s="122"/>
      <c r="GO65" s="122"/>
      <c r="GP65" s="122"/>
      <c r="GQ65" s="122"/>
      <c r="GR65" s="122"/>
      <c r="GS65" s="122"/>
      <c r="GT65" s="122"/>
      <c r="GU65" s="122"/>
      <c r="GV65" s="122"/>
      <c r="GW65" s="122"/>
      <c r="GX65" s="122"/>
      <c r="GY65" s="122"/>
      <c r="GZ65" s="122"/>
      <c r="HA65" s="122"/>
      <c r="HB65" s="122"/>
      <c r="HC65" s="122"/>
      <c r="HD65" s="122"/>
      <c r="HE65" s="122"/>
      <c r="HF65" s="122"/>
      <c r="HG65" s="122"/>
      <c r="HH65" s="122"/>
      <c r="HI65" s="122"/>
      <c r="HJ65" s="122"/>
      <c r="HK65" s="122"/>
      <c r="HL65" s="122"/>
      <c r="HM65" s="122"/>
      <c r="HN65" s="122"/>
      <c r="HO65" s="122"/>
      <c r="HP65" s="122"/>
      <c r="HQ65" s="122"/>
      <c r="HR65" s="122"/>
      <c r="HS65" s="122"/>
      <c r="HT65" s="122"/>
      <c r="HU65" s="122"/>
      <c r="HV65" s="122"/>
      <c r="HW65" s="122"/>
      <c r="HX65" s="122"/>
      <c r="HY65" s="122"/>
      <c r="HZ65" s="122"/>
      <c r="IA65" s="122"/>
      <c r="IB65" s="122"/>
      <c r="IC65" s="122"/>
      <c r="ID65" s="122"/>
      <c r="IE65" s="122"/>
      <c r="IF65" s="122"/>
      <c r="IG65" s="122"/>
      <c r="IH65" s="122"/>
      <c r="II65" s="122"/>
      <c r="IJ65" s="122"/>
      <c r="IK65" s="122"/>
      <c r="IL65" s="122"/>
      <c r="IM65" s="122"/>
      <c r="IN65" s="122"/>
      <c r="IO65" s="122"/>
      <c r="IP65" s="122"/>
      <c r="IQ65" s="122"/>
      <c r="IR65" s="122"/>
      <c r="IS65" s="122"/>
      <c r="IT65" s="122"/>
      <c r="IU65" s="122"/>
      <c r="IV65" s="122"/>
      <c r="IW65" s="122"/>
    </row>
    <row r="66" spans="1:257" s="123" customFormat="1">
      <c r="A66" s="397"/>
      <c r="B66" s="399"/>
      <c r="C66" s="391"/>
      <c r="D66" s="209"/>
      <c r="E66" s="391"/>
      <c r="F66" s="391"/>
      <c r="G66" s="408"/>
      <c r="H66" s="411"/>
      <c r="I66" s="209"/>
      <c r="J66" s="212"/>
      <c r="K66" s="209" t="str">
        <f>IFERROR(CONCATENATE(INDEX('8- Políticas de Administración '!$B$16:$F$53,MATCH('5- Identificación de Riesgos'!J66,'8- Políticas de Administración '!$C$16:$C$54,0),1)," - ",L66),"")</f>
        <v/>
      </c>
      <c r="L66" s="166" t="str">
        <f>IFERROR(VLOOKUP(INDEX('8- Políticas de Administración '!$B$16:$F$63,MATCH('5- Identificación de Riesgos'!J66,'8- Políticas de Administración '!$C$16:$C$64,0),1),'8- Políticas de Administración '!$B$16:$F$64,5,FALSE),"")</f>
        <v/>
      </c>
      <c r="M66" s="391"/>
      <c r="N66" s="453"/>
      <c r="O66" s="450"/>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X66" s="122"/>
      <c r="FY66" s="122"/>
      <c r="FZ66" s="122"/>
      <c r="GA66" s="122"/>
      <c r="GB66" s="122"/>
      <c r="GC66" s="122"/>
      <c r="GD66" s="122"/>
      <c r="GE66" s="122"/>
      <c r="GF66" s="122"/>
      <c r="GG66" s="122"/>
      <c r="GH66" s="122"/>
      <c r="GI66" s="122"/>
      <c r="GJ66" s="122"/>
      <c r="GK66" s="122"/>
      <c r="GL66" s="122"/>
      <c r="GM66" s="122"/>
      <c r="GN66" s="122"/>
      <c r="GO66" s="122"/>
      <c r="GP66" s="122"/>
      <c r="GQ66" s="122"/>
      <c r="GR66" s="122"/>
      <c r="GS66" s="122"/>
      <c r="GT66" s="122"/>
      <c r="GU66" s="122"/>
      <c r="GV66" s="122"/>
      <c r="GW66" s="122"/>
      <c r="GX66" s="122"/>
      <c r="GY66" s="122"/>
      <c r="GZ66" s="122"/>
      <c r="HA66" s="122"/>
      <c r="HB66" s="122"/>
      <c r="HC66" s="122"/>
      <c r="HD66" s="122"/>
      <c r="HE66" s="122"/>
      <c r="HF66" s="122"/>
      <c r="HG66" s="122"/>
      <c r="HH66" s="122"/>
      <c r="HI66" s="122"/>
      <c r="HJ66" s="122"/>
      <c r="HK66" s="122"/>
      <c r="HL66" s="122"/>
      <c r="HM66" s="122"/>
      <c r="HN66" s="122"/>
      <c r="HO66" s="122"/>
      <c r="HP66" s="122"/>
      <c r="HQ66" s="122"/>
      <c r="HR66" s="122"/>
      <c r="HS66" s="122"/>
      <c r="HT66" s="122"/>
      <c r="HU66" s="122"/>
      <c r="HV66" s="122"/>
      <c r="HW66" s="122"/>
      <c r="HX66" s="122"/>
      <c r="HY66" s="122"/>
      <c r="HZ66" s="122"/>
      <c r="IA66" s="122"/>
      <c r="IB66" s="122"/>
      <c r="IC66" s="122"/>
      <c r="ID66" s="122"/>
      <c r="IE66" s="122"/>
      <c r="IF66" s="122"/>
      <c r="IG66" s="122"/>
      <c r="IH66" s="122"/>
      <c r="II66" s="122"/>
      <c r="IJ66" s="122"/>
      <c r="IK66" s="122"/>
      <c r="IL66" s="122"/>
      <c r="IM66" s="122"/>
      <c r="IN66" s="122"/>
      <c r="IO66" s="122"/>
      <c r="IP66" s="122"/>
      <c r="IQ66" s="122"/>
      <c r="IR66" s="122"/>
      <c r="IS66" s="122"/>
      <c r="IT66" s="122"/>
      <c r="IU66" s="122"/>
      <c r="IV66" s="122"/>
      <c r="IW66" s="122"/>
    </row>
    <row r="67" spans="1:257" s="123" customFormat="1">
      <c r="A67" s="397"/>
      <c r="B67" s="399"/>
      <c r="C67" s="391"/>
      <c r="D67" s="209"/>
      <c r="E67" s="391"/>
      <c r="F67" s="391"/>
      <c r="G67" s="408"/>
      <c r="H67" s="411"/>
      <c r="I67" s="209"/>
      <c r="J67" s="212"/>
      <c r="K67" s="209" t="str">
        <f>IFERROR(CONCATENATE(INDEX('8- Políticas de Administración '!$B$16:$F$53,MATCH('5- Identificación de Riesgos'!J67,'8- Políticas de Administración '!$C$16:$C$54,0),1)," - ",L67),"")</f>
        <v/>
      </c>
      <c r="L67" s="166" t="str">
        <f>IFERROR(VLOOKUP(INDEX('8- Políticas de Administración '!$B$16:$F$63,MATCH('5- Identificación de Riesgos'!J67,'8- Políticas de Administración '!$C$16:$C$64,0),1),'8- Políticas de Administración '!$B$16:$F$64,5,FALSE),"")</f>
        <v/>
      </c>
      <c r="M67" s="391"/>
      <c r="N67" s="453"/>
      <c r="O67" s="450"/>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2"/>
      <c r="FX67" s="122"/>
      <c r="FY67" s="122"/>
      <c r="FZ67" s="122"/>
      <c r="GA67" s="122"/>
      <c r="GB67" s="122"/>
      <c r="GC67" s="122"/>
      <c r="GD67" s="122"/>
      <c r="GE67" s="122"/>
      <c r="GF67" s="122"/>
      <c r="GG67" s="122"/>
      <c r="GH67" s="122"/>
      <c r="GI67" s="122"/>
      <c r="GJ67" s="122"/>
      <c r="GK67" s="122"/>
      <c r="GL67" s="122"/>
      <c r="GM67" s="122"/>
      <c r="GN67" s="122"/>
      <c r="GO67" s="122"/>
      <c r="GP67" s="122"/>
      <c r="GQ67" s="122"/>
      <c r="GR67" s="122"/>
      <c r="GS67" s="122"/>
      <c r="GT67" s="122"/>
      <c r="GU67" s="122"/>
      <c r="GV67" s="122"/>
      <c r="GW67" s="122"/>
      <c r="GX67" s="122"/>
      <c r="GY67" s="122"/>
      <c r="GZ67" s="122"/>
      <c r="HA67" s="122"/>
      <c r="HB67" s="122"/>
      <c r="HC67" s="122"/>
      <c r="HD67" s="122"/>
      <c r="HE67" s="122"/>
      <c r="HF67" s="122"/>
      <c r="HG67" s="122"/>
      <c r="HH67" s="122"/>
      <c r="HI67" s="122"/>
      <c r="HJ67" s="122"/>
      <c r="HK67" s="122"/>
      <c r="HL67" s="122"/>
      <c r="HM67" s="122"/>
      <c r="HN67" s="122"/>
      <c r="HO67" s="122"/>
      <c r="HP67" s="122"/>
      <c r="HQ67" s="122"/>
      <c r="HR67" s="122"/>
      <c r="HS67" s="122"/>
      <c r="HT67" s="122"/>
      <c r="HU67" s="122"/>
      <c r="HV67" s="122"/>
      <c r="HW67" s="122"/>
      <c r="HX67" s="122"/>
      <c r="HY67" s="122"/>
      <c r="HZ67" s="122"/>
      <c r="IA67" s="122"/>
      <c r="IB67" s="122"/>
      <c r="IC67" s="122"/>
      <c r="ID67" s="122"/>
      <c r="IE67" s="122"/>
      <c r="IF67" s="122"/>
      <c r="IG67" s="122"/>
      <c r="IH67" s="122"/>
      <c r="II67" s="122"/>
      <c r="IJ67" s="122"/>
      <c r="IK67" s="122"/>
      <c r="IL67" s="122"/>
      <c r="IM67" s="122"/>
      <c r="IN67" s="122"/>
      <c r="IO67" s="122"/>
      <c r="IP67" s="122"/>
      <c r="IQ67" s="122"/>
      <c r="IR67" s="122"/>
      <c r="IS67" s="122"/>
      <c r="IT67" s="122"/>
      <c r="IU67" s="122"/>
      <c r="IV67" s="122"/>
      <c r="IW67" s="122"/>
    </row>
    <row r="68" spans="1:257" s="123" customFormat="1">
      <c r="A68" s="397"/>
      <c r="B68" s="399"/>
      <c r="C68" s="391"/>
      <c r="D68" s="209"/>
      <c r="E68" s="391"/>
      <c r="F68" s="391"/>
      <c r="G68" s="408"/>
      <c r="H68" s="411"/>
      <c r="I68" s="209"/>
      <c r="J68" s="212"/>
      <c r="K68" s="209" t="str">
        <f>IFERROR(CONCATENATE(INDEX('8- Políticas de Administración '!$B$16:$F$53,MATCH('5- Identificación de Riesgos'!J68,'8- Políticas de Administración '!$C$16:$C$54,0),1)," - ",L68),"")</f>
        <v/>
      </c>
      <c r="L68" s="166" t="str">
        <f>IFERROR(VLOOKUP(INDEX('8- Políticas de Administración '!$B$16:$F$63,MATCH('5- Identificación de Riesgos'!J68,'8- Políticas de Administración '!$C$16:$C$64,0),1),'8- Políticas de Administración '!$B$16:$F$64,5,FALSE),"")</f>
        <v/>
      </c>
      <c r="M68" s="391"/>
      <c r="N68" s="453"/>
      <c r="O68" s="450"/>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2"/>
      <c r="FX68" s="122"/>
      <c r="FY68" s="122"/>
      <c r="FZ68" s="122"/>
      <c r="GA68" s="122"/>
      <c r="GB68" s="122"/>
      <c r="GC68" s="122"/>
      <c r="GD68" s="122"/>
      <c r="GE68" s="122"/>
      <c r="GF68" s="122"/>
      <c r="GG68" s="122"/>
      <c r="GH68" s="122"/>
      <c r="GI68" s="122"/>
      <c r="GJ68" s="122"/>
      <c r="GK68" s="122"/>
      <c r="GL68" s="122"/>
      <c r="GM68" s="122"/>
      <c r="GN68" s="122"/>
      <c r="GO68" s="122"/>
      <c r="GP68" s="122"/>
      <c r="GQ68" s="122"/>
      <c r="GR68" s="122"/>
      <c r="GS68" s="122"/>
      <c r="GT68" s="122"/>
      <c r="GU68" s="122"/>
      <c r="GV68" s="122"/>
      <c r="GW68" s="122"/>
      <c r="GX68" s="122"/>
      <c r="GY68" s="122"/>
      <c r="GZ68" s="122"/>
      <c r="HA68" s="122"/>
      <c r="HB68" s="122"/>
      <c r="HC68" s="122"/>
      <c r="HD68" s="122"/>
      <c r="HE68" s="122"/>
      <c r="HF68" s="122"/>
      <c r="HG68" s="122"/>
      <c r="HH68" s="122"/>
      <c r="HI68" s="122"/>
      <c r="HJ68" s="122"/>
      <c r="HK68" s="122"/>
      <c r="HL68" s="122"/>
      <c r="HM68" s="122"/>
      <c r="HN68" s="122"/>
      <c r="HO68" s="122"/>
      <c r="HP68" s="122"/>
      <c r="HQ68" s="122"/>
      <c r="HR68" s="122"/>
      <c r="HS68" s="122"/>
      <c r="HT68" s="122"/>
      <c r="HU68" s="122"/>
      <c r="HV68" s="122"/>
      <c r="HW68" s="122"/>
      <c r="HX68" s="122"/>
      <c r="HY68" s="122"/>
      <c r="HZ68" s="122"/>
      <c r="IA68" s="122"/>
      <c r="IB68" s="122"/>
      <c r="IC68" s="122"/>
      <c r="ID68" s="122"/>
      <c r="IE68" s="122"/>
      <c r="IF68" s="122"/>
      <c r="IG68" s="122"/>
      <c r="IH68" s="122"/>
      <c r="II68" s="122"/>
      <c r="IJ68" s="122"/>
      <c r="IK68" s="122"/>
      <c r="IL68" s="122"/>
      <c r="IM68" s="122"/>
      <c r="IN68" s="122"/>
      <c r="IO68" s="122"/>
      <c r="IP68" s="122"/>
      <c r="IQ68" s="122"/>
      <c r="IR68" s="122"/>
      <c r="IS68" s="122"/>
      <c r="IT68" s="122"/>
      <c r="IU68" s="122"/>
      <c r="IV68" s="122"/>
      <c r="IW68" s="122"/>
    </row>
    <row r="69" spans="1:257" s="123" customFormat="1" ht="15.75" thickBot="1">
      <c r="A69" s="398"/>
      <c r="B69" s="400"/>
      <c r="C69" s="392"/>
      <c r="D69" s="210"/>
      <c r="E69" s="392"/>
      <c r="F69" s="392"/>
      <c r="G69" s="409"/>
      <c r="H69" s="412"/>
      <c r="I69" s="210"/>
      <c r="J69" s="213"/>
      <c r="K69" s="210" t="str">
        <f>IFERROR(CONCATENATE(INDEX('8- Políticas de Administración '!$B$16:$F$53,MATCH('5- Identificación de Riesgos'!J69,'8- Políticas de Administración '!$C$16:$C$54,0),1)," - ",L69),"")</f>
        <v/>
      </c>
      <c r="L69" s="167" t="str">
        <f>IFERROR(VLOOKUP(INDEX('8- Políticas de Administración '!$B$16:$F$63,MATCH('5- Identificación de Riesgos'!J69,'8- Políticas de Administración '!$C$16:$C$64,0),1),'8- Políticas de Administración '!$B$16:$F$64,5,FALSE),"")</f>
        <v/>
      </c>
      <c r="M69" s="392"/>
      <c r="N69" s="454"/>
      <c r="O69" s="450"/>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2"/>
      <c r="FX69" s="122"/>
      <c r="FY69" s="122"/>
      <c r="FZ69" s="122"/>
      <c r="GA69" s="122"/>
      <c r="GB69" s="122"/>
      <c r="GC69" s="122"/>
      <c r="GD69" s="122"/>
      <c r="GE69" s="122"/>
      <c r="GF69" s="122"/>
      <c r="GG69" s="122"/>
      <c r="GH69" s="122"/>
      <c r="GI69" s="122"/>
      <c r="GJ69" s="122"/>
      <c r="GK69" s="122"/>
      <c r="GL69" s="122"/>
      <c r="GM69" s="122"/>
      <c r="GN69" s="122"/>
      <c r="GO69" s="122"/>
      <c r="GP69" s="122"/>
      <c r="GQ69" s="122"/>
      <c r="GR69" s="122"/>
      <c r="GS69" s="122"/>
      <c r="GT69" s="122"/>
      <c r="GU69" s="122"/>
      <c r="GV69" s="122"/>
      <c r="GW69" s="122"/>
      <c r="GX69" s="122"/>
      <c r="GY69" s="122"/>
      <c r="GZ69" s="122"/>
      <c r="HA69" s="122"/>
      <c r="HB69" s="122"/>
      <c r="HC69" s="122"/>
      <c r="HD69" s="122"/>
      <c r="HE69" s="122"/>
      <c r="HF69" s="122"/>
      <c r="HG69" s="122"/>
      <c r="HH69" s="122"/>
      <c r="HI69" s="122"/>
      <c r="HJ69" s="122"/>
      <c r="HK69" s="122"/>
      <c r="HL69" s="122"/>
      <c r="HM69" s="122"/>
      <c r="HN69" s="122"/>
      <c r="HO69" s="122"/>
      <c r="HP69" s="122"/>
      <c r="HQ69" s="122"/>
      <c r="HR69" s="122"/>
      <c r="HS69" s="122"/>
      <c r="HT69" s="122"/>
      <c r="HU69" s="122"/>
      <c r="HV69" s="122"/>
      <c r="HW69" s="122"/>
      <c r="HX69" s="122"/>
      <c r="HY69" s="122"/>
      <c r="HZ69" s="122"/>
      <c r="IA69" s="122"/>
      <c r="IB69" s="122"/>
      <c r="IC69" s="122"/>
      <c r="ID69" s="122"/>
      <c r="IE69" s="122"/>
      <c r="IF69" s="122"/>
      <c r="IG69" s="122"/>
      <c r="IH69" s="122"/>
      <c r="II69" s="122"/>
      <c r="IJ69" s="122"/>
      <c r="IK69" s="122"/>
      <c r="IL69" s="122"/>
      <c r="IM69" s="122"/>
      <c r="IN69" s="122"/>
      <c r="IO69" s="122"/>
      <c r="IP69" s="122"/>
      <c r="IQ69" s="122"/>
      <c r="IR69" s="122"/>
      <c r="IS69" s="122"/>
      <c r="IT69" s="122"/>
      <c r="IU69" s="122"/>
      <c r="IV69" s="122"/>
      <c r="IW69" s="122"/>
    </row>
    <row r="70" spans="1:257" ht="45">
      <c r="A70" s="396">
        <v>7</v>
      </c>
      <c r="B70" s="399" t="s">
        <v>347</v>
      </c>
      <c r="C70" s="400" t="s">
        <v>348</v>
      </c>
      <c r="D70" s="211" t="s">
        <v>349</v>
      </c>
      <c r="E70" s="400">
        <v>1</v>
      </c>
      <c r="F70" s="400">
        <v>0</v>
      </c>
      <c r="G70" s="460">
        <f t="shared" ref="G70" si="4">F70/E70</f>
        <v>0</v>
      </c>
      <c r="H70" s="461"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11" t="s">
        <v>303</v>
      </c>
      <c r="J70" s="158" t="s">
        <v>335</v>
      </c>
      <c r="K70" s="208" t="str">
        <f>IFERROR(CONCATENATE(INDEX('8- Políticas de Administración '!$B$16:$F$53,MATCH('5- Identificación de Riesgos'!J70,'8- Políticas de Administración '!$C$16:$C$54,0),1)," - ",L70),"")</f>
        <v>Mayor - 4</v>
      </c>
      <c r="L70" s="165">
        <f>IFERROR(VLOOKUP(INDEX('8- Políticas de Administración '!$B$16:$F$63,MATCH('5- Identificación de Riesgos'!J70,'8- Políticas de Administración '!$C$16:$C$64,0),1),'8- Políticas de Administración '!$B$16:$F$64,5,FALSE),"")</f>
        <v>4</v>
      </c>
      <c r="M70" s="390" t="str">
        <f>IFERROR(CONCATENATE(INDEX('8- Políticas de Administración '!$B$16:$F$53,MATCH(ROUND(AVERAGE(L70:L79),0),'8- Políticas de Administración '!$F$16:$F$53,0),1)," - ",ROUND(AVERAGE(L70:L79),0)),"")</f>
        <v>Mayor - 4</v>
      </c>
      <c r="N70" s="452" t="str">
        <f>IFERROR(CONCATENATE(VLOOKUP((LEFT(H70,LEN(H70)-4)&amp;LEFT(M70,LEN(M70)-4)),'9- Matriz de Calor '!$D$18:$E$42,2,0)," - ",RIGHT(H70,1)*RIGHT(M70,1)),"")</f>
        <v>Alto  - 4</v>
      </c>
      <c r="O70" s="49"/>
    </row>
    <row r="71" spans="1:257" ht="30">
      <c r="A71" s="397"/>
      <c r="B71" s="399"/>
      <c r="C71" s="391"/>
      <c r="D71" s="211" t="s">
        <v>350</v>
      </c>
      <c r="E71" s="391"/>
      <c r="F71" s="391"/>
      <c r="G71" s="408"/>
      <c r="H71" s="411"/>
      <c r="I71" s="209" t="s">
        <v>306</v>
      </c>
      <c r="J71" s="212" t="s">
        <v>323</v>
      </c>
      <c r="K71" s="209" t="str">
        <f>IFERROR(CONCATENATE(INDEX('8- Políticas de Administración '!$B$16:$F$53,MATCH('5- Identificación de Riesgos'!J71,'8- Políticas de Administración '!$C$16:$C$54,0),1)," - ",L71),"")</f>
        <v>Moderado - 3</v>
      </c>
      <c r="L71" s="166">
        <f>IFERROR(VLOOKUP(INDEX('8- Políticas de Administración '!$B$16:$F$63,MATCH('5- Identificación de Riesgos'!J71,'8- Políticas de Administración '!$C$16:$C$64,0),1),'8- Políticas de Administración '!$B$16:$F$64,5,FALSE),"")</f>
        <v>3</v>
      </c>
      <c r="M71" s="391"/>
      <c r="N71" s="453"/>
      <c r="O71" s="49"/>
    </row>
    <row r="72" spans="1:257" ht="30">
      <c r="A72" s="397"/>
      <c r="B72" s="399"/>
      <c r="C72" s="391"/>
      <c r="D72" s="209" t="s">
        <v>351</v>
      </c>
      <c r="E72" s="391"/>
      <c r="F72" s="391"/>
      <c r="G72" s="408"/>
      <c r="H72" s="411"/>
      <c r="I72" s="209"/>
      <c r="J72" s="212"/>
      <c r="K72" s="209" t="str">
        <f>IFERROR(CONCATENATE(INDEX('8- Políticas de Administración '!$B$16:$F$53,MATCH('5- Identificación de Riesgos'!J72,'8- Políticas de Administración '!$C$16:$C$54,0),1)," - ",L72),"")</f>
        <v/>
      </c>
      <c r="L72" s="166" t="str">
        <f>IFERROR(VLOOKUP(INDEX('8- Políticas de Administración '!$B$16:$F$63,MATCH('5- Identificación de Riesgos'!J72,'8- Políticas de Administración '!$C$16:$C$64,0),1),'8- Políticas de Administración '!$B$16:$F$64,5,FALSE),"")</f>
        <v/>
      </c>
      <c r="M72" s="391"/>
      <c r="N72" s="453"/>
      <c r="O72" s="49"/>
    </row>
    <row r="73" spans="1:257">
      <c r="A73" s="397"/>
      <c r="B73" s="399"/>
      <c r="C73" s="391"/>
      <c r="D73" s="209"/>
      <c r="E73" s="391"/>
      <c r="F73" s="391"/>
      <c r="G73" s="408"/>
      <c r="H73" s="411"/>
      <c r="I73" s="209"/>
      <c r="J73" s="212"/>
      <c r="K73" s="209" t="str">
        <f>IFERROR(CONCATENATE(INDEX('8- Políticas de Administración '!$B$16:$F$53,MATCH('5- Identificación de Riesgos'!J73,'8- Políticas de Administración '!$C$16:$C$54,0),1)," - ",L73),"")</f>
        <v/>
      </c>
      <c r="L73" s="166" t="str">
        <f>IFERROR(VLOOKUP(INDEX('8- Políticas de Administración '!$B$16:$F$63,MATCH('5- Identificación de Riesgos'!J73,'8- Políticas de Administración '!$C$16:$C$64,0),1),'8- Políticas de Administración '!$B$16:$F$64,5,FALSE),"")</f>
        <v/>
      </c>
      <c r="M73" s="391"/>
      <c r="N73" s="453"/>
      <c r="O73" s="49"/>
    </row>
    <row r="74" spans="1:257">
      <c r="A74" s="397"/>
      <c r="B74" s="399"/>
      <c r="C74" s="391"/>
      <c r="D74" s="209"/>
      <c r="E74" s="391"/>
      <c r="F74" s="391"/>
      <c r="G74" s="408"/>
      <c r="H74" s="411"/>
      <c r="I74" s="209"/>
      <c r="J74" s="212"/>
      <c r="K74" s="209" t="str">
        <f>IFERROR(CONCATENATE(INDEX('8- Políticas de Administración '!$B$16:$F$53,MATCH('5- Identificación de Riesgos'!J74,'8- Políticas de Administración '!$C$16:$C$54,0),1)," - ",L74),"")</f>
        <v/>
      </c>
      <c r="L74" s="166" t="str">
        <f>IFERROR(VLOOKUP(INDEX('8- Políticas de Administración '!$B$16:$F$63,MATCH('5- Identificación de Riesgos'!J74,'8- Políticas de Administración '!$C$16:$C$64,0),1),'8- Políticas de Administración '!$B$16:$F$64,5,FALSE),"")</f>
        <v/>
      </c>
      <c r="M74" s="391"/>
      <c r="N74" s="453"/>
      <c r="O74" s="49"/>
    </row>
    <row r="75" spans="1:257">
      <c r="A75" s="397"/>
      <c r="B75" s="399"/>
      <c r="C75" s="391"/>
      <c r="D75" s="209"/>
      <c r="E75" s="391"/>
      <c r="F75" s="391"/>
      <c r="G75" s="408"/>
      <c r="H75" s="411"/>
      <c r="I75" s="209"/>
      <c r="J75" s="212"/>
      <c r="K75" s="209" t="str">
        <f>IFERROR(CONCATENATE(INDEX('8- Políticas de Administración '!$B$16:$F$53,MATCH('5- Identificación de Riesgos'!J75,'8- Políticas de Administración '!$C$16:$C$54,0),1)," - ",L75),"")</f>
        <v/>
      </c>
      <c r="L75" s="166" t="str">
        <f>IFERROR(VLOOKUP(INDEX('8- Políticas de Administración '!$B$16:$F$63,MATCH('5- Identificación de Riesgos'!J75,'8- Políticas de Administración '!$C$16:$C$64,0),1),'8- Políticas de Administración '!$B$16:$F$64,5,FALSE),"")</f>
        <v/>
      </c>
      <c r="M75" s="391"/>
      <c r="N75" s="453"/>
      <c r="O75" s="49"/>
    </row>
    <row r="76" spans="1:257">
      <c r="A76" s="397"/>
      <c r="B76" s="399"/>
      <c r="C76" s="391"/>
      <c r="D76" s="209"/>
      <c r="E76" s="391"/>
      <c r="F76" s="391"/>
      <c r="G76" s="408"/>
      <c r="H76" s="411"/>
      <c r="I76" s="209"/>
      <c r="J76" s="212"/>
      <c r="K76" s="209" t="str">
        <f>IFERROR(CONCATENATE(INDEX('8- Políticas de Administración '!$B$16:$F$53,MATCH('5- Identificación de Riesgos'!J76,'8- Políticas de Administración '!$C$16:$C$54,0),1)," - ",L76),"")</f>
        <v/>
      </c>
      <c r="L76" s="166" t="str">
        <f>IFERROR(VLOOKUP(INDEX('8- Políticas de Administración '!$B$16:$F$63,MATCH('5- Identificación de Riesgos'!J76,'8- Políticas de Administración '!$C$16:$C$64,0),1),'8- Políticas de Administración '!$B$16:$F$64,5,FALSE),"")</f>
        <v/>
      </c>
      <c r="M76" s="391"/>
      <c r="N76" s="453"/>
      <c r="O76" s="49"/>
    </row>
    <row r="77" spans="1:257">
      <c r="A77" s="397"/>
      <c r="B77" s="399"/>
      <c r="C77" s="391"/>
      <c r="D77" s="209"/>
      <c r="E77" s="391"/>
      <c r="F77" s="391"/>
      <c r="G77" s="408"/>
      <c r="H77" s="411"/>
      <c r="I77" s="209"/>
      <c r="J77" s="212"/>
      <c r="K77" s="209" t="str">
        <f>IFERROR(CONCATENATE(INDEX('8- Políticas de Administración '!$B$16:$F$53,MATCH('5- Identificación de Riesgos'!J77,'8- Políticas de Administración '!$C$16:$C$54,0),1)," - ",L77),"")</f>
        <v/>
      </c>
      <c r="L77" s="166" t="str">
        <f>IFERROR(VLOOKUP(INDEX('8- Políticas de Administración '!$B$16:$F$63,MATCH('5- Identificación de Riesgos'!J77,'8- Políticas de Administración '!$C$16:$C$64,0),1),'8- Políticas de Administración '!$B$16:$F$64,5,FALSE),"")</f>
        <v/>
      </c>
      <c r="M77" s="391"/>
      <c r="N77" s="453"/>
      <c r="O77" s="49"/>
    </row>
    <row r="78" spans="1:257">
      <c r="A78" s="397"/>
      <c r="B78" s="399"/>
      <c r="C78" s="391"/>
      <c r="D78" s="209"/>
      <c r="E78" s="391"/>
      <c r="F78" s="391"/>
      <c r="G78" s="408"/>
      <c r="H78" s="411"/>
      <c r="I78" s="209"/>
      <c r="J78" s="212"/>
      <c r="K78" s="209" t="str">
        <f>IFERROR(CONCATENATE(INDEX('8- Políticas de Administración '!$B$16:$F$53,MATCH('5- Identificación de Riesgos'!J78,'8- Políticas de Administración '!$C$16:$C$54,0),1)," - ",L78),"")</f>
        <v/>
      </c>
      <c r="L78" s="166" t="str">
        <f>IFERROR(VLOOKUP(INDEX('8- Políticas de Administración '!$B$16:$F$63,MATCH('5- Identificación de Riesgos'!J78,'8- Políticas de Administración '!$C$16:$C$64,0),1),'8- Políticas de Administración '!$B$16:$F$64,5,FALSE),"")</f>
        <v/>
      </c>
      <c r="M78" s="391"/>
      <c r="N78" s="453"/>
      <c r="O78" s="49"/>
    </row>
    <row r="79" spans="1:257" ht="15.75" thickBot="1">
      <c r="A79" s="398"/>
      <c r="B79" s="400"/>
      <c r="C79" s="392"/>
      <c r="D79" s="210"/>
      <c r="E79" s="392"/>
      <c r="F79" s="392"/>
      <c r="G79" s="409"/>
      <c r="H79" s="412"/>
      <c r="I79" s="210"/>
      <c r="J79" s="213"/>
      <c r="K79" s="209" t="str">
        <f>IFERROR(CONCATENATE(INDEX('8- Políticas de Administración '!$B$16:$F$53,MATCH('5- Identificación de Riesgos'!J79,'8- Políticas de Administración '!$C$16:$C$54,0),1)," - ",L79),"")</f>
        <v/>
      </c>
      <c r="L79" s="167" t="str">
        <f>IFERROR(VLOOKUP(INDEX('8- Políticas de Administración '!$B$16:$F$63,MATCH('5- Identificación de Riesgos'!J79,'8- Políticas de Administración '!$C$16:$C$64,0),1),'8- Políticas de Administración '!$B$16:$F$64,5,FALSE),"")</f>
        <v/>
      </c>
      <c r="M79" s="392"/>
      <c r="N79" s="454"/>
      <c r="O79" s="49"/>
    </row>
    <row r="80" spans="1:257">
      <c r="A80" s="49"/>
      <c r="B80" s="49"/>
      <c r="C80" s="49"/>
      <c r="D80" s="49"/>
      <c r="E80" s="49"/>
      <c r="F80" s="49"/>
      <c r="G80" s="49"/>
      <c r="H80" s="49"/>
      <c r="I80" s="49"/>
      <c r="J80" s="49"/>
      <c r="K80" s="49"/>
      <c r="L80" s="49"/>
      <c r="M80" s="49"/>
      <c r="N80" s="49"/>
      <c r="O80" s="49"/>
    </row>
    <row r="81" spans="1:15">
      <c r="A81" s="49"/>
      <c r="B81" s="49"/>
      <c r="C81" s="49"/>
      <c r="D81" s="49"/>
      <c r="E81" s="49"/>
      <c r="F81" s="49"/>
      <c r="G81" s="49"/>
      <c r="H81" s="49"/>
      <c r="I81" s="49"/>
      <c r="J81" s="49"/>
      <c r="K81" s="49"/>
      <c r="L81" s="49"/>
      <c r="M81" s="49"/>
      <c r="N81" s="49"/>
      <c r="O81" s="49"/>
    </row>
    <row r="82" spans="1:15">
      <c r="A82" s="49"/>
      <c r="B82" s="49"/>
      <c r="C82" s="49"/>
      <c r="D82" s="49"/>
      <c r="E82" s="49"/>
      <c r="F82" s="49"/>
      <c r="G82" s="49"/>
      <c r="H82" s="49"/>
      <c r="I82" s="49"/>
      <c r="J82" s="49"/>
      <c r="K82" s="49"/>
      <c r="L82" s="49"/>
      <c r="M82" s="49"/>
      <c r="N82" s="49"/>
      <c r="O82" s="49"/>
    </row>
    <row r="83" spans="1:15">
      <c r="A83" s="49"/>
      <c r="B83" s="49"/>
      <c r="C83" s="49"/>
      <c r="D83" s="49"/>
      <c r="E83" s="49"/>
      <c r="F83" s="49"/>
      <c r="G83" s="49"/>
      <c r="H83" s="49"/>
      <c r="I83" s="49"/>
      <c r="J83" s="49"/>
      <c r="K83" s="49"/>
      <c r="L83" s="49"/>
      <c r="M83" s="49"/>
      <c r="N83" s="49"/>
      <c r="O83" s="49"/>
    </row>
    <row r="84" spans="1:15">
      <c r="A84" s="49"/>
      <c r="B84" s="49"/>
      <c r="C84" s="49"/>
      <c r="D84" s="49"/>
      <c r="E84" s="49"/>
      <c r="F84" s="49"/>
      <c r="G84" s="49"/>
      <c r="H84" s="49"/>
      <c r="I84" s="49"/>
      <c r="J84" s="49"/>
      <c r="K84" s="49"/>
      <c r="L84" s="49"/>
      <c r="M84" s="49"/>
      <c r="N84" s="49"/>
      <c r="O84" s="49"/>
    </row>
    <row r="85" spans="1:15">
      <c r="A85" s="49"/>
      <c r="B85" s="49"/>
      <c r="C85" s="49"/>
      <c r="D85" s="49"/>
      <c r="E85" s="49"/>
      <c r="F85" s="49"/>
      <c r="G85" s="49"/>
      <c r="H85" s="49"/>
      <c r="I85" s="49"/>
      <c r="J85" s="49"/>
      <c r="K85" s="49"/>
      <c r="L85" s="49"/>
      <c r="M85" s="49"/>
      <c r="N85" s="49"/>
      <c r="O85" s="49"/>
    </row>
    <row r="86" spans="1:15">
      <c r="A86" s="49"/>
      <c r="B86" s="49"/>
      <c r="C86" s="49"/>
      <c r="D86" s="49"/>
      <c r="E86" s="49"/>
      <c r="F86" s="49"/>
      <c r="G86" s="49"/>
      <c r="H86" s="49"/>
      <c r="I86" s="49"/>
      <c r="J86" s="49"/>
      <c r="K86" s="49"/>
      <c r="L86" s="49"/>
      <c r="M86" s="49"/>
      <c r="N86" s="49"/>
      <c r="O86" s="49"/>
    </row>
    <row r="87" spans="1:15">
      <c r="A87" s="49"/>
      <c r="B87" s="49"/>
      <c r="C87" s="49"/>
      <c r="D87" s="49"/>
      <c r="E87" s="49"/>
      <c r="F87" s="49"/>
      <c r="G87" s="49"/>
      <c r="H87" s="49"/>
      <c r="I87" s="49"/>
      <c r="J87" s="49"/>
      <c r="K87" s="49"/>
      <c r="L87" s="49"/>
      <c r="M87" s="49"/>
      <c r="N87" s="49"/>
      <c r="O87" s="49"/>
    </row>
    <row r="88" spans="1:15">
      <c r="A88" s="49"/>
      <c r="B88" s="49"/>
      <c r="C88" s="49"/>
      <c r="D88" s="49"/>
      <c r="E88" s="49"/>
      <c r="F88" s="49"/>
      <c r="G88" s="49"/>
      <c r="H88" s="49"/>
      <c r="I88" s="49"/>
      <c r="J88" s="49"/>
      <c r="K88" s="49"/>
      <c r="L88" s="49"/>
      <c r="M88" s="49"/>
      <c r="N88" s="49"/>
      <c r="O88" s="49"/>
    </row>
    <row r="89" spans="1:15">
      <c r="A89" s="49"/>
      <c r="B89" s="49"/>
      <c r="C89" s="49"/>
      <c r="D89" s="49"/>
      <c r="E89" s="49"/>
      <c r="F89" s="49"/>
      <c r="G89" s="49"/>
      <c r="H89" s="49"/>
      <c r="I89" s="49"/>
      <c r="J89" s="49"/>
      <c r="K89" s="49"/>
      <c r="L89" s="49"/>
      <c r="M89" s="49"/>
      <c r="N89" s="49"/>
      <c r="O89" s="49"/>
    </row>
    <row r="90" spans="1:15">
      <c r="A90" s="49"/>
      <c r="B90" s="49"/>
      <c r="C90" s="49"/>
      <c r="D90" s="49"/>
      <c r="E90" s="49"/>
      <c r="F90" s="49"/>
      <c r="G90" s="49"/>
      <c r="H90" s="49"/>
      <c r="I90" s="49"/>
      <c r="J90" s="49"/>
      <c r="K90" s="49"/>
      <c r="L90" s="49"/>
      <c r="M90" s="49"/>
      <c r="N90" s="49"/>
      <c r="O90" s="49"/>
    </row>
    <row r="91" spans="1:15">
      <c r="A91" s="49"/>
      <c r="B91" s="49"/>
      <c r="C91" s="49"/>
      <c r="D91" s="49"/>
      <c r="E91" s="49"/>
      <c r="F91" s="49"/>
      <c r="G91" s="49"/>
      <c r="H91" s="49"/>
      <c r="I91" s="49"/>
      <c r="J91" s="49"/>
      <c r="K91" s="49"/>
      <c r="L91" s="49"/>
      <c r="M91" s="49"/>
      <c r="N91" s="49"/>
      <c r="O91" s="49"/>
    </row>
    <row r="92" spans="1:15">
      <c r="A92" s="49"/>
      <c r="B92" s="49"/>
      <c r="C92" s="49"/>
      <c r="D92" s="49"/>
      <c r="E92" s="49"/>
      <c r="F92" s="49"/>
      <c r="G92" s="49"/>
      <c r="H92" s="49"/>
      <c r="I92" s="49"/>
      <c r="J92" s="49"/>
      <c r="K92" s="49"/>
      <c r="L92" s="49"/>
      <c r="M92" s="49"/>
      <c r="N92" s="49"/>
      <c r="O92" s="49"/>
    </row>
    <row r="93" spans="1:15">
      <c r="A93" s="49"/>
      <c r="B93" s="49"/>
      <c r="C93" s="49"/>
      <c r="D93" s="49"/>
      <c r="E93" s="49"/>
      <c r="F93" s="49"/>
      <c r="G93" s="49"/>
      <c r="H93" s="49"/>
      <c r="I93" s="49"/>
      <c r="J93" s="49"/>
      <c r="K93" s="49"/>
      <c r="L93" s="49"/>
      <c r="M93" s="49"/>
      <c r="N93" s="49"/>
      <c r="O93" s="49"/>
    </row>
    <row r="94" spans="1:15">
      <c r="A94" s="49"/>
      <c r="B94" s="49"/>
      <c r="C94" s="49"/>
      <c r="D94" s="49"/>
      <c r="E94" s="49"/>
      <c r="F94" s="49"/>
      <c r="G94" s="49"/>
      <c r="H94" s="49"/>
      <c r="I94" s="49"/>
      <c r="J94" s="49"/>
      <c r="K94" s="49"/>
      <c r="L94" s="49"/>
      <c r="M94" s="49"/>
      <c r="N94" s="49"/>
      <c r="O94" s="49"/>
    </row>
    <row r="95" spans="1:15">
      <c r="A95" s="49"/>
      <c r="B95" s="49"/>
      <c r="C95" s="49"/>
      <c r="D95" s="49"/>
      <c r="E95" s="49"/>
      <c r="F95" s="49"/>
      <c r="G95" s="49"/>
      <c r="H95" s="49"/>
      <c r="I95" s="49"/>
      <c r="J95" s="49"/>
      <c r="K95" s="49"/>
      <c r="L95" s="49"/>
      <c r="M95" s="49"/>
      <c r="N95" s="49"/>
      <c r="O95" s="49"/>
    </row>
    <row r="96" spans="1:15">
      <c r="A96" s="49"/>
      <c r="B96" s="49"/>
      <c r="C96" s="49"/>
      <c r="D96" s="49"/>
      <c r="E96" s="49"/>
      <c r="F96" s="49"/>
      <c r="G96" s="49"/>
      <c r="H96" s="49"/>
      <c r="I96" s="49"/>
      <c r="J96" s="49"/>
      <c r="K96" s="49"/>
      <c r="L96" s="49"/>
      <c r="M96" s="49"/>
      <c r="N96" s="49"/>
      <c r="O96" s="49"/>
    </row>
    <row r="97" spans="1:15">
      <c r="A97" s="49"/>
      <c r="B97" s="49"/>
      <c r="C97" s="49"/>
      <c r="D97" s="49"/>
      <c r="E97" s="49"/>
      <c r="F97" s="49"/>
      <c r="G97" s="49"/>
      <c r="H97" s="49"/>
      <c r="I97" s="49"/>
      <c r="J97" s="49"/>
      <c r="K97" s="49"/>
      <c r="L97" s="49"/>
      <c r="M97" s="49"/>
      <c r="N97" s="49"/>
      <c r="O97" s="49"/>
    </row>
    <row r="98" spans="1:15">
      <c r="A98" s="49"/>
      <c r="B98" s="49"/>
      <c r="C98" s="49"/>
      <c r="D98" s="49"/>
      <c r="E98" s="49"/>
      <c r="F98" s="49"/>
      <c r="G98" s="49"/>
      <c r="H98" s="49"/>
      <c r="I98" s="49"/>
      <c r="J98" s="49"/>
      <c r="K98" s="49"/>
      <c r="L98" s="49"/>
      <c r="M98" s="49"/>
      <c r="N98" s="49"/>
      <c r="O98" s="49"/>
    </row>
    <row r="99" spans="1:15">
      <c r="A99" s="49"/>
      <c r="B99" s="49"/>
      <c r="C99" s="49"/>
      <c r="D99" s="49"/>
      <c r="E99" s="49"/>
      <c r="F99" s="49"/>
      <c r="G99" s="49"/>
      <c r="H99" s="49"/>
      <c r="I99" s="49"/>
      <c r="J99" s="49"/>
      <c r="K99" s="49"/>
      <c r="L99" s="49"/>
      <c r="M99" s="49"/>
      <c r="N99" s="49"/>
      <c r="O99" s="49"/>
    </row>
    <row r="100" spans="1:15">
      <c r="A100" s="49"/>
      <c r="B100" s="49"/>
      <c r="C100" s="49"/>
      <c r="D100" s="49"/>
      <c r="E100" s="49"/>
      <c r="F100" s="49"/>
      <c r="G100" s="49"/>
      <c r="H100" s="49"/>
      <c r="I100" s="49"/>
      <c r="J100" s="49"/>
      <c r="K100" s="49"/>
      <c r="L100" s="49"/>
      <c r="M100" s="49"/>
      <c r="N100" s="49"/>
      <c r="O100" s="49"/>
    </row>
    <row r="101" spans="1:15">
      <c r="A101" s="49"/>
      <c r="B101" s="49"/>
      <c r="C101" s="49"/>
      <c r="D101" s="49"/>
      <c r="E101" s="49"/>
      <c r="F101" s="49"/>
      <c r="G101" s="49"/>
      <c r="H101" s="49"/>
      <c r="I101" s="49"/>
      <c r="J101" s="49"/>
      <c r="K101" s="49"/>
      <c r="L101" s="49"/>
      <c r="M101" s="49"/>
      <c r="N101" s="49"/>
      <c r="O101" s="49"/>
    </row>
    <row r="102" spans="1:15">
      <c r="A102" s="49"/>
      <c r="B102" s="49"/>
      <c r="C102" s="49"/>
      <c r="D102" s="49"/>
      <c r="E102" s="49"/>
      <c r="F102" s="49"/>
      <c r="G102" s="49"/>
      <c r="H102" s="49"/>
      <c r="I102" s="49"/>
      <c r="J102" s="49"/>
      <c r="K102" s="49"/>
      <c r="L102" s="49"/>
      <c r="M102" s="49"/>
      <c r="N102" s="49"/>
      <c r="O102" s="49"/>
    </row>
    <row r="103" spans="1:15">
      <c r="A103" s="49"/>
      <c r="B103" s="49"/>
      <c r="C103" s="49"/>
      <c r="D103" s="49"/>
      <c r="E103" s="49"/>
      <c r="F103" s="49"/>
      <c r="G103" s="49"/>
      <c r="H103" s="49"/>
      <c r="I103" s="49"/>
      <c r="J103" s="49"/>
      <c r="K103" s="49"/>
      <c r="L103" s="49"/>
      <c r="M103" s="49"/>
      <c r="N103" s="49"/>
      <c r="O103" s="49"/>
    </row>
    <row r="104" spans="1:15">
      <c r="A104" s="49"/>
      <c r="B104" s="49"/>
      <c r="C104" s="49"/>
      <c r="D104" s="49"/>
      <c r="E104" s="49"/>
      <c r="F104" s="49"/>
      <c r="G104" s="49"/>
      <c r="H104" s="49"/>
      <c r="I104" s="49"/>
      <c r="J104" s="49"/>
      <c r="K104" s="49"/>
      <c r="L104" s="49"/>
      <c r="M104" s="49"/>
      <c r="N104" s="49"/>
      <c r="O104" s="49"/>
    </row>
    <row r="105" spans="1:15">
      <c r="A105" s="49"/>
      <c r="B105" s="49"/>
      <c r="C105" s="49"/>
      <c r="D105" s="49"/>
      <c r="E105" s="49"/>
      <c r="F105" s="49"/>
      <c r="G105" s="49"/>
      <c r="H105" s="49"/>
      <c r="I105" s="49"/>
      <c r="J105" s="49"/>
      <c r="K105" s="49"/>
      <c r="L105" s="49"/>
      <c r="M105" s="49"/>
      <c r="N105" s="49"/>
      <c r="O105" s="49"/>
    </row>
    <row r="106" spans="1:15">
      <c r="A106" s="49"/>
      <c r="B106" s="49"/>
      <c r="C106" s="49"/>
      <c r="D106" s="49"/>
      <c r="E106" s="49"/>
      <c r="F106" s="49"/>
      <c r="G106" s="49"/>
      <c r="H106" s="49"/>
      <c r="I106" s="49"/>
      <c r="J106" s="49"/>
      <c r="K106" s="49"/>
      <c r="L106" s="49"/>
      <c r="M106" s="49"/>
      <c r="N106" s="49"/>
      <c r="O106" s="49"/>
    </row>
    <row r="107" spans="1:15">
      <c r="A107" s="49"/>
      <c r="B107" s="49"/>
      <c r="C107" s="49"/>
      <c r="D107" s="49"/>
      <c r="E107" s="49"/>
      <c r="F107" s="49"/>
      <c r="G107" s="49"/>
      <c r="H107" s="49"/>
      <c r="I107" s="49"/>
      <c r="J107" s="49"/>
      <c r="K107" s="49"/>
      <c r="L107" s="49"/>
      <c r="M107" s="49"/>
      <c r="N107" s="49"/>
      <c r="O107" s="49"/>
    </row>
    <row r="108" spans="1:15">
      <c r="A108" s="49"/>
      <c r="B108" s="49"/>
      <c r="C108" s="49"/>
      <c r="D108" s="49"/>
      <c r="E108" s="49"/>
      <c r="F108" s="49"/>
      <c r="G108" s="49"/>
      <c r="H108" s="49"/>
      <c r="I108" s="49"/>
      <c r="J108" s="49"/>
      <c r="K108" s="49"/>
      <c r="L108" s="49"/>
      <c r="M108" s="49"/>
      <c r="N108" s="49"/>
      <c r="O108" s="49"/>
    </row>
    <row r="109" spans="1:15">
      <c r="A109" s="49"/>
      <c r="B109" s="49"/>
      <c r="C109" s="49"/>
      <c r="D109" s="49"/>
      <c r="E109" s="49"/>
      <c r="F109" s="49"/>
      <c r="G109" s="49"/>
      <c r="H109" s="49"/>
      <c r="I109" s="49"/>
      <c r="J109" s="49"/>
      <c r="K109" s="49"/>
      <c r="L109" s="49"/>
      <c r="M109" s="49"/>
      <c r="N109" s="49"/>
      <c r="O109" s="49"/>
    </row>
    <row r="110" spans="1:15">
      <c r="A110" s="49"/>
      <c r="B110" s="49"/>
      <c r="C110" s="49"/>
      <c r="D110" s="49"/>
      <c r="E110" s="49"/>
      <c r="F110" s="49"/>
      <c r="G110" s="49"/>
      <c r="H110" s="49"/>
      <c r="I110" s="49"/>
      <c r="J110" s="49"/>
      <c r="K110" s="49"/>
      <c r="L110" s="49"/>
      <c r="M110" s="49"/>
      <c r="N110" s="49"/>
      <c r="O110" s="49"/>
    </row>
    <row r="111" spans="1:15">
      <c r="A111" s="49"/>
      <c r="B111" s="49"/>
      <c r="C111" s="49"/>
      <c r="D111" s="49"/>
      <c r="E111" s="49"/>
      <c r="F111" s="49"/>
      <c r="G111" s="49"/>
      <c r="H111" s="49"/>
      <c r="I111" s="49"/>
      <c r="J111" s="49"/>
      <c r="K111" s="49"/>
      <c r="L111" s="49"/>
      <c r="M111" s="49"/>
      <c r="N111" s="49"/>
      <c r="O111" s="49"/>
    </row>
    <row r="112" spans="1:15">
      <c r="A112" s="49"/>
      <c r="B112" s="49"/>
      <c r="C112" s="49"/>
      <c r="D112" s="49"/>
      <c r="E112" s="49"/>
      <c r="F112" s="49"/>
      <c r="G112" s="49"/>
      <c r="H112" s="49"/>
      <c r="I112" s="49"/>
      <c r="J112" s="49"/>
      <c r="K112" s="49"/>
      <c r="L112" s="49"/>
      <c r="M112" s="49"/>
      <c r="N112" s="49"/>
      <c r="O112" s="49"/>
    </row>
    <row r="113" spans="1:15">
      <c r="A113" s="49"/>
      <c r="B113" s="49"/>
      <c r="C113" s="49"/>
      <c r="D113" s="49"/>
      <c r="E113" s="49"/>
      <c r="F113" s="49"/>
      <c r="G113" s="49"/>
      <c r="H113" s="49"/>
      <c r="I113" s="49"/>
      <c r="J113" s="49"/>
      <c r="K113" s="49"/>
      <c r="L113" s="49"/>
      <c r="M113" s="49"/>
      <c r="N113" s="49"/>
      <c r="O113" s="49"/>
    </row>
    <row r="114" spans="1:15">
      <c r="A114" s="49"/>
      <c r="B114" s="49"/>
      <c r="C114" s="49"/>
      <c r="D114" s="49"/>
      <c r="E114" s="49"/>
      <c r="F114" s="49"/>
      <c r="G114" s="49"/>
      <c r="H114" s="49"/>
      <c r="I114" s="49"/>
      <c r="J114" s="49"/>
      <c r="K114" s="49"/>
      <c r="L114" s="49"/>
      <c r="M114" s="49"/>
      <c r="N114" s="49"/>
      <c r="O114" s="49"/>
    </row>
    <row r="115" spans="1:15">
      <c r="A115" s="49"/>
      <c r="B115" s="49"/>
      <c r="C115" s="49"/>
      <c r="D115" s="49"/>
      <c r="E115" s="49"/>
      <c r="F115" s="49"/>
      <c r="G115" s="49"/>
      <c r="H115" s="49"/>
      <c r="I115" s="49"/>
      <c r="J115" s="49"/>
      <c r="K115" s="49"/>
      <c r="L115" s="49"/>
      <c r="M115" s="49"/>
      <c r="N115" s="49"/>
      <c r="O115" s="49"/>
    </row>
    <row r="116" spans="1:15">
      <c r="A116" s="49"/>
      <c r="B116" s="49"/>
      <c r="C116" s="49"/>
      <c r="D116" s="49"/>
      <c r="E116" s="49"/>
      <c r="F116" s="49"/>
      <c r="G116" s="49"/>
      <c r="H116" s="49"/>
      <c r="I116" s="49"/>
      <c r="J116" s="49"/>
      <c r="K116" s="49"/>
      <c r="L116" s="49"/>
      <c r="M116" s="49"/>
      <c r="N116" s="49"/>
      <c r="O116" s="49"/>
    </row>
    <row r="117" spans="1:15">
      <c r="A117" s="49"/>
      <c r="B117" s="49"/>
      <c r="C117" s="49"/>
      <c r="D117" s="49"/>
      <c r="E117" s="49"/>
      <c r="F117" s="49"/>
      <c r="G117" s="49"/>
      <c r="H117" s="49"/>
      <c r="I117" s="49"/>
      <c r="J117" s="49"/>
      <c r="K117" s="49"/>
      <c r="L117" s="49"/>
      <c r="M117" s="49"/>
      <c r="N117" s="49"/>
      <c r="O117" s="49"/>
    </row>
    <row r="118" spans="1:15">
      <c r="A118" s="49"/>
      <c r="B118" s="49"/>
      <c r="C118" s="49"/>
      <c r="D118" s="49"/>
      <c r="E118" s="49"/>
      <c r="F118" s="49"/>
      <c r="G118" s="49"/>
      <c r="H118" s="49"/>
      <c r="I118" s="49"/>
      <c r="J118" s="49"/>
      <c r="K118" s="49"/>
      <c r="L118" s="49"/>
      <c r="M118" s="49"/>
      <c r="N118" s="49"/>
      <c r="O118" s="49"/>
    </row>
    <row r="119" spans="1:15">
      <c r="A119" s="49"/>
      <c r="B119" s="49"/>
      <c r="C119" s="49"/>
      <c r="D119" s="49"/>
      <c r="E119" s="49"/>
      <c r="F119" s="49"/>
      <c r="G119" s="49"/>
      <c r="H119" s="49"/>
      <c r="I119" s="49"/>
      <c r="J119" s="49"/>
      <c r="K119" s="49"/>
      <c r="L119" s="49"/>
      <c r="M119" s="49"/>
      <c r="N119" s="49"/>
      <c r="O119" s="49"/>
    </row>
    <row r="120" spans="1:15">
      <c r="A120" s="49"/>
      <c r="B120" s="49"/>
      <c r="C120" s="49"/>
      <c r="D120" s="49"/>
      <c r="E120" s="49"/>
      <c r="F120" s="49"/>
      <c r="G120" s="49"/>
      <c r="H120" s="49"/>
      <c r="I120" s="49"/>
      <c r="J120" s="49"/>
      <c r="K120" s="49"/>
      <c r="L120" s="49"/>
      <c r="M120" s="49"/>
      <c r="N120" s="49"/>
      <c r="O120" s="49"/>
    </row>
    <row r="121" spans="1:15">
      <c r="A121" s="49"/>
      <c r="B121" s="49"/>
      <c r="C121" s="49"/>
      <c r="D121" s="49"/>
      <c r="E121" s="49"/>
      <c r="F121" s="49"/>
      <c r="G121" s="49"/>
      <c r="H121" s="49"/>
      <c r="I121" s="49"/>
      <c r="J121" s="49"/>
      <c r="K121" s="49"/>
      <c r="L121" s="49"/>
      <c r="M121" s="49"/>
      <c r="N121" s="49"/>
      <c r="O121" s="49"/>
    </row>
    <row r="122" spans="1:15">
      <c r="A122" s="49"/>
      <c r="B122" s="49"/>
      <c r="C122" s="49"/>
      <c r="D122" s="49"/>
      <c r="E122" s="49"/>
      <c r="F122" s="49"/>
      <c r="G122" s="49"/>
      <c r="H122" s="49"/>
      <c r="I122" s="49"/>
      <c r="J122" s="49"/>
      <c r="K122" s="49"/>
      <c r="L122" s="49"/>
      <c r="M122" s="49"/>
      <c r="N122" s="49"/>
      <c r="O122" s="49"/>
    </row>
    <row r="123" spans="1:15">
      <c r="A123" s="49"/>
      <c r="B123" s="49"/>
      <c r="C123" s="49"/>
      <c r="D123" s="49"/>
      <c r="E123" s="49"/>
      <c r="F123" s="49"/>
      <c r="G123" s="49"/>
      <c r="H123" s="49"/>
      <c r="I123" s="49"/>
      <c r="J123" s="49"/>
      <c r="K123" s="49"/>
      <c r="L123" s="49"/>
      <c r="M123" s="49"/>
      <c r="N123" s="49"/>
      <c r="O123" s="49"/>
    </row>
    <row r="124" spans="1:15">
      <c r="A124" s="49"/>
      <c r="B124" s="49"/>
      <c r="C124" s="49"/>
      <c r="D124" s="49"/>
      <c r="E124" s="49"/>
      <c r="F124" s="49"/>
      <c r="G124" s="49"/>
      <c r="H124" s="49"/>
      <c r="I124" s="49"/>
      <c r="J124" s="49"/>
      <c r="K124" s="49"/>
      <c r="L124" s="49"/>
      <c r="M124" s="49"/>
      <c r="N124" s="49"/>
      <c r="O124" s="49"/>
    </row>
    <row r="125" spans="1:15">
      <c r="A125" s="49"/>
      <c r="B125" s="49"/>
      <c r="C125" s="49"/>
      <c r="D125" s="49"/>
      <c r="E125" s="49"/>
      <c r="F125" s="49"/>
      <c r="G125" s="49"/>
      <c r="H125" s="49"/>
      <c r="I125" s="49"/>
      <c r="J125" s="49"/>
      <c r="K125" s="49"/>
      <c r="L125" s="49"/>
      <c r="M125" s="49"/>
      <c r="N125" s="49"/>
      <c r="O125" s="49"/>
    </row>
    <row r="126" spans="1:15">
      <c r="A126" s="49"/>
      <c r="B126" s="49"/>
      <c r="C126" s="49"/>
      <c r="D126" s="49"/>
      <c r="E126" s="49"/>
      <c r="F126" s="49"/>
      <c r="G126" s="49"/>
      <c r="H126" s="49"/>
      <c r="I126" s="49"/>
      <c r="J126" s="49"/>
      <c r="K126" s="49"/>
      <c r="L126" s="49"/>
      <c r="M126" s="49"/>
      <c r="N126" s="49"/>
      <c r="O126" s="49"/>
    </row>
    <row r="127" spans="1:15">
      <c r="A127" s="49"/>
      <c r="B127" s="49"/>
      <c r="C127" s="49"/>
      <c r="D127" s="49"/>
      <c r="E127" s="49"/>
      <c r="F127" s="49"/>
      <c r="G127" s="49"/>
      <c r="H127" s="49"/>
      <c r="I127" s="49"/>
      <c r="J127" s="49"/>
      <c r="K127" s="49"/>
      <c r="L127" s="49"/>
      <c r="M127" s="49"/>
      <c r="N127" s="49"/>
      <c r="O127" s="49"/>
    </row>
    <row r="128" spans="1:15">
      <c r="A128" s="49"/>
      <c r="B128" s="49"/>
      <c r="C128" s="49"/>
      <c r="D128" s="49"/>
      <c r="E128" s="49"/>
      <c r="F128" s="49"/>
      <c r="G128" s="49"/>
      <c r="H128" s="49"/>
      <c r="I128" s="49"/>
      <c r="J128" s="49"/>
      <c r="K128" s="49"/>
      <c r="L128" s="49"/>
      <c r="M128" s="49"/>
      <c r="N128" s="49"/>
      <c r="O128" s="49"/>
    </row>
    <row r="129" spans="1:15">
      <c r="A129" s="49"/>
      <c r="B129" s="49"/>
      <c r="C129" s="49"/>
      <c r="D129" s="49"/>
      <c r="E129" s="49"/>
      <c r="F129" s="49"/>
      <c r="G129" s="49"/>
      <c r="H129" s="49"/>
      <c r="I129" s="49"/>
      <c r="J129" s="49"/>
      <c r="K129" s="49"/>
      <c r="L129" s="49"/>
      <c r="M129" s="49"/>
      <c r="N129" s="49"/>
      <c r="O129" s="49"/>
    </row>
    <row r="130" spans="1:15">
      <c r="A130" s="49"/>
      <c r="B130" s="49"/>
      <c r="C130" s="49"/>
      <c r="D130" s="49"/>
      <c r="E130" s="49"/>
      <c r="F130" s="49"/>
      <c r="G130" s="49"/>
      <c r="H130" s="49"/>
      <c r="I130" s="49"/>
      <c r="J130" s="49"/>
      <c r="K130" s="49"/>
      <c r="L130" s="49"/>
      <c r="M130" s="49"/>
      <c r="N130" s="49"/>
      <c r="O130" s="49"/>
    </row>
    <row r="131" spans="1:15">
      <c r="A131" s="49"/>
      <c r="B131" s="49"/>
      <c r="C131" s="49"/>
      <c r="D131" s="49"/>
      <c r="E131" s="49"/>
      <c r="F131" s="49"/>
      <c r="G131" s="49"/>
      <c r="H131" s="49"/>
      <c r="I131" s="49"/>
      <c r="J131" s="49"/>
      <c r="K131" s="49"/>
      <c r="L131" s="49"/>
      <c r="M131" s="49"/>
      <c r="N131" s="49"/>
      <c r="O131" s="49"/>
    </row>
    <row r="132" spans="1:15">
      <c r="A132" s="49"/>
      <c r="B132" s="49"/>
      <c r="C132" s="49"/>
      <c r="D132" s="49"/>
      <c r="E132" s="49"/>
      <c r="F132" s="49"/>
      <c r="G132" s="49"/>
      <c r="H132" s="49"/>
      <c r="I132" s="49"/>
      <c r="J132" s="49"/>
      <c r="K132" s="49"/>
      <c r="L132" s="49"/>
      <c r="M132" s="49"/>
      <c r="N132" s="49"/>
      <c r="O132" s="49"/>
    </row>
    <row r="133" spans="1:15">
      <c r="A133" s="49"/>
      <c r="B133" s="49"/>
      <c r="C133" s="49"/>
      <c r="D133" s="49"/>
      <c r="E133" s="49"/>
      <c r="F133" s="49"/>
      <c r="G133" s="49"/>
      <c r="H133" s="49"/>
      <c r="I133" s="49"/>
      <c r="J133" s="49"/>
      <c r="K133" s="49"/>
      <c r="L133" s="49"/>
      <c r="M133" s="49"/>
      <c r="N133" s="49"/>
      <c r="O133" s="49"/>
    </row>
    <row r="134" spans="1:15">
      <c r="A134" s="49"/>
      <c r="B134" s="49"/>
      <c r="C134" s="49"/>
      <c r="D134" s="49"/>
      <c r="E134" s="49"/>
      <c r="F134" s="49"/>
      <c r="G134" s="49"/>
      <c r="H134" s="49"/>
      <c r="I134" s="49"/>
      <c r="J134" s="49"/>
      <c r="K134" s="49"/>
      <c r="L134" s="49"/>
      <c r="M134" s="49"/>
      <c r="N134" s="49"/>
      <c r="O134" s="49"/>
    </row>
    <row r="135" spans="1:15">
      <c r="A135" s="49"/>
      <c r="B135" s="49"/>
      <c r="C135" s="49"/>
      <c r="D135" s="49"/>
      <c r="E135" s="49"/>
      <c r="F135" s="49"/>
      <c r="G135" s="49"/>
      <c r="H135" s="49"/>
      <c r="I135" s="49"/>
      <c r="J135" s="49"/>
      <c r="K135" s="49"/>
      <c r="L135" s="49"/>
      <c r="M135" s="49"/>
      <c r="N135" s="49"/>
      <c r="O135" s="49"/>
    </row>
    <row r="136" spans="1:15">
      <c r="A136" s="49"/>
      <c r="B136" s="49"/>
      <c r="C136" s="49"/>
      <c r="D136" s="49"/>
      <c r="E136" s="49"/>
      <c r="F136" s="49"/>
      <c r="G136" s="49"/>
      <c r="H136" s="49"/>
      <c r="I136" s="49"/>
      <c r="J136" s="49"/>
      <c r="K136" s="49"/>
      <c r="L136" s="49"/>
      <c r="M136" s="49"/>
      <c r="N136" s="49"/>
      <c r="O136" s="49"/>
    </row>
    <row r="137" spans="1:15">
      <c r="A137" s="49"/>
      <c r="B137" s="49"/>
      <c r="C137" s="49"/>
      <c r="D137" s="49"/>
      <c r="E137" s="49"/>
      <c r="F137" s="49"/>
      <c r="G137" s="49"/>
      <c r="H137" s="49"/>
      <c r="I137" s="49"/>
      <c r="J137" s="49"/>
      <c r="K137" s="49"/>
      <c r="L137" s="49"/>
      <c r="M137" s="49"/>
      <c r="N137" s="49"/>
      <c r="O137" s="49"/>
    </row>
    <row r="138" spans="1:15">
      <c r="A138" s="49"/>
      <c r="B138" s="49"/>
      <c r="C138" s="49"/>
      <c r="D138" s="49"/>
      <c r="E138" s="49"/>
      <c r="F138" s="49"/>
      <c r="G138" s="49"/>
      <c r="H138" s="49"/>
      <c r="I138" s="49"/>
      <c r="J138" s="49"/>
      <c r="K138" s="49"/>
      <c r="L138" s="49"/>
      <c r="M138" s="49"/>
      <c r="N138" s="49"/>
      <c r="O138" s="49"/>
    </row>
    <row r="139" spans="1:15">
      <c r="A139" s="49"/>
      <c r="B139" s="49"/>
      <c r="C139" s="49"/>
      <c r="D139" s="49"/>
      <c r="E139" s="49"/>
      <c r="F139" s="49"/>
      <c r="G139" s="49"/>
      <c r="H139" s="49"/>
      <c r="I139" s="49"/>
      <c r="J139" s="49"/>
      <c r="K139" s="49"/>
      <c r="L139" s="49"/>
      <c r="M139" s="49"/>
      <c r="N139" s="49"/>
      <c r="O139" s="49"/>
    </row>
    <row r="140" spans="1:15">
      <c r="A140" s="49"/>
      <c r="B140" s="49"/>
      <c r="C140" s="49"/>
      <c r="D140" s="49"/>
      <c r="E140" s="49"/>
      <c r="F140" s="49"/>
      <c r="G140" s="49"/>
      <c r="H140" s="49"/>
      <c r="I140" s="49"/>
      <c r="J140" s="49"/>
      <c r="K140" s="49"/>
      <c r="L140" s="49"/>
      <c r="M140" s="49"/>
      <c r="N140" s="49"/>
      <c r="O140" s="49"/>
    </row>
    <row r="141" spans="1:15">
      <c r="A141" s="49"/>
      <c r="B141" s="49"/>
      <c r="C141" s="49"/>
      <c r="D141" s="49"/>
      <c r="E141" s="49"/>
      <c r="F141" s="49"/>
      <c r="G141" s="49"/>
      <c r="H141" s="49"/>
      <c r="I141" s="49"/>
      <c r="J141" s="49"/>
      <c r="K141" s="49"/>
      <c r="L141" s="49"/>
      <c r="M141" s="49"/>
      <c r="N141" s="49"/>
      <c r="O141" s="49"/>
    </row>
    <row r="142" spans="1:15">
      <c r="A142" s="49"/>
      <c r="B142" s="49"/>
      <c r="C142" s="49"/>
      <c r="D142" s="49"/>
      <c r="E142" s="49"/>
      <c r="F142" s="49"/>
      <c r="G142" s="49"/>
      <c r="H142" s="49"/>
      <c r="I142" s="49"/>
      <c r="J142" s="49"/>
      <c r="K142" s="49"/>
      <c r="L142" s="49"/>
      <c r="M142" s="49"/>
      <c r="N142" s="49"/>
      <c r="O142" s="49"/>
    </row>
    <row r="143" spans="1:15">
      <c r="A143" s="49"/>
      <c r="B143" s="49"/>
      <c r="C143" s="49"/>
      <c r="D143" s="49"/>
      <c r="E143" s="49"/>
      <c r="F143" s="49"/>
      <c r="G143" s="49"/>
      <c r="H143" s="49"/>
      <c r="I143" s="49"/>
      <c r="J143" s="49"/>
      <c r="K143" s="49"/>
      <c r="L143" s="49"/>
      <c r="M143" s="49"/>
      <c r="N143" s="49"/>
      <c r="O143" s="49"/>
    </row>
    <row r="144" spans="1:15">
      <c r="A144" s="49"/>
      <c r="B144" s="49"/>
      <c r="C144" s="49"/>
      <c r="D144" s="49"/>
      <c r="E144" s="49"/>
      <c r="F144" s="49"/>
      <c r="G144" s="49"/>
      <c r="H144" s="49"/>
      <c r="I144" s="49"/>
      <c r="J144" s="49"/>
      <c r="K144" s="49"/>
      <c r="L144" s="49"/>
      <c r="M144" s="49"/>
      <c r="N144" s="49"/>
      <c r="O144" s="49"/>
    </row>
    <row r="145" spans="1:15">
      <c r="A145" s="49"/>
      <c r="B145" s="49"/>
      <c r="C145" s="49"/>
      <c r="D145" s="49"/>
      <c r="E145" s="49"/>
      <c r="F145" s="49"/>
      <c r="G145" s="49"/>
      <c r="H145" s="49"/>
      <c r="I145" s="49"/>
      <c r="J145" s="49"/>
      <c r="K145" s="49"/>
      <c r="L145" s="49"/>
      <c r="M145" s="49"/>
      <c r="N145" s="49"/>
      <c r="O145" s="49"/>
    </row>
    <row r="146" spans="1:15">
      <c r="A146" s="49"/>
      <c r="B146" s="49"/>
      <c r="C146" s="49"/>
      <c r="D146" s="49"/>
      <c r="E146" s="49"/>
      <c r="F146" s="49"/>
      <c r="G146" s="49"/>
      <c r="H146" s="49"/>
      <c r="I146" s="49"/>
      <c r="J146" s="49"/>
      <c r="K146" s="49"/>
      <c r="L146" s="49"/>
      <c r="M146" s="49"/>
      <c r="N146" s="49"/>
      <c r="O146" s="49"/>
    </row>
  </sheetData>
  <mergeCells count="93">
    <mergeCell ref="A70:A79"/>
    <mergeCell ref="B70:B79"/>
    <mergeCell ref="C70:C79"/>
    <mergeCell ref="E70:E79"/>
    <mergeCell ref="F70:F79"/>
    <mergeCell ref="G60:G69"/>
    <mergeCell ref="H60:H69"/>
    <mergeCell ref="M60:M69"/>
    <mergeCell ref="N60:N69"/>
    <mergeCell ref="G70:G79"/>
    <mergeCell ref="H70:H79"/>
    <mergeCell ref="M70:M79"/>
    <mergeCell ref="N70:N79"/>
    <mergeCell ref="O60:O69"/>
    <mergeCell ref="M30:M39"/>
    <mergeCell ref="N40:N49"/>
    <mergeCell ref="O40:O49"/>
    <mergeCell ref="M40:M49"/>
    <mergeCell ref="O30:O39"/>
    <mergeCell ref="M50:M59"/>
    <mergeCell ref="N50:N59"/>
    <mergeCell ref="L8:L9"/>
    <mergeCell ref="O10:O19"/>
    <mergeCell ref="O20:O29"/>
    <mergeCell ref="N30:N39"/>
    <mergeCell ref="I7:M7"/>
    <mergeCell ref="M10:M19"/>
    <mergeCell ref="I18:I19"/>
    <mergeCell ref="J18:J19"/>
    <mergeCell ref="N10:N19"/>
    <mergeCell ref="M20:M29"/>
    <mergeCell ref="N20:N29"/>
    <mergeCell ref="E7:H7"/>
    <mergeCell ref="D7:D9"/>
    <mergeCell ref="I8:I9"/>
    <mergeCell ref="G8:G9"/>
    <mergeCell ref="H8:H9"/>
    <mergeCell ref="A1:C2"/>
    <mergeCell ref="A4:C4"/>
    <mergeCell ref="A8:A9"/>
    <mergeCell ref="B8:B9"/>
    <mergeCell ref="E8:E9"/>
    <mergeCell ref="D4:O4"/>
    <mergeCell ref="D5:O5"/>
    <mergeCell ref="O8:O9"/>
    <mergeCell ref="N8:N9"/>
    <mergeCell ref="N7:O7"/>
    <mergeCell ref="K8:K9"/>
    <mergeCell ref="M8:M9"/>
    <mergeCell ref="F8:F9"/>
    <mergeCell ref="A5:C5"/>
    <mergeCell ref="A6:C6"/>
    <mergeCell ref="D6:N6"/>
    <mergeCell ref="H10:H19"/>
    <mergeCell ref="A20:A29"/>
    <mergeCell ref="E20:E29"/>
    <mergeCell ref="G20:G29"/>
    <mergeCell ref="H20:H29"/>
    <mergeCell ref="E10:E19"/>
    <mergeCell ref="F10:F19"/>
    <mergeCell ref="G10:G19"/>
    <mergeCell ref="B20:B29"/>
    <mergeCell ref="C20:C29"/>
    <mergeCell ref="A10:A19"/>
    <mergeCell ref="C10:C19"/>
    <mergeCell ref="B10:B19"/>
    <mergeCell ref="F20:F29"/>
    <mergeCell ref="B50:B59"/>
    <mergeCell ref="G30:G39"/>
    <mergeCell ref="H30:H39"/>
    <mergeCell ref="G40:G49"/>
    <mergeCell ref="H40:H49"/>
    <mergeCell ref="H50:H59"/>
    <mergeCell ref="C50:C59"/>
    <mergeCell ref="E50:E59"/>
    <mergeCell ref="F50:F59"/>
    <mergeCell ref="G50:G59"/>
    <mergeCell ref="A50:A59"/>
    <mergeCell ref="F40:F49"/>
    <mergeCell ref="B30:B39"/>
    <mergeCell ref="A60:A69"/>
    <mergeCell ref="B60:B69"/>
    <mergeCell ref="C60:C69"/>
    <mergeCell ref="E60:E69"/>
    <mergeCell ref="F60:F69"/>
    <mergeCell ref="A30:A39"/>
    <mergeCell ref="C30:C39"/>
    <mergeCell ref="E30:E39"/>
    <mergeCell ref="A40:A49"/>
    <mergeCell ref="B40:B49"/>
    <mergeCell ref="C40:C49"/>
    <mergeCell ref="E40:E49"/>
    <mergeCell ref="F30:F39"/>
  </mergeCells>
  <conditionalFormatting sqref="H10 H20">
    <cfRule type="containsText" dxfId="468" priority="736" operator="containsText" text="Muy Baja">
      <formula>NOT(ISERROR(SEARCH("Muy Baja",H10)))</formula>
    </cfRule>
    <cfRule type="containsText" dxfId="467" priority="737" operator="containsText" text="Baja">
      <formula>NOT(ISERROR(SEARCH("Baja",H10)))</formula>
    </cfRule>
    <cfRule type="containsText" dxfId="466" priority="738" operator="containsText" text="Muy Alta">
      <formula>NOT(ISERROR(SEARCH("Muy Alta",H10)))</formula>
    </cfRule>
    <cfRule type="containsText" dxfId="465" priority="740" operator="containsText" text="Alta">
      <formula>NOT(ISERROR(SEARCH("Alta",H10)))</formula>
    </cfRule>
    <cfRule type="containsText" dxfId="464" priority="741" operator="containsText" text="Media">
      <formula>NOT(ISERROR(SEARCH("Media",H10)))</formula>
    </cfRule>
    <cfRule type="containsText" dxfId="463" priority="742" operator="containsText" text="Media">
      <formula>NOT(ISERROR(SEARCH("Media",H10)))</formula>
    </cfRule>
    <cfRule type="containsText" dxfId="462" priority="743" operator="containsText" text="Media">
      <formula>NOT(ISERROR(SEARCH("Media",H10)))</formula>
    </cfRule>
    <cfRule type="containsText" dxfId="461" priority="744" operator="containsText" text="Muy Baja">
      <formula>NOT(ISERROR(SEARCH("Muy Baja",H10)))</formula>
    </cfRule>
    <cfRule type="containsText" dxfId="460" priority="745" operator="containsText" text="Baja">
      <formula>NOT(ISERROR(SEARCH("Baja",H10)))</formula>
    </cfRule>
    <cfRule type="containsText" dxfId="459" priority="746" operator="containsText" text="Muy Baja">
      <formula>NOT(ISERROR(SEARCH("Muy Baja",H10)))</formula>
    </cfRule>
    <cfRule type="containsText" dxfId="458" priority="747" operator="containsText" text="Muy Baja">
      <formula>NOT(ISERROR(SEARCH("Muy Baja",H10)))</formula>
    </cfRule>
    <cfRule type="containsText" dxfId="457" priority="748" operator="containsText" text="Muy Baja">
      <formula>NOT(ISERROR(SEARCH("Muy Baja",H10)))</formula>
    </cfRule>
    <cfRule type="containsText" dxfId="456" priority="749" operator="containsText" text="Muy Baja'Tabla probabilidad'!">
      <formula>NOT(ISERROR(SEARCH("Muy Baja'Tabla probabilidad'!",H10)))</formula>
    </cfRule>
    <cfRule type="containsText" dxfId="455" priority="750" operator="containsText" text="Muy bajo">
      <formula>NOT(ISERROR(SEARCH("Muy bajo",H10)))</formula>
    </cfRule>
    <cfRule type="containsText" dxfId="454" priority="751" operator="containsText" text="Alta">
      <formula>NOT(ISERROR(SEARCH("Alta",H10)))</formula>
    </cfRule>
    <cfRule type="containsText" dxfId="453" priority="752" operator="containsText" text="Media">
      <formula>NOT(ISERROR(SEARCH("Media",H10)))</formula>
    </cfRule>
    <cfRule type="containsText" dxfId="452" priority="753" operator="containsText" text="Baja">
      <formula>NOT(ISERROR(SEARCH("Baja",H10)))</formula>
    </cfRule>
    <cfRule type="containsText" dxfId="451" priority="754" operator="containsText" text="Muy baja">
      <formula>NOT(ISERROR(SEARCH("Muy baja",H10)))</formula>
    </cfRule>
    <cfRule type="cellIs" dxfId="450" priority="757" operator="between">
      <formula>1</formula>
      <formula>2</formula>
    </cfRule>
    <cfRule type="cellIs" dxfId="449" priority="758" operator="between">
      <formula>0</formula>
      <formula>2</formula>
    </cfRule>
  </conditionalFormatting>
  <conditionalFormatting sqref="H30">
    <cfRule type="containsText" dxfId="448" priority="450" operator="containsText" text="Muy Baja">
      <formula>NOT(ISERROR(SEARCH("Muy Baja",H30)))</formula>
    </cfRule>
    <cfRule type="containsText" dxfId="447" priority="451" operator="containsText" text="Baja">
      <formula>NOT(ISERROR(SEARCH("Baja",H30)))</formula>
    </cfRule>
    <cfRule type="containsText" dxfId="446" priority="452" operator="containsText" text="Muy Alta">
      <formula>NOT(ISERROR(SEARCH("Muy Alta",H30)))</formula>
    </cfRule>
    <cfRule type="containsText" dxfId="445" priority="454" operator="containsText" text="Alta">
      <formula>NOT(ISERROR(SEARCH("Alta",H30)))</formula>
    </cfRule>
    <cfRule type="containsText" dxfId="444" priority="455" operator="containsText" text="Media">
      <formula>NOT(ISERROR(SEARCH("Media",H30)))</formula>
    </cfRule>
    <cfRule type="containsText" dxfId="443" priority="456" operator="containsText" text="Media">
      <formula>NOT(ISERROR(SEARCH("Media",H30)))</formula>
    </cfRule>
    <cfRule type="containsText" dxfId="442" priority="457" operator="containsText" text="Media">
      <formula>NOT(ISERROR(SEARCH("Media",H30)))</formula>
    </cfRule>
    <cfRule type="containsText" dxfId="441" priority="458" operator="containsText" text="Muy Baja">
      <formula>NOT(ISERROR(SEARCH("Muy Baja",H30)))</formula>
    </cfRule>
    <cfRule type="containsText" dxfId="440" priority="459" operator="containsText" text="Baja">
      <formula>NOT(ISERROR(SEARCH("Baja",H30)))</formula>
    </cfRule>
    <cfRule type="containsText" dxfId="439" priority="460" operator="containsText" text="Muy Baja">
      <formula>NOT(ISERROR(SEARCH("Muy Baja",H30)))</formula>
    </cfRule>
    <cfRule type="containsText" dxfId="438" priority="461" operator="containsText" text="Muy Baja">
      <formula>NOT(ISERROR(SEARCH("Muy Baja",H30)))</formula>
    </cfRule>
    <cfRule type="containsText" dxfId="437" priority="462" operator="containsText" text="Muy Baja">
      <formula>NOT(ISERROR(SEARCH("Muy Baja",H30)))</formula>
    </cfRule>
    <cfRule type="containsText" dxfId="436" priority="463" operator="containsText" text="Muy Baja'Tabla probabilidad'!">
      <formula>NOT(ISERROR(SEARCH("Muy Baja'Tabla probabilidad'!",H30)))</formula>
    </cfRule>
    <cfRule type="containsText" dxfId="435" priority="464" operator="containsText" text="Muy bajo">
      <formula>NOT(ISERROR(SEARCH("Muy bajo",H30)))</formula>
    </cfRule>
    <cfRule type="containsText" dxfId="434" priority="465" operator="containsText" text="Alta">
      <formula>NOT(ISERROR(SEARCH("Alta",H30)))</formula>
    </cfRule>
    <cfRule type="containsText" dxfId="433" priority="466" operator="containsText" text="Media">
      <formula>NOT(ISERROR(SEARCH("Media",H30)))</formula>
    </cfRule>
    <cfRule type="containsText" dxfId="432" priority="467" operator="containsText" text="Baja">
      <formula>NOT(ISERROR(SEARCH("Baja",H30)))</formula>
    </cfRule>
    <cfRule type="containsText" dxfId="431" priority="468" operator="containsText" text="Muy baja">
      <formula>NOT(ISERROR(SEARCH("Muy baja",H30)))</formula>
    </cfRule>
    <cfRule type="cellIs" dxfId="430" priority="471" operator="between">
      <formula>1</formula>
      <formula>2</formula>
    </cfRule>
    <cfRule type="cellIs" dxfId="429" priority="472" operator="between">
      <formula>0</formula>
      <formula>2</formula>
    </cfRule>
  </conditionalFormatting>
  <conditionalFormatting sqref="H40 H50">
    <cfRule type="containsText" dxfId="428" priority="129" operator="containsText" text="Muy Baja">
      <formula>NOT(ISERROR(SEARCH("Muy Baja",H40)))</formula>
    </cfRule>
    <cfRule type="containsText" dxfId="427" priority="130" operator="containsText" text="Baja">
      <formula>NOT(ISERROR(SEARCH("Baja",H40)))</formula>
    </cfRule>
    <cfRule type="containsText" dxfId="426" priority="131" operator="containsText" text="Muy Alta">
      <formula>NOT(ISERROR(SEARCH("Muy Alta",H40)))</formula>
    </cfRule>
    <cfRule type="containsText" dxfId="425" priority="133" operator="containsText" text="Alta">
      <formula>NOT(ISERROR(SEARCH("Alta",H40)))</formula>
    </cfRule>
    <cfRule type="containsText" dxfId="424" priority="134" operator="containsText" text="Media">
      <formula>NOT(ISERROR(SEARCH("Media",H40)))</formula>
    </cfRule>
    <cfRule type="containsText" dxfId="423" priority="135" operator="containsText" text="Media">
      <formula>NOT(ISERROR(SEARCH("Media",H40)))</formula>
    </cfRule>
    <cfRule type="containsText" dxfId="422" priority="136" operator="containsText" text="Media">
      <formula>NOT(ISERROR(SEARCH("Media",H40)))</formula>
    </cfRule>
    <cfRule type="containsText" dxfId="421" priority="137" operator="containsText" text="Muy Baja">
      <formula>NOT(ISERROR(SEARCH("Muy Baja",H40)))</formula>
    </cfRule>
    <cfRule type="containsText" dxfId="420" priority="138" operator="containsText" text="Baja">
      <formula>NOT(ISERROR(SEARCH("Baja",H40)))</formula>
    </cfRule>
    <cfRule type="containsText" dxfId="419" priority="139" operator="containsText" text="Muy Baja">
      <formula>NOT(ISERROR(SEARCH("Muy Baja",H40)))</formula>
    </cfRule>
    <cfRule type="containsText" dxfId="418" priority="140" operator="containsText" text="Muy Baja">
      <formula>NOT(ISERROR(SEARCH("Muy Baja",H40)))</formula>
    </cfRule>
    <cfRule type="containsText" dxfId="417" priority="141" operator="containsText" text="Muy Baja">
      <formula>NOT(ISERROR(SEARCH("Muy Baja",H40)))</formula>
    </cfRule>
    <cfRule type="containsText" dxfId="416" priority="142" operator="containsText" text="Muy Baja'Tabla probabilidad'!">
      <formula>NOT(ISERROR(SEARCH("Muy Baja'Tabla probabilidad'!",H40)))</formula>
    </cfRule>
    <cfRule type="containsText" dxfId="415" priority="143" operator="containsText" text="Muy bajo">
      <formula>NOT(ISERROR(SEARCH("Muy bajo",H40)))</formula>
    </cfRule>
    <cfRule type="containsText" dxfId="414" priority="144" operator="containsText" text="Alta">
      <formula>NOT(ISERROR(SEARCH("Alta",H40)))</formula>
    </cfRule>
    <cfRule type="containsText" dxfId="413" priority="145" operator="containsText" text="Media">
      <formula>NOT(ISERROR(SEARCH("Media",H40)))</formula>
    </cfRule>
    <cfRule type="containsText" dxfId="412" priority="146" operator="containsText" text="Baja">
      <formula>NOT(ISERROR(SEARCH("Baja",H40)))</formula>
    </cfRule>
    <cfRule type="containsText" dxfId="411" priority="147" operator="containsText" text="Muy baja">
      <formula>NOT(ISERROR(SEARCH("Muy baja",H40)))</formula>
    </cfRule>
    <cfRule type="cellIs" dxfId="410" priority="150" operator="between">
      <formula>1</formula>
      <formula>2</formula>
    </cfRule>
    <cfRule type="cellIs" dxfId="409" priority="151" operator="between">
      <formula>0</formula>
      <formula>2</formula>
    </cfRule>
  </conditionalFormatting>
  <conditionalFormatting sqref="H60">
    <cfRule type="containsText" dxfId="408" priority="13" operator="containsText" text="Muy Baja">
      <formula>NOT(ISERROR(SEARCH("Muy Baja",H60)))</formula>
    </cfRule>
    <cfRule type="containsText" dxfId="407" priority="14" operator="containsText" text="Baja">
      <formula>NOT(ISERROR(SEARCH("Baja",H60)))</formula>
    </cfRule>
    <cfRule type="containsText" dxfId="406" priority="15" operator="containsText" text="Muy Alta">
      <formula>NOT(ISERROR(SEARCH("Muy Alta",H60)))</formula>
    </cfRule>
    <cfRule type="containsText" dxfId="405" priority="16" operator="containsText" text="Alta">
      <formula>NOT(ISERROR(SEARCH("Alta",H60)))</formula>
    </cfRule>
    <cfRule type="containsText" dxfId="404" priority="17" operator="containsText" text="Media">
      <formula>NOT(ISERROR(SEARCH("Media",H60)))</formula>
    </cfRule>
    <cfRule type="containsText" dxfId="403" priority="18" operator="containsText" text="Media">
      <formula>NOT(ISERROR(SEARCH("Media",H60)))</formula>
    </cfRule>
    <cfRule type="containsText" dxfId="402" priority="19" operator="containsText" text="Media">
      <formula>NOT(ISERROR(SEARCH("Media",H60)))</formula>
    </cfRule>
    <cfRule type="containsText" dxfId="401" priority="20" operator="containsText" text="Muy Baja">
      <formula>NOT(ISERROR(SEARCH("Muy Baja",H60)))</formula>
    </cfRule>
    <cfRule type="containsText" dxfId="400" priority="21" operator="containsText" text="Baja">
      <formula>NOT(ISERROR(SEARCH("Baja",H60)))</formula>
    </cfRule>
    <cfRule type="containsText" dxfId="399" priority="22" operator="containsText" text="Muy Baja">
      <formula>NOT(ISERROR(SEARCH("Muy Baja",H60)))</formula>
    </cfRule>
    <cfRule type="containsText" dxfId="398" priority="23" operator="containsText" text="Muy Baja">
      <formula>NOT(ISERROR(SEARCH("Muy Baja",H60)))</formula>
    </cfRule>
    <cfRule type="containsText" dxfId="397" priority="24" operator="containsText" text="Muy Baja">
      <formula>NOT(ISERROR(SEARCH("Muy Baja",H60)))</formula>
    </cfRule>
    <cfRule type="containsText" dxfId="396" priority="25" operator="containsText" text="Muy Baja'Tabla probabilidad'!">
      <formula>NOT(ISERROR(SEARCH("Muy Baja'Tabla probabilidad'!",H60)))</formula>
    </cfRule>
    <cfRule type="containsText" dxfId="395" priority="26" operator="containsText" text="Muy bajo">
      <formula>NOT(ISERROR(SEARCH("Muy bajo",H60)))</formula>
    </cfRule>
    <cfRule type="containsText" dxfId="394" priority="27" operator="containsText" text="Alta">
      <formula>NOT(ISERROR(SEARCH("Alta",H60)))</formula>
    </cfRule>
    <cfRule type="containsText" dxfId="393" priority="28" operator="containsText" text="Media">
      <formula>NOT(ISERROR(SEARCH("Media",H60)))</formula>
    </cfRule>
    <cfRule type="containsText" dxfId="392" priority="29" operator="containsText" text="Baja">
      <formula>NOT(ISERROR(SEARCH("Baja",H60)))</formula>
    </cfRule>
    <cfRule type="containsText" dxfId="391" priority="30" operator="containsText" text="Muy baja">
      <formula>NOT(ISERROR(SEARCH("Muy baja",H60)))</formula>
    </cfRule>
    <cfRule type="cellIs" dxfId="390" priority="33" operator="between">
      <formula>1</formula>
      <formula>2</formula>
    </cfRule>
    <cfRule type="cellIs" dxfId="389" priority="34" operator="between">
      <formula>0</formula>
      <formula>2</formula>
    </cfRule>
  </conditionalFormatting>
  <conditionalFormatting sqref="H70">
    <cfRule type="containsText" dxfId="388" priority="55" operator="containsText" text="Muy Baja">
      <formula>NOT(ISERROR(SEARCH("Muy Baja",H70)))</formula>
    </cfRule>
    <cfRule type="containsText" dxfId="387" priority="56" operator="containsText" text="Baja">
      <formula>NOT(ISERROR(SEARCH("Baja",H70)))</formula>
    </cfRule>
    <cfRule type="containsText" dxfId="386" priority="57" operator="containsText" text="Muy Alta">
      <formula>NOT(ISERROR(SEARCH("Muy Alta",H70)))</formula>
    </cfRule>
    <cfRule type="containsText" dxfId="385" priority="58" operator="containsText" text="Alta">
      <formula>NOT(ISERROR(SEARCH("Alta",H70)))</formula>
    </cfRule>
    <cfRule type="containsText" dxfId="384" priority="59" operator="containsText" text="Media">
      <formula>NOT(ISERROR(SEARCH("Media",H70)))</formula>
    </cfRule>
    <cfRule type="containsText" dxfId="383" priority="60" operator="containsText" text="Media">
      <formula>NOT(ISERROR(SEARCH("Media",H70)))</formula>
    </cfRule>
    <cfRule type="containsText" dxfId="382" priority="61" operator="containsText" text="Media">
      <formula>NOT(ISERROR(SEARCH("Media",H70)))</formula>
    </cfRule>
    <cfRule type="containsText" dxfId="381" priority="62" operator="containsText" text="Muy Baja">
      <formula>NOT(ISERROR(SEARCH("Muy Baja",H70)))</formula>
    </cfRule>
    <cfRule type="containsText" dxfId="380" priority="63" operator="containsText" text="Baja">
      <formula>NOT(ISERROR(SEARCH("Baja",H70)))</formula>
    </cfRule>
    <cfRule type="containsText" dxfId="379" priority="64" operator="containsText" text="Muy Baja">
      <formula>NOT(ISERROR(SEARCH("Muy Baja",H70)))</formula>
    </cfRule>
    <cfRule type="containsText" dxfId="378" priority="65" operator="containsText" text="Muy Baja">
      <formula>NOT(ISERROR(SEARCH("Muy Baja",H70)))</formula>
    </cfRule>
    <cfRule type="containsText" dxfId="377" priority="66" operator="containsText" text="Muy Baja">
      <formula>NOT(ISERROR(SEARCH("Muy Baja",H70)))</formula>
    </cfRule>
    <cfRule type="containsText" dxfId="376" priority="67" operator="containsText" text="Muy Baja'Tabla probabilidad'!">
      <formula>NOT(ISERROR(SEARCH("Muy Baja'Tabla probabilidad'!",H70)))</formula>
    </cfRule>
    <cfRule type="containsText" dxfId="375" priority="68" operator="containsText" text="Muy bajo">
      <formula>NOT(ISERROR(SEARCH("Muy bajo",H70)))</formula>
    </cfRule>
    <cfRule type="containsText" dxfId="374" priority="69" operator="containsText" text="Alta">
      <formula>NOT(ISERROR(SEARCH("Alta",H70)))</formula>
    </cfRule>
    <cfRule type="containsText" dxfId="373" priority="70" operator="containsText" text="Media">
      <formula>NOT(ISERROR(SEARCH("Media",H70)))</formula>
    </cfRule>
    <cfRule type="containsText" dxfId="372" priority="71" operator="containsText" text="Baja">
      <formula>NOT(ISERROR(SEARCH("Baja",H70)))</formula>
    </cfRule>
    <cfRule type="containsText" dxfId="371" priority="72" operator="containsText" text="Muy baja">
      <formula>NOT(ISERROR(SEARCH("Muy baja",H70)))</formula>
    </cfRule>
    <cfRule type="cellIs" dxfId="370" priority="73" operator="between">
      <formula>1</formula>
      <formula>2</formula>
    </cfRule>
    <cfRule type="cellIs" dxfId="369" priority="74" operator="between">
      <formula>0</formula>
      <formula>2</formula>
    </cfRule>
  </conditionalFormatting>
  <conditionalFormatting sqref="K10:K79">
    <cfRule type="containsText" dxfId="368" priority="39" operator="containsText" text="Catastrófico">
      <formula>NOT(ISERROR(SEARCH("Catastrófico",K10)))</formula>
    </cfRule>
    <cfRule type="containsText" dxfId="367" priority="40" operator="containsText" text="Mayor">
      <formula>NOT(ISERROR(SEARCH("Mayor",K10)))</formula>
    </cfRule>
    <cfRule type="containsText" dxfId="366" priority="41" operator="containsText" text="Alta">
      <formula>NOT(ISERROR(SEARCH("Alta",K10)))</formula>
    </cfRule>
    <cfRule type="containsText" dxfId="365" priority="42" operator="containsText" text="Moderado">
      <formula>NOT(ISERROR(SEARCH("Moderado",K10)))</formula>
    </cfRule>
    <cfRule type="containsText" dxfId="364" priority="43" operator="containsText" text="Menor">
      <formula>NOT(ISERROR(SEARCH("Menor",K10)))</formula>
    </cfRule>
    <cfRule type="containsText" dxfId="363" priority="44" operator="containsText" text="Leve">
      <formula>NOT(ISERROR(SEARCH("Leve",K10)))</formula>
    </cfRule>
  </conditionalFormatting>
  <conditionalFormatting sqref="M10 M20">
    <cfRule type="containsText" dxfId="362" priority="730" operator="containsText" text="Catastrófico">
      <formula>NOT(ISERROR(SEARCH("Catastrófico",M10)))</formula>
    </cfRule>
    <cfRule type="containsText" dxfId="361" priority="731" operator="containsText" text="Mayor">
      <formula>NOT(ISERROR(SEARCH("Mayor",M10)))</formula>
    </cfRule>
    <cfRule type="containsText" dxfId="360" priority="732" operator="containsText" text="Alta">
      <formula>NOT(ISERROR(SEARCH("Alta",M10)))</formula>
    </cfRule>
    <cfRule type="containsText" dxfId="359" priority="733" operator="containsText" text="Moderado">
      <formula>NOT(ISERROR(SEARCH("Moderado",M10)))</formula>
    </cfRule>
    <cfRule type="containsText" dxfId="358" priority="734" operator="containsText" text="Menor">
      <formula>NOT(ISERROR(SEARCH("Menor",M10)))</formula>
    </cfRule>
    <cfRule type="containsText" dxfId="357" priority="735" operator="containsText" text="Leve">
      <formula>NOT(ISERROR(SEARCH("Leve",M10)))</formula>
    </cfRule>
  </conditionalFormatting>
  <conditionalFormatting sqref="M30">
    <cfRule type="containsText" dxfId="356" priority="444" operator="containsText" text="Catastrófico">
      <formula>NOT(ISERROR(SEARCH("Catastrófico",M30)))</formula>
    </cfRule>
    <cfRule type="containsText" dxfId="355" priority="445" operator="containsText" text="Mayor">
      <formula>NOT(ISERROR(SEARCH("Mayor",M30)))</formula>
    </cfRule>
    <cfRule type="containsText" dxfId="354" priority="446" operator="containsText" text="Alta">
      <formula>NOT(ISERROR(SEARCH("Alta",M30)))</formula>
    </cfRule>
    <cfRule type="containsText" dxfId="353" priority="447" operator="containsText" text="Moderado">
      <formula>NOT(ISERROR(SEARCH("Moderado",M30)))</formula>
    </cfRule>
    <cfRule type="containsText" dxfId="352" priority="448" operator="containsText" text="Menor">
      <formula>NOT(ISERROR(SEARCH("Menor",M30)))</formula>
    </cfRule>
    <cfRule type="containsText" dxfId="351" priority="449" operator="containsText" text="Leve">
      <formula>NOT(ISERROR(SEARCH("Leve",M30)))</formula>
    </cfRule>
  </conditionalFormatting>
  <conditionalFormatting sqref="M40 M50">
    <cfRule type="containsText" dxfId="350" priority="123" operator="containsText" text="Catastrófico">
      <formula>NOT(ISERROR(SEARCH("Catastrófico",M40)))</formula>
    </cfRule>
    <cfRule type="containsText" dxfId="349" priority="124" operator="containsText" text="Mayor">
      <formula>NOT(ISERROR(SEARCH("Mayor",M40)))</formula>
    </cfRule>
    <cfRule type="containsText" dxfId="348" priority="125" operator="containsText" text="Alta">
      <formula>NOT(ISERROR(SEARCH("Alta",M40)))</formula>
    </cfRule>
    <cfRule type="containsText" dxfId="347" priority="126" operator="containsText" text="Moderado">
      <formula>NOT(ISERROR(SEARCH("Moderado",M40)))</formula>
    </cfRule>
    <cfRule type="containsText" dxfId="346" priority="127" operator="containsText" text="Menor">
      <formula>NOT(ISERROR(SEARCH("Menor",M40)))</formula>
    </cfRule>
    <cfRule type="containsText" dxfId="345" priority="128" operator="containsText" text="Leve">
      <formula>NOT(ISERROR(SEARCH("Leve",M40)))</formula>
    </cfRule>
  </conditionalFormatting>
  <conditionalFormatting sqref="M60">
    <cfRule type="containsText" dxfId="344" priority="7" operator="containsText" text="Catastrófico">
      <formula>NOT(ISERROR(SEARCH("Catastrófico",M60)))</formula>
    </cfRule>
    <cfRule type="containsText" dxfId="343" priority="8" operator="containsText" text="Mayor">
      <formula>NOT(ISERROR(SEARCH("Mayor",M60)))</formula>
    </cfRule>
    <cfRule type="containsText" dxfId="342" priority="9" operator="containsText" text="Alta">
      <formula>NOT(ISERROR(SEARCH("Alta",M60)))</formula>
    </cfRule>
    <cfRule type="containsText" dxfId="341" priority="10" operator="containsText" text="Moderado">
      <formula>NOT(ISERROR(SEARCH("Moderado",M60)))</formula>
    </cfRule>
    <cfRule type="containsText" dxfId="340" priority="11" operator="containsText" text="Menor">
      <formula>NOT(ISERROR(SEARCH("Menor",M60)))</formula>
    </cfRule>
    <cfRule type="containsText" dxfId="339" priority="12" operator="containsText" text="Leve">
      <formula>NOT(ISERROR(SEARCH("Leve",M60)))</formula>
    </cfRule>
  </conditionalFormatting>
  <conditionalFormatting sqref="M70">
    <cfRule type="containsText" dxfId="338" priority="45" operator="containsText" text="Catastrófico">
      <formula>NOT(ISERROR(SEARCH("Catastrófico",M70)))</formula>
    </cfRule>
    <cfRule type="containsText" dxfId="337" priority="46" operator="containsText" text="Mayor">
      <formula>NOT(ISERROR(SEARCH("Mayor",M70)))</formula>
    </cfRule>
    <cfRule type="containsText" dxfId="336" priority="47" operator="containsText" text="Alta">
      <formula>NOT(ISERROR(SEARCH("Alta",M70)))</formula>
    </cfRule>
    <cfRule type="containsText" dxfId="335" priority="48" operator="containsText" text="Moderado">
      <formula>NOT(ISERROR(SEARCH("Moderado",M70)))</formula>
    </cfRule>
    <cfRule type="containsText" dxfId="334" priority="49" operator="containsText" text="Menor">
      <formula>NOT(ISERROR(SEARCH("Menor",M70)))</formula>
    </cfRule>
    <cfRule type="containsText" dxfId="333" priority="50" operator="containsText" text="Leve">
      <formula>NOT(ISERROR(SEARCH("Leve",M70)))</formula>
    </cfRule>
  </conditionalFormatting>
  <conditionalFormatting sqref="N30">
    <cfRule type="containsText" dxfId="332" priority="473" operator="containsText" text="Extremo">
      <formula>NOT(ISERROR(SEARCH("Extremo",N30)))</formula>
    </cfRule>
    <cfRule type="containsText" dxfId="331" priority="474" operator="containsText" text="Alto">
      <formula>NOT(ISERROR(SEARCH("Alto",N30)))</formula>
    </cfRule>
    <cfRule type="containsText" dxfId="330" priority="475" operator="containsText" text="Bajo">
      <formula>NOT(ISERROR(SEARCH("Bajo",N30)))</formula>
    </cfRule>
    <cfRule type="containsText" dxfId="329" priority="476" operator="containsText" text="Moderado">
      <formula>NOT(ISERROR(SEARCH("Moderado",N30)))</formula>
    </cfRule>
  </conditionalFormatting>
  <conditionalFormatting sqref="N40 N50">
    <cfRule type="containsText" dxfId="328" priority="152" operator="containsText" text="Extremo">
      <formula>NOT(ISERROR(SEARCH("Extremo",N40)))</formula>
    </cfRule>
    <cfRule type="containsText" dxfId="327" priority="153" operator="containsText" text="Alto">
      <formula>NOT(ISERROR(SEARCH("Alto",N40)))</formula>
    </cfRule>
    <cfRule type="containsText" dxfId="326" priority="154" operator="containsText" text="Bajo">
      <formula>NOT(ISERROR(SEARCH("Bajo",N40)))</formula>
    </cfRule>
    <cfRule type="containsText" dxfId="325" priority="155" operator="containsText" text="Moderado">
      <formula>NOT(ISERROR(SEARCH("Moderado",N40)))</formula>
    </cfRule>
  </conditionalFormatting>
  <conditionalFormatting sqref="N60">
    <cfRule type="containsText" dxfId="324" priority="35" operator="containsText" text="Extremo">
      <formula>NOT(ISERROR(SEARCH("Extremo",N60)))</formula>
    </cfRule>
    <cfRule type="containsText" dxfId="323" priority="36" operator="containsText" text="Alto">
      <formula>NOT(ISERROR(SEARCH("Alto",N60)))</formula>
    </cfRule>
    <cfRule type="containsText" dxfId="322" priority="37" operator="containsText" text="Bajo">
      <formula>NOT(ISERROR(SEARCH("Bajo",N60)))</formula>
    </cfRule>
    <cfRule type="containsText" dxfId="321" priority="38" operator="containsText" text="Moderado">
      <formula>NOT(ISERROR(SEARCH("Moderado",N60)))</formula>
    </cfRule>
  </conditionalFormatting>
  <conditionalFormatting sqref="N70">
    <cfRule type="containsText" dxfId="320" priority="51" operator="containsText" text="Extremo">
      <formula>NOT(ISERROR(SEARCH("Extremo",N70)))</formula>
    </cfRule>
    <cfRule type="containsText" dxfId="319" priority="52" operator="containsText" text="Alto">
      <formula>NOT(ISERROR(SEARCH("Alto",N70)))</formula>
    </cfRule>
    <cfRule type="containsText" dxfId="318" priority="53" operator="containsText" text="Bajo">
      <formula>NOT(ISERROR(SEARCH("Bajo",N70)))</formula>
    </cfRule>
    <cfRule type="containsText" dxfId="317" priority="54" operator="containsText" text="Moderado">
      <formula>NOT(ISERROR(SEARCH("Moderado",N70)))</formula>
    </cfRule>
  </conditionalFormatting>
  <conditionalFormatting sqref="N8:O8">
    <cfRule type="containsText" dxfId="316" priority="111" operator="containsText" text="3- Moderado">
      <formula>NOT(ISERROR(SEARCH("3- Moderado",N8)))</formula>
    </cfRule>
    <cfRule type="containsText" dxfId="315" priority="112" operator="containsText" text="6- Moderado">
      <formula>NOT(ISERROR(SEARCH("6- Moderado",N8)))</formula>
    </cfRule>
    <cfRule type="containsText" dxfId="314" priority="113" operator="containsText" text="4- Moderado">
      <formula>NOT(ISERROR(SEARCH("4- Moderado",N8)))</formula>
    </cfRule>
    <cfRule type="containsText" dxfId="313" priority="114" operator="containsText" text="3- Bajo">
      <formula>NOT(ISERROR(SEARCH("3- Bajo",N8)))</formula>
    </cfRule>
    <cfRule type="containsText" dxfId="312" priority="115" operator="containsText" text="4- Bajo">
      <formula>NOT(ISERROR(SEARCH("4- Bajo",N8)))</formula>
    </cfRule>
    <cfRule type="containsText" dxfId="311" priority="116" operator="containsText" text="1- Bajo">
      <formula>NOT(ISERROR(SEARCH("1- Bajo",N8)))</formula>
    </cfRule>
  </conditionalFormatting>
  <conditionalFormatting sqref="N10:O10 N20:O20">
    <cfRule type="containsText" dxfId="310" priority="1317" operator="containsText" text="Extremo">
      <formula>NOT(ISERROR(SEARCH("Extremo",N10)))</formula>
    </cfRule>
    <cfRule type="containsText" dxfId="309" priority="1318" operator="containsText" text="Alto">
      <formula>NOT(ISERROR(SEARCH("Alto",N10)))</formula>
    </cfRule>
    <cfRule type="containsText" dxfId="308" priority="1319" operator="containsText" text="Bajo">
      <formula>NOT(ISERROR(SEARCH("Bajo",N10)))</formula>
    </cfRule>
    <cfRule type="containsText" dxfId="307" priority="1320" operator="containsText" text="Moderado">
      <formula>NOT(ISERROR(SEARCH("Moderado",N10)))</formula>
    </cfRule>
  </conditionalFormatting>
  <conditionalFormatting sqref="D50:D59">
    <cfRule type="containsText" dxfId="306" priority="1" operator="containsText" text="3- Moderado">
      <formula>NOT(ISERROR(SEARCH("3- Moderado",D50)))</formula>
    </cfRule>
    <cfRule type="containsText" dxfId="305" priority="2" operator="containsText" text="6- Moderado">
      <formula>NOT(ISERROR(SEARCH("6- Moderado",D50)))</formula>
    </cfRule>
    <cfRule type="containsText" dxfId="304" priority="3" operator="containsText" text="4- Moderado">
      <formula>NOT(ISERROR(SEARCH("4- Moderado",D50)))</formula>
    </cfRule>
    <cfRule type="containsText" dxfId="303" priority="4" operator="containsText" text="3- Bajo">
      <formula>NOT(ISERROR(SEARCH("3- Bajo",D50)))</formula>
    </cfRule>
    <cfRule type="containsText" dxfId="302" priority="5" operator="containsText" text="4- Bajo">
      <formula>NOT(ISERROR(SEARCH("4- Bajo",D50)))</formula>
    </cfRule>
    <cfRule type="containsText" dxfId="301" priority="6" operator="containsText" text="1- Bajo">
      <formula>NOT(ISERROR(SEARCH("1- Bajo",D50)))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5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5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69"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470" operator="containsText" id="{EF2F67A8-8347-4F31-93F7-2BB1AF3C13A8}">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148" operator="containsText" id="{2B3FEDF4-D0B4-441F-8A40-7E1D3463898B}">
            <xm:f>NOT(ISERROR(SEARCH('8- Políticas de Administración '!$B$5,H40)))</xm:f>
            <xm:f>'8- Políticas de Administración '!$B$5</xm:f>
            <x14:dxf>
              <font>
                <color rgb="FF006100"/>
              </font>
              <fill>
                <patternFill>
                  <bgColor rgb="FFC6EFCE"/>
                </patternFill>
              </fill>
            </x14:dxf>
          </x14:cfRule>
          <x14:cfRule type="containsText" priority="149" operator="containsText" id="{F7F81A75-B421-4FA0-993A-B0036E3C271B}">
            <xm:f>NOT(ISERROR(SEARCH('8- Políticas de Administración '!$B$5,H40)))</xm:f>
            <xm:f>'8- Políticas de Administración '!$B$5</xm:f>
            <x14:dxf>
              <font>
                <color rgb="FF9C0006"/>
              </font>
              <fill>
                <patternFill>
                  <bgColor rgb="FFFFC7CE"/>
                </patternFill>
              </fill>
            </x14:dxf>
          </x14:cfRule>
          <xm:sqref>H40 H50</xm:sqref>
        </x14:conditionalFormatting>
        <x14:conditionalFormatting xmlns:xm="http://schemas.microsoft.com/office/excel/2006/main">
          <x14:cfRule type="containsText" priority="31" operator="containsText" id="{A6AF76C8-57E2-42DB-BFEF-A0554B01F14C}">
            <xm:f>NOT(ISERROR(SEARCH('8- Políticas de Administración '!$B$5,H60)))</xm:f>
            <xm:f>'8- Políticas de Administración '!$B$5</xm:f>
            <x14:dxf>
              <font>
                <color rgb="FF006100"/>
              </font>
              <fill>
                <patternFill>
                  <bgColor rgb="FFC6EFCE"/>
                </patternFill>
              </fill>
            </x14:dxf>
          </x14:cfRule>
          <x14:cfRule type="containsText" priority="32" operator="containsText" id="{3CFC4926-2926-42CF-AABE-D3A4F81A9B4E}">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tint="-0.249977111117893"/>
    <pageSetUpPr fitToPage="1"/>
  </sheetPr>
  <dimension ref="A1:JR117"/>
  <sheetViews>
    <sheetView showGridLines="0" zoomScale="80" zoomScaleNormal="80" zoomScalePageLayoutView="70" workbookViewId="0">
      <selection activeCell="C10" sqref="C10"/>
    </sheetView>
  </sheetViews>
  <sheetFormatPr baseColWidth="10" defaultColWidth="11.42578125" defaultRowHeight="15"/>
  <cols>
    <col min="1" max="1" width="7" customWidth="1"/>
    <col min="2" max="2" width="38.140625" customWidth="1"/>
    <col min="3" max="3" width="52.5703125" style="52" customWidth="1"/>
    <col min="4" max="4" width="5" customWidth="1"/>
    <col min="5" max="5" width="39.42578125" customWidth="1"/>
    <col min="7" max="7" width="12.28515625" bestFit="1" customWidth="1"/>
    <col min="8" max="8" width="14.7109375" bestFit="1" customWidth="1"/>
    <col min="9" max="9" width="13.5703125" customWidth="1"/>
    <col min="10" max="10" width="7.7109375" customWidth="1"/>
    <col min="11" max="11" width="11.7109375" customWidth="1"/>
    <col min="12" max="12" width="25" customWidth="1"/>
    <col min="13" max="13" width="42.7109375" customWidth="1"/>
    <col min="14" max="14" width="7.7109375" customWidth="1"/>
    <col min="15" max="15" width="15.7109375" customWidth="1"/>
    <col min="16" max="17" width="10" customWidth="1"/>
    <col min="18" max="18" width="16.42578125"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470"/>
      <c r="B1" s="471"/>
      <c r="C1" s="472"/>
      <c r="D1" s="45"/>
      <c r="E1" s="466" t="s">
        <v>352</v>
      </c>
      <c r="F1" s="467"/>
      <c r="G1" s="467"/>
      <c r="H1" s="467"/>
      <c r="I1" s="467"/>
      <c r="J1" s="467"/>
      <c r="K1" s="467"/>
      <c r="L1" s="467"/>
      <c r="M1" s="467"/>
      <c r="N1" s="467"/>
      <c r="O1" s="467"/>
      <c r="P1" s="467"/>
      <c r="Q1" s="467"/>
      <c r="R1" s="467"/>
      <c r="S1" s="467"/>
      <c r="T1" s="467"/>
      <c r="U1" s="467"/>
      <c r="V1" s="46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473"/>
      <c r="B2" s="430"/>
      <c r="C2" s="474"/>
      <c r="D2" s="45"/>
      <c r="E2" s="468"/>
      <c r="F2" s="469"/>
      <c r="G2" s="469"/>
      <c r="H2" s="469"/>
      <c r="I2" s="469"/>
      <c r="J2" s="469"/>
      <c r="K2" s="469"/>
      <c r="L2" s="469"/>
      <c r="M2" s="469"/>
      <c r="N2" s="469"/>
      <c r="O2" s="469"/>
      <c r="P2" s="469"/>
      <c r="Q2" s="469"/>
      <c r="R2" s="469"/>
      <c r="S2" s="469"/>
      <c r="T2" s="469"/>
      <c r="U2" s="469"/>
      <c r="V2" s="469"/>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473"/>
      <c r="B3" s="430"/>
      <c r="C3" s="474"/>
      <c r="D3" s="152"/>
      <c r="E3" s="468"/>
      <c r="F3" s="469"/>
      <c r="G3" s="469"/>
      <c r="H3" s="469"/>
      <c r="I3" s="469"/>
      <c r="J3" s="469"/>
      <c r="K3" s="469"/>
      <c r="L3" s="469"/>
      <c r="M3" s="469"/>
      <c r="N3" s="469"/>
      <c r="O3" s="469"/>
      <c r="P3" s="469"/>
      <c r="Q3" s="469"/>
      <c r="R3" s="469"/>
      <c r="S3" s="469"/>
      <c r="T3" s="469"/>
      <c r="U3" s="469"/>
      <c r="V3" s="469"/>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31" t="s">
        <v>276</v>
      </c>
      <c r="B4" s="431"/>
      <c r="C4" s="438" t="s">
        <v>5</v>
      </c>
      <c r="D4" s="438"/>
      <c r="E4" s="438"/>
      <c r="F4" s="438"/>
      <c r="G4" s="438"/>
      <c r="H4" s="438"/>
      <c r="I4" s="438"/>
      <c r="J4" s="438"/>
      <c r="K4" s="438"/>
      <c r="L4" s="438"/>
      <c r="M4" s="438"/>
      <c r="N4" s="438"/>
      <c r="O4" s="438"/>
      <c r="P4" s="438"/>
      <c r="Q4" s="438"/>
      <c r="R4" s="438"/>
      <c r="S4" s="438"/>
      <c r="T4" s="438"/>
      <c r="U4" s="438"/>
      <c r="V4" s="43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431" t="s">
        <v>278</v>
      </c>
      <c r="B5" s="431"/>
      <c r="C5" s="439" t="s">
        <v>36</v>
      </c>
      <c r="D5" s="439"/>
      <c r="E5" s="439"/>
      <c r="F5" s="439"/>
      <c r="G5" s="439"/>
      <c r="H5" s="439"/>
      <c r="I5" s="439"/>
      <c r="J5" s="439"/>
      <c r="K5" s="439"/>
      <c r="L5" s="439"/>
      <c r="M5" s="439"/>
      <c r="N5" s="439"/>
      <c r="O5" s="439"/>
      <c r="P5" s="439"/>
      <c r="Q5" s="439"/>
      <c r="R5" s="439"/>
      <c r="S5" s="439"/>
      <c r="T5" s="439"/>
      <c r="U5" s="439"/>
      <c r="V5" s="439"/>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31" t="s">
        <v>279</v>
      </c>
      <c r="B6" s="431"/>
      <c r="C6" s="438" t="s">
        <v>280</v>
      </c>
      <c r="D6" s="438"/>
      <c r="E6" s="438"/>
      <c r="F6" s="438"/>
      <c r="G6" s="438"/>
      <c r="H6" s="438"/>
      <c r="I6" s="438"/>
      <c r="J6" s="438"/>
      <c r="K6" s="438"/>
      <c r="L6" s="438"/>
      <c r="M6" s="438"/>
      <c r="N6" s="438"/>
      <c r="O6" s="438"/>
      <c r="P6" s="438"/>
      <c r="Q6" s="438"/>
      <c r="R6" s="438"/>
      <c r="S6" s="438"/>
      <c r="T6" s="438"/>
      <c r="U6" s="438"/>
      <c r="V6" s="43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475" t="s">
        <v>281</v>
      </c>
      <c r="B7" s="475"/>
      <c r="C7" s="475"/>
      <c r="D7" s="476" t="s">
        <v>353</v>
      </c>
      <c r="E7" s="456"/>
      <c r="F7" s="456"/>
      <c r="G7" s="456"/>
      <c r="H7" s="456"/>
      <c r="I7" s="456"/>
      <c r="J7" s="456"/>
      <c r="K7" s="456"/>
      <c r="L7" s="456"/>
      <c r="M7" s="456"/>
      <c r="N7" s="456"/>
      <c r="O7" s="456"/>
      <c r="P7" s="456"/>
      <c r="Q7" s="456"/>
      <c r="R7" s="457"/>
      <c r="S7" s="128"/>
      <c r="T7" s="475" t="s">
        <v>354</v>
      </c>
      <c r="U7" s="475"/>
      <c r="V7" s="475"/>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477" t="s">
        <v>286</v>
      </c>
      <c r="B8" s="478" t="s">
        <v>355</v>
      </c>
      <c r="C8" s="480" t="s">
        <v>282</v>
      </c>
      <c r="D8" s="482" t="s">
        <v>356</v>
      </c>
      <c r="E8" s="484" t="s">
        <v>251</v>
      </c>
      <c r="F8" s="485" t="s">
        <v>357</v>
      </c>
      <c r="G8" s="486"/>
      <c r="H8" s="486"/>
      <c r="I8" s="486"/>
      <c r="J8" s="486"/>
      <c r="K8" s="487"/>
      <c r="L8" s="485" t="s">
        <v>358</v>
      </c>
      <c r="M8" s="486"/>
      <c r="N8" s="486"/>
      <c r="O8" s="486"/>
      <c r="P8" s="486"/>
      <c r="Q8" s="486"/>
      <c r="R8" s="486"/>
      <c r="S8" s="487"/>
      <c r="T8" s="59"/>
      <c r="U8" s="60"/>
      <c r="V8" s="88" t="s">
        <v>359</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32"/>
      <c r="B9" s="479"/>
      <c r="C9" s="481"/>
      <c r="D9" s="483"/>
      <c r="E9" s="445"/>
      <c r="F9" s="50" t="s">
        <v>253</v>
      </c>
      <c r="G9" s="50" t="s">
        <v>255</v>
      </c>
      <c r="H9" s="50" t="s">
        <v>360</v>
      </c>
      <c r="I9" s="50" t="s">
        <v>257</v>
      </c>
      <c r="J9" s="124" t="s">
        <v>361</v>
      </c>
      <c r="K9" s="50" t="s">
        <v>263</v>
      </c>
      <c r="L9" s="50" t="s">
        <v>362</v>
      </c>
      <c r="M9" s="121" t="s">
        <v>260</v>
      </c>
      <c r="N9" s="50" t="s">
        <v>363</v>
      </c>
      <c r="O9" s="50" t="s">
        <v>364</v>
      </c>
      <c r="P9" s="50" t="s">
        <v>365</v>
      </c>
      <c r="Q9" s="50" t="s">
        <v>366</v>
      </c>
      <c r="R9" s="124" t="s">
        <v>361</v>
      </c>
      <c r="S9" s="50" t="s">
        <v>367</v>
      </c>
      <c r="T9" s="53" t="s">
        <v>265</v>
      </c>
      <c r="U9" s="53" t="s">
        <v>267</v>
      </c>
      <c r="V9" s="54" t="s">
        <v>368</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12.15" customHeight="1">
      <c r="A10" s="420">
        <f>'5- Identificación de Riesgos'!A10</f>
        <v>1</v>
      </c>
      <c r="B10" s="390" t="str">
        <f>'5- Identificación de Riesgos'!B10</f>
        <v xml:space="preserve">Ejecutar procesos de selección en los cuales los resultados  no estén acordes con los  requisitos y principios  establecidos </v>
      </c>
      <c r="C10" s="223" t="str">
        <f>'5- Identificación de Riesgos'!D10</f>
        <v xml:space="preserve">1. Inadecuada revisión, validación y diligenciamiento de los formularios </v>
      </c>
      <c r="D10" s="208">
        <v>1</v>
      </c>
      <c r="E10" s="224" t="s">
        <v>369</v>
      </c>
      <c r="F10" s="208" t="s">
        <v>370</v>
      </c>
      <c r="G10" s="208" t="s">
        <v>370</v>
      </c>
      <c r="H10" s="208" t="s">
        <v>370</v>
      </c>
      <c r="I10" s="208" t="s">
        <v>370</v>
      </c>
      <c r="J10" s="218">
        <f>COUNTIF(F10:I10,"SI")/4</f>
        <v>1</v>
      </c>
      <c r="K10" s="462">
        <f>AVERAGE(J10:J19)</f>
        <v>0.9</v>
      </c>
      <c r="L10" s="208" t="str">
        <f>'5- Identificación de Riesgos'!I10</f>
        <v>Afectación de reputacion,imagén,  credibilidad, satisfacción de usuarios y PI</v>
      </c>
      <c r="M10" s="218" t="s">
        <v>371</v>
      </c>
      <c r="N10" s="208" t="s">
        <v>372</v>
      </c>
      <c r="O10" s="208" t="s">
        <v>372</v>
      </c>
      <c r="P10" s="208" t="s">
        <v>370</v>
      </c>
      <c r="Q10" s="208" t="s">
        <v>370</v>
      </c>
      <c r="R10" s="218">
        <f>SUM(COUNTIF(N10,"SI")*25%,COUNTIF(O10,"SI")*40%,COUNTIF(P10,"SI")*25%,COUNTIF(Q10,"SI")*10%)</f>
        <v>0.35</v>
      </c>
      <c r="S10" s="462">
        <f>AVERAGE(R10:R19)</f>
        <v>0.55000000000000004</v>
      </c>
      <c r="T10" s="41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390"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52" t="str">
        <f>CONCATENATE(VLOOKUP((LEFT(T10,LEN(T10)-4)&amp;LEFT(U10,LEN(U10)-4)),'9- Matriz de Calor '!$D$18:$E$42,2,0)," - ",RIGHT(T10,1)*RIGHT(U10,1))</f>
        <v>Bajo - 1</v>
      </c>
      <c r="W10" s="225"/>
    </row>
    <row r="11" spans="1:278" ht="67.5" customHeight="1">
      <c r="A11" s="421"/>
      <c r="B11" s="391"/>
      <c r="C11" s="226" t="str">
        <f>'5- Identificación de Riesgos'!D11</f>
        <v xml:space="preserve">2. Falta de oportunidad en el suministro de información </v>
      </c>
      <c r="D11" s="209">
        <v>2</v>
      </c>
      <c r="E11" s="227" t="s">
        <v>373</v>
      </c>
      <c r="F11" s="209" t="s">
        <v>370</v>
      </c>
      <c r="G11" s="209" t="s">
        <v>370</v>
      </c>
      <c r="H11" s="209" t="s">
        <v>370</v>
      </c>
      <c r="I11" s="209" t="s">
        <v>370</v>
      </c>
      <c r="J11" s="216">
        <f t="shared" ref="J11:J23" si="0">COUNTIF(F11:I11,"SI")/4</f>
        <v>1</v>
      </c>
      <c r="K11" s="463"/>
      <c r="L11" s="208" t="str">
        <f>'5- Identificación de Riesgos'!I11</f>
        <v>Incumplimiento de las metas establecidas</v>
      </c>
      <c r="M11" s="235" t="s">
        <v>374</v>
      </c>
      <c r="N11" s="211" t="s">
        <v>370</v>
      </c>
      <c r="O11" s="211" t="s">
        <v>370</v>
      </c>
      <c r="P11" s="211" t="s">
        <v>372</v>
      </c>
      <c r="Q11" s="211" t="s">
        <v>370</v>
      </c>
      <c r="R11" s="216">
        <f t="shared" ref="R11:R21" si="1">SUM(COUNTIF(N11,"SI")*25%,COUNTIF(O11,"SI")*40%,COUNTIF(P11,"SI")*25%,COUNTIF(Q11,"SI")*10%)</f>
        <v>0.75</v>
      </c>
      <c r="S11" s="463"/>
      <c r="T11" s="411"/>
      <c r="U11" s="391"/>
      <c r="V11" s="453"/>
      <c r="W11" s="225"/>
    </row>
    <row r="12" spans="1:278" ht="60">
      <c r="A12" s="421"/>
      <c r="B12" s="391"/>
      <c r="C12" s="236" t="str">
        <f>'5- Identificación de Riesgos'!D12</f>
        <v xml:space="preserve">3. Insuficiente planta de personal para adelantar los procesos y actividades relacionadas con los procesos de administración de la carrera judicial
</v>
      </c>
      <c r="D12" s="209">
        <v>3</v>
      </c>
      <c r="E12" s="227" t="s">
        <v>375</v>
      </c>
      <c r="F12" s="209" t="s">
        <v>370</v>
      </c>
      <c r="G12" s="209" t="s">
        <v>370</v>
      </c>
      <c r="H12" s="209" t="s">
        <v>372</v>
      </c>
      <c r="I12" s="209" t="s">
        <v>370</v>
      </c>
      <c r="J12" s="216">
        <f t="shared" si="0"/>
        <v>0.75</v>
      </c>
      <c r="K12" s="463"/>
      <c r="L12" s="208">
        <f>'5- Identificación de Riesgos'!I12</f>
        <v>0</v>
      </c>
      <c r="M12" s="227"/>
      <c r="N12" s="209"/>
      <c r="O12" s="209"/>
      <c r="P12" s="209"/>
      <c r="Q12" s="209"/>
      <c r="R12" s="216"/>
      <c r="S12" s="463"/>
      <c r="T12" s="411"/>
      <c r="U12" s="391"/>
      <c r="V12" s="453"/>
      <c r="W12" s="225"/>
    </row>
    <row r="13" spans="1:278" ht="25.5">
      <c r="A13" s="421"/>
      <c r="B13" s="391"/>
      <c r="C13" s="226" t="str">
        <f>'5- Identificación de Riesgos'!D13</f>
        <v>4. Alto volumen de carga laboral</v>
      </c>
      <c r="D13" s="209">
        <v>4</v>
      </c>
      <c r="E13" s="227" t="s">
        <v>375</v>
      </c>
      <c r="F13" s="209" t="s">
        <v>370</v>
      </c>
      <c r="G13" s="209" t="s">
        <v>370</v>
      </c>
      <c r="H13" s="209" t="s">
        <v>372</v>
      </c>
      <c r="I13" s="209" t="s">
        <v>370</v>
      </c>
      <c r="J13" s="216">
        <f t="shared" si="0"/>
        <v>0.75</v>
      </c>
      <c r="K13" s="463"/>
      <c r="L13" s="208">
        <f>'5- Identificación de Riesgos'!I13</f>
        <v>0</v>
      </c>
      <c r="M13" s="227"/>
      <c r="N13" s="209"/>
      <c r="O13" s="209"/>
      <c r="P13" s="209"/>
      <c r="Q13" s="209"/>
      <c r="R13" s="216"/>
      <c r="S13" s="463"/>
      <c r="T13" s="411"/>
      <c r="U13" s="391"/>
      <c r="V13" s="453"/>
      <c r="W13" s="225"/>
    </row>
    <row r="14" spans="1:278" ht="25.5">
      <c r="A14" s="421"/>
      <c r="B14" s="391"/>
      <c r="C14" s="226" t="str">
        <f>'5- Identificación de Riesgos'!D14</f>
        <v xml:space="preserve">5. Fallas en los sistemas de información </v>
      </c>
      <c r="D14" s="209">
        <v>5</v>
      </c>
      <c r="E14" s="227" t="s">
        <v>376</v>
      </c>
      <c r="F14" s="209" t="s">
        <v>370</v>
      </c>
      <c r="G14" s="209" t="s">
        <v>370</v>
      </c>
      <c r="H14" s="209" t="s">
        <v>370</v>
      </c>
      <c r="I14" s="209" t="s">
        <v>370</v>
      </c>
      <c r="J14" s="216">
        <f t="shared" si="0"/>
        <v>1</v>
      </c>
      <c r="K14" s="463"/>
      <c r="L14" s="208">
        <f>'5- Identificación de Riesgos'!I14</f>
        <v>0</v>
      </c>
      <c r="M14" s="227"/>
      <c r="N14" s="209"/>
      <c r="O14" s="209"/>
      <c r="P14" s="209"/>
      <c r="Q14" s="209"/>
      <c r="R14" s="216"/>
      <c r="S14" s="463"/>
      <c r="T14" s="411"/>
      <c r="U14" s="391"/>
      <c r="V14" s="453"/>
      <c r="W14" s="225"/>
    </row>
    <row r="15" spans="1:278">
      <c r="A15" s="421"/>
      <c r="B15" s="391"/>
      <c r="C15" s="226">
        <f>'5- Identificación de Riesgos'!D15</f>
        <v>0</v>
      </c>
      <c r="D15" s="209"/>
      <c r="E15" s="227"/>
      <c r="F15" s="209"/>
      <c r="G15" s="209"/>
      <c r="H15" s="209"/>
      <c r="I15" s="209"/>
      <c r="J15" s="216"/>
      <c r="K15" s="463"/>
      <c r="L15" s="208">
        <f>'5- Identificación de Riesgos'!I15</f>
        <v>0</v>
      </c>
      <c r="M15" s="216"/>
      <c r="N15" s="209"/>
      <c r="O15" s="209"/>
      <c r="P15" s="209"/>
      <c r="Q15" s="209"/>
      <c r="R15" s="216"/>
      <c r="S15" s="463"/>
      <c r="T15" s="411"/>
      <c r="U15" s="391"/>
      <c r="V15" s="453"/>
      <c r="W15" s="225"/>
    </row>
    <row r="16" spans="1:278">
      <c r="A16" s="421"/>
      <c r="B16" s="391"/>
      <c r="C16" s="226">
        <f>'5- Identificación de Riesgos'!D16</f>
        <v>0</v>
      </c>
      <c r="D16" s="209"/>
      <c r="E16" s="227"/>
      <c r="F16" s="209"/>
      <c r="G16" s="209"/>
      <c r="H16" s="209"/>
      <c r="I16" s="209"/>
      <c r="J16" s="216"/>
      <c r="K16" s="463"/>
      <c r="L16" s="208">
        <f>'5- Identificación de Riesgos'!I16</f>
        <v>0</v>
      </c>
      <c r="M16" s="216"/>
      <c r="N16" s="209"/>
      <c r="O16" s="209"/>
      <c r="P16" s="209"/>
      <c r="Q16" s="209"/>
      <c r="R16" s="216"/>
      <c r="S16" s="463"/>
      <c r="T16" s="411"/>
      <c r="U16" s="391"/>
      <c r="V16" s="453"/>
      <c r="W16" s="225"/>
    </row>
    <row r="17" spans="1:23">
      <c r="A17" s="421"/>
      <c r="B17" s="391"/>
      <c r="C17" s="226">
        <f>'5- Identificación de Riesgos'!D19</f>
        <v>0</v>
      </c>
      <c r="D17" s="209"/>
      <c r="E17" s="227"/>
      <c r="F17" s="209"/>
      <c r="G17" s="209"/>
      <c r="H17" s="209"/>
      <c r="I17" s="209"/>
      <c r="J17" s="216"/>
      <c r="K17" s="463"/>
      <c r="L17" s="208">
        <f>'5- Identificación de Riesgos'!I17</f>
        <v>0</v>
      </c>
      <c r="M17" s="216"/>
      <c r="N17" s="209"/>
      <c r="O17" s="209"/>
      <c r="P17" s="209"/>
      <c r="Q17" s="209"/>
      <c r="R17" s="216"/>
      <c r="S17" s="463"/>
      <c r="T17" s="411"/>
      <c r="U17" s="391"/>
      <c r="V17" s="453"/>
      <c r="W17" s="225"/>
    </row>
    <row r="18" spans="1:23">
      <c r="A18" s="421"/>
      <c r="B18" s="391"/>
      <c r="C18" s="226"/>
      <c r="D18" s="209"/>
      <c r="E18" s="227"/>
      <c r="F18" s="209"/>
      <c r="G18" s="209"/>
      <c r="H18" s="209"/>
      <c r="I18" s="209"/>
      <c r="J18" s="216"/>
      <c r="K18" s="463"/>
      <c r="L18" s="208">
        <f>'5- Identificación de Riesgos'!I18</f>
        <v>0</v>
      </c>
      <c r="M18" s="216"/>
      <c r="N18" s="209"/>
      <c r="O18" s="209"/>
      <c r="P18" s="209"/>
      <c r="Q18" s="209"/>
      <c r="R18" s="216"/>
      <c r="S18" s="463"/>
      <c r="T18" s="411"/>
      <c r="U18" s="391"/>
      <c r="V18" s="453"/>
      <c r="W18" s="225"/>
    </row>
    <row r="19" spans="1:23">
      <c r="A19" s="422"/>
      <c r="B19" s="392"/>
      <c r="C19" s="228"/>
      <c r="D19" s="210"/>
      <c r="E19" s="229"/>
      <c r="F19" s="210"/>
      <c r="G19" s="210"/>
      <c r="H19" s="210"/>
      <c r="I19" s="210"/>
      <c r="J19" s="217"/>
      <c r="K19" s="464"/>
      <c r="L19" s="208">
        <f>'5- Identificación de Riesgos'!I19</f>
        <v>0</v>
      </c>
      <c r="M19" s="217"/>
      <c r="N19" s="210"/>
      <c r="O19" s="210"/>
      <c r="P19" s="210"/>
      <c r="Q19" s="210"/>
      <c r="R19" s="217"/>
      <c r="S19" s="464"/>
      <c r="T19" s="412"/>
      <c r="U19" s="392"/>
      <c r="V19" s="454"/>
      <c r="W19" s="225"/>
    </row>
    <row r="20" spans="1:23" ht="60">
      <c r="A20" s="420">
        <f>'5- Identificación de Riesgos'!A20</f>
        <v>2</v>
      </c>
      <c r="B20" s="390" t="str">
        <f>'5- Identificación de Riesgos'!B20</f>
        <v xml:space="preserve">Gestionar  traslados de personal que no se ajusten a las condiciones requeridas  </v>
      </c>
      <c r="C20" s="223" t="str">
        <f>'5- Identificación de Riesgos'!D20</f>
        <v>1. Información imprecisa presentada por los nominadores.</v>
      </c>
      <c r="D20" s="208">
        <v>1</v>
      </c>
      <c r="E20" s="227" t="s">
        <v>377</v>
      </c>
      <c r="F20" s="208" t="s">
        <v>370</v>
      </c>
      <c r="G20" s="208" t="s">
        <v>370</v>
      </c>
      <c r="H20" s="208" t="s">
        <v>370</v>
      </c>
      <c r="I20" s="208" t="s">
        <v>370</v>
      </c>
      <c r="J20" s="218">
        <f t="shared" si="0"/>
        <v>1</v>
      </c>
      <c r="K20" s="462">
        <f>AVERAGE(J20:J29)</f>
        <v>0.875</v>
      </c>
      <c r="L20" s="208" t="str">
        <f>'5- Identificación de Riesgos'!I20</f>
        <v>Afectación de reputacion,imagén,  credibilidad, satisfacción de usuarios y PI</v>
      </c>
      <c r="M20" s="218" t="s">
        <v>371</v>
      </c>
      <c r="N20" s="208" t="s">
        <v>372</v>
      </c>
      <c r="O20" s="208" t="s">
        <v>372</v>
      </c>
      <c r="P20" s="208" t="s">
        <v>370</v>
      </c>
      <c r="Q20" s="208" t="s">
        <v>370</v>
      </c>
      <c r="R20" s="218">
        <f t="shared" si="1"/>
        <v>0.35</v>
      </c>
      <c r="S20" s="462">
        <f t="shared" ref="S20" si="2">AVERAGE(R20:R29)</f>
        <v>0.55000000000000004</v>
      </c>
      <c r="T20" s="41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390"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52" t="str">
        <f>CONCATENATE(VLOOKUP((LEFT(T20,LEN(T20)-4)&amp;LEFT(U20,LEN(U20)-4)),'9- Matriz de Calor '!$D$18:$E$42,2,0)," - ",RIGHT(T20,1)*RIGHT(U20,1))</f>
        <v>Bajo - 1</v>
      </c>
      <c r="W20" s="225"/>
    </row>
    <row r="21" spans="1:23" ht="60" customHeight="1">
      <c r="A21" s="421"/>
      <c r="B21" s="391"/>
      <c r="C21" s="223" t="str">
        <f>'5- Identificación de Riesgos'!D21</f>
        <v>2. Desconocimiento del procedimiento de traslados</v>
      </c>
      <c r="D21" s="209">
        <v>2</v>
      </c>
      <c r="E21" s="227" t="s">
        <v>377</v>
      </c>
      <c r="F21" s="209" t="s">
        <v>370</v>
      </c>
      <c r="G21" s="209" t="s">
        <v>370</v>
      </c>
      <c r="H21" s="209" t="s">
        <v>370</v>
      </c>
      <c r="I21" s="209" t="s">
        <v>370</v>
      </c>
      <c r="J21" s="216">
        <f t="shared" si="0"/>
        <v>1</v>
      </c>
      <c r="K21" s="463"/>
      <c r="L21" s="208" t="str">
        <f>'5- Identificación de Riesgos'!I21</f>
        <v>Incumplimiento de las metas establecidas</v>
      </c>
      <c r="M21" s="235" t="s">
        <v>374</v>
      </c>
      <c r="N21" s="211" t="s">
        <v>370</v>
      </c>
      <c r="O21" s="211" t="s">
        <v>370</v>
      </c>
      <c r="P21" s="211" t="s">
        <v>372</v>
      </c>
      <c r="Q21" s="211" t="s">
        <v>370</v>
      </c>
      <c r="R21" s="216">
        <f t="shared" si="1"/>
        <v>0.75</v>
      </c>
      <c r="S21" s="463"/>
      <c r="T21" s="411"/>
      <c r="U21" s="391"/>
      <c r="V21" s="453"/>
      <c r="W21" s="225"/>
    </row>
    <row r="22" spans="1:23" ht="30">
      <c r="A22" s="421"/>
      <c r="B22" s="391"/>
      <c r="C22" s="240" t="str">
        <f>'5- Identificación de Riesgos'!D22</f>
        <v>3. Carencia de una herramienta o mecanismo de seguimiento y control adecuado para minimizar el error</v>
      </c>
      <c r="D22" s="241">
        <v>3</v>
      </c>
      <c r="E22" s="242" t="s">
        <v>378</v>
      </c>
      <c r="F22" s="209" t="s">
        <v>372</v>
      </c>
      <c r="G22" s="209" t="s">
        <v>370</v>
      </c>
      <c r="H22" s="209" t="s">
        <v>370</v>
      </c>
      <c r="I22" s="209" t="s">
        <v>370</v>
      </c>
      <c r="J22" s="216">
        <f t="shared" si="0"/>
        <v>0.75</v>
      </c>
      <c r="K22" s="463"/>
      <c r="L22" s="208">
        <f>'5- Identificación de Riesgos'!I22</f>
        <v>0</v>
      </c>
      <c r="M22" s="216"/>
      <c r="N22" s="209"/>
      <c r="O22" s="209"/>
      <c r="P22" s="209"/>
      <c r="Q22" s="209"/>
      <c r="R22" s="216"/>
      <c r="S22" s="463"/>
      <c r="T22" s="411"/>
      <c r="U22" s="391"/>
      <c r="V22" s="453"/>
      <c r="W22" s="225"/>
    </row>
    <row r="23" spans="1:23" ht="42.75" customHeight="1">
      <c r="A23" s="421"/>
      <c r="B23" s="391"/>
      <c r="C23" s="223" t="str">
        <f>'5- Identificación de Riesgos'!D23</f>
        <v>4. Incremento de solicitudes vía correo electrónico  que supera la capacidad de respuesta de los servidores judiciales.</v>
      </c>
      <c r="D23" s="209">
        <v>4</v>
      </c>
      <c r="E23" s="227" t="s">
        <v>375</v>
      </c>
      <c r="F23" s="209" t="s">
        <v>370</v>
      </c>
      <c r="G23" s="209" t="s">
        <v>370</v>
      </c>
      <c r="H23" s="209" t="s">
        <v>372</v>
      </c>
      <c r="I23" s="209" t="s">
        <v>370</v>
      </c>
      <c r="J23" s="216">
        <f t="shared" si="0"/>
        <v>0.75</v>
      </c>
      <c r="K23" s="463"/>
      <c r="L23" s="208">
        <f>'5- Identificación de Riesgos'!I23</f>
        <v>0</v>
      </c>
      <c r="M23" s="216"/>
      <c r="N23" s="209"/>
      <c r="O23" s="209"/>
      <c r="P23" s="209"/>
      <c r="Q23" s="209"/>
      <c r="R23" s="216"/>
      <c r="S23" s="463"/>
      <c r="T23" s="411"/>
      <c r="U23" s="391"/>
      <c r="V23" s="453"/>
      <c r="W23" s="225"/>
    </row>
    <row r="24" spans="1:23" ht="54.75" customHeight="1">
      <c r="A24" s="421"/>
      <c r="B24" s="391"/>
      <c r="C24" s="223">
        <f>'5- Identificación de Riesgos'!D24</f>
        <v>0</v>
      </c>
      <c r="D24" s="209"/>
      <c r="E24" s="214"/>
      <c r="F24" s="209"/>
      <c r="G24" s="209"/>
      <c r="H24" s="209"/>
      <c r="I24" s="209"/>
      <c r="J24" s="216"/>
      <c r="K24" s="463"/>
      <c r="L24" s="208">
        <f>'5- Identificación de Riesgos'!I24</f>
        <v>0</v>
      </c>
      <c r="M24" s="216"/>
      <c r="N24" s="209"/>
      <c r="O24" s="209"/>
      <c r="P24" s="209"/>
      <c r="Q24" s="209"/>
      <c r="R24" s="216"/>
      <c r="S24" s="463"/>
      <c r="T24" s="411"/>
      <c r="U24" s="391"/>
      <c r="V24" s="453"/>
      <c r="W24" s="225"/>
    </row>
    <row r="25" spans="1:23" ht="15.75" customHeight="1">
      <c r="A25" s="421"/>
      <c r="B25" s="391"/>
      <c r="C25" s="223">
        <f>'5- Identificación de Riesgos'!D25</f>
        <v>0</v>
      </c>
      <c r="D25" s="209"/>
      <c r="E25" s="227"/>
      <c r="F25" s="209"/>
      <c r="G25" s="209"/>
      <c r="H25" s="209"/>
      <c r="I25" s="209"/>
      <c r="J25" s="216"/>
      <c r="K25" s="463"/>
      <c r="L25" s="208">
        <f>'5- Identificación de Riesgos'!I25</f>
        <v>0</v>
      </c>
      <c r="M25" s="216"/>
      <c r="N25" s="209"/>
      <c r="O25" s="209"/>
      <c r="P25" s="209"/>
      <c r="Q25" s="209"/>
      <c r="R25" s="216"/>
      <c r="S25" s="463"/>
      <c r="T25" s="411"/>
      <c r="U25" s="391"/>
      <c r="V25" s="453"/>
      <c r="W25" s="225"/>
    </row>
    <row r="26" spans="1:23" ht="15.75" customHeight="1">
      <c r="A26" s="421"/>
      <c r="B26" s="391"/>
      <c r="C26" s="223">
        <f>'5- Identificación de Riesgos'!D26</f>
        <v>0</v>
      </c>
      <c r="D26" s="209"/>
      <c r="E26" s="227"/>
      <c r="F26" s="209"/>
      <c r="G26" s="209"/>
      <c r="H26" s="209"/>
      <c r="I26" s="209"/>
      <c r="J26" s="216"/>
      <c r="K26" s="463"/>
      <c r="L26" s="208">
        <f>'5- Identificación de Riesgos'!I26</f>
        <v>0</v>
      </c>
      <c r="M26" s="216"/>
      <c r="N26" s="209"/>
      <c r="O26" s="209"/>
      <c r="P26" s="209"/>
      <c r="Q26" s="209"/>
      <c r="R26" s="216"/>
      <c r="S26" s="463"/>
      <c r="T26" s="411"/>
      <c r="U26" s="391"/>
      <c r="V26" s="453"/>
      <c r="W26" s="225"/>
    </row>
    <row r="27" spans="1:23" ht="15.75" customHeight="1">
      <c r="A27" s="421"/>
      <c r="B27" s="391"/>
      <c r="C27" s="223">
        <f>'5- Identificación de Riesgos'!D27</f>
        <v>0</v>
      </c>
      <c r="D27" s="209"/>
      <c r="E27" s="227"/>
      <c r="F27" s="209"/>
      <c r="G27" s="209"/>
      <c r="H27" s="209"/>
      <c r="I27" s="209"/>
      <c r="J27" s="216"/>
      <c r="K27" s="463"/>
      <c r="L27" s="208">
        <f>'5- Identificación de Riesgos'!I27</f>
        <v>0</v>
      </c>
      <c r="M27" s="216"/>
      <c r="N27" s="209"/>
      <c r="O27" s="209"/>
      <c r="P27" s="209"/>
      <c r="Q27" s="209"/>
      <c r="R27" s="216"/>
      <c r="S27" s="463"/>
      <c r="T27" s="411"/>
      <c r="U27" s="391"/>
      <c r="V27" s="453"/>
      <c r="W27" s="225"/>
    </row>
    <row r="28" spans="1:23" ht="15.75" customHeight="1">
      <c r="A28" s="421"/>
      <c r="B28" s="391"/>
      <c r="C28" s="223">
        <f>'5- Identificación de Riesgos'!D28</f>
        <v>0</v>
      </c>
      <c r="D28" s="209"/>
      <c r="E28" s="227"/>
      <c r="F28" s="209"/>
      <c r="G28" s="209"/>
      <c r="H28" s="209"/>
      <c r="I28" s="209"/>
      <c r="J28" s="216"/>
      <c r="K28" s="463"/>
      <c r="L28" s="208">
        <f>'5- Identificación de Riesgos'!I28</f>
        <v>0</v>
      </c>
      <c r="M28" s="216"/>
      <c r="N28" s="209"/>
      <c r="O28" s="209"/>
      <c r="P28" s="209"/>
      <c r="Q28" s="209"/>
      <c r="R28" s="216"/>
      <c r="S28" s="463"/>
      <c r="T28" s="411"/>
      <c r="U28" s="391"/>
      <c r="V28" s="453"/>
      <c r="W28" s="225"/>
    </row>
    <row r="29" spans="1:23" ht="15.75" customHeight="1">
      <c r="A29" s="422"/>
      <c r="B29" s="392"/>
      <c r="C29" s="223">
        <f>'5- Identificación de Riesgos'!D29</f>
        <v>0</v>
      </c>
      <c r="D29" s="210"/>
      <c r="E29" s="230"/>
      <c r="F29" s="210"/>
      <c r="G29" s="210"/>
      <c r="H29" s="210"/>
      <c r="I29" s="210"/>
      <c r="J29" s="217"/>
      <c r="K29" s="464"/>
      <c r="L29" s="208">
        <f>'5- Identificación de Riesgos'!I29</f>
        <v>0</v>
      </c>
      <c r="M29" s="217"/>
      <c r="N29" s="210"/>
      <c r="O29" s="210"/>
      <c r="P29" s="210"/>
      <c r="Q29" s="210"/>
      <c r="R29" s="217"/>
      <c r="S29" s="464"/>
      <c r="T29" s="412"/>
      <c r="U29" s="392"/>
      <c r="V29" s="454"/>
      <c r="W29" s="225"/>
    </row>
    <row r="30" spans="1:23" ht="60">
      <c r="A30" s="420">
        <f>'5- Identificación de Riesgos'!A30</f>
        <v>3</v>
      </c>
      <c r="B30" s="390" t="str">
        <f>'5- Identificación de Riesgos'!B30</f>
        <v xml:space="preserve">Imposibilidad de consolidar la cobertura de la carrera Judicial </v>
      </c>
      <c r="C30" s="223" t="str">
        <f>'5- Identificación de Riesgos'!D30</f>
        <v xml:space="preserve">1. Falta de oportunidad u omisión por parte de los nominadores de reportar las vacantes dentro de los términos establecidos en la Ley. </v>
      </c>
      <c r="D30" s="208">
        <v>1</v>
      </c>
      <c r="E30" s="224" t="s">
        <v>379</v>
      </c>
      <c r="F30" s="208" t="s">
        <v>370</v>
      </c>
      <c r="G30" s="208" t="s">
        <v>370</v>
      </c>
      <c r="H30" s="208" t="s">
        <v>370</v>
      </c>
      <c r="I30" s="208" t="s">
        <v>370</v>
      </c>
      <c r="J30" s="218">
        <f t="shared" ref="J30:J64" si="3">COUNTIF(F30:I30,"SI")/4</f>
        <v>1</v>
      </c>
      <c r="K30" s="462">
        <f>AVERAGE(J30:J39)</f>
        <v>0.91666666666666663</v>
      </c>
      <c r="L30" s="208" t="str">
        <f>'5- Identificación de Riesgos'!I30</f>
        <v>Afectación de reputacion,imagén,  credibilidad, satisfacción de usuarios y PI</v>
      </c>
      <c r="M30" s="218" t="s">
        <v>371</v>
      </c>
      <c r="N30" s="208" t="s">
        <v>372</v>
      </c>
      <c r="O30" s="208" t="s">
        <v>372</v>
      </c>
      <c r="P30" s="208" t="s">
        <v>370</v>
      </c>
      <c r="Q30" s="208" t="s">
        <v>370</v>
      </c>
      <c r="R30" s="218">
        <f t="shared" ref="R30:R61" si="4">SUM(COUNTIF(N30,"SI")*25%,COUNTIF(O30,"SI")*40%,COUNTIF(P30,"SI")*25%,COUNTIF(Q30,"SI")*10%)</f>
        <v>0.35</v>
      </c>
      <c r="S30" s="462">
        <f t="shared" ref="S30" si="5">AVERAGE(R30:R39)</f>
        <v>0.55000000000000004</v>
      </c>
      <c r="T30" s="410"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390"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52" t="str">
        <f>CONCATENATE(VLOOKUP((LEFT(T30,LEN(T30)-4)&amp;LEFT(U30,LEN(U30)-4)),'9- Matriz de Calor '!$D$18:$E$42,2,0)," - ",RIGHT(T30,1)*RIGHT(U30,1))</f>
        <v>Moderado - 4</v>
      </c>
      <c r="W30" s="225"/>
    </row>
    <row r="31" spans="1:23" ht="30">
      <c r="A31" s="421"/>
      <c r="B31" s="391"/>
      <c r="C31" s="236" t="str">
        <f>'5- Identificación de Riesgos'!D31</f>
        <v>2. No agotamiento de las listas de elegibles formuladas para proveer las vacantes de los empleados.</v>
      </c>
      <c r="D31" s="209">
        <v>2</v>
      </c>
      <c r="E31" s="227" t="s">
        <v>380</v>
      </c>
      <c r="F31" s="209" t="s">
        <v>370</v>
      </c>
      <c r="G31" s="209" t="s">
        <v>370</v>
      </c>
      <c r="H31" s="209" t="s">
        <v>372</v>
      </c>
      <c r="I31" s="209" t="s">
        <v>370</v>
      </c>
      <c r="J31" s="216">
        <f t="shared" si="3"/>
        <v>0.75</v>
      </c>
      <c r="K31" s="463"/>
      <c r="L31" s="208">
        <f>'5- Identificación de Riesgos'!I31</f>
        <v>0</v>
      </c>
      <c r="M31" s="216"/>
      <c r="N31" s="209"/>
      <c r="O31" s="209"/>
      <c r="P31" s="209"/>
      <c r="Q31" s="209"/>
      <c r="R31" s="216"/>
      <c r="S31" s="463"/>
      <c r="T31" s="411"/>
      <c r="U31" s="391"/>
      <c r="V31" s="453"/>
      <c r="W31" s="225"/>
    </row>
    <row r="32" spans="1:23" ht="45">
      <c r="A32" s="421"/>
      <c r="B32" s="391"/>
      <c r="C32" s="226" t="str">
        <f>'5- Identificación de Riesgos'!D32</f>
        <v>3. Abstención de integrantes de registros de elegibles para optar por sedes vacantes en cargos de carrera que presentan problemas de seguridad y de orden público.</v>
      </c>
      <c r="D32" s="209">
        <v>3</v>
      </c>
      <c r="E32" s="227" t="s">
        <v>381</v>
      </c>
      <c r="F32" s="209" t="s">
        <v>370</v>
      </c>
      <c r="G32" s="209" t="s">
        <v>370</v>
      </c>
      <c r="H32" s="209" t="s">
        <v>370</v>
      </c>
      <c r="I32" s="209" t="s">
        <v>370</v>
      </c>
      <c r="J32" s="216">
        <f t="shared" si="3"/>
        <v>1</v>
      </c>
      <c r="K32" s="463"/>
      <c r="L32" s="208" t="str">
        <f>'5- Identificación de Riesgos'!I32</f>
        <v>Incumplimiento de las metas establecidas</v>
      </c>
      <c r="M32" s="235" t="s">
        <v>374</v>
      </c>
      <c r="N32" s="211" t="s">
        <v>370</v>
      </c>
      <c r="O32" s="211" t="s">
        <v>370</v>
      </c>
      <c r="P32" s="211" t="s">
        <v>372</v>
      </c>
      <c r="Q32" s="211" t="s">
        <v>370</v>
      </c>
      <c r="R32" s="216">
        <f t="shared" si="4"/>
        <v>0.75</v>
      </c>
      <c r="S32" s="463"/>
      <c r="T32" s="411"/>
      <c r="U32" s="391"/>
      <c r="V32" s="453"/>
      <c r="W32" s="225"/>
    </row>
    <row r="33" spans="1:23" ht="30">
      <c r="A33" s="421"/>
      <c r="B33" s="391"/>
      <c r="C33" s="226" t="str">
        <f>'5- Identificación de Riesgos'!D33</f>
        <v xml:space="preserve">4. Declinación de nombramientos de los integrantes de las listas de candidatos o de elegibles. </v>
      </c>
      <c r="D33" s="209">
        <v>4</v>
      </c>
      <c r="E33" s="227" t="s">
        <v>382</v>
      </c>
      <c r="F33" s="209" t="s">
        <v>372</v>
      </c>
      <c r="G33" s="209" t="s">
        <v>372</v>
      </c>
      <c r="H33" s="209" t="s">
        <v>372</v>
      </c>
      <c r="I33" s="209" t="s">
        <v>372</v>
      </c>
      <c r="J33" s="216"/>
      <c r="K33" s="463"/>
      <c r="L33" s="208">
        <f>'5- Identificación de Riesgos'!I33</f>
        <v>0</v>
      </c>
      <c r="M33" s="216"/>
      <c r="N33" s="209"/>
      <c r="O33" s="209"/>
      <c r="P33" s="209"/>
      <c r="Q33" s="209"/>
      <c r="R33" s="216"/>
      <c r="S33" s="463"/>
      <c r="T33" s="411"/>
      <c r="U33" s="391"/>
      <c r="V33" s="453"/>
      <c r="W33" s="225"/>
    </row>
    <row r="34" spans="1:23" ht="15.75" customHeight="1">
      <c r="A34" s="421"/>
      <c r="B34" s="391"/>
      <c r="C34" s="226">
        <f>'5- Identificación de Riesgos'!D34</f>
        <v>0</v>
      </c>
      <c r="D34" s="209"/>
      <c r="E34" s="209"/>
      <c r="F34" s="209"/>
      <c r="G34" s="209"/>
      <c r="H34" s="209"/>
      <c r="I34" s="209"/>
      <c r="J34" s="216"/>
      <c r="K34" s="463"/>
      <c r="L34" s="208">
        <f>'5- Identificación de Riesgos'!I34</f>
        <v>0</v>
      </c>
      <c r="M34" s="216"/>
      <c r="N34" s="209"/>
      <c r="O34" s="209"/>
      <c r="P34" s="209"/>
      <c r="Q34" s="209"/>
      <c r="R34" s="216"/>
      <c r="S34" s="463"/>
      <c r="T34" s="411"/>
      <c r="U34" s="391"/>
      <c r="V34" s="453"/>
      <c r="W34" s="225"/>
    </row>
    <row r="35" spans="1:23" ht="15.75" customHeight="1">
      <c r="A35" s="421"/>
      <c r="B35" s="391"/>
      <c r="C35" s="226">
        <f>'5- Identificación de Riesgos'!D35</f>
        <v>0</v>
      </c>
      <c r="D35" s="209"/>
      <c r="E35" s="227"/>
      <c r="F35" s="209"/>
      <c r="G35" s="209"/>
      <c r="H35" s="209"/>
      <c r="I35" s="209"/>
      <c r="J35" s="216"/>
      <c r="K35" s="463"/>
      <c r="L35" s="208">
        <f>'5- Identificación de Riesgos'!I35</f>
        <v>0</v>
      </c>
      <c r="M35" s="216"/>
      <c r="N35" s="209"/>
      <c r="O35" s="209"/>
      <c r="P35" s="209"/>
      <c r="Q35" s="209"/>
      <c r="R35" s="216"/>
      <c r="S35" s="463"/>
      <c r="T35" s="411"/>
      <c r="U35" s="391"/>
      <c r="V35" s="453"/>
      <c r="W35" s="225"/>
    </row>
    <row r="36" spans="1:23" ht="15.75" customHeight="1">
      <c r="A36" s="421"/>
      <c r="B36" s="391"/>
      <c r="C36" s="226">
        <f>'5- Identificación de Riesgos'!D36</f>
        <v>0</v>
      </c>
      <c r="D36" s="209"/>
      <c r="E36" s="227"/>
      <c r="F36" s="209"/>
      <c r="G36" s="209"/>
      <c r="H36" s="209"/>
      <c r="I36" s="209"/>
      <c r="J36" s="216"/>
      <c r="K36" s="463"/>
      <c r="L36" s="208">
        <f>'5- Identificación de Riesgos'!I36</f>
        <v>0</v>
      </c>
      <c r="M36" s="216"/>
      <c r="N36" s="209"/>
      <c r="O36" s="209"/>
      <c r="P36" s="209"/>
      <c r="Q36" s="209"/>
      <c r="R36" s="216"/>
      <c r="S36" s="463"/>
      <c r="T36" s="411"/>
      <c r="U36" s="391"/>
      <c r="V36" s="453"/>
      <c r="W36" s="225"/>
    </row>
    <row r="37" spans="1:23" ht="15.75" customHeight="1">
      <c r="A37" s="421"/>
      <c r="B37" s="391"/>
      <c r="C37" s="226">
        <f>'5- Identificación de Riesgos'!D37</f>
        <v>0</v>
      </c>
      <c r="D37" s="209"/>
      <c r="E37" s="227"/>
      <c r="F37" s="209"/>
      <c r="G37" s="209"/>
      <c r="H37" s="209"/>
      <c r="I37" s="209"/>
      <c r="J37" s="216"/>
      <c r="K37" s="463"/>
      <c r="L37" s="208">
        <f>'5- Identificación de Riesgos'!I37</f>
        <v>0</v>
      </c>
      <c r="M37" s="216"/>
      <c r="N37" s="209"/>
      <c r="O37" s="209"/>
      <c r="P37" s="209"/>
      <c r="Q37" s="209"/>
      <c r="R37" s="216"/>
      <c r="S37" s="463"/>
      <c r="T37" s="411"/>
      <c r="U37" s="391"/>
      <c r="V37" s="453"/>
      <c r="W37" s="225"/>
    </row>
    <row r="38" spans="1:23" ht="15.75" customHeight="1">
      <c r="A38" s="421"/>
      <c r="B38" s="391"/>
      <c r="C38" s="226">
        <f>'5- Identificación de Riesgos'!D38</f>
        <v>0</v>
      </c>
      <c r="D38" s="209"/>
      <c r="E38" s="227"/>
      <c r="F38" s="209"/>
      <c r="G38" s="209"/>
      <c r="H38" s="209"/>
      <c r="I38" s="209"/>
      <c r="J38" s="216"/>
      <c r="K38" s="463"/>
      <c r="L38" s="208">
        <f>'5- Identificación de Riesgos'!I38</f>
        <v>0</v>
      </c>
      <c r="M38" s="216"/>
      <c r="N38" s="209"/>
      <c r="O38" s="209"/>
      <c r="P38" s="209"/>
      <c r="Q38" s="209"/>
      <c r="R38" s="216"/>
      <c r="S38" s="463"/>
      <c r="T38" s="411"/>
      <c r="U38" s="391"/>
      <c r="V38" s="453"/>
      <c r="W38" s="225"/>
    </row>
    <row r="39" spans="1:23" ht="15.75" customHeight="1">
      <c r="A39" s="422"/>
      <c r="B39" s="392"/>
      <c r="C39" s="228">
        <f>'5- Identificación de Riesgos'!D39</f>
        <v>0</v>
      </c>
      <c r="D39" s="210"/>
      <c r="E39" s="230"/>
      <c r="F39" s="210"/>
      <c r="G39" s="210"/>
      <c r="H39" s="210"/>
      <c r="I39" s="210"/>
      <c r="J39" s="217"/>
      <c r="K39" s="464"/>
      <c r="L39" s="208">
        <f>'5- Identificación de Riesgos'!I39</f>
        <v>0</v>
      </c>
      <c r="M39" s="217"/>
      <c r="N39" s="210"/>
      <c r="O39" s="210"/>
      <c r="P39" s="210"/>
      <c r="Q39" s="210"/>
      <c r="R39" s="217"/>
      <c r="S39" s="464"/>
      <c r="T39" s="412"/>
      <c r="U39" s="392"/>
      <c r="V39" s="454"/>
      <c r="W39" s="225"/>
    </row>
    <row r="40" spans="1:23" ht="60">
      <c r="A40" s="420">
        <v>4</v>
      </c>
      <c r="B40" s="390" t="str">
        <f>'5- Identificación de Riesgos'!B40</f>
        <v>Incumplimiento de los  términos y requisitos de ley en la atención  de los procesos de carrera judicial</v>
      </c>
      <c r="C40" s="228" t="str">
        <f>'5- Identificación de Riesgos'!D40</f>
        <v>1. Insuficiente planta de personal</v>
      </c>
      <c r="D40" s="208">
        <v>1</v>
      </c>
      <c r="E40" s="224" t="s">
        <v>383</v>
      </c>
      <c r="F40" s="208" t="s">
        <v>370</v>
      </c>
      <c r="G40" s="208" t="s">
        <v>370</v>
      </c>
      <c r="H40" s="208" t="s">
        <v>372</v>
      </c>
      <c r="I40" s="208" t="s">
        <v>370</v>
      </c>
      <c r="J40" s="218">
        <f t="shared" si="3"/>
        <v>0.75</v>
      </c>
      <c r="K40" s="462">
        <f>AVERAGE(J40:J49)</f>
        <v>0.8125</v>
      </c>
      <c r="L40" s="208" t="str">
        <f>'5- Identificación de Riesgos'!I40</f>
        <v>Afectación de reputacion,imagén,  credibilidad, satisfacción de usuarios y PI</v>
      </c>
      <c r="M40" s="218" t="s">
        <v>371</v>
      </c>
      <c r="N40" s="208" t="s">
        <v>372</v>
      </c>
      <c r="O40" s="208" t="s">
        <v>372</v>
      </c>
      <c r="P40" s="208" t="s">
        <v>370</v>
      </c>
      <c r="Q40" s="208" t="s">
        <v>370</v>
      </c>
      <c r="R40" s="218">
        <f t="shared" si="4"/>
        <v>0.35</v>
      </c>
      <c r="S40" s="462">
        <f t="shared" ref="S40" si="6">AVERAGE(R40:R49)</f>
        <v>0.55000000000000004</v>
      </c>
      <c r="T40" s="41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Baja - 2</v>
      </c>
      <c r="U40" s="390"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52" t="str">
        <f>CONCATENATE(VLOOKUP((LEFT(T40,LEN(T40)-4)&amp;LEFT(U40,LEN(U40)-4)),'9- Matriz de Calor '!$D$18:$E$42,2,0)," - ",RIGHT(T40,1)*RIGHT(U40,1))</f>
        <v>Bajo - 2</v>
      </c>
      <c r="W40" s="225"/>
    </row>
    <row r="41" spans="1:23" ht="36" customHeight="1">
      <c r="A41" s="421"/>
      <c r="B41" s="391"/>
      <c r="C41" s="228" t="str">
        <f>'5- Identificación de Riesgos'!D41</f>
        <v xml:space="preserve">2. Problemas de conectividad. </v>
      </c>
      <c r="D41" s="209">
        <v>2</v>
      </c>
      <c r="E41" s="227" t="s">
        <v>384</v>
      </c>
      <c r="F41" s="209" t="s">
        <v>370</v>
      </c>
      <c r="G41" s="209" t="s">
        <v>370</v>
      </c>
      <c r="H41" s="209" t="s">
        <v>372</v>
      </c>
      <c r="I41" s="209" t="s">
        <v>370</v>
      </c>
      <c r="J41" s="216">
        <f t="shared" si="3"/>
        <v>0.75</v>
      </c>
      <c r="K41" s="463"/>
      <c r="L41" s="208">
        <f>'5- Identificación de Riesgos'!I41</f>
        <v>0</v>
      </c>
      <c r="M41" s="216"/>
      <c r="N41" s="209"/>
      <c r="O41" s="209"/>
      <c r="P41" s="209"/>
      <c r="Q41" s="209"/>
      <c r="R41" s="216"/>
      <c r="S41" s="463"/>
      <c r="T41" s="411"/>
      <c r="U41" s="391"/>
      <c r="V41" s="453"/>
      <c r="W41" s="225"/>
    </row>
    <row r="42" spans="1:23" ht="44.25" customHeight="1">
      <c r="A42" s="421"/>
      <c r="B42" s="391"/>
      <c r="C42" s="228" t="str">
        <f>'5- Identificación de Riesgos'!D42</f>
        <v>3. Alto volumen de requerimientos.</v>
      </c>
      <c r="D42" s="209">
        <v>3</v>
      </c>
      <c r="E42" s="224" t="s">
        <v>383</v>
      </c>
      <c r="F42" s="209" t="s">
        <v>370</v>
      </c>
      <c r="G42" s="208" t="s">
        <v>370</v>
      </c>
      <c r="H42" s="208" t="s">
        <v>372</v>
      </c>
      <c r="I42" s="208" t="s">
        <v>370</v>
      </c>
      <c r="J42" s="216">
        <f t="shared" si="3"/>
        <v>0.75</v>
      </c>
      <c r="K42" s="463"/>
      <c r="L42" s="208" t="str">
        <f>'5- Identificación de Riesgos'!I42</f>
        <v>Incumplimiento de las metas establecidas</v>
      </c>
      <c r="M42" s="235" t="s">
        <v>374</v>
      </c>
      <c r="N42" s="211" t="s">
        <v>370</v>
      </c>
      <c r="O42" s="211" t="s">
        <v>370</v>
      </c>
      <c r="P42" s="211" t="s">
        <v>372</v>
      </c>
      <c r="Q42" s="211" t="s">
        <v>370</v>
      </c>
      <c r="R42" s="216">
        <f t="shared" si="4"/>
        <v>0.75</v>
      </c>
      <c r="S42" s="463"/>
      <c r="T42" s="411"/>
      <c r="U42" s="391"/>
      <c r="V42" s="453"/>
      <c r="W42" s="225"/>
    </row>
    <row r="43" spans="1:23" ht="55.5" customHeight="1">
      <c r="A43" s="421"/>
      <c r="B43" s="391"/>
      <c r="C43" s="228" t="str">
        <f>'5- Identificación de Riesgos'!D43</f>
        <v xml:space="preserve">4. Falta divulgación de los procedimientos </v>
      </c>
      <c r="D43" s="209">
        <v>4</v>
      </c>
      <c r="E43" s="227" t="s">
        <v>377</v>
      </c>
      <c r="F43" s="209" t="s">
        <v>370</v>
      </c>
      <c r="G43" s="209" t="s">
        <v>370</v>
      </c>
      <c r="H43" s="209" t="s">
        <v>370</v>
      </c>
      <c r="I43" s="209" t="s">
        <v>370</v>
      </c>
      <c r="J43" s="216">
        <f t="shared" si="3"/>
        <v>1</v>
      </c>
      <c r="K43" s="463"/>
      <c r="L43" s="208">
        <f>'5- Identificación de Riesgos'!I43</f>
        <v>0</v>
      </c>
      <c r="M43" s="216"/>
      <c r="N43" s="209"/>
      <c r="O43" s="209"/>
      <c r="P43" s="209"/>
      <c r="Q43" s="209"/>
      <c r="R43" s="216"/>
      <c r="S43" s="463"/>
      <c r="T43" s="411"/>
      <c r="U43" s="391"/>
      <c r="V43" s="453"/>
      <c r="W43" s="225"/>
    </row>
    <row r="44" spans="1:23" ht="46.5" customHeight="1">
      <c r="A44" s="421"/>
      <c r="B44" s="391"/>
      <c r="C44" s="228">
        <f>'5- Identificación de Riesgos'!D44</f>
        <v>0</v>
      </c>
      <c r="D44" s="209"/>
      <c r="E44" s="209"/>
      <c r="F44" s="209"/>
      <c r="G44" s="209"/>
      <c r="H44" s="209"/>
      <c r="I44" s="209"/>
      <c r="J44" s="216"/>
      <c r="K44" s="463"/>
      <c r="L44" s="208">
        <f>'5- Identificación de Riesgos'!I44</f>
        <v>0</v>
      </c>
      <c r="M44" s="216"/>
      <c r="N44" s="209"/>
      <c r="O44" s="209"/>
      <c r="P44" s="209"/>
      <c r="Q44" s="209"/>
      <c r="R44" s="216"/>
      <c r="S44" s="463"/>
      <c r="T44" s="411"/>
      <c r="U44" s="391"/>
      <c r="V44" s="453"/>
      <c r="W44" s="225"/>
    </row>
    <row r="45" spans="1:23" ht="40.5" customHeight="1">
      <c r="A45" s="421"/>
      <c r="B45" s="391"/>
      <c r="C45" s="228">
        <f>'5- Identificación de Riesgos'!D45</f>
        <v>0</v>
      </c>
      <c r="D45" s="209"/>
      <c r="E45" s="227"/>
      <c r="F45" s="209"/>
      <c r="G45" s="209"/>
      <c r="H45" s="209"/>
      <c r="I45" s="209"/>
      <c r="J45" s="216"/>
      <c r="K45" s="463"/>
      <c r="L45" s="208">
        <f>'5- Identificación de Riesgos'!I45</f>
        <v>0</v>
      </c>
      <c r="M45" s="216"/>
      <c r="N45" s="209"/>
      <c r="O45" s="209"/>
      <c r="P45" s="209"/>
      <c r="Q45" s="209"/>
      <c r="R45" s="216"/>
      <c r="S45" s="463"/>
      <c r="T45" s="411"/>
      <c r="U45" s="391"/>
      <c r="V45" s="453"/>
      <c r="W45" s="225"/>
    </row>
    <row r="46" spans="1:23" ht="15.75" customHeight="1">
      <c r="A46" s="421"/>
      <c r="B46" s="391"/>
      <c r="C46" s="228">
        <f>'5- Identificación de Riesgos'!D46</f>
        <v>0</v>
      </c>
      <c r="D46" s="209"/>
      <c r="E46" s="227"/>
      <c r="F46" s="209"/>
      <c r="G46" s="209"/>
      <c r="H46" s="209"/>
      <c r="I46" s="209"/>
      <c r="J46" s="216"/>
      <c r="K46" s="463"/>
      <c r="L46" s="208">
        <f>'5- Identificación de Riesgos'!I46</f>
        <v>0</v>
      </c>
      <c r="M46" s="216"/>
      <c r="N46" s="209"/>
      <c r="O46" s="209"/>
      <c r="P46" s="209"/>
      <c r="Q46" s="209"/>
      <c r="R46" s="216"/>
      <c r="S46" s="463"/>
      <c r="T46" s="411"/>
      <c r="U46" s="391"/>
      <c r="V46" s="453"/>
      <c r="W46" s="225"/>
    </row>
    <row r="47" spans="1:23" ht="15.75" customHeight="1">
      <c r="A47" s="421"/>
      <c r="B47" s="391"/>
      <c r="C47" s="228">
        <f>'5- Identificación de Riesgos'!D47</f>
        <v>0</v>
      </c>
      <c r="D47" s="209"/>
      <c r="E47" s="227"/>
      <c r="F47" s="209"/>
      <c r="G47" s="209"/>
      <c r="H47" s="209"/>
      <c r="I47" s="209"/>
      <c r="J47" s="216"/>
      <c r="K47" s="463"/>
      <c r="L47" s="208">
        <f>'5- Identificación de Riesgos'!I47</f>
        <v>0</v>
      </c>
      <c r="M47" s="216"/>
      <c r="N47" s="209"/>
      <c r="O47" s="209"/>
      <c r="P47" s="209"/>
      <c r="Q47" s="209"/>
      <c r="R47" s="216"/>
      <c r="S47" s="463"/>
      <c r="T47" s="411"/>
      <c r="U47" s="391"/>
      <c r="V47" s="453"/>
      <c r="W47" s="225"/>
    </row>
    <row r="48" spans="1:23" ht="15.75" customHeight="1">
      <c r="A48" s="421"/>
      <c r="B48" s="391"/>
      <c r="C48" s="228">
        <f>'5- Identificación de Riesgos'!D48</f>
        <v>0</v>
      </c>
      <c r="D48" s="209"/>
      <c r="E48" s="227"/>
      <c r="F48" s="209"/>
      <c r="G48" s="209"/>
      <c r="H48" s="209"/>
      <c r="I48" s="209"/>
      <c r="J48" s="216"/>
      <c r="K48" s="463"/>
      <c r="L48" s="208">
        <f>'5- Identificación de Riesgos'!I48</f>
        <v>0</v>
      </c>
      <c r="M48" s="216"/>
      <c r="N48" s="209"/>
      <c r="O48" s="209"/>
      <c r="P48" s="209"/>
      <c r="Q48" s="209"/>
      <c r="R48" s="216"/>
      <c r="S48" s="463"/>
      <c r="T48" s="411"/>
      <c r="U48" s="391"/>
      <c r="V48" s="453"/>
      <c r="W48" s="225"/>
    </row>
    <row r="49" spans="1:23" ht="15.75" customHeight="1">
      <c r="A49" s="422"/>
      <c r="B49" s="392"/>
      <c r="C49" s="228">
        <f>'5- Identificación de Riesgos'!D49</f>
        <v>0</v>
      </c>
      <c r="D49" s="210"/>
      <c r="E49" s="230"/>
      <c r="F49" s="210"/>
      <c r="G49" s="210"/>
      <c r="H49" s="210"/>
      <c r="I49" s="210"/>
      <c r="J49" s="217"/>
      <c r="K49" s="464"/>
      <c r="L49" s="208">
        <f>'5- Identificación de Riesgos'!I49</f>
        <v>0</v>
      </c>
      <c r="M49" s="217"/>
      <c r="N49" s="210"/>
      <c r="O49" s="210"/>
      <c r="P49" s="210"/>
      <c r="Q49" s="210"/>
      <c r="R49" s="216"/>
      <c r="S49" s="464"/>
      <c r="T49" s="412"/>
      <c r="U49" s="392"/>
      <c r="V49" s="454"/>
      <c r="W49" s="225"/>
    </row>
    <row r="50" spans="1:23" ht="60">
      <c r="A50" s="420">
        <v>5</v>
      </c>
      <c r="B50" s="390" t="str">
        <f>'5- Identificación de Riesgos'!B50</f>
        <v>Corrupción</v>
      </c>
      <c r="C50" s="228" t="str">
        <f>'5- Identificación de Riesgos'!D50</f>
        <v>1.Insuficientes programas de capacitación para la toma de conciencia debido al desconocimiento de la ley anti soborno (ISO 37001:2016), Plan Anticorrupción y  de los  valores y principios propios de la entidad.</v>
      </c>
      <c r="D50" s="237"/>
      <c r="E50" s="227" t="s">
        <v>385</v>
      </c>
      <c r="F50" s="209" t="s">
        <v>370</v>
      </c>
      <c r="G50" s="209" t="s">
        <v>370</v>
      </c>
      <c r="H50" s="209" t="s">
        <v>370</v>
      </c>
      <c r="I50" s="209" t="s">
        <v>370</v>
      </c>
      <c r="J50" s="218">
        <f t="shared" ref="J50:J54" si="7">COUNTIF(F50:I50,"SI")/4</f>
        <v>1</v>
      </c>
      <c r="K50" s="462">
        <f>AVERAGE(J50:J59)</f>
        <v>1</v>
      </c>
      <c r="L50" s="208" t="str">
        <f>'5- Identificación de Riesgos'!I50</f>
        <v>Afectación de reputacion,imagén,  credibilidad, satisfacción de usuarios y PI</v>
      </c>
      <c r="M50" s="244" t="s">
        <v>371</v>
      </c>
      <c r="N50" s="209" t="s">
        <v>372</v>
      </c>
      <c r="O50" s="209" t="s">
        <v>372</v>
      </c>
      <c r="P50" s="209" t="s">
        <v>370</v>
      </c>
      <c r="Q50" s="209" t="s">
        <v>370</v>
      </c>
      <c r="R50" s="216">
        <f t="shared" si="4"/>
        <v>0.35</v>
      </c>
      <c r="S50" s="462">
        <f t="shared" ref="S50" si="8">AVERAGE(R50:R59)</f>
        <v>0.35</v>
      </c>
      <c r="T50" s="41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390"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Mayor - 4</v>
      </c>
      <c r="V50" s="452" t="str">
        <f>CONCATENATE(VLOOKUP((LEFT(T50,LEN(T50)-4)&amp;LEFT(U50,LEN(U50)-4)),'9- Matriz de Calor '!$D$18:$E$42,2,0)," - ",RIGHT(T50,1)*RIGHT(U50,1))</f>
        <v>Alto  - 4</v>
      </c>
      <c r="W50" s="225"/>
    </row>
    <row r="51" spans="1:23" ht="52.5" customHeight="1">
      <c r="A51" s="421"/>
      <c r="B51" s="391"/>
      <c r="C51" s="228" t="str">
        <f>'5- Identificación de Riesgos'!D51</f>
        <v xml:space="preserve">2. Desconocimiento del Código de Ética y Buen Gobierno.    </v>
      </c>
      <c r="D51" s="237"/>
      <c r="E51" s="227" t="s">
        <v>386</v>
      </c>
      <c r="F51" s="209" t="s">
        <v>370</v>
      </c>
      <c r="G51" s="209" t="s">
        <v>370</v>
      </c>
      <c r="H51" s="209" t="s">
        <v>370</v>
      </c>
      <c r="I51" s="209" t="s">
        <v>370</v>
      </c>
      <c r="J51" s="216">
        <f t="shared" si="7"/>
        <v>1</v>
      </c>
      <c r="K51" s="463"/>
      <c r="L51" s="208"/>
      <c r="M51" s="217"/>
      <c r="N51" s="210"/>
      <c r="O51" s="210"/>
      <c r="P51" s="210"/>
      <c r="Q51" s="210"/>
      <c r="R51" s="216"/>
      <c r="S51" s="463"/>
      <c r="T51" s="411"/>
      <c r="U51" s="391"/>
      <c r="V51" s="453"/>
      <c r="W51" s="225"/>
    </row>
    <row r="52" spans="1:23" ht="30">
      <c r="A52" s="421"/>
      <c r="B52" s="391"/>
      <c r="C52" s="228" t="str">
        <f>'5- Identificación de Riesgos'!D52</f>
        <v>3.Carencia de compromiso  y transparencia de los servidores judiciales con la Entidad.</v>
      </c>
      <c r="D52" s="237"/>
      <c r="E52" s="223" t="s">
        <v>387</v>
      </c>
      <c r="F52" s="209" t="s">
        <v>370</v>
      </c>
      <c r="G52" s="209" t="s">
        <v>370</v>
      </c>
      <c r="H52" s="209" t="s">
        <v>370</v>
      </c>
      <c r="I52" s="209" t="s">
        <v>370</v>
      </c>
      <c r="J52" s="216">
        <f t="shared" si="7"/>
        <v>1</v>
      </c>
      <c r="K52" s="463"/>
      <c r="L52" s="208"/>
      <c r="M52" s="217"/>
      <c r="N52" s="210"/>
      <c r="O52" s="210"/>
      <c r="P52" s="210"/>
      <c r="Q52" s="210"/>
      <c r="R52" s="217"/>
      <c r="S52" s="463"/>
      <c r="T52" s="411"/>
      <c r="U52" s="391"/>
      <c r="V52" s="453"/>
      <c r="W52" s="225"/>
    </row>
    <row r="53" spans="1:23" ht="74.25" customHeight="1">
      <c r="A53" s="421"/>
      <c r="B53" s="391"/>
      <c r="C53" s="228" t="str">
        <f>'5- Identificación de Riesgos'!D53</f>
        <v>4.Deficiencia del control y seguimiento de la gestión ejercida por los servidores judiciales.</v>
      </c>
      <c r="D53" s="237"/>
      <c r="E53" s="229" t="s">
        <v>388</v>
      </c>
      <c r="F53" s="209" t="s">
        <v>370</v>
      </c>
      <c r="G53" s="209" t="s">
        <v>370</v>
      </c>
      <c r="H53" s="209" t="s">
        <v>370</v>
      </c>
      <c r="I53" s="209" t="s">
        <v>370</v>
      </c>
      <c r="J53" s="216">
        <f t="shared" si="7"/>
        <v>1</v>
      </c>
      <c r="K53" s="463"/>
      <c r="L53" s="208"/>
      <c r="M53" s="217"/>
      <c r="N53" s="210"/>
      <c r="O53" s="210"/>
      <c r="P53" s="210"/>
      <c r="Q53" s="210"/>
      <c r="R53" s="217"/>
      <c r="S53" s="463"/>
      <c r="T53" s="411"/>
      <c r="U53" s="391"/>
      <c r="V53" s="453"/>
      <c r="W53" s="225"/>
    </row>
    <row r="54" spans="1:23" ht="62.25" customHeight="1">
      <c r="A54" s="421"/>
      <c r="B54" s="391"/>
      <c r="C54" s="228" t="str">
        <f>'5- Identificación de Riesgos'!D54</f>
        <v xml:space="preserve">5.Obtención de beneficios propios </v>
      </c>
      <c r="D54" s="237"/>
      <c r="E54" s="229" t="s">
        <v>388</v>
      </c>
      <c r="F54" s="209" t="s">
        <v>370</v>
      </c>
      <c r="G54" s="209" t="s">
        <v>370</v>
      </c>
      <c r="H54" s="209" t="s">
        <v>370</v>
      </c>
      <c r="I54" s="209" t="s">
        <v>370</v>
      </c>
      <c r="J54" s="216">
        <f t="shared" si="7"/>
        <v>1</v>
      </c>
      <c r="K54" s="463"/>
      <c r="L54" s="208"/>
      <c r="M54" s="217"/>
      <c r="N54" s="210"/>
      <c r="O54" s="210"/>
      <c r="P54" s="210"/>
      <c r="Q54" s="210"/>
      <c r="R54" s="217"/>
      <c r="S54" s="463"/>
      <c r="T54" s="411"/>
      <c r="U54" s="391"/>
      <c r="V54" s="453"/>
      <c r="W54" s="225"/>
    </row>
    <row r="55" spans="1:23" ht="15.75" customHeight="1">
      <c r="A55" s="421"/>
      <c r="B55" s="391"/>
      <c r="C55" s="228">
        <f>'5- Identificación de Riesgos'!D55</f>
        <v>0</v>
      </c>
      <c r="D55" s="237"/>
      <c r="E55" s="230"/>
      <c r="F55" s="210"/>
      <c r="G55" s="210"/>
      <c r="H55" s="210"/>
      <c r="I55" s="210"/>
      <c r="J55" s="217"/>
      <c r="K55" s="463"/>
      <c r="L55" s="208"/>
      <c r="M55" s="217"/>
      <c r="N55" s="210"/>
      <c r="O55" s="210"/>
      <c r="P55" s="210"/>
      <c r="Q55" s="210"/>
      <c r="R55" s="217"/>
      <c r="S55" s="463"/>
      <c r="T55" s="411"/>
      <c r="U55" s="391"/>
      <c r="V55" s="453"/>
      <c r="W55" s="225"/>
    </row>
    <row r="56" spans="1:23" ht="15.75" customHeight="1">
      <c r="A56" s="421"/>
      <c r="B56" s="391"/>
      <c r="C56" s="228">
        <f>'5- Identificación de Riesgos'!D56</f>
        <v>0</v>
      </c>
      <c r="D56" s="237"/>
      <c r="E56" s="230"/>
      <c r="F56" s="210"/>
      <c r="G56" s="210"/>
      <c r="H56" s="210"/>
      <c r="I56" s="210"/>
      <c r="J56" s="217"/>
      <c r="K56" s="463"/>
      <c r="L56" s="208"/>
      <c r="M56" s="217"/>
      <c r="N56" s="210"/>
      <c r="O56" s="210"/>
      <c r="P56" s="210"/>
      <c r="Q56" s="210"/>
      <c r="R56" s="217"/>
      <c r="S56" s="463"/>
      <c r="T56" s="411"/>
      <c r="U56" s="391"/>
      <c r="V56" s="453"/>
      <c r="W56" s="225"/>
    </row>
    <row r="57" spans="1:23" ht="15.75" customHeight="1">
      <c r="A57" s="421"/>
      <c r="B57" s="391"/>
      <c r="C57" s="228">
        <f>'5- Identificación de Riesgos'!D57</f>
        <v>0</v>
      </c>
      <c r="D57" s="237"/>
      <c r="E57" s="230"/>
      <c r="F57" s="210"/>
      <c r="G57" s="210"/>
      <c r="H57" s="210"/>
      <c r="I57" s="210"/>
      <c r="J57" s="217"/>
      <c r="K57" s="463"/>
      <c r="L57" s="208"/>
      <c r="M57" s="217"/>
      <c r="N57" s="210"/>
      <c r="O57" s="210"/>
      <c r="P57" s="210"/>
      <c r="Q57" s="210"/>
      <c r="R57" s="217"/>
      <c r="S57" s="463"/>
      <c r="T57" s="411"/>
      <c r="U57" s="391"/>
      <c r="V57" s="453"/>
      <c r="W57" s="225"/>
    </row>
    <row r="58" spans="1:23" ht="15.75" customHeight="1">
      <c r="A58" s="421"/>
      <c r="B58" s="391"/>
      <c r="C58" s="228">
        <f>'5- Identificación de Riesgos'!D58</f>
        <v>0</v>
      </c>
      <c r="D58" s="237"/>
      <c r="E58" s="230"/>
      <c r="F58" s="210"/>
      <c r="G58" s="210"/>
      <c r="H58" s="210"/>
      <c r="I58" s="210"/>
      <c r="J58" s="217"/>
      <c r="K58" s="463"/>
      <c r="L58" s="208"/>
      <c r="M58" s="217"/>
      <c r="N58" s="210"/>
      <c r="O58" s="210"/>
      <c r="P58" s="210"/>
      <c r="Q58" s="210"/>
      <c r="R58" s="217"/>
      <c r="S58" s="463"/>
      <c r="T58" s="411"/>
      <c r="U58" s="391"/>
      <c r="V58" s="453"/>
      <c r="W58" s="225"/>
    </row>
    <row r="59" spans="1:23" ht="15.75" customHeight="1">
      <c r="A59" s="422"/>
      <c r="B59" s="392"/>
      <c r="C59" s="228">
        <f>'5- Identificación de Riesgos'!D59</f>
        <v>0</v>
      </c>
      <c r="D59" s="237"/>
      <c r="E59" s="230"/>
      <c r="F59" s="210"/>
      <c r="G59" s="210"/>
      <c r="H59" s="210"/>
      <c r="I59" s="210"/>
      <c r="J59" s="217"/>
      <c r="K59" s="464"/>
      <c r="L59" s="208"/>
      <c r="M59" s="217"/>
      <c r="N59" s="210"/>
      <c r="O59" s="210"/>
      <c r="P59" s="210"/>
      <c r="Q59" s="210"/>
      <c r="R59" s="217"/>
      <c r="S59" s="464"/>
      <c r="T59" s="412"/>
      <c r="U59" s="392"/>
      <c r="V59" s="454"/>
      <c r="W59" s="225"/>
    </row>
    <row r="60" spans="1:23" ht="72.75" customHeight="1">
      <c r="A60" s="465">
        <v>5</v>
      </c>
      <c r="B60" s="390" t="str">
        <f>'5- Identificación de Riesgos'!B60</f>
        <v>Recibir dádivas o beneficios a nombre propio o de terceros para seleccionar o, rechazar aspirantes sin el lleno de los requisitos o asignar puntajes erróneos</v>
      </c>
      <c r="C60" s="228" t="str">
        <f>'5- Identificación de Riesgos'!D60</f>
        <v>1. Insuficientes programas de capacitación para la toma de conciencia debido al desconocimiento de la ley antisoborno (ISO 37001: 2016), Plan Anticorrupcion y de los Valores y Principios propios de la Entidad</v>
      </c>
      <c r="D60" s="208">
        <v>1</v>
      </c>
      <c r="E60" s="209" t="s">
        <v>385</v>
      </c>
      <c r="F60" s="208" t="s">
        <v>370</v>
      </c>
      <c r="G60" s="208" t="s">
        <v>370</v>
      </c>
      <c r="H60" s="208" t="s">
        <v>370</v>
      </c>
      <c r="I60" s="208" t="s">
        <v>370</v>
      </c>
      <c r="J60" s="218">
        <f t="shared" si="3"/>
        <v>1</v>
      </c>
      <c r="K60" s="462">
        <f>AVERAGE(J60:J69)</f>
        <v>1</v>
      </c>
      <c r="L60" s="208" t="str">
        <f>'5- Identificación de Riesgos'!I60</f>
        <v>Afectación de reputacion,imagén,  credibilidad, satisfacción de usuarios y PI</v>
      </c>
      <c r="M60" s="218" t="s">
        <v>371</v>
      </c>
      <c r="N60" s="208" t="s">
        <v>372</v>
      </c>
      <c r="O60" s="208" t="s">
        <v>372</v>
      </c>
      <c r="P60" s="208" t="s">
        <v>370</v>
      </c>
      <c r="Q60" s="208" t="s">
        <v>370</v>
      </c>
      <c r="R60" s="218">
        <f t="shared" si="4"/>
        <v>0.35</v>
      </c>
      <c r="S60" s="462">
        <f t="shared" ref="S60" si="9">AVERAGE(R60:R69)</f>
        <v>0.55000000000000004</v>
      </c>
      <c r="T60" s="410"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39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Moderado - 3</v>
      </c>
      <c r="V60" s="452" t="str">
        <f>CONCATENATE(VLOOKUP((LEFT(T60,LEN(T60)-4)&amp;LEFT(U60,LEN(U60)-4)),'9- Matriz de Calor '!$D$18:$E$42,2,0)," - ",RIGHT(T60,1)*RIGHT(U60,1))</f>
        <v>Moderado - 3</v>
      </c>
      <c r="W60" s="225"/>
    </row>
    <row r="61" spans="1:23" ht="58.5" customHeight="1">
      <c r="A61" s="397"/>
      <c r="B61" s="391"/>
      <c r="C61" s="228" t="str">
        <f>'5- Identificación de Riesgos'!D61</f>
        <v>2. Desconocimiento y no aplicación del código de ética y buen gobieno</v>
      </c>
      <c r="D61" s="209">
        <v>2</v>
      </c>
      <c r="E61" s="209" t="s">
        <v>386</v>
      </c>
      <c r="F61" s="209" t="s">
        <v>370</v>
      </c>
      <c r="G61" s="209" t="s">
        <v>370</v>
      </c>
      <c r="H61" s="209" t="s">
        <v>370</v>
      </c>
      <c r="I61" s="209" t="s">
        <v>370</v>
      </c>
      <c r="J61" s="216">
        <f t="shared" si="3"/>
        <v>1</v>
      </c>
      <c r="K61" s="463"/>
      <c r="L61" s="208" t="str">
        <f>'5- Identificación de Riesgos'!I61</f>
        <v>Incumplimiento de las metas establecidas</v>
      </c>
      <c r="M61" s="235" t="s">
        <v>374</v>
      </c>
      <c r="N61" s="211" t="s">
        <v>370</v>
      </c>
      <c r="O61" s="211" t="s">
        <v>370</v>
      </c>
      <c r="P61" s="211" t="s">
        <v>372</v>
      </c>
      <c r="Q61" s="211" t="s">
        <v>370</v>
      </c>
      <c r="R61" s="218">
        <f t="shared" si="4"/>
        <v>0.75</v>
      </c>
      <c r="S61" s="463"/>
      <c r="T61" s="411"/>
      <c r="U61" s="391"/>
      <c r="V61" s="453"/>
      <c r="W61" s="225"/>
    </row>
    <row r="62" spans="1:23" ht="42" customHeight="1">
      <c r="A62" s="397"/>
      <c r="B62" s="391"/>
      <c r="C62" s="228" t="str">
        <f>'5- Identificación de Riesgos'!D62</f>
        <v>3. Carencia de compromiso y transparencia de los servidore judiciales.</v>
      </c>
      <c r="D62" s="209">
        <v>3</v>
      </c>
      <c r="E62" s="209" t="s">
        <v>389</v>
      </c>
      <c r="F62" s="209" t="s">
        <v>370</v>
      </c>
      <c r="G62" s="209" t="s">
        <v>370</v>
      </c>
      <c r="H62" s="209" t="s">
        <v>370</v>
      </c>
      <c r="I62" s="209" t="s">
        <v>370</v>
      </c>
      <c r="J62" s="216">
        <f t="shared" si="3"/>
        <v>1</v>
      </c>
      <c r="K62" s="463"/>
      <c r="L62" s="208">
        <f>'5- Identificación de Riesgos'!I62</f>
        <v>0</v>
      </c>
      <c r="M62" s="235"/>
      <c r="N62" s="211"/>
      <c r="O62" s="211"/>
      <c r="P62" s="211"/>
      <c r="Q62" s="211"/>
      <c r="R62" s="216"/>
      <c r="S62" s="463"/>
      <c r="T62" s="411"/>
      <c r="U62" s="391"/>
      <c r="V62" s="453"/>
      <c r="W62" s="225"/>
    </row>
    <row r="63" spans="1:23" ht="73.5" customHeight="1">
      <c r="A63" s="397"/>
      <c r="B63" s="391"/>
      <c r="C63" s="228" t="str">
        <f>'5- Identificación de Riesgos'!D63</f>
        <v>4. Deficiencia de controles en el trámite de los documentos</v>
      </c>
      <c r="D63" s="209">
        <v>4</v>
      </c>
      <c r="E63" s="227" t="s">
        <v>390</v>
      </c>
      <c r="F63" s="209" t="s">
        <v>370</v>
      </c>
      <c r="G63" s="209" t="s">
        <v>370</v>
      </c>
      <c r="H63" s="209" t="s">
        <v>370</v>
      </c>
      <c r="I63" s="209" t="s">
        <v>370</v>
      </c>
      <c r="J63" s="216">
        <f t="shared" si="3"/>
        <v>1</v>
      </c>
      <c r="K63" s="463"/>
      <c r="L63" s="208">
        <f>'5- Identificación de Riesgos'!I63</f>
        <v>0</v>
      </c>
      <c r="M63" s="216"/>
      <c r="N63" s="209"/>
      <c r="O63" s="209"/>
      <c r="P63" s="209"/>
      <c r="Q63" s="209"/>
      <c r="R63" s="216"/>
      <c r="S63" s="463"/>
      <c r="T63" s="411"/>
      <c r="U63" s="391"/>
      <c r="V63" s="453"/>
      <c r="W63" s="225"/>
    </row>
    <row r="64" spans="1:23" ht="74.25" customHeight="1">
      <c r="A64" s="397"/>
      <c r="B64" s="391"/>
      <c r="C64" s="228" t="str">
        <f>'5- Identificación de Riesgos'!D64</f>
        <v>5. No aplicación adecuada de los procedimientos de control</v>
      </c>
      <c r="D64" s="209">
        <v>5</v>
      </c>
      <c r="E64" s="209" t="s">
        <v>391</v>
      </c>
      <c r="F64" s="209" t="s">
        <v>370</v>
      </c>
      <c r="G64" s="209" t="s">
        <v>370</v>
      </c>
      <c r="H64" s="209" t="s">
        <v>370</v>
      </c>
      <c r="I64" s="209" t="s">
        <v>370</v>
      </c>
      <c r="J64" s="216">
        <f t="shared" si="3"/>
        <v>1</v>
      </c>
      <c r="K64" s="463"/>
      <c r="L64" s="208">
        <f>'5- Identificación de Riesgos'!I64</f>
        <v>0</v>
      </c>
      <c r="M64" s="216"/>
      <c r="N64" s="209"/>
      <c r="O64" s="209"/>
      <c r="P64" s="209"/>
      <c r="Q64" s="209"/>
      <c r="R64" s="216"/>
      <c r="S64" s="463"/>
      <c r="T64" s="411"/>
      <c r="U64" s="391"/>
      <c r="V64" s="453"/>
      <c r="W64" s="225"/>
    </row>
    <row r="65" spans="1:23">
      <c r="A65" s="397"/>
      <c r="B65" s="391"/>
      <c r="C65" s="228">
        <f>'5- Identificación de Riesgos'!D65</f>
        <v>0</v>
      </c>
      <c r="D65" s="209"/>
      <c r="E65" s="227"/>
      <c r="F65" s="209"/>
      <c r="G65" s="209"/>
      <c r="H65" s="209"/>
      <c r="I65" s="209"/>
      <c r="J65" s="216"/>
      <c r="K65" s="463"/>
      <c r="L65" s="208">
        <f>'5- Identificación de Riesgos'!I65</f>
        <v>0</v>
      </c>
      <c r="M65" s="216"/>
      <c r="N65" s="209"/>
      <c r="O65" s="209"/>
      <c r="P65" s="209"/>
      <c r="Q65" s="209"/>
      <c r="R65" s="216"/>
      <c r="S65" s="463"/>
      <c r="T65" s="411"/>
      <c r="U65" s="391"/>
      <c r="V65" s="453"/>
      <c r="W65" s="225"/>
    </row>
    <row r="66" spans="1:23" ht="15.75" customHeight="1">
      <c r="A66" s="397"/>
      <c r="B66" s="391"/>
      <c r="C66" s="228">
        <f>'5- Identificación de Riesgos'!D66</f>
        <v>0</v>
      </c>
      <c r="D66" s="209"/>
      <c r="E66" s="227"/>
      <c r="F66" s="209"/>
      <c r="G66" s="209"/>
      <c r="H66" s="209"/>
      <c r="I66" s="209"/>
      <c r="J66" s="216"/>
      <c r="K66" s="463"/>
      <c r="L66" s="208">
        <f>'5- Identificación de Riesgos'!I66</f>
        <v>0</v>
      </c>
      <c r="M66" s="216"/>
      <c r="N66" s="209"/>
      <c r="O66" s="209"/>
      <c r="P66" s="209"/>
      <c r="Q66" s="209"/>
      <c r="R66" s="216"/>
      <c r="S66" s="463"/>
      <c r="T66" s="411"/>
      <c r="U66" s="391"/>
      <c r="V66" s="453"/>
      <c r="W66" s="225"/>
    </row>
    <row r="67" spans="1:23" ht="15.75" customHeight="1">
      <c r="A67" s="397"/>
      <c r="B67" s="391"/>
      <c r="C67" s="228">
        <f>'5- Identificación de Riesgos'!D67</f>
        <v>0</v>
      </c>
      <c r="D67" s="209"/>
      <c r="E67" s="227"/>
      <c r="F67" s="209"/>
      <c r="G67" s="209"/>
      <c r="H67" s="209"/>
      <c r="I67" s="209"/>
      <c r="J67" s="216"/>
      <c r="K67" s="463"/>
      <c r="L67" s="208">
        <f>'5- Identificación de Riesgos'!I67</f>
        <v>0</v>
      </c>
      <c r="M67" s="216"/>
      <c r="N67" s="209"/>
      <c r="O67" s="209"/>
      <c r="P67" s="209"/>
      <c r="Q67" s="209"/>
      <c r="R67" s="216"/>
      <c r="S67" s="463"/>
      <c r="T67" s="411"/>
      <c r="U67" s="391"/>
      <c r="V67" s="453"/>
      <c r="W67" s="225"/>
    </row>
    <row r="68" spans="1:23" ht="15.75" customHeight="1">
      <c r="A68" s="397"/>
      <c r="B68" s="391"/>
      <c r="C68" s="228">
        <f>'5- Identificación de Riesgos'!D68</f>
        <v>0</v>
      </c>
      <c r="D68" s="209"/>
      <c r="E68" s="227"/>
      <c r="F68" s="209"/>
      <c r="G68" s="209"/>
      <c r="H68" s="209"/>
      <c r="I68" s="209"/>
      <c r="J68" s="216"/>
      <c r="K68" s="463"/>
      <c r="L68" s="208">
        <f>'5- Identificación de Riesgos'!I68</f>
        <v>0</v>
      </c>
      <c r="M68" s="216"/>
      <c r="N68" s="209"/>
      <c r="O68" s="209"/>
      <c r="P68" s="209"/>
      <c r="Q68" s="209"/>
      <c r="R68" s="216"/>
      <c r="S68" s="463"/>
      <c r="T68" s="411"/>
      <c r="U68" s="391"/>
      <c r="V68" s="453"/>
      <c r="W68" s="225"/>
    </row>
    <row r="69" spans="1:23" ht="15.75" customHeight="1">
      <c r="A69" s="398"/>
      <c r="B69" s="392"/>
      <c r="C69" s="228">
        <f>'5- Identificación de Riesgos'!D69</f>
        <v>0</v>
      </c>
      <c r="D69" s="210"/>
      <c r="E69" s="230"/>
      <c r="F69" s="210"/>
      <c r="G69" s="210"/>
      <c r="H69" s="210"/>
      <c r="I69" s="210"/>
      <c r="J69" s="217"/>
      <c r="K69" s="464"/>
      <c r="L69" s="208">
        <f>'5- Identificación de Riesgos'!I69</f>
        <v>0</v>
      </c>
      <c r="M69" s="217"/>
      <c r="N69" s="210"/>
      <c r="O69" s="210"/>
      <c r="P69" s="210"/>
      <c r="Q69" s="210"/>
      <c r="R69" s="217"/>
      <c r="S69" s="464"/>
      <c r="T69" s="412"/>
      <c r="U69" s="392"/>
      <c r="V69" s="454"/>
      <c r="W69" s="225"/>
    </row>
    <row r="70" spans="1:23" ht="93.75" customHeight="1">
      <c r="A70" s="491">
        <v>6</v>
      </c>
      <c r="B70" s="390" t="str">
        <f>'5- Identificación de Riesgos'!B70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228" t="str">
        <f>'5- Identificación de Riesgos'!D70</f>
        <v>1. Falta de ética de los servidores públicos (Debilidades en principios y valores)</v>
      </c>
      <c r="D70" s="211">
        <v>1</v>
      </c>
      <c r="E70" s="231" t="s">
        <v>392</v>
      </c>
      <c r="F70" s="211" t="s">
        <v>372</v>
      </c>
      <c r="G70" s="211" t="s">
        <v>370</v>
      </c>
      <c r="H70" s="211" t="s">
        <v>372</v>
      </c>
      <c r="I70" s="211" t="s">
        <v>372</v>
      </c>
      <c r="J70" s="215">
        <f t="shared" ref="J70:J72" si="10">COUNTIF(F70:I70,"SI")/4</f>
        <v>0.25</v>
      </c>
      <c r="K70" s="494">
        <f>AVERAGE(J70:J79)</f>
        <v>0.58333333333333337</v>
      </c>
      <c r="L70" s="208" t="str">
        <f>'5- Identificación de Riesgos'!I70</f>
        <v>Afectación de reputacion,imagén,  credibilidad, satisfacción de usuarios y PI</v>
      </c>
      <c r="M70" s="218" t="s">
        <v>371</v>
      </c>
      <c r="N70" s="208" t="s">
        <v>372</v>
      </c>
      <c r="O70" s="208" t="s">
        <v>372</v>
      </c>
      <c r="P70" s="208" t="s">
        <v>370</v>
      </c>
      <c r="Q70" s="208" t="s">
        <v>370</v>
      </c>
      <c r="R70" s="215">
        <f t="shared" ref="R70:R71" si="11">SUM(COUNTIF(N70,"SI")*25%,COUNTIF(O70,"SI")*40%,COUNTIF(P70,"SI")*25%,COUNTIF(Q70,"SI")*10%)</f>
        <v>0.35</v>
      </c>
      <c r="S70" s="494">
        <f>AVERAGE(R70:R79)</f>
        <v>0.55000000000000004</v>
      </c>
      <c r="T70" s="410"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390"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488" t="str">
        <f>CONCATENATE(VLOOKUP((LEFT(T70,LEN(T70)-4)&amp;LEFT(U70,LEN(U70)-4)),'9- Matriz de Calor '!$D$18:$E$42,2,0)," - ",RIGHT(T70,1)*RIGHT(U70,1))</f>
        <v>Moderado - 3</v>
      </c>
      <c r="W70" s="225"/>
    </row>
    <row r="71" spans="1:23" ht="42" customHeight="1">
      <c r="A71" s="492"/>
      <c r="B71" s="391"/>
      <c r="C71" s="228" t="str">
        <f>'5- Identificación de Riesgos'!D71</f>
        <v>2. Falta de ética de terceros interesados  (Debilidades principios y valores)</v>
      </c>
      <c r="D71" s="209">
        <v>2</v>
      </c>
      <c r="E71" s="232" t="s">
        <v>393</v>
      </c>
      <c r="F71" s="209" t="s">
        <v>372</v>
      </c>
      <c r="G71" s="209" t="s">
        <v>370</v>
      </c>
      <c r="H71" s="209" t="s">
        <v>372</v>
      </c>
      <c r="I71" s="209" t="s">
        <v>370</v>
      </c>
      <c r="J71" s="216">
        <f t="shared" si="10"/>
        <v>0.5</v>
      </c>
      <c r="K71" s="463"/>
      <c r="L71" s="208" t="str">
        <f>'5- Identificación de Riesgos'!I71</f>
        <v>Incumplimiento de las metas establecidas</v>
      </c>
      <c r="M71" s="235" t="s">
        <v>374</v>
      </c>
      <c r="N71" s="211" t="s">
        <v>370</v>
      </c>
      <c r="O71" s="211" t="s">
        <v>370</v>
      </c>
      <c r="P71" s="211" t="s">
        <v>372</v>
      </c>
      <c r="Q71" s="211" t="s">
        <v>370</v>
      </c>
      <c r="R71" s="215">
        <f t="shared" si="11"/>
        <v>0.75</v>
      </c>
      <c r="S71" s="463"/>
      <c r="T71" s="411"/>
      <c r="U71" s="391"/>
      <c r="V71" s="489"/>
      <c r="W71" s="225"/>
    </row>
    <row r="72" spans="1:23" ht="66" customHeight="1">
      <c r="A72" s="492"/>
      <c r="B72" s="391"/>
      <c r="C72" s="228" t="str">
        <f>'5- Identificación de Riesgos'!D72</f>
        <v>3. Debilidades en los procedimientos de control de proveedores (operador)</v>
      </c>
      <c r="D72" s="209">
        <v>3</v>
      </c>
      <c r="E72" s="232" t="s">
        <v>394</v>
      </c>
      <c r="F72" s="209" t="s">
        <v>370</v>
      </c>
      <c r="G72" s="209" t="s">
        <v>370</v>
      </c>
      <c r="H72" s="209" t="s">
        <v>370</v>
      </c>
      <c r="I72" s="209" t="s">
        <v>370</v>
      </c>
      <c r="J72" s="216">
        <f t="shared" si="10"/>
        <v>1</v>
      </c>
      <c r="K72" s="463"/>
      <c r="L72" s="208">
        <f>'5- Identificación de Riesgos'!I72</f>
        <v>0</v>
      </c>
      <c r="M72" s="216"/>
      <c r="N72" s="209"/>
      <c r="O72" s="209"/>
      <c r="P72" s="209"/>
      <c r="Q72" s="209"/>
      <c r="R72" s="216"/>
      <c r="S72" s="463"/>
      <c r="T72" s="411"/>
      <c r="U72" s="391"/>
      <c r="V72" s="489"/>
      <c r="W72" s="225"/>
    </row>
    <row r="73" spans="1:23" ht="15.75" customHeight="1">
      <c r="A73" s="492"/>
      <c r="B73" s="391"/>
      <c r="C73" s="228">
        <f>'5- Identificación de Riesgos'!D73</f>
        <v>0</v>
      </c>
      <c r="D73" s="209"/>
      <c r="E73" s="227"/>
      <c r="F73" s="209"/>
      <c r="G73" s="209"/>
      <c r="H73" s="209"/>
      <c r="I73" s="209"/>
      <c r="J73" s="216"/>
      <c r="K73" s="463"/>
      <c r="L73" s="208">
        <f>'5- Identificación de Riesgos'!I73</f>
        <v>0</v>
      </c>
      <c r="M73" s="216"/>
      <c r="N73" s="209"/>
      <c r="O73" s="209"/>
      <c r="P73" s="209"/>
      <c r="Q73" s="209"/>
      <c r="R73" s="216"/>
      <c r="S73" s="463"/>
      <c r="T73" s="411"/>
      <c r="U73" s="391"/>
      <c r="V73" s="489"/>
      <c r="W73" s="225"/>
    </row>
    <row r="74" spans="1:23" ht="15.75" customHeight="1">
      <c r="A74" s="492"/>
      <c r="B74" s="391"/>
      <c r="C74" s="228">
        <f>'5- Identificación de Riesgos'!D74</f>
        <v>0</v>
      </c>
      <c r="D74" s="209"/>
      <c r="E74" s="209"/>
      <c r="F74" s="209"/>
      <c r="G74" s="209"/>
      <c r="H74" s="209"/>
      <c r="I74" s="209"/>
      <c r="J74" s="216"/>
      <c r="K74" s="463"/>
      <c r="L74" s="208">
        <f>'5- Identificación de Riesgos'!I74</f>
        <v>0</v>
      </c>
      <c r="M74" s="216"/>
      <c r="N74" s="209"/>
      <c r="O74" s="209"/>
      <c r="P74" s="209"/>
      <c r="Q74" s="209"/>
      <c r="R74" s="216"/>
      <c r="S74" s="463"/>
      <c r="T74" s="411"/>
      <c r="U74" s="391"/>
      <c r="V74" s="489"/>
      <c r="W74" s="225"/>
    </row>
    <row r="75" spans="1:23" ht="15.75" customHeight="1">
      <c r="A75" s="492"/>
      <c r="B75" s="391"/>
      <c r="C75" s="228">
        <f>'5- Identificación de Riesgos'!D75</f>
        <v>0</v>
      </c>
      <c r="D75" s="209"/>
      <c r="E75" s="227"/>
      <c r="F75" s="209"/>
      <c r="G75" s="209"/>
      <c r="H75" s="209"/>
      <c r="I75" s="209"/>
      <c r="J75" s="216"/>
      <c r="K75" s="463"/>
      <c r="L75" s="208">
        <f>'5- Identificación de Riesgos'!I75</f>
        <v>0</v>
      </c>
      <c r="M75" s="216"/>
      <c r="N75" s="209"/>
      <c r="O75" s="209"/>
      <c r="P75" s="209"/>
      <c r="Q75" s="209"/>
      <c r="R75" s="216"/>
      <c r="S75" s="463"/>
      <c r="T75" s="411"/>
      <c r="U75" s="391"/>
      <c r="V75" s="489"/>
      <c r="W75" s="225"/>
    </row>
    <row r="76" spans="1:23" ht="15.75" customHeight="1">
      <c r="A76" s="492"/>
      <c r="B76" s="391"/>
      <c r="C76" s="228">
        <f>'5- Identificación de Riesgos'!D76</f>
        <v>0</v>
      </c>
      <c r="D76" s="209"/>
      <c r="E76" s="227"/>
      <c r="F76" s="209"/>
      <c r="G76" s="209"/>
      <c r="H76" s="209"/>
      <c r="I76" s="209"/>
      <c r="J76" s="216"/>
      <c r="K76" s="463"/>
      <c r="L76" s="208">
        <f>'5- Identificación de Riesgos'!I76</f>
        <v>0</v>
      </c>
      <c r="M76" s="216"/>
      <c r="N76" s="209"/>
      <c r="O76" s="209"/>
      <c r="P76" s="209"/>
      <c r="Q76" s="209"/>
      <c r="R76" s="216"/>
      <c r="S76" s="463"/>
      <c r="T76" s="411"/>
      <c r="U76" s="391"/>
      <c r="V76" s="489"/>
      <c r="W76" s="225"/>
    </row>
    <row r="77" spans="1:23" ht="15.75" customHeight="1">
      <c r="A77" s="492"/>
      <c r="B77" s="391"/>
      <c r="C77" s="228">
        <f>'5- Identificación de Riesgos'!D77</f>
        <v>0</v>
      </c>
      <c r="D77" s="209"/>
      <c r="E77" s="227"/>
      <c r="F77" s="209"/>
      <c r="G77" s="209"/>
      <c r="H77" s="209"/>
      <c r="I77" s="209"/>
      <c r="J77" s="216"/>
      <c r="K77" s="463"/>
      <c r="L77" s="208">
        <f>'5- Identificación de Riesgos'!I77</f>
        <v>0</v>
      </c>
      <c r="M77" s="216"/>
      <c r="N77" s="209"/>
      <c r="O77" s="209"/>
      <c r="P77" s="209"/>
      <c r="Q77" s="209"/>
      <c r="R77" s="216"/>
      <c r="S77" s="463"/>
      <c r="T77" s="411"/>
      <c r="U77" s="391"/>
      <c r="V77" s="489"/>
      <c r="W77" s="225"/>
    </row>
    <row r="78" spans="1:23" ht="15.75" customHeight="1">
      <c r="A78" s="492"/>
      <c r="B78" s="391"/>
      <c r="C78" s="228">
        <f>'5- Identificación de Riesgos'!D78</f>
        <v>0</v>
      </c>
      <c r="D78" s="209"/>
      <c r="E78" s="227"/>
      <c r="F78" s="209"/>
      <c r="G78" s="209"/>
      <c r="H78" s="209"/>
      <c r="I78" s="209"/>
      <c r="J78" s="216"/>
      <c r="K78" s="463"/>
      <c r="L78" s="208">
        <f>'5- Identificación de Riesgos'!I78</f>
        <v>0</v>
      </c>
      <c r="M78" s="216"/>
      <c r="N78" s="209"/>
      <c r="O78" s="209"/>
      <c r="P78" s="209"/>
      <c r="Q78" s="209"/>
      <c r="R78" s="216"/>
      <c r="S78" s="463"/>
      <c r="T78" s="411"/>
      <c r="U78" s="391"/>
      <c r="V78" s="489"/>
      <c r="W78" s="225"/>
    </row>
    <row r="79" spans="1:23" ht="15.75" customHeight="1">
      <c r="A79" s="493"/>
      <c r="B79" s="392"/>
      <c r="C79" s="228">
        <f>'5- Identificación de Riesgos'!D79</f>
        <v>0</v>
      </c>
      <c r="D79" s="210"/>
      <c r="E79" s="230"/>
      <c r="F79" s="210"/>
      <c r="G79" s="210"/>
      <c r="H79" s="210"/>
      <c r="I79" s="210"/>
      <c r="J79" s="217"/>
      <c r="K79" s="464"/>
      <c r="L79" s="208">
        <f>'5- Identificación de Riesgos'!I79</f>
        <v>0</v>
      </c>
      <c r="M79" s="217"/>
      <c r="N79" s="210"/>
      <c r="O79" s="210"/>
      <c r="P79" s="210"/>
      <c r="Q79" s="210"/>
      <c r="R79" s="217"/>
      <c r="S79" s="464"/>
      <c r="T79" s="412"/>
      <c r="U79" s="392"/>
      <c r="V79" s="490"/>
      <c r="W79" s="225"/>
    </row>
    <row r="80" spans="1:23">
      <c r="A80" s="49"/>
      <c r="B80" s="49"/>
      <c r="C80" s="233"/>
      <c r="D80" s="49"/>
      <c r="E80" s="49"/>
      <c r="F80" s="49"/>
      <c r="G80" s="49"/>
      <c r="H80" s="49"/>
      <c r="I80" s="49"/>
      <c r="J80" s="49"/>
      <c r="K80" s="49"/>
      <c r="L80" s="49"/>
      <c r="M80" s="49"/>
      <c r="N80" s="49"/>
      <c r="O80" s="49"/>
      <c r="P80" s="49"/>
      <c r="Q80" s="49"/>
      <c r="R80" s="49"/>
      <c r="S80" s="49"/>
      <c r="T80" s="234"/>
      <c r="U80" s="222"/>
      <c r="V80" s="222"/>
      <c r="W80" s="225"/>
    </row>
    <row r="81" spans="1:23">
      <c r="A81" s="49"/>
      <c r="B81" s="49"/>
      <c r="C81" s="233"/>
      <c r="D81" s="49"/>
      <c r="E81" s="49"/>
      <c r="F81" s="49"/>
      <c r="G81" s="49"/>
      <c r="H81" s="49"/>
      <c r="I81" s="49"/>
      <c r="J81" s="49"/>
      <c r="K81" s="49"/>
      <c r="L81" s="49"/>
      <c r="M81" s="49"/>
      <c r="N81" s="49"/>
      <c r="O81" s="49"/>
      <c r="P81" s="49"/>
      <c r="Q81" s="49"/>
      <c r="R81" s="49"/>
      <c r="S81" s="49"/>
      <c r="T81" s="234"/>
      <c r="U81" s="222"/>
      <c r="V81" s="222"/>
      <c r="W81" s="225"/>
    </row>
    <row r="82" spans="1:23">
      <c r="A82" s="49"/>
      <c r="B82" s="49"/>
      <c r="C82" s="233"/>
      <c r="D82" s="49"/>
      <c r="E82" s="49"/>
      <c r="F82" s="49"/>
      <c r="G82" s="49"/>
      <c r="H82" s="49"/>
      <c r="I82" s="49"/>
      <c r="J82" s="49"/>
      <c r="K82" s="49"/>
      <c r="L82" s="49"/>
      <c r="M82" s="49"/>
      <c r="N82" s="49"/>
      <c r="O82" s="49"/>
      <c r="P82" s="49"/>
      <c r="Q82" s="49"/>
      <c r="R82" s="49"/>
      <c r="S82" s="49"/>
      <c r="T82" s="234"/>
      <c r="U82" s="222"/>
      <c r="V82" s="222"/>
      <c r="W82" s="225"/>
    </row>
    <row r="83" spans="1:23">
      <c r="A83" s="49"/>
      <c r="B83" s="49"/>
      <c r="C83" s="233"/>
      <c r="D83" s="49"/>
      <c r="E83" s="49"/>
      <c r="F83" s="49"/>
      <c r="G83" s="49"/>
      <c r="H83" s="49"/>
      <c r="I83" s="49"/>
      <c r="J83" s="49"/>
      <c r="K83" s="49"/>
      <c r="L83" s="49"/>
      <c r="M83" s="49"/>
      <c r="N83" s="49"/>
      <c r="O83" s="49"/>
      <c r="P83" s="49"/>
      <c r="Q83" s="49"/>
      <c r="R83" s="49"/>
      <c r="S83" s="49"/>
      <c r="T83" s="234"/>
      <c r="U83" s="222"/>
      <c r="V83" s="222"/>
      <c r="W83" s="225"/>
    </row>
    <row r="84" spans="1:23">
      <c r="A84" s="49"/>
      <c r="B84" s="49"/>
      <c r="C84" s="233"/>
      <c r="D84" s="49"/>
      <c r="E84" s="49"/>
      <c r="F84" s="49"/>
      <c r="G84" s="49"/>
      <c r="H84" s="49"/>
      <c r="I84" s="49"/>
      <c r="J84" s="49"/>
      <c r="K84" s="49"/>
      <c r="L84" s="49"/>
      <c r="M84" s="49"/>
      <c r="N84" s="49"/>
      <c r="O84" s="49"/>
      <c r="P84" s="49"/>
      <c r="Q84" s="49"/>
      <c r="R84" s="49"/>
      <c r="S84" s="49"/>
      <c r="T84" s="234"/>
      <c r="U84" s="222"/>
      <c r="V84" s="222"/>
      <c r="W84" s="225"/>
    </row>
    <row r="85" spans="1:23">
      <c r="A85" s="49"/>
      <c r="B85" s="49"/>
      <c r="C85" s="233"/>
      <c r="D85" s="49"/>
      <c r="E85" s="49"/>
      <c r="F85" s="49"/>
      <c r="G85" s="49"/>
      <c r="H85" s="49"/>
      <c r="I85" s="49"/>
      <c r="J85" s="49"/>
      <c r="K85" s="49"/>
      <c r="L85" s="49"/>
      <c r="M85" s="49"/>
      <c r="N85" s="49"/>
      <c r="O85" s="49"/>
      <c r="P85" s="49"/>
      <c r="Q85" s="49"/>
      <c r="R85" s="49"/>
      <c r="S85" s="49"/>
      <c r="T85" s="234"/>
      <c r="U85" s="222"/>
      <c r="V85" s="222"/>
      <c r="W85" s="225"/>
    </row>
    <row r="86" spans="1:23">
      <c r="A86" s="49"/>
      <c r="B86" s="49"/>
      <c r="C86" s="233"/>
      <c r="D86" s="49"/>
      <c r="E86" s="49"/>
      <c r="F86" s="49"/>
      <c r="G86" s="49"/>
      <c r="H86" s="49"/>
      <c r="I86" s="49"/>
      <c r="J86" s="49"/>
      <c r="K86" s="49"/>
      <c r="L86" s="49"/>
      <c r="M86" s="49"/>
      <c r="N86" s="49"/>
      <c r="O86" s="49"/>
      <c r="P86" s="49"/>
      <c r="Q86" s="49"/>
      <c r="R86" s="49"/>
      <c r="S86" s="49"/>
      <c r="T86" s="234"/>
      <c r="U86" s="222"/>
      <c r="V86" s="222"/>
      <c r="W86" s="225"/>
    </row>
    <row r="87" spans="1:23">
      <c r="A87" s="49"/>
      <c r="B87" s="49"/>
      <c r="C87" s="233"/>
      <c r="D87" s="49"/>
      <c r="E87" s="49"/>
      <c r="F87" s="49"/>
      <c r="G87" s="49"/>
      <c r="H87" s="49"/>
      <c r="I87" s="49"/>
      <c r="J87" s="49"/>
      <c r="K87" s="49"/>
      <c r="L87" s="49"/>
      <c r="M87" s="49"/>
      <c r="N87" s="49"/>
      <c r="O87" s="49"/>
      <c r="P87" s="49"/>
      <c r="Q87" s="49"/>
      <c r="R87" s="49"/>
      <c r="S87" s="49"/>
      <c r="T87" s="234"/>
      <c r="U87" s="222"/>
      <c r="V87" s="222"/>
      <c r="W87" s="225"/>
    </row>
    <row r="88" spans="1:23">
      <c r="A88" s="49"/>
      <c r="B88" s="49"/>
      <c r="C88" s="233"/>
      <c r="D88" s="49"/>
      <c r="E88" s="49"/>
      <c r="F88" s="49"/>
      <c r="G88" s="49"/>
      <c r="H88" s="49"/>
      <c r="I88" s="49"/>
      <c r="J88" s="49"/>
      <c r="K88" s="49"/>
      <c r="L88" s="49"/>
      <c r="M88" s="49"/>
      <c r="N88" s="49"/>
      <c r="O88" s="49"/>
      <c r="P88" s="49"/>
      <c r="Q88" s="49"/>
      <c r="R88" s="49"/>
      <c r="S88" s="49"/>
      <c r="T88" s="234"/>
      <c r="U88" s="222"/>
      <c r="V88" s="222"/>
      <c r="W88" s="225"/>
    </row>
    <row r="89" spans="1:23">
      <c r="A89" s="49"/>
      <c r="B89" s="49"/>
      <c r="C89" s="233"/>
      <c r="D89" s="49"/>
      <c r="E89" s="49"/>
      <c r="F89" s="49"/>
      <c r="G89" s="49"/>
      <c r="H89" s="49"/>
      <c r="I89" s="49"/>
      <c r="J89" s="49"/>
      <c r="K89" s="49"/>
      <c r="L89" s="49"/>
      <c r="M89" s="49"/>
      <c r="N89" s="49"/>
      <c r="O89" s="49"/>
      <c r="P89" s="49"/>
      <c r="Q89" s="49"/>
      <c r="R89" s="49"/>
      <c r="S89" s="49"/>
      <c r="T89" s="234"/>
      <c r="U89" s="222"/>
      <c r="V89" s="222"/>
      <c r="W89" s="225"/>
    </row>
    <row r="90" spans="1:23">
      <c r="A90" s="49"/>
      <c r="B90" s="49"/>
      <c r="C90" s="233"/>
      <c r="D90" s="49"/>
      <c r="E90" s="49"/>
      <c r="F90" s="49"/>
      <c r="G90" s="49"/>
      <c r="H90" s="49"/>
      <c r="I90" s="49"/>
      <c r="J90" s="49"/>
      <c r="K90" s="49"/>
      <c r="L90" s="49"/>
      <c r="M90" s="49"/>
      <c r="N90" s="49"/>
      <c r="O90" s="49"/>
      <c r="P90" s="49"/>
      <c r="Q90" s="49"/>
      <c r="R90" s="49"/>
      <c r="S90" s="49"/>
      <c r="T90" s="234"/>
      <c r="U90" s="222"/>
      <c r="V90" s="222"/>
      <c r="W90" s="225"/>
    </row>
    <row r="91" spans="1:23">
      <c r="A91" s="49"/>
      <c r="B91" s="49"/>
      <c r="C91" s="233"/>
      <c r="D91" s="49"/>
      <c r="E91" s="49"/>
      <c r="F91" s="49"/>
      <c r="G91" s="49"/>
      <c r="H91" s="49"/>
      <c r="I91" s="49"/>
      <c r="J91" s="49"/>
      <c r="K91" s="49"/>
      <c r="L91" s="49"/>
      <c r="M91" s="49"/>
      <c r="N91" s="49"/>
      <c r="O91" s="49"/>
      <c r="P91" s="49"/>
      <c r="Q91" s="49"/>
      <c r="R91" s="49"/>
      <c r="S91" s="49"/>
      <c r="T91" s="234"/>
      <c r="U91" s="222"/>
      <c r="V91" s="222"/>
      <c r="W91" s="225"/>
    </row>
    <row r="92" spans="1:23">
      <c r="A92" s="49"/>
      <c r="B92" s="49"/>
      <c r="C92" s="233"/>
      <c r="D92" s="49"/>
      <c r="E92" s="49"/>
      <c r="F92" s="49"/>
      <c r="G92" s="49"/>
      <c r="H92" s="49"/>
      <c r="I92" s="49"/>
      <c r="J92" s="49"/>
      <c r="K92" s="49"/>
      <c r="L92" s="49"/>
      <c r="M92" s="49"/>
      <c r="N92" s="49"/>
      <c r="O92" s="49"/>
      <c r="P92" s="49"/>
      <c r="Q92" s="49"/>
      <c r="R92" s="49"/>
      <c r="S92" s="49"/>
      <c r="T92" s="234"/>
      <c r="U92" s="222"/>
      <c r="V92" s="222"/>
      <c r="W92" s="225"/>
    </row>
    <row r="93" spans="1:23">
      <c r="A93" s="49"/>
      <c r="B93" s="49"/>
      <c r="C93" s="233"/>
      <c r="D93" s="49"/>
      <c r="E93" s="49"/>
      <c r="F93" s="49"/>
      <c r="G93" s="49"/>
      <c r="H93" s="49"/>
      <c r="I93" s="49"/>
      <c r="J93" s="49"/>
      <c r="K93" s="49"/>
      <c r="L93" s="49"/>
      <c r="M93" s="49"/>
      <c r="N93" s="49"/>
      <c r="O93" s="49"/>
      <c r="P93" s="49"/>
      <c r="Q93" s="49"/>
      <c r="R93" s="49"/>
      <c r="S93" s="49"/>
      <c r="T93" s="234"/>
      <c r="U93" s="222"/>
      <c r="V93" s="222"/>
      <c r="W93" s="225"/>
    </row>
    <row r="94" spans="1:23">
      <c r="A94" s="49"/>
      <c r="B94" s="49"/>
      <c r="C94" s="233"/>
      <c r="D94" s="49"/>
      <c r="E94" s="49"/>
      <c r="F94" s="49"/>
      <c r="G94" s="49"/>
      <c r="H94" s="49"/>
      <c r="I94" s="49"/>
      <c r="J94" s="49"/>
      <c r="K94" s="49"/>
      <c r="L94" s="49"/>
      <c r="M94" s="49"/>
      <c r="N94" s="49"/>
      <c r="O94" s="49"/>
      <c r="P94" s="49"/>
      <c r="Q94" s="49"/>
      <c r="R94" s="49"/>
      <c r="S94" s="49"/>
      <c r="T94" s="234"/>
      <c r="U94" s="222"/>
      <c r="V94" s="222"/>
      <c r="W94" s="225"/>
    </row>
    <row r="95" spans="1:23">
      <c r="A95" s="49"/>
      <c r="B95" s="49"/>
      <c r="C95" s="233"/>
      <c r="D95" s="49"/>
      <c r="E95" s="49"/>
      <c r="F95" s="49"/>
      <c r="G95" s="49"/>
      <c r="H95" s="49"/>
      <c r="I95" s="49"/>
      <c r="J95" s="49"/>
      <c r="K95" s="49"/>
      <c r="L95" s="49"/>
      <c r="M95" s="49"/>
      <c r="N95" s="49"/>
      <c r="O95" s="49"/>
      <c r="P95" s="49"/>
      <c r="Q95" s="49"/>
      <c r="R95" s="49"/>
      <c r="S95" s="49"/>
      <c r="T95" s="234"/>
      <c r="U95" s="222"/>
      <c r="V95" s="222"/>
      <c r="W95" s="225"/>
    </row>
    <row r="96" spans="1:23">
      <c r="A96" s="49"/>
      <c r="B96" s="49"/>
      <c r="C96" s="233"/>
      <c r="D96" s="49"/>
      <c r="E96" s="49"/>
      <c r="F96" s="49"/>
      <c r="G96" s="49"/>
      <c r="H96" s="49"/>
      <c r="I96" s="49"/>
      <c r="J96" s="49"/>
      <c r="K96" s="49"/>
      <c r="L96" s="49"/>
      <c r="M96" s="49"/>
      <c r="N96" s="49"/>
      <c r="O96" s="49"/>
      <c r="P96" s="49"/>
      <c r="Q96" s="49"/>
      <c r="R96" s="49"/>
      <c r="S96" s="49"/>
      <c r="T96" s="234"/>
      <c r="U96" s="222"/>
      <c r="V96" s="222"/>
      <c r="W96" s="225"/>
    </row>
    <row r="97" spans="1:23">
      <c r="A97" s="49"/>
      <c r="B97" s="49"/>
      <c r="C97" s="233"/>
      <c r="D97" s="49"/>
      <c r="E97" s="49"/>
      <c r="F97" s="49"/>
      <c r="G97" s="49"/>
      <c r="H97" s="49"/>
      <c r="I97" s="49"/>
      <c r="J97" s="49"/>
      <c r="K97" s="49"/>
      <c r="L97" s="49"/>
      <c r="M97" s="49"/>
      <c r="N97" s="49"/>
      <c r="O97" s="49"/>
      <c r="P97" s="49"/>
      <c r="Q97" s="49"/>
      <c r="R97" s="49"/>
      <c r="S97" s="49"/>
      <c r="T97" s="234"/>
      <c r="U97" s="222"/>
      <c r="V97" s="222"/>
      <c r="W97" s="225"/>
    </row>
    <row r="98" spans="1:23">
      <c r="A98" s="49"/>
      <c r="B98" s="49"/>
      <c r="C98" s="233"/>
      <c r="D98" s="49"/>
      <c r="E98" s="49"/>
      <c r="F98" s="49"/>
      <c r="G98" s="49"/>
      <c r="H98" s="49"/>
      <c r="I98" s="49"/>
      <c r="J98" s="49"/>
      <c r="K98" s="49"/>
      <c r="L98" s="49"/>
      <c r="M98" s="49"/>
      <c r="N98" s="49"/>
      <c r="O98" s="49"/>
      <c r="P98" s="49"/>
      <c r="Q98" s="49"/>
      <c r="R98" s="49"/>
      <c r="S98" s="49"/>
      <c r="T98" s="234"/>
      <c r="U98" s="222"/>
      <c r="V98" s="222"/>
      <c r="W98" s="225"/>
    </row>
    <row r="99" spans="1:23">
      <c r="A99" s="49"/>
      <c r="B99" s="49"/>
      <c r="C99" s="233"/>
      <c r="D99" s="49"/>
      <c r="E99" s="49"/>
      <c r="F99" s="49"/>
      <c r="G99" s="49"/>
      <c r="H99" s="49"/>
      <c r="I99" s="49"/>
      <c r="J99" s="49"/>
      <c r="K99" s="49"/>
      <c r="L99" s="49"/>
      <c r="M99" s="49"/>
      <c r="N99" s="49"/>
      <c r="O99" s="49"/>
      <c r="P99" s="49"/>
      <c r="Q99" s="49"/>
      <c r="R99" s="49"/>
      <c r="S99" s="49"/>
      <c r="T99" s="234"/>
      <c r="U99" s="222"/>
      <c r="V99" s="222"/>
      <c r="W99" s="225"/>
    </row>
    <row r="100" spans="1:23">
      <c r="A100" s="49"/>
      <c r="B100" s="49"/>
      <c r="C100" s="233"/>
      <c r="D100" s="49"/>
      <c r="E100" s="49"/>
      <c r="F100" s="49"/>
      <c r="G100" s="49"/>
      <c r="H100" s="49"/>
      <c r="I100" s="49"/>
      <c r="J100" s="49"/>
      <c r="K100" s="49"/>
      <c r="L100" s="49"/>
      <c r="M100" s="49"/>
      <c r="N100" s="49"/>
      <c r="O100" s="49"/>
      <c r="P100" s="49"/>
      <c r="Q100" s="49"/>
      <c r="R100" s="49"/>
      <c r="S100" s="49"/>
      <c r="T100" s="234"/>
      <c r="U100" s="222"/>
      <c r="V100" s="222"/>
      <c r="W100" s="225"/>
    </row>
    <row r="101" spans="1:23">
      <c r="A101" s="49"/>
      <c r="B101" s="49"/>
      <c r="C101" s="233"/>
      <c r="D101" s="49"/>
      <c r="E101" s="49"/>
      <c r="F101" s="49"/>
      <c r="G101" s="49"/>
      <c r="H101" s="49"/>
      <c r="I101" s="49"/>
      <c r="J101" s="49"/>
      <c r="K101" s="49"/>
      <c r="L101" s="49"/>
      <c r="M101" s="49"/>
      <c r="N101" s="49"/>
      <c r="O101" s="49"/>
      <c r="P101" s="49"/>
      <c r="Q101" s="49"/>
      <c r="R101" s="49"/>
      <c r="S101" s="49"/>
      <c r="T101" s="234"/>
      <c r="U101" s="222"/>
      <c r="V101" s="222"/>
      <c r="W101" s="225"/>
    </row>
    <row r="102" spans="1:23">
      <c r="A102" s="49"/>
      <c r="B102" s="49"/>
      <c r="C102" s="233"/>
      <c r="D102" s="49"/>
      <c r="E102" s="49"/>
      <c r="F102" s="49"/>
      <c r="G102" s="49"/>
      <c r="H102" s="49"/>
      <c r="I102" s="49"/>
      <c r="J102" s="49"/>
      <c r="K102" s="49"/>
      <c r="L102" s="49"/>
      <c r="M102" s="49"/>
      <c r="N102" s="49"/>
      <c r="O102" s="49"/>
      <c r="P102" s="49"/>
      <c r="Q102" s="49"/>
      <c r="R102" s="49"/>
      <c r="S102" s="49"/>
      <c r="T102" s="234"/>
      <c r="U102" s="222"/>
      <c r="V102" s="222"/>
      <c r="W102" s="225"/>
    </row>
    <row r="103" spans="1:23">
      <c r="A103" s="49"/>
      <c r="B103" s="49"/>
      <c r="C103" s="233"/>
      <c r="D103" s="49"/>
      <c r="E103" s="49"/>
      <c r="F103" s="49"/>
      <c r="G103" s="49"/>
      <c r="H103" s="49"/>
      <c r="I103" s="49"/>
      <c r="J103" s="49"/>
      <c r="K103" s="49"/>
      <c r="L103" s="49"/>
      <c r="M103" s="49"/>
      <c r="N103" s="49"/>
      <c r="O103" s="49"/>
      <c r="P103" s="49"/>
      <c r="Q103" s="49"/>
      <c r="R103" s="49"/>
      <c r="S103" s="49"/>
      <c r="T103" s="234"/>
      <c r="U103" s="222"/>
      <c r="V103" s="222"/>
      <c r="W103" s="225"/>
    </row>
    <row r="104" spans="1:23">
      <c r="A104" s="49"/>
      <c r="B104" s="49"/>
      <c r="C104" s="233"/>
      <c r="D104" s="49"/>
      <c r="E104" s="49"/>
      <c r="F104" s="49"/>
      <c r="G104" s="49"/>
      <c r="H104" s="49"/>
      <c r="I104" s="49"/>
      <c r="J104" s="49"/>
      <c r="K104" s="49"/>
      <c r="L104" s="49"/>
      <c r="M104" s="49"/>
      <c r="N104" s="49"/>
      <c r="O104" s="49"/>
      <c r="P104" s="49"/>
      <c r="Q104" s="49"/>
      <c r="R104" s="49"/>
      <c r="S104" s="49"/>
      <c r="T104" s="234"/>
      <c r="U104" s="222"/>
      <c r="V104" s="222"/>
      <c r="W104" s="225"/>
    </row>
    <row r="105" spans="1:23">
      <c r="A105" s="49"/>
      <c r="B105" s="49"/>
      <c r="C105" s="233"/>
      <c r="D105" s="49"/>
      <c r="E105" s="49"/>
      <c r="F105" s="49"/>
      <c r="G105" s="49"/>
      <c r="H105" s="49"/>
      <c r="I105" s="49"/>
      <c r="J105" s="49"/>
      <c r="K105" s="49"/>
      <c r="L105" s="49"/>
      <c r="M105" s="49"/>
      <c r="N105" s="49"/>
      <c r="O105" s="49"/>
      <c r="P105" s="49"/>
      <c r="Q105" s="49"/>
      <c r="R105" s="49"/>
      <c r="S105" s="49"/>
      <c r="T105" s="234"/>
      <c r="U105" s="222"/>
      <c r="V105" s="222"/>
      <c r="W105" s="225"/>
    </row>
    <row r="106" spans="1:23">
      <c r="A106" s="49"/>
      <c r="B106" s="49"/>
      <c r="C106" s="233"/>
      <c r="D106" s="49"/>
      <c r="E106" s="49"/>
      <c r="F106" s="49"/>
      <c r="G106" s="49"/>
      <c r="H106" s="49"/>
      <c r="I106" s="49"/>
      <c r="J106" s="49"/>
      <c r="K106" s="49"/>
      <c r="L106" s="49"/>
      <c r="M106" s="49"/>
      <c r="N106" s="49"/>
      <c r="O106" s="49"/>
      <c r="P106" s="49"/>
      <c r="Q106" s="49"/>
      <c r="R106" s="49"/>
      <c r="S106" s="49"/>
      <c r="T106" s="234"/>
      <c r="U106" s="222"/>
      <c r="V106" s="222"/>
      <c r="W106" s="225"/>
    </row>
    <row r="107" spans="1:23">
      <c r="A107" s="49"/>
      <c r="B107" s="49"/>
      <c r="C107" s="233"/>
      <c r="D107" s="49"/>
      <c r="E107" s="49"/>
      <c r="F107" s="49"/>
      <c r="G107" s="49"/>
      <c r="H107" s="49"/>
      <c r="I107" s="49"/>
      <c r="J107" s="49"/>
      <c r="K107" s="49"/>
      <c r="L107" s="49"/>
      <c r="M107" s="49"/>
      <c r="N107" s="49"/>
      <c r="O107" s="49"/>
      <c r="P107" s="49"/>
      <c r="Q107" s="49"/>
      <c r="R107" s="49"/>
      <c r="S107" s="49"/>
      <c r="T107" s="234"/>
      <c r="U107" s="222"/>
      <c r="V107" s="222"/>
      <c r="W107" s="225"/>
    </row>
    <row r="108" spans="1:23">
      <c r="A108" s="49"/>
      <c r="B108" s="49"/>
      <c r="C108" s="233"/>
      <c r="D108" s="49"/>
      <c r="E108" s="49"/>
      <c r="F108" s="49"/>
      <c r="G108" s="49"/>
      <c r="H108" s="49"/>
      <c r="I108" s="49"/>
      <c r="J108" s="49"/>
      <c r="K108" s="49"/>
      <c r="L108" s="49"/>
      <c r="M108" s="49"/>
      <c r="N108" s="49"/>
      <c r="O108" s="49"/>
      <c r="P108" s="49"/>
      <c r="Q108" s="49"/>
      <c r="R108" s="49"/>
      <c r="S108" s="49"/>
      <c r="T108" s="234"/>
      <c r="U108" s="222"/>
      <c r="V108" s="222"/>
      <c r="W108" s="225"/>
    </row>
    <row r="109" spans="1:23">
      <c r="A109" s="49"/>
      <c r="B109" s="49"/>
      <c r="C109" s="233"/>
      <c r="D109" s="49"/>
      <c r="E109" s="49"/>
      <c r="F109" s="49"/>
      <c r="G109" s="49"/>
      <c r="H109" s="49"/>
      <c r="I109" s="49"/>
      <c r="J109" s="49"/>
      <c r="K109" s="49"/>
      <c r="L109" s="49"/>
      <c r="M109" s="49"/>
      <c r="N109" s="49"/>
      <c r="O109" s="49"/>
      <c r="P109" s="49"/>
      <c r="Q109" s="49"/>
      <c r="R109" s="49"/>
      <c r="S109" s="49"/>
      <c r="T109" s="234"/>
      <c r="U109" s="222"/>
      <c r="V109" s="222"/>
      <c r="W109" s="225"/>
    </row>
    <row r="110" spans="1:23">
      <c r="A110" s="49"/>
      <c r="B110" s="49"/>
      <c r="C110" s="233"/>
      <c r="D110" s="49"/>
      <c r="E110" s="49"/>
      <c r="F110" s="49"/>
      <c r="G110" s="49"/>
      <c r="H110" s="49"/>
      <c r="I110" s="49"/>
      <c r="J110" s="49"/>
      <c r="K110" s="49"/>
      <c r="L110" s="49"/>
      <c r="M110" s="49"/>
      <c r="N110" s="49"/>
      <c r="O110" s="49"/>
      <c r="P110" s="49"/>
      <c r="Q110" s="49"/>
      <c r="R110" s="49"/>
      <c r="S110" s="49"/>
      <c r="T110" s="234"/>
      <c r="U110" s="222"/>
      <c r="V110" s="222"/>
      <c r="W110" s="225"/>
    </row>
    <row r="111" spans="1:23">
      <c r="A111" s="49"/>
      <c r="B111" s="49"/>
      <c r="C111" s="233"/>
      <c r="D111" s="49"/>
      <c r="E111" s="49"/>
      <c r="F111" s="49"/>
      <c r="G111" s="49"/>
      <c r="H111" s="49"/>
      <c r="I111" s="49"/>
      <c r="J111" s="49"/>
      <c r="K111" s="49"/>
      <c r="L111" s="49"/>
      <c r="M111" s="49"/>
      <c r="N111" s="49"/>
      <c r="O111" s="49"/>
      <c r="P111" s="49"/>
      <c r="Q111" s="49"/>
      <c r="R111" s="49"/>
      <c r="S111" s="49"/>
      <c r="T111" s="234"/>
      <c r="U111" s="222"/>
      <c r="V111" s="222"/>
      <c r="W111" s="225"/>
    </row>
    <row r="112" spans="1:23">
      <c r="A112" s="49"/>
      <c r="B112" s="49"/>
      <c r="C112" s="233"/>
      <c r="D112" s="49"/>
      <c r="E112" s="49"/>
      <c r="F112" s="49"/>
      <c r="G112" s="49"/>
      <c r="H112" s="49"/>
      <c r="I112" s="49"/>
      <c r="J112" s="49"/>
      <c r="K112" s="49"/>
      <c r="L112" s="49"/>
      <c r="M112" s="49"/>
      <c r="N112" s="49"/>
      <c r="O112" s="49"/>
      <c r="P112" s="49"/>
      <c r="Q112" s="49"/>
      <c r="R112" s="49"/>
      <c r="S112" s="49"/>
      <c r="T112" s="234"/>
      <c r="U112" s="222"/>
      <c r="V112" s="222"/>
      <c r="W112" s="225"/>
    </row>
    <row r="113" spans="1:23">
      <c r="A113" s="49"/>
      <c r="B113" s="49"/>
      <c r="C113" s="233"/>
      <c r="D113" s="49"/>
      <c r="E113" s="49"/>
      <c r="F113" s="49"/>
      <c r="G113" s="49"/>
      <c r="H113" s="49"/>
      <c r="I113" s="49"/>
      <c r="J113" s="49"/>
      <c r="K113" s="49"/>
      <c r="L113" s="49"/>
      <c r="M113" s="49"/>
      <c r="N113" s="49"/>
      <c r="O113" s="49"/>
      <c r="P113" s="49"/>
      <c r="Q113" s="49"/>
      <c r="R113" s="49"/>
      <c r="S113" s="49"/>
      <c r="T113" s="234"/>
      <c r="U113" s="222"/>
      <c r="V113" s="222"/>
      <c r="W113" s="225"/>
    </row>
    <row r="114" spans="1:23">
      <c r="A114" s="49"/>
      <c r="B114" s="49"/>
      <c r="C114" s="233"/>
      <c r="D114" s="49"/>
      <c r="E114" s="49"/>
      <c r="F114" s="49"/>
      <c r="G114" s="49"/>
      <c r="H114" s="49"/>
      <c r="I114" s="49"/>
      <c r="J114" s="49"/>
      <c r="K114" s="49"/>
      <c r="L114" s="49"/>
      <c r="M114" s="49"/>
      <c r="N114" s="49"/>
      <c r="O114" s="49"/>
      <c r="P114" s="49"/>
      <c r="Q114" s="49"/>
      <c r="R114" s="49"/>
      <c r="S114" s="49"/>
      <c r="T114" s="234"/>
      <c r="U114" s="222"/>
      <c r="V114" s="222"/>
      <c r="W114" s="225"/>
    </row>
    <row r="115" spans="1:23">
      <c r="A115" s="49"/>
      <c r="B115" s="49"/>
      <c r="C115" s="233"/>
      <c r="D115" s="49"/>
      <c r="E115" s="49"/>
      <c r="F115" s="49"/>
      <c r="G115" s="49"/>
      <c r="H115" s="49"/>
      <c r="I115" s="49"/>
      <c r="J115" s="49"/>
      <c r="K115" s="49"/>
      <c r="L115" s="49"/>
      <c r="M115" s="49"/>
      <c r="N115" s="49"/>
      <c r="O115" s="49"/>
      <c r="P115" s="49"/>
      <c r="Q115" s="49"/>
      <c r="R115" s="49"/>
      <c r="S115" s="49"/>
      <c r="T115" s="234"/>
      <c r="U115" s="222"/>
      <c r="V115" s="222"/>
      <c r="W115" s="225"/>
    </row>
    <row r="116" spans="1:23">
      <c r="A116" s="49"/>
      <c r="B116" s="49"/>
      <c r="C116" s="233"/>
      <c r="D116" s="49"/>
      <c r="E116" s="49"/>
      <c r="F116" s="49"/>
      <c r="G116" s="49"/>
      <c r="H116" s="49"/>
      <c r="I116" s="49"/>
      <c r="J116" s="49"/>
      <c r="K116" s="49"/>
      <c r="L116" s="49"/>
      <c r="M116" s="49"/>
      <c r="N116" s="49"/>
      <c r="O116" s="49"/>
      <c r="P116" s="49"/>
      <c r="Q116" s="49"/>
      <c r="R116" s="49"/>
      <c r="S116" s="49"/>
      <c r="T116" s="234"/>
      <c r="U116" s="222"/>
      <c r="V116" s="222"/>
      <c r="W116" s="225"/>
    </row>
    <row r="117" spans="1:23">
      <c r="A117" s="49"/>
      <c r="B117" s="49"/>
      <c r="C117" s="233"/>
      <c r="D117" s="49"/>
      <c r="E117" s="49"/>
      <c r="F117" s="49"/>
      <c r="G117" s="49"/>
      <c r="H117" s="49"/>
      <c r="I117" s="49"/>
      <c r="J117" s="49"/>
      <c r="K117" s="49"/>
      <c r="L117" s="49"/>
      <c r="M117" s="49"/>
      <c r="N117" s="49"/>
      <c r="O117" s="49"/>
      <c r="P117" s="49"/>
      <c r="Q117" s="49"/>
      <c r="R117" s="49"/>
      <c r="S117" s="49"/>
      <c r="T117" s="234"/>
      <c r="U117" s="222"/>
      <c r="V117" s="222"/>
      <c r="W117" s="225"/>
    </row>
  </sheetData>
  <mergeCells count="67">
    <mergeCell ref="U70:U79"/>
    <mergeCell ref="V70:V79"/>
    <mergeCell ref="A70:A79"/>
    <mergeCell ref="B70:B79"/>
    <mergeCell ref="K70:K79"/>
    <mergeCell ref="S70:S79"/>
    <mergeCell ref="T70:T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60:T69"/>
    <mergeCell ref="U60:U69"/>
    <mergeCell ref="V60:V69"/>
    <mergeCell ref="A60:A69"/>
    <mergeCell ref="B60:B69"/>
    <mergeCell ref="K60:K69"/>
    <mergeCell ref="S60:S69"/>
    <mergeCell ref="U50:U59"/>
    <mergeCell ref="V50:V59"/>
    <mergeCell ref="A50:A59"/>
    <mergeCell ref="B50:B59"/>
    <mergeCell ref="K50:K59"/>
    <mergeCell ref="S50:S59"/>
    <mergeCell ref="T50:T59"/>
  </mergeCells>
  <conditionalFormatting sqref="T10">
    <cfRule type="containsText" dxfId="292" priority="804" operator="containsText" text="Muy Baja">
      <formula>NOT(ISERROR(SEARCH("Muy Baja",T10)))</formula>
    </cfRule>
    <cfRule type="containsText" dxfId="291" priority="805" operator="containsText" text="Baja">
      <formula>NOT(ISERROR(SEARCH("Baja",T10)))</formula>
    </cfRule>
    <cfRule type="containsText" dxfId="290" priority="806" operator="containsText" text="Muy Alta">
      <formula>NOT(ISERROR(SEARCH("Muy Alta",T10)))</formula>
    </cfRule>
    <cfRule type="containsText" dxfId="289" priority="808" operator="containsText" text="Alta">
      <formula>NOT(ISERROR(SEARCH("Alta",T10)))</formula>
    </cfRule>
    <cfRule type="containsText" dxfId="288" priority="809" operator="containsText" text="Media">
      <formula>NOT(ISERROR(SEARCH("Media",T10)))</formula>
    </cfRule>
    <cfRule type="containsText" dxfId="287" priority="810" operator="containsText" text="Media">
      <formula>NOT(ISERROR(SEARCH("Media",T10)))</formula>
    </cfRule>
    <cfRule type="containsText" dxfId="286" priority="811" operator="containsText" text="Media">
      <formula>NOT(ISERROR(SEARCH("Media",T10)))</formula>
    </cfRule>
    <cfRule type="containsText" dxfId="285" priority="812" operator="containsText" text="Muy Baja">
      <formula>NOT(ISERROR(SEARCH("Muy Baja",T10)))</formula>
    </cfRule>
    <cfRule type="containsText" dxfId="284" priority="813" operator="containsText" text="Baja">
      <formula>NOT(ISERROR(SEARCH("Baja",T10)))</formula>
    </cfRule>
    <cfRule type="containsText" dxfId="283" priority="814" operator="containsText" text="Muy Baja">
      <formula>NOT(ISERROR(SEARCH("Muy Baja",T10)))</formula>
    </cfRule>
    <cfRule type="containsText" dxfId="282" priority="815" operator="containsText" text="Muy Baja">
      <formula>NOT(ISERROR(SEARCH("Muy Baja",T10)))</formula>
    </cfRule>
    <cfRule type="containsText" dxfId="281" priority="816" operator="containsText" text="Muy Baja">
      <formula>NOT(ISERROR(SEARCH("Muy Baja",T10)))</formula>
    </cfRule>
    <cfRule type="containsText" dxfId="280" priority="817" operator="containsText" text="Muy Baja'Tabla probabilidad'!">
      <formula>NOT(ISERROR(SEARCH("Muy Baja'Tabla probabilidad'!",T10)))</formula>
    </cfRule>
    <cfRule type="containsText" dxfId="279" priority="818" operator="containsText" text="Muy bajo">
      <formula>NOT(ISERROR(SEARCH("Muy bajo",T10)))</formula>
    </cfRule>
    <cfRule type="containsText" dxfId="278" priority="819" operator="containsText" text="Alta">
      <formula>NOT(ISERROR(SEARCH("Alta",T10)))</formula>
    </cfRule>
    <cfRule type="containsText" dxfId="277" priority="820" operator="containsText" text="Media">
      <formula>NOT(ISERROR(SEARCH("Media",T10)))</formula>
    </cfRule>
    <cfRule type="containsText" dxfId="276" priority="821" operator="containsText" text="Baja">
      <formula>NOT(ISERROR(SEARCH("Baja",T10)))</formula>
    </cfRule>
    <cfRule type="containsText" dxfId="275" priority="822" operator="containsText" text="Muy baja">
      <formula>NOT(ISERROR(SEARCH("Muy baja",T10)))</formula>
    </cfRule>
    <cfRule type="cellIs" dxfId="274" priority="825" operator="between">
      <formula>1</formula>
      <formula>2</formula>
    </cfRule>
    <cfRule type="cellIs" dxfId="273" priority="826" operator="between">
      <formula>0</formula>
      <formula>2</formula>
    </cfRule>
  </conditionalFormatting>
  <conditionalFormatting sqref="T20">
    <cfRule type="containsText" dxfId="272" priority="235" operator="containsText" text="Muy Baja">
      <formula>NOT(ISERROR(SEARCH("Muy Baja",T20)))</formula>
    </cfRule>
    <cfRule type="containsText" dxfId="271" priority="236" operator="containsText" text="Baja">
      <formula>NOT(ISERROR(SEARCH("Baja",T20)))</formula>
    </cfRule>
    <cfRule type="containsText" dxfId="270" priority="237" operator="containsText" text="Muy Alta">
      <formula>NOT(ISERROR(SEARCH("Muy Alta",T20)))</formula>
    </cfRule>
    <cfRule type="containsText" dxfId="269" priority="238" operator="containsText" text="Alta">
      <formula>NOT(ISERROR(SEARCH("Alta",T20)))</formula>
    </cfRule>
    <cfRule type="containsText" dxfId="268" priority="239" operator="containsText" text="Media">
      <formula>NOT(ISERROR(SEARCH("Media",T20)))</formula>
    </cfRule>
    <cfRule type="containsText" dxfId="267" priority="240" operator="containsText" text="Media">
      <formula>NOT(ISERROR(SEARCH("Media",T20)))</formula>
    </cfRule>
    <cfRule type="containsText" dxfId="266" priority="241" operator="containsText" text="Media">
      <formula>NOT(ISERROR(SEARCH("Media",T20)))</formula>
    </cfRule>
    <cfRule type="containsText" dxfId="265" priority="242" operator="containsText" text="Muy Baja">
      <formula>NOT(ISERROR(SEARCH("Muy Baja",T20)))</formula>
    </cfRule>
    <cfRule type="containsText" dxfId="264" priority="243" operator="containsText" text="Baja">
      <formula>NOT(ISERROR(SEARCH("Baja",T20)))</formula>
    </cfRule>
    <cfRule type="containsText" dxfId="263" priority="244" operator="containsText" text="Muy Baja">
      <formula>NOT(ISERROR(SEARCH("Muy Baja",T20)))</formula>
    </cfRule>
    <cfRule type="containsText" dxfId="262" priority="245" operator="containsText" text="Muy Baja">
      <formula>NOT(ISERROR(SEARCH("Muy Baja",T20)))</formula>
    </cfRule>
    <cfRule type="containsText" dxfId="261" priority="246" operator="containsText" text="Muy Baja">
      <formula>NOT(ISERROR(SEARCH("Muy Baja",T20)))</formula>
    </cfRule>
    <cfRule type="containsText" dxfId="260" priority="247" operator="containsText" text="Muy Baja'Tabla probabilidad'!">
      <formula>NOT(ISERROR(SEARCH("Muy Baja'Tabla probabilidad'!",T20)))</formula>
    </cfRule>
    <cfRule type="containsText" dxfId="259" priority="248" operator="containsText" text="Muy bajo">
      <formula>NOT(ISERROR(SEARCH("Muy bajo",T20)))</formula>
    </cfRule>
    <cfRule type="containsText" dxfId="258" priority="249" operator="containsText" text="Alta">
      <formula>NOT(ISERROR(SEARCH("Alta",T20)))</formula>
    </cfRule>
    <cfRule type="containsText" dxfId="257" priority="250" operator="containsText" text="Media">
      <formula>NOT(ISERROR(SEARCH("Media",T20)))</formula>
    </cfRule>
    <cfRule type="containsText" dxfId="256" priority="251" operator="containsText" text="Baja">
      <formula>NOT(ISERROR(SEARCH("Baja",T20)))</formula>
    </cfRule>
    <cfRule type="containsText" dxfId="255" priority="252" operator="containsText" text="Muy baja">
      <formula>NOT(ISERROR(SEARCH("Muy baja",T20)))</formula>
    </cfRule>
    <cfRule type="cellIs" dxfId="254" priority="255" operator="between">
      <formula>1</formula>
      <formula>2</formula>
    </cfRule>
    <cfRule type="cellIs" dxfId="253" priority="256" operator="between">
      <formula>0</formula>
      <formula>2</formula>
    </cfRule>
  </conditionalFormatting>
  <conditionalFormatting sqref="T30">
    <cfRule type="containsText" dxfId="252" priority="203" operator="containsText" text="Muy Baja">
      <formula>NOT(ISERROR(SEARCH("Muy Baja",T30)))</formula>
    </cfRule>
    <cfRule type="containsText" dxfId="251" priority="204" operator="containsText" text="Baja">
      <formula>NOT(ISERROR(SEARCH("Baja",T30)))</formula>
    </cfRule>
    <cfRule type="containsText" dxfId="250" priority="205" operator="containsText" text="Muy Alta">
      <formula>NOT(ISERROR(SEARCH("Muy Alta",T30)))</formula>
    </cfRule>
    <cfRule type="containsText" dxfId="249" priority="206" operator="containsText" text="Alta">
      <formula>NOT(ISERROR(SEARCH("Alta",T30)))</formula>
    </cfRule>
    <cfRule type="containsText" dxfId="248" priority="207" operator="containsText" text="Media">
      <formula>NOT(ISERROR(SEARCH("Media",T30)))</formula>
    </cfRule>
    <cfRule type="containsText" dxfId="247" priority="208" operator="containsText" text="Media">
      <formula>NOT(ISERROR(SEARCH("Media",T30)))</formula>
    </cfRule>
    <cfRule type="containsText" dxfId="246" priority="209" operator="containsText" text="Media">
      <formula>NOT(ISERROR(SEARCH("Media",T30)))</formula>
    </cfRule>
    <cfRule type="containsText" dxfId="245" priority="210" operator="containsText" text="Muy Baja">
      <formula>NOT(ISERROR(SEARCH("Muy Baja",T30)))</formula>
    </cfRule>
    <cfRule type="containsText" dxfId="244" priority="211" operator="containsText" text="Baja">
      <formula>NOT(ISERROR(SEARCH("Baja",T30)))</formula>
    </cfRule>
    <cfRule type="containsText" dxfId="243" priority="212" operator="containsText" text="Muy Baja">
      <formula>NOT(ISERROR(SEARCH("Muy Baja",T30)))</formula>
    </cfRule>
    <cfRule type="containsText" dxfId="242" priority="213" operator="containsText" text="Muy Baja">
      <formula>NOT(ISERROR(SEARCH("Muy Baja",T30)))</formula>
    </cfRule>
    <cfRule type="containsText" dxfId="241" priority="214" operator="containsText" text="Muy Baja">
      <formula>NOT(ISERROR(SEARCH("Muy Baja",T30)))</formula>
    </cfRule>
    <cfRule type="containsText" dxfId="240" priority="215" operator="containsText" text="Muy Baja'Tabla probabilidad'!">
      <formula>NOT(ISERROR(SEARCH("Muy Baja'Tabla probabilidad'!",T30)))</formula>
    </cfRule>
    <cfRule type="containsText" dxfId="239" priority="216" operator="containsText" text="Muy bajo">
      <formula>NOT(ISERROR(SEARCH("Muy bajo",T30)))</formula>
    </cfRule>
    <cfRule type="containsText" dxfId="238" priority="217" operator="containsText" text="Alta">
      <formula>NOT(ISERROR(SEARCH("Alta",T30)))</formula>
    </cfRule>
    <cfRule type="containsText" dxfId="237" priority="218" operator="containsText" text="Media">
      <formula>NOT(ISERROR(SEARCH("Media",T30)))</formula>
    </cfRule>
    <cfRule type="containsText" dxfId="236" priority="219" operator="containsText" text="Baja">
      <formula>NOT(ISERROR(SEARCH("Baja",T30)))</formula>
    </cfRule>
    <cfRule type="containsText" dxfId="235" priority="220" operator="containsText" text="Muy baja">
      <formula>NOT(ISERROR(SEARCH("Muy baja",T30)))</formula>
    </cfRule>
    <cfRule type="cellIs" dxfId="234" priority="223" operator="between">
      <formula>1</formula>
      <formula>2</formula>
    </cfRule>
    <cfRule type="cellIs" dxfId="233" priority="224" operator="between">
      <formula>0</formula>
      <formula>2</formula>
    </cfRule>
  </conditionalFormatting>
  <conditionalFormatting sqref="T40 T60 T70 T50">
    <cfRule type="containsText" dxfId="232" priority="171" operator="containsText" text="Muy Baja">
      <formula>NOT(ISERROR(SEARCH("Muy Baja",T40)))</formula>
    </cfRule>
    <cfRule type="containsText" dxfId="231" priority="172" operator="containsText" text="Baja">
      <formula>NOT(ISERROR(SEARCH("Baja",T40)))</formula>
    </cfRule>
    <cfRule type="containsText" dxfId="230" priority="173" operator="containsText" text="Muy Alta">
      <formula>NOT(ISERROR(SEARCH("Muy Alta",T40)))</formula>
    </cfRule>
    <cfRule type="containsText" dxfId="229" priority="174" operator="containsText" text="Alta">
      <formula>NOT(ISERROR(SEARCH("Alta",T40)))</formula>
    </cfRule>
    <cfRule type="containsText" dxfId="228" priority="175" operator="containsText" text="Media">
      <formula>NOT(ISERROR(SEARCH("Media",T40)))</formula>
    </cfRule>
    <cfRule type="containsText" dxfId="227" priority="176" operator="containsText" text="Media">
      <formula>NOT(ISERROR(SEARCH("Media",T40)))</formula>
    </cfRule>
    <cfRule type="containsText" dxfId="226" priority="177" operator="containsText" text="Media">
      <formula>NOT(ISERROR(SEARCH("Media",T40)))</formula>
    </cfRule>
    <cfRule type="containsText" dxfId="225" priority="178" operator="containsText" text="Muy Baja">
      <formula>NOT(ISERROR(SEARCH("Muy Baja",T40)))</formula>
    </cfRule>
    <cfRule type="containsText" dxfId="224" priority="179" operator="containsText" text="Baja">
      <formula>NOT(ISERROR(SEARCH("Baja",T40)))</formula>
    </cfRule>
    <cfRule type="containsText" dxfId="223" priority="180" operator="containsText" text="Muy Baja">
      <formula>NOT(ISERROR(SEARCH("Muy Baja",T40)))</formula>
    </cfRule>
    <cfRule type="containsText" dxfId="222" priority="181" operator="containsText" text="Muy Baja">
      <formula>NOT(ISERROR(SEARCH("Muy Baja",T40)))</formula>
    </cfRule>
    <cfRule type="containsText" dxfId="221" priority="182" operator="containsText" text="Muy Baja">
      <formula>NOT(ISERROR(SEARCH("Muy Baja",T40)))</formula>
    </cfRule>
    <cfRule type="containsText" dxfId="220" priority="183" operator="containsText" text="Muy Baja'Tabla probabilidad'!">
      <formula>NOT(ISERROR(SEARCH("Muy Baja'Tabla probabilidad'!",T40)))</formula>
    </cfRule>
    <cfRule type="containsText" dxfId="219" priority="184" operator="containsText" text="Muy bajo">
      <formula>NOT(ISERROR(SEARCH("Muy bajo",T40)))</formula>
    </cfRule>
    <cfRule type="containsText" dxfId="218" priority="185" operator="containsText" text="Alta">
      <formula>NOT(ISERROR(SEARCH("Alta",T40)))</formula>
    </cfRule>
    <cfRule type="containsText" dxfId="217" priority="186" operator="containsText" text="Media">
      <formula>NOT(ISERROR(SEARCH("Media",T40)))</formula>
    </cfRule>
    <cfRule type="containsText" dxfId="216" priority="187" operator="containsText" text="Baja">
      <formula>NOT(ISERROR(SEARCH("Baja",T40)))</formula>
    </cfRule>
    <cfRule type="containsText" dxfId="215" priority="188" operator="containsText" text="Muy baja">
      <formula>NOT(ISERROR(SEARCH("Muy baja",T40)))</formula>
    </cfRule>
    <cfRule type="cellIs" dxfId="214" priority="191" operator="between">
      <formula>1</formula>
      <formula>2</formula>
    </cfRule>
    <cfRule type="cellIs" dxfId="213" priority="192" operator="between">
      <formula>0</formula>
      <formula>2</formula>
    </cfRule>
  </conditionalFormatting>
  <conditionalFormatting sqref="U10">
    <cfRule type="containsText" dxfId="212" priority="798" operator="containsText" text="Catastrófico">
      <formula>NOT(ISERROR(SEARCH("Catastrófico",U10)))</formula>
    </cfRule>
    <cfRule type="containsText" dxfId="211" priority="799" operator="containsText" text="Mayor">
      <formula>NOT(ISERROR(SEARCH("Mayor",U10)))</formula>
    </cfRule>
    <cfRule type="containsText" dxfId="210" priority="800" operator="containsText" text="Alta">
      <formula>NOT(ISERROR(SEARCH("Alta",U10)))</formula>
    </cfRule>
    <cfRule type="containsText" dxfId="209" priority="801" operator="containsText" text="Moderado">
      <formula>NOT(ISERROR(SEARCH("Moderado",U10)))</formula>
    </cfRule>
    <cfRule type="containsText" dxfId="208" priority="802" operator="containsText" text="Menor">
      <formula>NOT(ISERROR(SEARCH("Menor",U10)))</formula>
    </cfRule>
    <cfRule type="containsText" dxfId="207" priority="803" operator="containsText" text="Leve">
      <formula>NOT(ISERROR(SEARCH("Leve",U10)))</formula>
    </cfRule>
  </conditionalFormatting>
  <conditionalFormatting sqref="U20">
    <cfRule type="containsText" dxfId="206" priority="229" operator="containsText" text="Catastrófico">
      <formula>NOT(ISERROR(SEARCH("Catastrófico",U20)))</formula>
    </cfRule>
    <cfRule type="containsText" dxfId="205" priority="230" operator="containsText" text="Mayor">
      <formula>NOT(ISERROR(SEARCH("Mayor",U20)))</formula>
    </cfRule>
    <cfRule type="containsText" dxfId="204" priority="231" operator="containsText" text="Alta">
      <formula>NOT(ISERROR(SEARCH("Alta",U20)))</formula>
    </cfRule>
    <cfRule type="containsText" dxfId="203" priority="232" operator="containsText" text="Moderado">
      <formula>NOT(ISERROR(SEARCH("Moderado",U20)))</formula>
    </cfRule>
    <cfRule type="containsText" dxfId="202" priority="233" operator="containsText" text="Menor">
      <formula>NOT(ISERROR(SEARCH("Menor",U20)))</formula>
    </cfRule>
    <cfRule type="containsText" dxfId="201" priority="234" operator="containsText" text="Leve">
      <formula>NOT(ISERROR(SEARCH("Leve",U20)))</formula>
    </cfRule>
  </conditionalFormatting>
  <conditionalFormatting sqref="U30">
    <cfRule type="containsText" dxfId="200" priority="197" operator="containsText" text="Catastrófico">
      <formula>NOT(ISERROR(SEARCH("Catastrófico",U30)))</formula>
    </cfRule>
    <cfRule type="containsText" dxfId="199" priority="198" operator="containsText" text="Mayor">
      <formula>NOT(ISERROR(SEARCH("Mayor",U30)))</formula>
    </cfRule>
    <cfRule type="containsText" dxfId="198" priority="199" operator="containsText" text="Alta">
      <formula>NOT(ISERROR(SEARCH("Alta",U30)))</formula>
    </cfRule>
    <cfRule type="containsText" dxfId="197" priority="200" operator="containsText" text="Moderado">
      <formula>NOT(ISERROR(SEARCH("Moderado",U30)))</formula>
    </cfRule>
    <cfRule type="containsText" dxfId="196" priority="201" operator="containsText" text="Menor">
      <formula>NOT(ISERROR(SEARCH("Menor",U30)))</formula>
    </cfRule>
    <cfRule type="containsText" dxfId="195" priority="202" operator="containsText" text="Leve">
      <formula>NOT(ISERROR(SEARCH("Leve",U30)))</formula>
    </cfRule>
  </conditionalFormatting>
  <conditionalFormatting sqref="U40 U60 U50">
    <cfRule type="containsText" dxfId="194" priority="165" operator="containsText" text="Catastrófico">
      <formula>NOT(ISERROR(SEARCH("Catastrófico",U40)))</formula>
    </cfRule>
    <cfRule type="containsText" dxfId="193" priority="166" operator="containsText" text="Mayor">
      <formula>NOT(ISERROR(SEARCH("Mayor",U40)))</formula>
    </cfRule>
    <cfRule type="containsText" dxfId="192" priority="167" operator="containsText" text="Alta">
      <formula>NOT(ISERROR(SEARCH("Alta",U40)))</formula>
    </cfRule>
    <cfRule type="containsText" dxfId="191" priority="168" operator="containsText" text="Moderado">
      <formula>NOT(ISERROR(SEARCH("Moderado",U40)))</formula>
    </cfRule>
    <cfRule type="containsText" dxfId="190" priority="169" operator="containsText" text="Menor">
      <formula>NOT(ISERROR(SEARCH("Menor",U40)))</formula>
    </cfRule>
    <cfRule type="containsText" dxfId="189" priority="170" operator="containsText" text="Leve">
      <formula>NOT(ISERROR(SEARCH("Leve",U40)))</formula>
    </cfRule>
  </conditionalFormatting>
  <conditionalFormatting sqref="U70">
    <cfRule type="containsText" dxfId="188" priority="69" operator="containsText" text="Catastrófico">
      <formula>NOT(ISERROR(SEARCH("Catastrófico",U70)))</formula>
    </cfRule>
    <cfRule type="containsText" dxfId="187" priority="70" operator="containsText" text="Mayor">
      <formula>NOT(ISERROR(SEARCH("Mayor",U70)))</formula>
    </cfRule>
    <cfRule type="containsText" dxfId="186" priority="71" operator="containsText" text="Alta">
      <formula>NOT(ISERROR(SEARCH("Alta",U70)))</formula>
    </cfRule>
    <cfRule type="containsText" dxfId="185" priority="72" operator="containsText" text="Moderado">
      <formula>NOT(ISERROR(SEARCH("Moderado",U70)))</formula>
    </cfRule>
    <cfRule type="containsText" dxfId="184" priority="73" operator="containsText" text="Menor">
      <formula>NOT(ISERROR(SEARCH("Menor",U70)))</formula>
    </cfRule>
    <cfRule type="containsText" dxfId="183" priority="74" operator="containsText" text="Leve">
      <formula>NOT(ISERROR(SEARCH("Leve",U70)))</formula>
    </cfRule>
  </conditionalFormatting>
  <conditionalFormatting sqref="V10">
    <cfRule type="containsText" dxfId="182" priority="762" operator="containsText" text="Extremo">
      <formula>NOT(ISERROR(SEARCH("Extremo",V10)))</formula>
    </cfRule>
    <cfRule type="containsText" dxfId="181" priority="763" operator="containsText" text="Alto">
      <formula>NOT(ISERROR(SEARCH("Alto",V10)))</formula>
    </cfRule>
    <cfRule type="containsText" dxfId="180" priority="764" operator="containsText" text="Bajo">
      <formula>NOT(ISERROR(SEARCH("Bajo",V10)))</formula>
    </cfRule>
    <cfRule type="containsText" dxfId="179" priority="765" operator="containsText" text="Moderado">
      <formula>NOT(ISERROR(SEARCH("Moderado",V10)))</formula>
    </cfRule>
  </conditionalFormatting>
  <conditionalFormatting sqref="V20">
    <cfRule type="containsText" dxfId="178" priority="225" operator="containsText" text="Extremo">
      <formula>NOT(ISERROR(SEARCH("Extremo",V20)))</formula>
    </cfRule>
    <cfRule type="containsText" dxfId="177" priority="226" operator="containsText" text="Alto">
      <formula>NOT(ISERROR(SEARCH("Alto",V20)))</formula>
    </cfRule>
    <cfRule type="containsText" dxfId="176" priority="227" operator="containsText" text="Bajo">
      <formula>NOT(ISERROR(SEARCH("Bajo",V20)))</formula>
    </cfRule>
    <cfRule type="containsText" dxfId="175" priority="228" operator="containsText" text="Moderado">
      <formula>NOT(ISERROR(SEARCH("Moderado",V20)))</formula>
    </cfRule>
  </conditionalFormatting>
  <conditionalFormatting sqref="V30">
    <cfRule type="containsText" dxfId="174" priority="193" operator="containsText" text="Extremo">
      <formula>NOT(ISERROR(SEARCH("Extremo",V30)))</formula>
    </cfRule>
    <cfRule type="containsText" dxfId="173" priority="194" operator="containsText" text="Alto">
      <formula>NOT(ISERROR(SEARCH("Alto",V30)))</formula>
    </cfRule>
    <cfRule type="containsText" dxfId="172" priority="195" operator="containsText" text="Bajo">
      <formula>NOT(ISERROR(SEARCH("Bajo",V30)))</formula>
    </cfRule>
    <cfRule type="containsText" dxfId="171" priority="196" operator="containsText" text="Moderado">
      <formula>NOT(ISERROR(SEARCH("Moderado",V30)))</formula>
    </cfRule>
  </conditionalFormatting>
  <conditionalFormatting sqref="V40 V60 V50">
    <cfRule type="containsText" dxfId="170" priority="161" operator="containsText" text="Extremo">
      <formula>NOT(ISERROR(SEARCH("Extremo",V40)))</formula>
    </cfRule>
    <cfRule type="containsText" dxfId="169" priority="162" operator="containsText" text="Alto">
      <formula>NOT(ISERROR(SEARCH("Alto",V40)))</formula>
    </cfRule>
    <cfRule type="containsText" dxfId="168" priority="163" operator="containsText" text="Bajo">
      <formula>NOT(ISERROR(SEARCH("Bajo",V40)))</formula>
    </cfRule>
    <cfRule type="containsText" dxfId="167" priority="164" operator="containsText" text="Moderado">
      <formula>NOT(ISERROR(SEARCH("Moderado",V40)))</formula>
    </cfRule>
  </conditionalFormatting>
  <conditionalFormatting sqref="V70">
    <cfRule type="containsText" dxfId="166" priority="65" operator="containsText" text="Extremo">
      <formula>NOT(ISERROR(SEARCH("Extremo",V70)))</formula>
    </cfRule>
    <cfRule type="containsText" dxfId="165" priority="66" operator="containsText" text="Alto">
      <formula>NOT(ISERROR(SEARCH("Alto",V70)))</formula>
    </cfRule>
    <cfRule type="containsText" dxfId="164" priority="67" operator="containsText" text="Bajo">
      <formula>NOT(ISERROR(SEARCH("Bajo",V70)))</formula>
    </cfRule>
    <cfRule type="containsText" dxfId="163" priority="68" operator="containsText" text="Moderado">
      <formula>NOT(ISERROR(SEARCH("Moderado",V70)))</formula>
    </cfRule>
  </conditionalFormatting>
  <dataValidations count="2">
    <dataValidation allowBlank="1" showInputMessage="1" showErrorMessage="1" prompt="Enunciar cuál es el control" sqref="E73 E25:E28 E70:E71 E33 E35:E38 E30:E31 M61:M62 E45:E48 M42 E65:E68 E40:E43 M71 E75:E78 M11:M14 M21 M32 E10:E23 E63 M50"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23"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824"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253" operator="containsText" id="{DB7CF8EC-3372-416A-94FD-9AC3E801B61A}">
            <xm:f>NOT(ISERROR(SEARCH('8- Políticas de Administración '!$B$5,T20)))</xm:f>
            <xm:f>'8- Políticas de Administración '!$B$5</xm:f>
            <x14:dxf>
              <font>
                <color rgb="FF006100"/>
              </font>
              <fill>
                <patternFill>
                  <bgColor rgb="FFC6EFCE"/>
                </patternFill>
              </fill>
            </x14:dxf>
          </x14:cfRule>
          <x14:cfRule type="containsText" priority="254" operator="containsText" id="{D8980CD5-81A5-4654-B045-A55745ED7EA5}">
            <xm:f>NOT(ISERROR(SEARCH('8- Políticas de Administración '!$B$5,T20)))</xm:f>
            <xm:f>'8- Políticas de Administración '!$B$5</xm:f>
            <x14:dxf>
              <font>
                <color rgb="FF9C0006"/>
              </font>
              <fill>
                <patternFill>
                  <bgColor rgb="FFFFC7CE"/>
                </patternFill>
              </fill>
            </x14:dxf>
          </x14:cfRule>
          <xm:sqref>T20</xm:sqref>
        </x14:conditionalFormatting>
        <x14:conditionalFormatting xmlns:xm="http://schemas.microsoft.com/office/excel/2006/main">
          <x14:cfRule type="containsText" priority="221" operator="containsText" id="{A631BD51-ED20-4860-9432-13256CECBE98}">
            <xm:f>NOT(ISERROR(SEARCH('8- Políticas de Administración '!$B$5,T30)))</xm:f>
            <xm:f>'8- Políticas de Administración '!$B$5</xm:f>
            <x14:dxf>
              <font>
                <color rgb="FF006100"/>
              </font>
              <fill>
                <patternFill>
                  <bgColor rgb="FFC6EFCE"/>
                </patternFill>
              </fill>
            </x14:dxf>
          </x14:cfRule>
          <x14:cfRule type="containsText" priority="222" operator="containsText" id="{93C24DEF-C5D0-4E3D-AA8C-850166B19FA7}">
            <xm:f>NOT(ISERROR(SEARCH('8- Políticas de Administración '!$B$5,T30)))</xm:f>
            <xm:f>'8- Políticas de Administración '!$B$5</xm:f>
            <x14:dxf>
              <font>
                <color rgb="FF9C0006"/>
              </font>
              <fill>
                <patternFill>
                  <bgColor rgb="FFFFC7CE"/>
                </patternFill>
              </fill>
            </x14:dxf>
          </x14:cfRule>
          <xm:sqref>T30</xm:sqref>
        </x14:conditionalFormatting>
        <x14:conditionalFormatting xmlns:xm="http://schemas.microsoft.com/office/excel/2006/main">
          <x14:cfRule type="containsText" priority="189" operator="containsText" id="{3F8750FA-23E4-4930-8955-B63C0D996E08}">
            <xm:f>NOT(ISERROR(SEARCH('8- Políticas de Administración '!$B$5,T40)))</xm:f>
            <xm:f>'8- Políticas de Administración '!$B$5</xm:f>
            <x14:dxf>
              <font>
                <color rgb="FF006100"/>
              </font>
              <fill>
                <patternFill>
                  <bgColor rgb="FFC6EFCE"/>
                </patternFill>
              </fill>
            </x14:dxf>
          </x14:cfRule>
          <x14:cfRule type="containsText" priority="190" operator="containsText" id="{97503B69-D825-488F-A62E-9AC3CC94C85E}">
            <xm:f>NOT(ISERROR(SEARCH('8- Políticas de Administración '!$B$5,T40)))</xm:f>
            <xm:f>'8- Políticas de Administración '!$B$5</xm:f>
            <x14:dxf>
              <font>
                <color rgb="FF9C0006"/>
              </font>
              <fill>
                <patternFill>
                  <bgColor rgb="FFFFC7CE"/>
                </patternFill>
              </fill>
            </x14:dxf>
          </x14:cfRule>
          <xm:sqref>T40 T60 T70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249977111117893"/>
    <pageSetUpPr fitToPage="1"/>
  </sheetPr>
  <dimension ref="A1:JI79"/>
  <sheetViews>
    <sheetView showGridLines="0" zoomScale="69" zoomScaleNormal="69"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32.5703125" customWidth="1"/>
    <col min="4" max="4" width="26.140625" customWidth="1"/>
    <col min="5" max="5" width="43.42578125"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9.28515625" customWidth="1"/>
    <col min="15" max="15" width="72.42578125" style="17" customWidth="1"/>
    <col min="16" max="16" width="32.140625" style="17" customWidth="1"/>
    <col min="17" max="17" width="28.28515625" style="17" customWidth="1"/>
    <col min="18" max="269" width="11.42578125" style="17"/>
    <col min="270" max="16384" width="11.42578125" style="22"/>
  </cols>
  <sheetData>
    <row r="1" spans="1:269" s="19" customFormat="1" ht="27.75" customHeight="1">
      <c r="A1" s="510"/>
      <c r="B1" s="510"/>
      <c r="C1" s="510"/>
      <c r="D1" s="510"/>
      <c r="E1" s="510"/>
      <c r="F1" s="509" t="s">
        <v>395</v>
      </c>
      <c r="G1" s="509"/>
      <c r="H1" s="509"/>
      <c r="I1" s="509"/>
      <c r="J1" s="509"/>
      <c r="K1" s="509"/>
      <c r="L1" s="509"/>
      <c r="M1" s="509"/>
      <c r="N1" s="509"/>
      <c r="O1" s="509"/>
      <c r="P1" s="509"/>
      <c r="Q1" s="509"/>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10"/>
      <c r="B2" s="510"/>
      <c r="C2" s="510"/>
      <c r="D2" s="510"/>
      <c r="E2" s="510"/>
      <c r="F2" s="509"/>
      <c r="G2" s="509"/>
      <c r="H2" s="509"/>
      <c r="I2" s="509"/>
      <c r="J2" s="509"/>
      <c r="K2" s="509"/>
      <c r="L2" s="509"/>
      <c r="M2" s="509"/>
      <c r="N2" s="509"/>
      <c r="O2" s="509"/>
      <c r="P2" s="509"/>
      <c r="Q2" s="509"/>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10"/>
      <c r="B3" s="510"/>
      <c r="C3" s="510"/>
      <c r="D3" s="510"/>
      <c r="E3" s="510"/>
      <c r="F3" s="509"/>
      <c r="G3" s="509"/>
      <c r="H3" s="509"/>
      <c r="I3" s="509"/>
      <c r="J3" s="509"/>
      <c r="K3" s="509"/>
      <c r="L3" s="509"/>
      <c r="M3" s="509"/>
      <c r="N3" s="509"/>
      <c r="O3" s="509"/>
      <c r="P3" s="509"/>
      <c r="Q3" s="509"/>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31" t="s">
        <v>276</v>
      </c>
      <c r="B4" s="431"/>
      <c r="C4" s="439" t="s">
        <v>5</v>
      </c>
      <c r="D4" s="439"/>
      <c r="E4" s="439"/>
      <c r="F4" s="439"/>
      <c r="G4" s="439"/>
      <c r="H4" s="439"/>
      <c r="I4" s="439"/>
      <c r="J4" s="439"/>
      <c r="K4" s="439"/>
      <c r="L4" s="439"/>
      <c r="M4" s="439"/>
      <c r="N4" s="439"/>
      <c r="O4" s="439"/>
      <c r="P4" s="439"/>
      <c r="Q4" s="439"/>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431" t="s">
        <v>278</v>
      </c>
      <c r="B5" s="431"/>
      <c r="C5" s="439" t="s">
        <v>36</v>
      </c>
      <c r="D5" s="439"/>
      <c r="E5" s="439"/>
      <c r="F5" s="439"/>
      <c r="G5" s="439"/>
      <c r="H5" s="439"/>
      <c r="I5" s="439"/>
      <c r="J5" s="439"/>
      <c r="K5" s="439"/>
      <c r="L5" s="439"/>
      <c r="M5" s="439"/>
      <c r="N5" s="439"/>
      <c r="O5" s="439"/>
      <c r="P5" s="439"/>
      <c r="Q5" s="439"/>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31" t="s">
        <v>279</v>
      </c>
      <c r="B6" s="431"/>
      <c r="C6" s="438" t="s">
        <v>280</v>
      </c>
      <c r="D6" s="438"/>
      <c r="E6" s="438"/>
      <c r="F6" s="438"/>
      <c r="G6" s="438"/>
      <c r="H6" s="438"/>
      <c r="I6" s="438"/>
      <c r="J6" s="438"/>
      <c r="K6" s="438"/>
      <c r="L6" s="438"/>
      <c r="M6" s="438"/>
      <c r="N6" s="438"/>
      <c r="O6" s="438"/>
      <c r="P6" s="438"/>
      <c r="Q6" s="43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475" t="s">
        <v>396</v>
      </c>
      <c r="B7" s="475"/>
      <c r="C7" s="475"/>
      <c r="D7" s="475"/>
      <c r="E7" s="475"/>
      <c r="F7" s="475" t="s">
        <v>296</v>
      </c>
      <c r="G7" s="475"/>
      <c r="H7" s="475"/>
      <c r="I7" s="89"/>
      <c r="J7" s="456" t="s">
        <v>397</v>
      </c>
      <c r="K7" s="456"/>
      <c r="L7" s="456"/>
      <c r="M7" s="456"/>
      <c r="N7" s="457"/>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477" t="s">
        <v>286</v>
      </c>
      <c r="B8" s="478" t="s">
        <v>355</v>
      </c>
      <c r="C8" s="513" t="s">
        <v>288</v>
      </c>
      <c r="D8" s="504" t="s">
        <v>298</v>
      </c>
      <c r="E8" s="478" t="s">
        <v>282</v>
      </c>
      <c r="F8" s="507" t="s">
        <v>398</v>
      </c>
      <c r="G8" s="507" t="s">
        <v>399</v>
      </c>
      <c r="H8" s="507" t="s">
        <v>400</v>
      </c>
      <c r="I8" s="511"/>
      <c r="J8" s="507" t="s">
        <v>401</v>
      </c>
      <c r="K8" s="507" t="s">
        <v>402</v>
      </c>
      <c r="L8" s="507" t="s">
        <v>403</v>
      </c>
      <c r="M8" s="507" t="s">
        <v>404</v>
      </c>
      <c r="N8" s="507" t="s">
        <v>405</v>
      </c>
      <c r="O8" s="507" t="s">
        <v>406</v>
      </c>
      <c r="P8" s="507" t="s">
        <v>407</v>
      </c>
      <c r="Q8" s="507" t="s">
        <v>408</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32"/>
      <c r="B9" s="479"/>
      <c r="C9" s="514"/>
      <c r="D9" s="505"/>
      <c r="E9" s="479"/>
      <c r="F9" s="508"/>
      <c r="G9" s="508"/>
      <c r="H9" s="508"/>
      <c r="I9" s="512"/>
      <c r="J9" s="508"/>
      <c r="K9" s="508"/>
      <c r="L9" s="508"/>
      <c r="M9" s="508"/>
      <c r="N9" s="508"/>
      <c r="O9" s="508"/>
      <c r="P9" s="508"/>
      <c r="Q9" s="508"/>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30">
      <c r="A10" s="420">
        <f>'5- Identificación de Riesgos'!A10</f>
        <v>1</v>
      </c>
      <c r="B10" s="390" t="str">
        <f>'5- Identificación de Riesgos'!B10</f>
        <v xml:space="preserve">Ejecutar procesos de selección en los cuales los resultados  no estén acordes con los  requisitos y principios  establecidos </v>
      </c>
      <c r="C10" s="390" t="str">
        <f>'5- Identificación de Riesgos'!C10</f>
        <v>Seleccionar personal mediante procesos en los cuales no se cumplan las etapas establecidas,  se  seleccionen  aspirantes que  no cumplen con los requisitos ,  se rechacen  aspirantes que cumplen o se que se asignen puntajes erróneos.</v>
      </c>
      <c r="D10" s="390" t="s">
        <v>306</v>
      </c>
      <c r="E10" s="159" t="str">
        <f>'5- Identificación de Riesgos'!D10</f>
        <v xml:space="preserve">1. Inadecuada revisión, validación y diligenciamiento de los formularios </v>
      </c>
      <c r="F10" s="410" t="str">
        <f>'5- Identificación de Riesgos'!H10</f>
        <v>Muy Baja - 1</v>
      </c>
      <c r="G10" s="390" t="str">
        <f>'5- Identificación de Riesgos'!M10</f>
        <v>Menor - 2</v>
      </c>
      <c r="H10" s="390" t="str">
        <f>'5- Identificación de Riesgos'!N10</f>
        <v>Bajo - 2</v>
      </c>
      <c r="I10" s="503"/>
      <c r="J10" s="501" t="str">
        <f>'6- Valoración Controles'!T10</f>
        <v>Muy Baja - 1</v>
      </c>
      <c r="K10" s="501" t="str">
        <f>'6- Valoración Controles'!U10</f>
        <v>Leve - 1</v>
      </c>
      <c r="L10" s="506" t="e">
        <f>AVERAGE(#REF!)</f>
        <v>#REF!</v>
      </c>
      <c r="M10" s="390" t="str">
        <f>'6- Valoración Controles'!V10</f>
        <v>Bajo - 1</v>
      </c>
      <c r="N10" s="390" t="s">
        <v>409</v>
      </c>
      <c r="O10" s="160"/>
      <c r="P10" s="160"/>
      <c r="Q10" s="161"/>
    </row>
    <row r="11" spans="1:269" ht="30">
      <c r="A11" s="421"/>
      <c r="B11" s="391"/>
      <c r="C11" s="391"/>
      <c r="D11" s="391"/>
      <c r="E11" s="162" t="str">
        <f>'5- Identificación de Riesgos'!D11</f>
        <v xml:space="preserve">2. Falta de oportunidad en el suministro de información </v>
      </c>
      <c r="F11" s="411"/>
      <c r="G11" s="495"/>
      <c r="H11" s="391"/>
      <c r="I11" s="499"/>
      <c r="J11" s="496"/>
      <c r="K11" s="496"/>
      <c r="L11" s="497"/>
      <c r="M11" s="391"/>
      <c r="N11" s="391"/>
      <c r="O11" s="163"/>
      <c r="P11" s="163">
        <v>5</v>
      </c>
      <c r="Q11" s="164"/>
    </row>
    <row r="12" spans="1:269" ht="75">
      <c r="A12" s="421"/>
      <c r="B12" s="391"/>
      <c r="C12" s="391"/>
      <c r="D12" s="391"/>
      <c r="E12" s="162" t="str">
        <f>'5- Identificación de Riesgos'!D12</f>
        <v xml:space="preserve">3. Insuficiente planta de personal para adelantar los procesos y actividades relacionadas con los procesos de administración de la carrera judicial
</v>
      </c>
      <c r="F12" s="411"/>
      <c r="G12" s="495"/>
      <c r="H12" s="391"/>
      <c r="I12" s="499"/>
      <c r="J12" s="496"/>
      <c r="K12" s="496"/>
      <c r="L12" s="497"/>
      <c r="M12" s="391"/>
      <c r="N12" s="391"/>
      <c r="O12" s="163"/>
      <c r="P12" s="163"/>
      <c r="Q12" s="164"/>
    </row>
    <row r="13" spans="1:269">
      <c r="A13" s="421"/>
      <c r="B13" s="391"/>
      <c r="C13" s="391"/>
      <c r="D13" s="391"/>
      <c r="E13" s="162" t="str">
        <f>'5- Identificación de Riesgos'!D13</f>
        <v>4. Alto volumen de carga laboral</v>
      </c>
      <c r="F13" s="411"/>
      <c r="G13" s="495"/>
      <c r="H13" s="391"/>
      <c r="I13" s="499"/>
      <c r="J13" s="496"/>
      <c r="K13" s="496"/>
      <c r="L13" s="497"/>
      <c r="M13" s="391"/>
      <c r="N13" s="391"/>
      <c r="O13" s="163"/>
      <c r="P13" s="163"/>
      <c r="Q13" s="164"/>
    </row>
    <row r="14" spans="1:269">
      <c r="A14" s="421"/>
      <c r="B14" s="391"/>
      <c r="C14" s="391"/>
      <c r="D14" s="391"/>
      <c r="E14" s="162" t="str">
        <f>'5- Identificación de Riesgos'!D14</f>
        <v xml:space="preserve">5. Fallas en los sistemas de información </v>
      </c>
      <c r="F14" s="411"/>
      <c r="G14" s="495"/>
      <c r="H14" s="391"/>
      <c r="I14" s="499"/>
      <c r="J14" s="496"/>
      <c r="K14" s="496"/>
      <c r="L14" s="497"/>
      <c r="M14" s="391"/>
      <c r="N14" s="391"/>
      <c r="O14" s="163"/>
      <c r="P14" s="163"/>
      <c r="Q14" s="164"/>
    </row>
    <row r="15" spans="1:269">
      <c r="A15" s="421"/>
      <c r="B15" s="391"/>
      <c r="C15" s="391"/>
      <c r="D15" s="391"/>
      <c r="E15" s="162"/>
      <c r="F15" s="411"/>
      <c r="G15" s="495"/>
      <c r="H15" s="391"/>
      <c r="I15" s="499"/>
      <c r="J15" s="496"/>
      <c r="K15" s="496"/>
      <c r="L15" s="497"/>
      <c r="M15" s="391"/>
      <c r="N15" s="391"/>
      <c r="O15" s="163"/>
      <c r="P15" s="163"/>
      <c r="Q15" s="164"/>
    </row>
    <row r="16" spans="1:269">
      <c r="A16" s="421"/>
      <c r="B16" s="391"/>
      <c r="C16" s="391"/>
      <c r="D16" s="391"/>
      <c r="E16" s="162"/>
      <c r="F16" s="411"/>
      <c r="G16" s="495"/>
      <c r="H16" s="391"/>
      <c r="I16" s="499"/>
      <c r="J16" s="496"/>
      <c r="K16" s="496"/>
      <c r="L16" s="497"/>
      <c r="M16" s="391"/>
      <c r="N16" s="391"/>
      <c r="O16" s="163"/>
      <c r="P16" s="163"/>
      <c r="Q16" s="164"/>
    </row>
    <row r="17" spans="1:17">
      <c r="A17" s="421"/>
      <c r="B17" s="391"/>
      <c r="C17" s="391"/>
      <c r="D17" s="391"/>
      <c r="E17" s="162"/>
      <c r="F17" s="411"/>
      <c r="G17" s="495"/>
      <c r="H17" s="391"/>
      <c r="I17" s="499"/>
      <c r="J17" s="496"/>
      <c r="K17" s="496"/>
      <c r="L17" s="497"/>
      <c r="M17" s="391"/>
      <c r="N17" s="391"/>
      <c r="O17" s="163"/>
      <c r="P17" s="163"/>
      <c r="Q17" s="164"/>
    </row>
    <row r="18" spans="1:17">
      <c r="A18" s="421"/>
      <c r="B18" s="391"/>
      <c r="C18" s="391"/>
      <c r="D18" s="391"/>
      <c r="E18" s="162"/>
      <c r="F18" s="411"/>
      <c r="G18" s="495"/>
      <c r="H18" s="391"/>
      <c r="I18" s="499"/>
      <c r="J18" s="496"/>
      <c r="K18" s="496"/>
      <c r="L18" s="497"/>
      <c r="M18" s="391"/>
      <c r="N18" s="391"/>
      <c r="O18" s="163"/>
      <c r="P18" s="163"/>
      <c r="Q18" s="164"/>
    </row>
    <row r="19" spans="1:17">
      <c r="A19" s="421"/>
      <c r="B19" s="391"/>
      <c r="C19" s="391"/>
      <c r="D19" s="391"/>
      <c r="E19" s="162"/>
      <c r="F19" s="411"/>
      <c r="G19" s="495"/>
      <c r="H19" s="391"/>
      <c r="I19" s="500"/>
      <c r="J19" s="496"/>
      <c r="K19" s="496"/>
      <c r="L19" s="497"/>
      <c r="M19" s="391"/>
      <c r="N19" s="391"/>
      <c r="O19" s="163"/>
      <c r="P19" s="163"/>
      <c r="Q19" s="164"/>
    </row>
    <row r="20" spans="1:17" ht="47.25" customHeight="1">
      <c r="A20" s="421">
        <f>'5- Identificación de Riesgos'!A20</f>
        <v>2</v>
      </c>
      <c r="B20" s="391" t="str">
        <f>'5- Identificación de Riesgos'!B20</f>
        <v xml:space="preserve">Gestionar  traslados de personal que no se ajusten a las condiciones requeridas  </v>
      </c>
      <c r="C20" s="391" t="str">
        <f>'5- Identificación de Riesgos'!C20</f>
        <v>Realizar o no realizar traslados en las condiciones y tiempos  requeridos para atender las solicitudes y necesidades identificadas.</v>
      </c>
      <c r="D20" s="391" t="s">
        <v>306</v>
      </c>
      <c r="E20" s="162" t="str">
        <f>'5- Identificación de Riesgos'!D20</f>
        <v>1. Información imprecisa presentada por los nominadores.</v>
      </c>
      <c r="F20" s="411" t="str">
        <f>'5- Identificación de Riesgos'!H20</f>
        <v>Baja - 2</v>
      </c>
      <c r="G20" s="391" t="str">
        <f>'5- Identificación de Riesgos'!M20</f>
        <v>Leve - 1</v>
      </c>
      <c r="H20" s="391" t="str">
        <f>'5- Identificación de Riesgos'!N20</f>
        <v>Bajo - 2</v>
      </c>
      <c r="I20" s="498"/>
      <c r="J20" s="496" t="str">
        <f>'6- Valoración Controles'!T20</f>
        <v>Muy Baja - 1</v>
      </c>
      <c r="K20" s="496" t="str">
        <f>'6- Valoración Controles'!U20</f>
        <v>Leve - 1</v>
      </c>
      <c r="L20" s="497" t="e">
        <f>AVERAGE(#REF!)</f>
        <v>#REF!</v>
      </c>
      <c r="M20" s="391" t="str">
        <f>'6- Valoración Controles'!V20</f>
        <v>Bajo - 1</v>
      </c>
      <c r="N20" s="391" t="s">
        <v>409</v>
      </c>
      <c r="O20" s="163"/>
      <c r="P20" s="163"/>
      <c r="Q20" s="164"/>
    </row>
    <row r="21" spans="1:17" ht="46.5" customHeight="1">
      <c r="A21" s="421"/>
      <c r="B21" s="391"/>
      <c r="C21" s="391"/>
      <c r="D21" s="391"/>
      <c r="E21" s="162" t="str">
        <f>'5- Identificación de Riesgos'!D21</f>
        <v>2. Desconocimiento del procedimiento de traslados</v>
      </c>
      <c r="F21" s="411"/>
      <c r="G21" s="495"/>
      <c r="H21" s="391"/>
      <c r="I21" s="499"/>
      <c r="J21" s="496"/>
      <c r="K21" s="496"/>
      <c r="L21" s="497"/>
      <c r="M21" s="391"/>
      <c r="N21" s="391"/>
      <c r="O21" s="163"/>
      <c r="P21" s="163"/>
      <c r="Q21" s="164"/>
    </row>
    <row r="22" spans="1:17" ht="62.25" customHeight="1">
      <c r="A22" s="421"/>
      <c r="B22" s="391"/>
      <c r="C22" s="391"/>
      <c r="D22" s="391"/>
      <c r="E22" s="162" t="str">
        <f>'5- Identificación de Riesgos'!D22</f>
        <v>3. Carencia de una herramienta o mecanismo de seguimiento y control adecuado para minimizar el error</v>
      </c>
      <c r="F22" s="411"/>
      <c r="G22" s="495"/>
      <c r="H22" s="391"/>
      <c r="I22" s="499"/>
      <c r="J22" s="496"/>
      <c r="K22" s="496"/>
      <c r="L22" s="497"/>
      <c r="M22" s="391"/>
      <c r="N22" s="391"/>
      <c r="O22" s="163"/>
      <c r="P22" s="163"/>
      <c r="Q22" s="164"/>
    </row>
    <row r="23" spans="1:17" ht="56.25" customHeight="1">
      <c r="A23" s="421"/>
      <c r="B23" s="391"/>
      <c r="C23" s="391"/>
      <c r="D23" s="391"/>
      <c r="E23" s="162" t="str">
        <f>'5- Identificación de Riesgos'!D23</f>
        <v>4. Incremento de solicitudes vía correo electrónico  que supera la capacidad de respuesta de los servidores judiciales.</v>
      </c>
      <c r="F23" s="411"/>
      <c r="G23" s="495"/>
      <c r="H23" s="391"/>
      <c r="I23" s="499"/>
      <c r="J23" s="496"/>
      <c r="K23" s="496"/>
      <c r="L23" s="497"/>
      <c r="M23" s="391"/>
      <c r="N23" s="391"/>
      <c r="O23" s="163"/>
      <c r="P23" s="163"/>
      <c r="Q23" s="164"/>
    </row>
    <row r="24" spans="1:17">
      <c r="A24" s="421"/>
      <c r="B24" s="391"/>
      <c r="C24" s="391"/>
      <c r="D24" s="391"/>
      <c r="E24" s="162"/>
      <c r="F24" s="411"/>
      <c r="G24" s="495"/>
      <c r="H24" s="391"/>
      <c r="I24" s="499"/>
      <c r="J24" s="496"/>
      <c r="K24" s="496"/>
      <c r="L24" s="497"/>
      <c r="M24" s="391"/>
      <c r="N24" s="391"/>
      <c r="O24" s="163"/>
      <c r="P24" s="163"/>
      <c r="Q24" s="164"/>
    </row>
    <row r="25" spans="1:17">
      <c r="A25" s="421"/>
      <c r="B25" s="391"/>
      <c r="C25" s="391"/>
      <c r="D25" s="391"/>
      <c r="E25" s="162"/>
      <c r="F25" s="411"/>
      <c r="G25" s="495"/>
      <c r="H25" s="391"/>
      <c r="I25" s="499"/>
      <c r="J25" s="496"/>
      <c r="K25" s="496"/>
      <c r="L25" s="497"/>
      <c r="M25" s="391"/>
      <c r="N25" s="391"/>
      <c r="O25" s="163"/>
      <c r="P25" s="163"/>
      <c r="Q25" s="164"/>
    </row>
    <row r="26" spans="1:17">
      <c r="A26" s="421"/>
      <c r="B26" s="391"/>
      <c r="C26" s="391"/>
      <c r="D26" s="391"/>
      <c r="E26" s="162"/>
      <c r="F26" s="411"/>
      <c r="G26" s="495"/>
      <c r="H26" s="391"/>
      <c r="I26" s="499"/>
      <c r="J26" s="496"/>
      <c r="K26" s="496"/>
      <c r="L26" s="497"/>
      <c r="M26" s="391"/>
      <c r="N26" s="391"/>
      <c r="O26" s="163"/>
      <c r="P26" s="163"/>
      <c r="Q26" s="164"/>
    </row>
    <row r="27" spans="1:17">
      <c r="A27" s="421"/>
      <c r="B27" s="391"/>
      <c r="C27" s="391"/>
      <c r="D27" s="391"/>
      <c r="E27" s="162"/>
      <c r="F27" s="411"/>
      <c r="G27" s="495"/>
      <c r="H27" s="391"/>
      <c r="I27" s="499"/>
      <c r="J27" s="496"/>
      <c r="K27" s="496"/>
      <c r="L27" s="497"/>
      <c r="M27" s="391"/>
      <c r="N27" s="391"/>
      <c r="O27" s="163"/>
      <c r="P27" s="163"/>
      <c r="Q27" s="164"/>
    </row>
    <row r="28" spans="1:17">
      <c r="A28" s="421"/>
      <c r="B28" s="391"/>
      <c r="C28" s="391"/>
      <c r="D28" s="391"/>
      <c r="E28" s="162"/>
      <c r="F28" s="411"/>
      <c r="G28" s="495"/>
      <c r="H28" s="391"/>
      <c r="I28" s="499"/>
      <c r="J28" s="496"/>
      <c r="K28" s="496"/>
      <c r="L28" s="497"/>
      <c r="M28" s="391"/>
      <c r="N28" s="391"/>
      <c r="O28" s="163"/>
      <c r="P28" s="163"/>
      <c r="Q28" s="164"/>
    </row>
    <row r="29" spans="1:17" ht="84.75" customHeight="1">
      <c r="A29" s="421"/>
      <c r="B29" s="391"/>
      <c r="C29" s="391"/>
      <c r="D29" s="391"/>
      <c r="E29" s="162"/>
      <c r="F29" s="411"/>
      <c r="G29" s="495"/>
      <c r="H29" s="391"/>
      <c r="I29" s="500"/>
      <c r="J29" s="496"/>
      <c r="K29" s="496"/>
      <c r="L29" s="497"/>
      <c r="M29" s="391"/>
      <c r="N29" s="391"/>
      <c r="O29" s="163"/>
      <c r="P29" s="163"/>
      <c r="Q29" s="164"/>
    </row>
    <row r="30" spans="1:17" ht="58.5" customHeight="1">
      <c r="A30" s="421">
        <f>'5- Identificación de Riesgos'!A30</f>
        <v>3</v>
      </c>
      <c r="B30" s="391" t="str">
        <f>'5- Identificación de Riesgos'!B30</f>
        <v xml:space="preserve">Imposibilidad de consolidar la cobertura de la carrera Judicial </v>
      </c>
      <c r="C30" s="391" t="str">
        <f>'5- Identificación de Riesgos'!C30</f>
        <v>Cuando no se provee la totalidad de cargos  en carrera</v>
      </c>
      <c r="D30" s="391" t="s">
        <v>306</v>
      </c>
      <c r="E30" s="162" t="str">
        <f>'5- Identificación de Riesgos'!D30</f>
        <v xml:space="preserve">1. Falta de oportunidad u omisión por parte de los nominadores de reportar las vacantes dentro de los términos establecidos en la Ley. </v>
      </c>
      <c r="F30" s="411" t="str">
        <f>'5- Identificación de Riesgos'!H30</f>
        <v>Media - 3</v>
      </c>
      <c r="G30" s="391" t="str">
        <f>'5- Identificación de Riesgos'!M30</f>
        <v>Moderado - 3</v>
      </c>
      <c r="H30" s="391" t="str">
        <f>'5- Identificación de Riesgos'!N30</f>
        <v>Moderado - 9</v>
      </c>
      <c r="I30" s="498"/>
      <c r="J30" s="496" t="str">
        <f>'6- Valoración Controles'!T30</f>
        <v>Baja - 2</v>
      </c>
      <c r="K30" s="496" t="str">
        <f>'6- Valoración Controles'!U30</f>
        <v>Menor - 2</v>
      </c>
      <c r="L30" s="497" t="e">
        <f>AVERAGE(#REF!)</f>
        <v>#REF!</v>
      </c>
      <c r="M30" s="391" t="str">
        <f>'6- Valoración Controles'!V30</f>
        <v>Moderado - 4</v>
      </c>
      <c r="N30" s="391" t="s">
        <v>409</v>
      </c>
      <c r="O30" s="163"/>
      <c r="P30" s="163"/>
      <c r="Q30" s="164"/>
    </row>
    <row r="31" spans="1:17" ht="59.25" customHeight="1">
      <c r="A31" s="421"/>
      <c r="B31" s="391"/>
      <c r="C31" s="391"/>
      <c r="D31" s="391"/>
      <c r="E31" s="162" t="str">
        <f>'5- Identificación de Riesgos'!D31</f>
        <v>2. No agotamiento de las listas de elegibles formuladas para proveer las vacantes de los empleados.</v>
      </c>
      <c r="F31" s="411"/>
      <c r="G31" s="495"/>
      <c r="H31" s="391"/>
      <c r="I31" s="499"/>
      <c r="J31" s="496"/>
      <c r="K31" s="496"/>
      <c r="L31" s="497"/>
      <c r="M31" s="391"/>
      <c r="N31" s="391"/>
      <c r="O31" s="163"/>
      <c r="P31" s="163"/>
      <c r="Q31" s="164"/>
    </row>
    <row r="32" spans="1:17" ht="61.5" customHeight="1">
      <c r="A32" s="421"/>
      <c r="B32" s="391"/>
      <c r="C32" s="391"/>
      <c r="D32" s="391"/>
      <c r="E32" s="162" t="str">
        <f>'5- Identificación de Riesgos'!D32</f>
        <v>3. Abstención de integrantes de registros de elegibles para optar por sedes vacantes en cargos de carrera que presentan problemas de seguridad y de orden público.</v>
      </c>
      <c r="F32" s="411"/>
      <c r="G32" s="495"/>
      <c r="H32" s="391"/>
      <c r="I32" s="499"/>
      <c r="J32" s="496"/>
      <c r="K32" s="496"/>
      <c r="L32" s="497"/>
      <c r="M32" s="391"/>
      <c r="N32" s="391"/>
      <c r="O32" s="163"/>
      <c r="P32" s="163"/>
      <c r="Q32" s="164"/>
    </row>
    <row r="33" spans="1:17" ht="58.5" customHeight="1">
      <c r="A33" s="421"/>
      <c r="B33" s="391"/>
      <c r="C33" s="391"/>
      <c r="D33" s="391"/>
      <c r="E33" s="162" t="str">
        <f>'5- Identificación de Riesgos'!D33</f>
        <v xml:space="preserve">4. Declinación de nombramientos de los integrantes de las listas de candidatos o de elegibles. </v>
      </c>
      <c r="F33" s="411"/>
      <c r="G33" s="495"/>
      <c r="H33" s="391"/>
      <c r="I33" s="499"/>
      <c r="J33" s="496"/>
      <c r="K33" s="496"/>
      <c r="L33" s="497"/>
      <c r="M33" s="391"/>
      <c r="N33" s="391"/>
      <c r="O33" s="163"/>
      <c r="P33" s="163"/>
      <c r="Q33" s="164"/>
    </row>
    <row r="34" spans="1:17">
      <c r="A34" s="421"/>
      <c r="B34" s="391"/>
      <c r="C34" s="391"/>
      <c r="D34" s="391"/>
      <c r="E34" s="162"/>
      <c r="F34" s="411"/>
      <c r="G34" s="495"/>
      <c r="H34" s="391"/>
      <c r="I34" s="499"/>
      <c r="J34" s="496"/>
      <c r="K34" s="496"/>
      <c r="L34" s="497"/>
      <c r="M34" s="391"/>
      <c r="N34" s="391"/>
      <c r="O34" s="163"/>
      <c r="P34" s="163"/>
      <c r="Q34" s="164"/>
    </row>
    <row r="35" spans="1:17">
      <c r="A35" s="421"/>
      <c r="B35" s="391"/>
      <c r="C35" s="391"/>
      <c r="D35" s="391"/>
      <c r="E35" s="162"/>
      <c r="F35" s="411"/>
      <c r="G35" s="495"/>
      <c r="H35" s="391"/>
      <c r="I35" s="499"/>
      <c r="J35" s="496"/>
      <c r="K35" s="496"/>
      <c r="L35" s="497"/>
      <c r="M35" s="391"/>
      <c r="N35" s="391"/>
      <c r="O35" s="163"/>
      <c r="P35" s="163"/>
      <c r="Q35" s="164"/>
    </row>
    <row r="36" spans="1:17">
      <c r="A36" s="421"/>
      <c r="B36" s="391"/>
      <c r="C36" s="391"/>
      <c r="D36" s="391"/>
      <c r="E36" s="162"/>
      <c r="F36" s="411"/>
      <c r="G36" s="495"/>
      <c r="H36" s="391"/>
      <c r="I36" s="499"/>
      <c r="J36" s="496"/>
      <c r="K36" s="496"/>
      <c r="L36" s="497"/>
      <c r="M36" s="391"/>
      <c r="N36" s="391"/>
      <c r="O36" s="163"/>
      <c r="P36" s="163"/>
      <c r="Q36" s="164"/>
    </row>
    <row r="37" spans="1:17">
      <c r="A37" s="421"/>
      <c r="B37" s="391"/>
      <c r="C37" s="391"/>
      <c r="D37" s="391"/>
      <c r="E37" s="162"/>
      <c r="F37" s="411"/>
      <c r="G37" s="495"/>
      <c r="H37" s="391"/>
      <c r="I37" s="499"/>
      <c r="J37" s="496"/>
      <c r="K37" s="496"/>
      <c r="L37" s="497"/>
      <c r="M37" s="391"/>
      <c r="N37" s="391"/>
      <c r="O37" s="163"/>
      <c r="P37" s="163"/>
      <c r="Q37" s="164"/>
    </row>
    <row r="38" spans="1:17">
      <c r="A38" s="421"/>
      <c r="B38" s="391"/>
      <c r="C38" s="391"/>
      <c r="D38" s="391"/>
      <c r="E38" s="162"/>
      <c r="F38" s="411"/>
      <c r="G38" s="495"/>
      <c r="H38" s="391"/>
      <c r="I38" s="499"/>
      <c r="J38" s="496"/>
      <c r="K38" s="496"/>
      <c r="L38" s="497"/>
      <c r="M38" s="391"/>
      <c r="N38" s="391"/>
      <c r="O38" s="163"/>
      <c r="P38" s="163"/>
      <c r="Q38" s="164"/>
    </row>
    <row r="39" spans="1:17">
      <c r="A39" s="421"/>
      <c r="B39" s="391"/>
      <c r="C39" s="391"/>
      <c r="D39" s="391"/>
      <c r="E39" s="162"/>
      <c r="F39" s="411"/>
      <c r="G39" s="495"/>
      <c r="H39" s="391"/>
      <c r="I39" s="500"/>
      <c r="J39" s="496"/>
      <c r="K39" s="496"/>
      <c r="L39" s="497"/>
      <c r="M39" s="391"/>
      <c r="N39" s="391"/>
      <c r="O39" s="163"/>
      <c r="P39" s="163"/>
      <c r="Q39" s="164"/>
    </row>
    <row r="40" spans="1:17" ht="45" customHeight="1">
      <c r="A40" s="421">
        <f>'5- Identificación de Riesgos'!A40</f>
        <v>4</v>
      </c>
      <c r="B40" s="391" t="str">
        <f>'5- Identificación de Riesgos'!B40</f>
        <v>Incumplimiento de los  términos y requisitos de ley en la atención  de los procesos de carrera judicial</v>
      </c>
      <c r="C40" s="391" t="str">
        <f>'5- Identificación de Riesgos'!C40</f>
        <v xml:space="preserve">Responder fuera de tiempo o sin solucionar los requerimientos de la ciudadanía </v>
      </c>
      <c r="D40" s="391" t="s">
        <v>306</v>
      </c>
      <c r="E40" s="162" t="str">
        <f>'5- Identificación de Riesgos'!D40</f>
        <v>1. Insuficiente planta de personal</v>
      </c>
      <c r="F40" s="411" t="str">
        <f>'5- Identificación de Riesgos'!H40</f>
        <v>Media - 3</v>
      </c>
      <c r="G40" s="391" t="str">
        <f>'5- Identificación de Riesgos'!M40</f>
        <v>Menor - 2</v>
      </c>
      <c r="H40" s="391" t="str">
        <f>'5- Identificación de Riesgos'!N40</f>
        <v>Moderado - 6</v>
      </c>
      <c r="I40" s="498"/>
      <c r="J40" s="496" t="str">
        <f>'6- Valoración Controles'!T40</f>
        <v>Baja - 2</v>
      </c>
      <c r="K40" s="496" t="str">
        <f>'6- Valoración Controles'!U40</f>
        <v>Leve - 1</v>
      </c>
      <c r="L40" s="497" t="e">
        <f>AVERAGE(#REF!)</f>
        <v>#REF!</v>
      </c>
      <c r="M40" s="391" t="str">
        <f>'6- Valoración Controles'!V40</f>
        <v>Bajo - 2</v>
      </c>
      <c r="N40" s="502" t="s">
        <v>409</v>
      </c>
      <c r="O40" s="163"/>
      <c r="P40" s="163"/>
      <c r="Q40" s="164"/>
    </row>
    <row r="41" spans="1:17">
      <c r="A41" s="421"/>
      <c r="B41" s="391"/>
      <c r="C41" s="391"/>
      <c r="D41" s="391"/>
      <c r="E41" s="162" t="str">
        <f>'5- Identificación de Riesgos'!D41</f>
        <v xml:space="preserve">2. Problemas de conectividad. </v>
      </c>
      <c r="F41" s="411"/>
      <c r="G41" s="495"/>
      <c r="H41" s="391"/>
      <c r="I41" s="499"/>
      <c r="J41" s="496"/>
      <c r="K41" s="496"/>
      <c r="L41" s="497"/>
      <c r="M41" s="391"/>
      <c r="N41" s="399"/>
      <c r="O41" s="163"/>
      <c r="P41" s="163"/>
      <c r="Q41" s="164"/>
    </row>
    <row r="42" spans="1:17">
      <c r="A42" s="421"/>
      <c r="B42" s="391"/>
      <c r="C42" s="391"/>
      <c r="D42" s="391"/>
      <c r="E42" s="162" t="str">
        <f>'5- Identificación de Riesgos'!D42</f>
        <v>3. Alto volumen de requerimientos.</v>
      </c>
      <c r="F42" s="411"/>
      <c r="G42" s="495"/>
      <c r="H42" s="391"/>
      <c r="I42" s="499"/>
      <c r="J42" s="496"/>
      <c r="K42" s="496"/>
      <c r="L42" s="497"/>
      <c r="M42" s="391"/>
      <c r="N42" s="399"/>
      <c r="O42" s="163"/>
      <c r="P42" s="163"/>
      <c r="Q42" s="164"/>
    </row>
    <row r="43" spans="1:17">
      <c r="A43" s="421"/>
      <c r="B43" s="391"/>
      <c r="C43" s="391"/>
      <c r="D43" s="391"/>
      <c r="E43" s="162" t="str">
        <f>'5- Identificación de Riesgos'!D43</f>
        <v xml:space="preserve">4. Falta divulgación de los procedimientos </v>
      </c>
      <c r="F43" s="411"/>
      <c r="G43" s="495"/>
      <c r="H43" s="391"/>
      <c r="I43" s="499"/>
      <c r="J43" s="496"/>
      <c r="K43" s="496"/>
      <c r="L43" s="497"/>
      <c r="M43" s="391"/>
      <c r="N43" s="399"/>
      <c r="O43" s="163"/>
      <c r="P43" s="163"/>
      <c r="Q43" s="164"/>
    </row>
    <row r="44" spans="1:17">
      <c r="A44" s="421"/>
      <c r="B44" s="391"/>
      <c r="C44" s="391"/>
      <c r="D44" s="391"/>
      <c r="E44" s="162"/>
      <c r="F44" s="411"/>
      <c r="G44" s="495"/>
      <c r="H44" s="391"/>
      <c r="I44" s="499"/>
      <c r="J44" s="496"/>
      <c r="K44" s="496"/>
      <c r="L44" s="497"/>
      <c r="M44" s="391"/>
      <c r="N44" s="399"/>
      <c r="O44" s="163"/>
      <c r="P44" s="163"/>
      <c r="Q44" s="164"/>
    </row>
    <row r="45" spans="1:17">
      <c r="A45" s="421"/>
      <c r="B45" s="391"/>
      <c r="C45" s="391"/>
      <c r="D45" s="391"/>
      <c r="E45" s="162"/>
      <c r="F45" s="411"/>
      <c r="G45" s="495"/>
      <c r="H45" s="391"/>
      <c r="I45" s="499"/>
      <c r="J45" s="496"/>
      <c r="K45" s="496"/>
      <c r="L45" s="497"/>
      <c r="M45" s="391"/>
      <c r="N45" s="399"/>
      <c r="O45" s="163"/>
      <c r="P45" s="163"/>
      <c r="Q45" s="164"/>
    </row>
    <row r="46" spans="1:17">
      <c r="A46" s="421"/>
      <c r="B46" s="391"/>
      <c r="C46" s="391"/>
      <c r="D46" s="391"/>
      <c r="E46" s="162"/>
      <c r="F46" s="411"/>
      <c r="G46" s="495"/>
      <c r="H46" s="391"/>
      <c r="I46" s="499"/>
      <c r="J46" s="496"/>
      <c r="K46" s="496"/>
      <c r="L46" s="497"/>
      <c r="M46" s="391"/>
      <c r="N46" s="399"/>
      <c r="O46" s="163"/>
      <c r="P46" s="163"/>
      <c r="Q46" s="164"/>
    </row>
    <row r="47" spans="1:17">
      <c r="A47" s="421"/>
      <c r="B47" s="391"/>
      <c r="C47" s="391"/>
      <c r="D47" s="391"/>
      <c r="E47" s="162"/>
      <c r="F47" s="411"/>
      <c r="G47" s="495"/>
      <c r="H47" s="391"/>
      <c r="I47" s="499"/>
      <c r="J47" s="496"/>
      <c r="K47" s="496"/>
      <c r="L47" s="497"/>
      <c r="M47" s="391"/>
      <c r="N47" s="399"/>
      <c r="O47" s="163"/>
      <c r="P47" s="163"/>
      <c r="Q47" s="164"/>
    </row>
    <row r="48" spans="1:17">
      <c r="A48" s="421"/>
      <c r="B48" s="391"/>
      <c r="C48" s="391"/>
      <c r="D48" s="391"/>
      <c r="E48" s="162"/>
      <c r="F48" s="411"/>
      <c r="G48" s="495"/>
      <c r="H48" s="391"/>
      <c r="I48" s="499"/>
      <c r="J48" s="496"/>
      <c r="K48" s="496"/>
      <c r="L48" s="497"/>
      <c r="M48" s="391"/>
      <c r="N48" s="399"/>
      <c r="O48" s="163"/>
      <c r="P48" s="163"/>
      <c r="Q48" s="164"/>
    </row>
    <row r="49" spans="1:17" ht="15.75" thickBot="1">
      <c r="A49" s="421"/>
      <c r="B49" s="391"/>
      <c r="C49" s="391"/>
      <c r="D49" s="391"/>
      <c r="E49" s="162"/>
      <c r="F49" s="411"/>
      <c r="G49" s="495"/>
      <c r="H49" s="391"/>
      <c r="I49" s="500"/>
      <c r="J49" s="496"/>
      <c r="K49" s="496"/>
      <c r="L49" s="497"/>
      <c r="M49" s="391"/>
      <c r="N49" s="400"/>
      <c r="O49" s="163"/>
      <c r="P49" s="163"/>
      <c r="Q49" s="164"/>
    </row>
    <row r="50" spans="1:17" ht="88.5" customHeight="1">
      <c r="A50" s="421">
        <f>'5- Identificación de Riesgos'!A50</f>
        <v>5</v>
      </c>
      <c r="B50" s="391" t="str">
        <f>'5- Identificación de Riesgos'!B50</f>
        <v>Corrupción</v>
      </c>
      <c r="C50" s="391" t="str">
        <f>'5- Identificación de Riesgos'!C50</f>
        <v>Posibilidad de actos indebidos de  los servidores judiciales debido a  la carencia en transparencia, ética y valores</v>
      </c>
      <c r="D50" s="391" t="s">
        <v>306</v>
      </c>
      <c r="E50" s="162" t="str">
        <f>'5- Identificación de Riesgos'!D50</f>
        <v>1.Insuficientes programas de capacitación para la toma de conciencia debido al desconocimiento de la ley anti soborno (ISO 37001:2016), Plan Anticorrupción y  de los  valores y principios propios de la entidad.</v>
      </c>
      <c r="F50" s="411" t="str">
        <f>'5- Identificación de Riesgos'!H50</f>
        <v>Muy Baja - 1</v>
      </c>
      <c r="G50" s="391" t="str">
        <f>'5- Identificación de Riesgos'!M50</f>
        <v>Mayor - 4</v>
      </c>
      <c r="H50" s="391" t="str">
        <f>'5- Identificación de Riesgos'!N50</f>
        <v>Alto  - 4</v>
      </c>
      <c r="I50" s="239"/>
      <c r="J50" s="496" t="str">
        <f>'6- Valoración Controles'!T50</f>
        <v>Muy Baja - 1</v>
      </c>
      <c r="K50" s="496" t="str">
        <f>'6- Valoración Controles'!U50</f>
        <v>Mayor - 4</v>
      </c>
      <c r="L50" s="497" t="e">
        <f>AVERAGE(#REF!)</f>
        <v>#REF!</v>
      </c>
      <c r="M50" s="391" t="str">
        <f>'6- Valoración Controles'!V50</f>
        <v>Alto  - 4</v>
      </c>
      <c r="N50" s="502" t="s">
        <v>410</v>
      </c>
      <c r="O50" s="275" t="s">
        <v>411</v>
      </c>
      <c r="P50" s="157" t="s">
        <v>412</v>
      </c>
      <c r="Q50" s="276" t="s">
        <v>413</v>
      </c>
    </row>
    <row r="51" spans="1:17" ht="63.75" customHeight="1">
      <c r="A51" s="421"/>
      <c r="B51" s="391"/>
      <c r="C51" s="391"/>
      <c r="D51" s="391"/>
      <c r="E51" s="162" t="str">
        <f>'5- Identificación de Riesgos'!D51</f>
        <v xml:space="preserve">2. Desconocimiento del Código de Ética y Buen Gobierno.    </v>
      </c>
      <c r="F51" s="411"/>
      <c r="G51" s="495"/>
      <c r="H51" s="391"/>
      <c r="I51" s="239"/>
      <c r="J51" s="496"/>
      <c r="K51" s="496"/>
      <c r="L51" s="497"/>
      <c r="M51" s="391"/>
      <c r="N51" s="399"/>
      <c r="O51" s="277" t="s">
        <v>414</v>
      </c>
      <c r="P51" s="212" t="s">
        <v>415</v>
      </c>
      <c r="Q51" s="278" t="s">
        <v>416</v>
      </c>
    </row>
    <row r="52" spans="1:17" ht="50.25" customHeight="1">
      <c r="A52" s="421"/>
      <c r="B52" s="391"/>
      <c r="C52" s="391"/>
      <c r="D52" s="391"/>
      <c r="E52" s="162" t="str">
        <f>'5- Identificación de Riesgos'!D52</f>
        <v>3.Carencia de compromiso  y transparencia de los servidores judiciales con la Entidad.</v>
      </c>
      <c r="F52" s="411"/>
      <c r="G52" s="495"/>
      <c r="H52" s="391"/>
      <c r="I52" s="239"/>
      <c r="J52" s="496"/>
      <c r="K52" s="496"/>
      <c r="L52" s="497"/>
      <c r="M52" s="391"/>
      <c r="N52" s="399"/>
      <c r="O52" s="277" t="s">
        <v>417</v>
      </c>
      <c r="P52" s="212" t="s">
        <v>418</v>
      </c>
      <c r="Q52" s="278" t="s">
        <v>419</v>
      </c>
    </row>
    <row r="53" spans="1:17" ht="30">
      <c r="A53" s="421"/>
      <c r="B53" s="391"/>
      <c r="C53" s="391"/>
      <c r="D53" s="391"/>
      <c r="E53" s="162" t="str">
        <f>'5- Identificación de Riesgos'!D53</f>
        <v>4.Deficiencia del control y seguimiento de la gestión ejercida por los servidores judiciales.</v>
      </c>
      <c r="F53" s="411"/>
      <c r="G53" s="495"/>
      <c r="H53" s="391"/>
      <c r="I53" s="239"/>
      <c r="J53" s="496"/>
      <c r="K53" s="496"/>
      <c r="L53" s="497"/>
      <c r="M53" s="391"/>
      <c r="N53" s="399"/>
      <c r="O53" s="163"/>
      <c r="P53" s="163"/>
      <c r="Q53" s="164"/>
    </row>
    <row r="54" spans="1:17">
      <c r="A54" s="421"/>
      <c r="B54" s="391"/>
      <c r="C54" s="391"/>
      <c r="D54" s="391"/>
      <c r="E54" s="162"/>
      <c r="F54" s="411"/>
      <c r="G54" s="495"/>
      <c r="H54" s="391"/>
      <c r="I54" s="239"/>
      <c r="J54" s="496"/>
      <c r="K54" s="496"/>
      <c r="L54" s="497"/>
      <c r="M54" s="391"/>
      <c r="N54" s="399"/>
      <c r="O54" s="163"/>
      <c r="P54" s="163"/>
      <c r="Q54" s="164"/>
    </row>
    <row r="55" spans="1:17">
      <c r="A55" s="421"/>
      <c r="B55" s="391"/>
      <c r="C55" s="391"/>
      <c r="D55" s="391"/>
      <c r="E55" s="162"/>
      <c r="F55" s="411"/>
      <c r="G55" s="495"/>
      <c r="H55" s="391"/>
      <c r="I55" s="239"/>
      <c r="J55" s="496"/>
      <c r="K55" s="496"/>
      <c r="L55" s="497"/>
      <c r="M55" s="391"/>
      <c r="N55" s="399"/>
      <c r="O55" s="163"/>
      <c r="P55" s="163"/>
      <c r="Q55" s="164"/>
    </row>
    <row r="56" spans="1:17">
      <c r="A56" s="421"/>
      <c r="B56" s="391"/>
      <c r="C56" s="391"/>
      <c r="D56" s="391"/>
      <c r="E56" s="162"/>
      <c r="F56" s="411"/>
      <c r="G56" s="495"/>
      <c r="H56" s="391"/>
      <c r="I56" s="239"/>
      <c r="J56" s="496"/>
      <c r="K56" s="496"/>
      <c r="L56" s="497"/>
      <c r="M56" s="391"/>
      <c r="N56" s="399"/>
      <c r="O56" s="163"/>
      <c r="P56" s="163"/>
      <c r="Q56" s="164"/>
    </row>
    <row r="57" spans="1:17">
      <c r="A57" s="421"/>
      <c r="B57" s="391"/>
      <c r="C57" s="391"/>
      <c r="D57" s="391"/>
      <c r="E57" s="162"/>
      <c r="F57" s="411"/>
      <c r="G57" s="495"/>
      <c r="H57" s="391"/>
      <c r="I57" s="239"/>
      <c r="J57" s="496"/>
      <c r="K57" s="496"/>
      <c r="L57" s="497"/>
      <c r="M57" s="391"/>
      <c r="N57" s="399"/>
      <c r="O57" s="163"/>
      <c r="P57" s="163"/>
      <c r="Q57" s="164"/>
    </row>
    <row r="58" spans="1:17">
      <c r="A58" s="421"/>
      <c r="B58" s="391"/>
      <c r="C58" s="391"/>
      <c r="D58" s="391"/>
      <c r="E58" s="162"/>
      <c r="F58" s="411"/>
      <c r="G58" s="495"/>
      <c r="H58" s="391"/>
      <c r="I58" s="239"/>
      <c r="J58" s="496"/>
      <c r="K58" s="496"/>
      <c r="L58" s="497"/>
      <c r="M58" s="391"/>
      <c r="N58" s="399"/>
      <c r="O58" s="163"/>
      <c r="P58" s="163"/>
      <c r="Q58" s="164"/>
    </row>
    <row r="59" spans="1:17">
      <c r="A59" s="421"/>
      <c r="B59" s="391"/>
      <c r="C59" s="391"/>
      <c r="D59" s="391"/>
      <c r="E59" s="162"/>
      <c r="F59" s="411"/>
      <c r="G59" s="495"/>
      <c r="H59" s="391"/>
      <c r="I59" s="239"/>
      <c r="J59" s="496"/>
      <c r="K59" s="496"/>
      <c r="L59" s="497"/>
      <c r="M59" s="391"/>
      <c r="N59" s="400"/>
      <c r="O59" s="163"/>
      <c r="P59" s="163"/>
      <c r="Q59" s="164"/>
    </row>
    <row r="60" spans="1:17" ht="85.5" customHeight="1">
      <c r="A60" s="397">
        <f>'5- Identificación de Riesgos'!A60</f>
        <v>6</v>
      </c>
      <c r="B60" s="391" t="str">
        <f>'5- Identificación de Riesgos'!B60</f>
        <v>Recibir dádivas o beneficios a nombre propio o de terceros para seleccionar o, rechazar aspirantes sin el lleno de los requisitos o asignar puntajes erróneos</v>
      </c>
      <c r="C60" s="391" t="str">
        <f>'5- Identificación de Riesgos'!C60</f>
        <v>Se efectuán y comunican resultados de los procesos en los cuales se seleccionana aspirantes que no cumplen con los requisitos, o se rechazan aspirantes que cumplen o se entregan puntajes con información que no coinciden con los resultados obtenidos</v>
      </c>
      <c r="D60" s="391" t="s">
        <v>306</v>
      </c>
      <c r="E60" s="162" t="str">
        <f>'5- Identificación de Riesgos'!D60</f>
        <v>1. Insuficientes programas de capacitación para la toma de conciencia debido al desconocimiento de la ley antisoborno (ISO 37001: 2016), Plan Anticorrupcion y de los Valores y Principios propios de la Entidad</v>
      </c>
      <c r="F60" s="411" t="str">
        <f>'5- Identificación de Riesgos'!H60</f>
        <v>Muy Baja - 1</v>
      </c>
      <c r="G60" s="391" t="str">
        <f>'5- Identificación de Riesgos'!M60</f>
        <v>Mayor - 4</v>
      </c>
      <c r="H60" s="391" t="str">
        <f>'5- Identificación de Riesgos'!N60</f>
        <v>Alto  - 4</v>
      </c>
      <c r="I60" s="498"/>
      <c r="J60" s="496" t="str">
        <f>'6- Valoración Controles'!T60</f>
        <v>Muy Baja - 1</v>
      </c>
      <c r="K60" s="496" t="str">
        <f>'6- Valoración Controles'!U60</f>
        <v>Moderado - 3</v>
      </c>
      <c r="L60" s="497" t="e">
        <f>AVERAGE(#REF!)</f>
        <v>#REF!</v>
      </c>
      <c r="M60" s="391" t="str">
        <f>'6- Valoración Controles'!V60</f>
        <v>Moderado - 3</v>
      </c>
      <c r="N60" s="391" t="s">
        <v>409</v>
      </c>
      <c r="O60" s="163"/>
      <c r="P60" s="163"/>
      <c r="Q60" s="164"/>
    </row>
    <row r="61" spans="1:17" ht="35.25" customHeight="1">
      <c r="A61" s="397"/>
      <c r="B61" s="391"/>
      <c r="C61" s="391"/>
      <c r="D61" s="391"/>
      <c r="E61" s="162" t="str">
        <f>'5- Identificación de Riesgos'!D61</f>
        <v>2. Desconocimiento y no aplicación del código de ética y buen gobieno</v>
      </c>
      <c r="F61" s="411"/>
      <c r="G61" s="495"/>
      <c r="H61" s="391"/>
      <c r="I61" s="499"/>
      <c r="J61" s="496"/>
      <c r="K61" s="496"/>
      <c r="L61" s="497"/>
      <c r="M61" s="391"/>
      <c r="N61" s="391"/>
      <c r="O61" s="163"/>
      <c r="P61" s="163"/>
      <c r="Q61" s="164"/>
    </row>
    <row r="62" spans="1:17" ht="71.25" customHeight="1">
      <c r="A62" s="397"/>
      <c r="B62" s="391"/>
      <c r="C62" s="391"/>
      <c r="D62" s="391"/>
      <c r="E62" s="162" t="str">
        <f>'5- Identificación de Riesgos'!D62</f>
        <v>3. Carencia de compromiso y transparencia de los servidore judiciales.</v>
      </c>
      <c r="F62" s="411"/>
      <c r="G62" s="495"/>
      <c r="H62" s="391"/>
      <c r="I62" s="499"/>
      <c r="J62" s="496"/>
      <c r="K62" s="496"/>
      <c r="L62" s="497"/>
      <c r="M62" s="391"/>
      <c r="N62" s="391"/>
      <c r="O62" s="163"/>
      <c r="P62" s="163"/>
      <c r="Q62" s="164"/>
    </row>
    <row r="63" spans="1:17" ht="30" customHeight="1">
      <c r="A63" s="397"/>
      <c r="B63" s="391"/>
      <c r="C63" s="391"/>
      <c r="D63" s="391"/>
      <c r="E63" s="162" t="str">
        <f>'5- Identificación de Riesgos'!D63</f>
        <v>4. Deficiencia de controles en el trámite de los documentos</v>
      </c>
      <c r="F63" s="411"/>
      <c r="G63" s="495"/>
      <c r="H63" s="391"/>
      <c r="I63" s="499"/>
      <c r="J63" s="496"/>
      <c r="K63" s="496"/>
      <c r="L63" s="497"/>
      <c r="M63" s="391"/>
      <c r="N63" s="391"/>
      <c r="O63" s="163"/>
      <c r="P63" s="163"/>
      <c r="Q63" s="164"/>
    </row>
    <row r="64" spans="1:17" ht="30">
      <c r="A64" s="397"/>
      <c r="B64" s="391"/>
      <c r="C64" s="391"/>
      <c r="D64" s="391"/>
      <c r="E64" s="162" t="str">
        <f>'5- Identificación de Riesgos'!D64</f>
        <v>5. No aplicación adecuada de los procedimientos de control</v>
      </c>
      <c r="F64" s="411"/>
      <c r="G64" s="495"/>
      <c r="H64" s="391"/>
      <c r="I64" s="499"/>
      <c r="J64" s="496"/>
      <c r="K64" s="496"/>
      <c r="L64" s="497"/>
      <c r="M64" s="391"/>
      <c r="N64" s="391"/>
      <c r="O64" s="163"/>
      <c r="P64" s="163"/>
      <c r="Q64" s="164"/>
    </row>
    <row r="65" spans="1:17">
      <c r="A65" s="397"/>
      <c r="B65" s="391"/>
      <c r="C65" s="391"/>
      <c r="D65" s="391"/>
      <c r="E65" s="162"/>
      <c r="F65" s="411"/>
      <c r="G65" s="495"/>
      <c r="H65" s="391"/>
      <c r="I65" s="499"/>
      <c r="J65" s="496"/>
      <c r="K65" s="496"/>
      <c r="L65" s="497"/>
      <c r="M65" s="391"/>
      <c r="N65" s="391"/>
      <c r="O65" s="163"/>
      <c r="P65" s="163"/>
      <c r="Q65" s="164"/>
    </row>
    <row r="66" spans="1:17">
      <c r="A66" s="397"/>
      <c r="B66" s="391"/>
      <c r="C66" s="391"/>
      <c r="D66" s="391"/>
      <c r="E66" s="162"/>
      <c r="F66" s="411"/>
      <c r="G66" s="495"/>
      <c r="H66" s="391"/>
      <c r="I66" s="499"/>
      <c r="J66" s="496"/>
      <c r="K66" s="496"/>
      <c r="L66" s="497"/>
      <c r="M66" s="391"/>
      <c r="N66" s="391"/>
      <c r="O66" s="163"/>
      <c r="P66" s="163"/>
      <c r="Q66" s="164"/>
    </row>
    <row r="67" spans="1:17">
      <c r="A67" s="397"/>
      <c r="B67" s="391"/>
      <c r="C67" s="391"/>
      <c r="D67" s="391"/>
      <c r="E67" s="162"/>
      <c r="F67" s="411"/>
      <c r="G67" s="495"/>
      <c r="H67" s="391"/>
      <c r="I67" s="499"/>
      <c r="J67" s="496"/>
      <c r="K67" s="496"/>
      <c r="L67" s="497"/>
      <c r="M67" s="391"/>
      <c r="N67" s="391"/>
      <c r="O67" s="163"/>
      <c r="P67" s="163"/>
      <c r="Q67" s="164"/>
    </row>
    <row r="68" spans="1:17">
      <c r="A68" s="397"/>
      <c r="B68" s="391"/>
      <c r="C68" s="391"/>
      <c r="D68" s="391"/>
      <c r="E68" s="162"/>
      <c r="F68" s="411"/>
      <c r="G68" s="495"/>
      <c r="H68" s="391"/>
      <c r="I68" s="499"/>
      <c r="J68" s="496"/>
      <c r="K68" s="496"/>
      <c r="L68" s="497"/>
      <c r="M68" s="391"/>
      <c r="N68" s="391"/>
      <c r="O68" s="163"/>
      <c r="P68" s="163"/>
      <c r="Q68" s="164"/>
    </row>
    <row r="69" spans="1:17">
      <c r="A69" s="397"/>
      <c r="B69" s="391"/>
      <c r="C69" s="391"/>
      <c r="D69" s="391"/>
      <c r="E69" s="162"/>
      <c r="F69" s="411"/>
      <c r="G69" s="495"/>
      <c r="H69" s="391"/>
      <c r="I69" s="500"/>
      <c r="J69" s="496"/>
      <c r="K69" s="496"/>
      <c r="L69" s="497"/>
      <c r="M69" s="391"/>
      <c r="N69" s="392"/>
      <c r="O69" s="163"/>
      <c r="P69" s="163"/>
      <c r="Q69" s="164"/>
    </row>
    <row r="70" spans="1:17" ht="49.5" customHeight="1">
      <c r="A70" s="397">
        <v>6</v>
      </c>
      <c r="B70" s="391" t="str">
        <f>'5- Identificación de Riesgos'!B70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391" t="str">
        <f>'5- Identificación de Riesgos'!C70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515" t="s">
        <v>306</v>
      </c>
      <c r="E70" s="162" t="str">
        <f>'5- Identificación de Riesgos'!D70</f>
        <v>1. Falta de ética de los servidores públicos (Debilidades en principios y valores)</v>
      </c>
      <c r="F70" s="411" t="str">
        <f>'5- Identificación de Riesgos'!H70</f>
        <v>Muy Baja - 1</v>
      </c>
      <c r="G70" s="391" t="str">
        <f>'5- Identificación de Riesgos'!M70</f>
        <v>Mayor - 4</v>
      </c>
      <c r="H70" s="391" t="str">
        <f>'5- Identificación de Riesgos'!N70</f>
        <v>Alto  - 4</v>
      </c>
      <c r="I70" s="517"/>
      <c r="J70" s="496" t="str">
        <f>'6- Valoración Controles'!T70</f>
        <v>Muy Baja - 1</v>
      </c>
      <c r="K70" s="496" t="str">
        <f>'6- Valoración Controles'!U70</f>
        <v>Moderado - 3</v>
      </c>
      <c r="L70" s="497" t="e">
        <f>AVERAGE(#REF!)</f>
        <v>#REF!</v>
      </c>
      <c r="M70" s="391" t="str">
        <f>'6- Valoración Controles'!V70</f>
        <v>Moderado - 3</v>
      </c>
      <c r="N70" s="391" t="s">
        <v>409</v>
      </c>
      <c r="O70" s="163"/>
      <c r="P70" s="163"/>
      <c r="Q70" s="164"/>
    </row>
    <row r="71" spans="1:17" ht="69" customHeight="1">
      <c r="A71" s="397"/>
      <c r="B71" s="391"/>
      <c r="C71" s="391"/>
      <c r="D71" s="515"/>
      <c r="E71" s="162" t="str">
        <f>'5- Identificación de Riesgos'!D71</f>
        <v>2. Falta de ética de terceros interesados  (Debilidades principios y valores)</v>
      </c>
      <c r="F71" s="411"/>
      <c r="G71" s="495"/>
      <c r="H71" s="391"/>
      <c r="I71" s="518"/>
      <c r="J71" s="496"/>
      <c r="K71" s="496"/>
      <c r="L71" s="497"/>
      <c r="M71" s="391"/>
      <c r="N71" s="391"/>
      <c r="O71" s="163"/>
      <c r="P71" s="163"/>
      <c r="Q71" s="164"/>
    </row>
    <row r="72" spans="1:17" ht="54" customHeight="1">
      <c r="A72" s="397"/>
      <c r="B72" s="391"/>
      <c r="C72" s="391"/>
      <c r="D72" s="515"/>
      <c r="E72" s="162" t="str">
        <f>'5- Identificación de Riesgos'!D72</f>
        <v>3. Debilidades en los procedimientos de control de proveedores (operador)</v>
      </c>
      <c r="F72" s="411"/>
      <c r="G72" s="495"/>
      <c r="H72" s="391"/>
      <c r="I72" s="518"/>
      <c r="J72" s="496"/>
      <c r="K72" s="496"/>
      <c r="L72" s="497"/>
      <c r="M72" s="391"/>
      <c r="N72" s="391"/>
      <c r="O72" s="163"/>
      <c r="P72" s="163"/>
      <c r="Q72" s="164"/>
    </row>
    <row r="73" spans="1:17">
      <c r="A73" s="397"/>
      <c r="B73" s="391"/>
      <c r="C73" s="391"/>
      <c r="D73" s="515"/>
      <c r="E73" s="162"/>
      <c r="F73" s="411"/>
      <c r="G73" s="495"/>
      <c r="H73" s="391"/>
      <c r="I73" s="518"/>
      <c r="J73" s="496"/>
      <c r="K73" s="496"/>
      <c r="L73" s="497"/>
      <c r="M73" s="391"/>
      <c r="N73" s="391"/>
      <c r="O73" s="163"/>
      <c r="P73" s="163"/>
      <c r="Q73" s="164"/>
    </row>
    <row r="74" spans="1:17">
      <c r="A74" s="397"/>
      <c r="B74" s="391"/>
      <c r="C74" s="391"/>
      <c r="D74" s="515"/>
      <c r="E74" s="162"/>
      <c r="F74" s="411"/>
      <c r="G74" s="495"/>
      <c r="H74" s="391"/>
      <c r="I74" s="518"/>
      <c r="J74" s="496"/>
      <c r="K74" s="496"/>
      <c r="L74" s="497"/>
      <c r="M74" s="391"/>
      <c r="N74" s="391"/>
      <c r="O74" s="163"/>
      <c r="P74" s="163"/>
      <c r="Q74" s="164"/>
    </row>
    <row r="75" spans="1:17">
      <c r="A75" s="397"/>
      <c r="B75" s="391"/>
      <c r="C75" s="391"/>
      <c r="D75" s="515"/>
      <c r="E75" s="162"/>
      <c r="F75" s="411"/>
      <c r="G75" s="495"/>
      <c r="H75" s="391"/>
      <c r="I75" s="518"/>
      <c r="J75" s="496"/>
      <c r="K75" s="496"/>
      <c r="L75" s="497"/>
      <c r="M75" s="391"/>
      <c r="N75" s="391"/>
      <c r="O75" s="163"/>
      <c r="P75" s="163"/>
      <c r="Q75" s="164"/>
    </row>
    <row r="76" spans="1:17">
      <c r="A76" s="397"/>
      <c r="B76" s="391"/>
      <c r="C76" s="391"/>
      <c r="D76" s="515"/>
      <c r="E76" s="162"/>
      <c r="F76" s="411"/>
      <c r="G76" s="495"/>
      <c r="H76" s="391"/>
      <c r="I76" s="518"/>
      <c r="J76" s="496"/>
      <c r="K76" s="496"/>
      <c r="L76" s="497"/>
      <c r="M76" s="391"/>
      <c r="N76" s="391"/>
      <c r="O76" s="169"/>
      <c r="P76" s="169"/>
      <c r="Q76" s="170"/>
    </row>
    <row r="77" spans="1:17">
      <c r="A77" s="397"/>
      <c r="B77" s="391"/>
      <c r="C77" s="391"/>
      <c r="D77" s="515"/>
      <c r="E77" s="162"/>
      <c r="F77" s="411"/>
      <c r="G77" s="495"/>
      <c r="H77" s="391"/>
      <c r="I77" s="518"/>
      <c r="J77" s="496"/>
      <c r="K77" s="496"/>
      <c r="L77" s="497"/>
      <c r="M77" s="391"/>
      <c r="N77" s="391"/>
      <c r="O77" s="169"/>
      <c r="P77" s="169"/>
      <c r="Q77" s="170"/>
    </row>
    <row r="78" spans="1:17">
      <c r="A78" s="397"/>
      <c r="B78" s="391"/>
      <c r="C78" s="391"/>
      <c r="D78" s="515"/>
      <c r="E78" s="162"/>
      <c r="F78" s="411"/>
      <c r="G78" s="495"/>
      <c r="H78" s="391"/>
      <c r="I78" s="518"/>
      <c r="J78" s="496"/>
      <c r="K78" s="496"/>
      <c r="L78" s="497"/>
      <c r="M78" s="391"/>
      <c r="N78" s="391"/>
      <c r="O78" s="169"/>
      <c r="P78" s="169"/>
      <c r="Q78" s="170"/>
    </row>
    <row r="79" spans="1:17">
      <c r="A79" s="397"/>
      <c r="B79" s="391"/>
      <c r="C79" s="391"/>
      <c r="D79" s="516"/>
      <c r="E79" s="162"/>
      <c r="F79" s="411"/>
      <c r="G79" s="495"/>
      <c r="H79" s="391"/>
      <c r="I79" s="519"/>
      <c r="J79" s="496"/>
      <c r="K79" s="496"/>
      <c r="L79" s="497"/>
      <c r="M79" s="391"/>
      <c r="N79" s="392"/>
      <c r="O79" s="171"/>
      <c r="P79" s="171"/>
      <c r="Q79" s="172"/>
    </row>
  </sheetData>
  <mergeCells count="118">
    <mergeCell ref="L50:L59"/>
    <mergeCell ref="M50:M59"/>
    <mergeCell ref="N50:N59"/>
    <mergeCell ref="A50:A59"/>
    <mergeCell ref="B50:B59"/>
    <mergeCell ref="C50:C59"/>
    <mergeCell ref="D50:D59"/>
    <mergeCell ref="F50:F59"/>
    <mergeCell ref="G50:G59"/>
    <mergeCell ref="H50:H59"/>
    <mergeCell ref="J50:J59"/>
    <mergeCell ref="K50:K59"/>
    <mergeCell ref="K70:K79"/>
    <mergeCell ref="L70:L79"/>
    <mergeCell ref="M70:M79"/>
    <mergeCell ref="N70:N79"/>
    <mergeCell ref="A70:A79"/>
    <mergeCell ref="B70:B79"/>
    <mergeCell ref="C70:C79"/>
    <mergeCell ref="D70:D79"/>
    <mergeCell ref="F70:F79"/>
    <mergeCell ref="G70:G79"/>
    <mergeCell ref="H70:H79"/>
    <mergeCell ref="I70:I79"/>
    <mergeCell ref="J70:J7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I8:I9"/>
    <mergeCell ref="L8:L9"/>
    <mergeCell ref="J8:J9"/>
    <mergeCell ref="H8:H9"/>
    <mergeCell ref="C8:C9"/>
    <mergeCell ref="D8:D9"/>
    <mergeCell ref="B8:B9"/>
    <mergeCell ref="L10:L19"/>
    <mergeCell ref="F30:F39"/>
    <mergeCell ref="L20:L29"/>
    <mergeCell ref="B10:B19"/>
    <mergeCell ref="F10:F19"/>
    <mergeCell ref="A6:B6"/>
    <mergeCell ref="A20:A29"/>
    <mergeCell ref="B20:B29"/>
    <mergeCell ref="K20:K29"/>
    <mergeCell ref="K8:K9"/>
    <mergeCell ref="B30:B39"/>
    <mergeCell ref="C30:C39"/>
    <mergeCell ref="D30:D39"/>
    <mergeCell ref="I30:I39"/>
    <mergeCell ref="D10:D19"/>
    <mergeCell ref="F20:F29"/>
    <mergeCell ref="G20:G29"/>
    <mergeCell ref="H20:H29"/>
    <mergeCell ref="J20:J29"/>
    <mergeCell ref="G10:G19"/>
    <mergeCell ref="K30:K39"/>
    <mergeCell ref="A10:A19"/>
    <mergeCell ref="A40:A49"/>
    <mergeCell ref="B40:B49"/>
    <mergeCell ref="C40:C49"/>
    <mergeCell ref="D40:D49"/>
    <mergeCell ref="F40:F49"/>
    <mergeCell ref="G40:G49"/>
    <mergeCell ref="M20:M29"/>
    <mergeCell ref="N20:N29"/>
    <mergeCell ref="L30:L39"/>
    <mergeCell ref="I40:I49"/>
    <mergeCell ref="C20:C29"/>
    <mergeCell ref="D20:D29"/>
    <mergeCell ref="I20:I29"/>
    <mergeCell ref="A30:A39"/>
    <mergeCell ref="M10:M19"/>
    <mergeCell ref="N10:N19"/>
    <mergeCell ref="C10:C19"/>
    <mergeCell ref="H10:H19"/>
    <mergeCell ref="J10:J19"/>
    <mergeCell ref="K10:K19"/>
    <mergeCell ref="M40:M49"/>
    <mergeCell ref="N40:N49"/>
    <mergeCell ref="G30:G39"/>
    <mergeCell ref="H30:H39"/>
    <mergeCell ref="J30:J39"/>
    <mergeCell ref="M30:M39"/>
    <mergeCell ref="N30:N39"/>
    <mergeCell ref="I10:I19"/>
    <mergeCell ref="H40:H49"/>
    <mergeCell ref="J40:J49"/>
    <mergeCell ref="K40:K49"/>
    <mergeCell ref="L40:L49"/>
    <mergeCell ref="M60:M69"/>
    <mergeCell ref="N60:N69"/>
    <mergeCell ref="G60:G69"/>
    <mergeCell ref="H60:H69"/>
    <mergeCell ref="J60:J69"/>
    <mergeCell ref="K60:K69"/>
    <mergeCell ref="L60:L69"/>
    <mergeCell ref="A60:A69"/>
    <mergeCell ref="B60:B69"/>
    <mergeCell ref="C60:C69"/>
    <mergeCell ref="D60:D69"/>
    <mergeCell ref="F60:F69"/>
    <mergeCell ref="I60:I69"/>
  </mergeCells>
  <conditionalFormatting sqref="F10 F20 F30 F40 F60 F70 F50">
    <cfRule type="containsText" dxfId="154" priority="501" operator="containsText" text="Muy Baja">
      <formula>NOT(ISERROR(SEARCH("Muy Baja",F10)))</formula>
    </cfRule>
    <cfRule type="containsText" dxfId="153" priority="502" operator="containsText" text="Baja">
      <formula>NOT(ISERROR(SEARCH("Baja",F10)))</formula>
    </cfRule>
    <cfRule type="containsText" dxfId="152" priority="503" operator="containsText" text="Muy Alta">
      <formula>NOT(ISERROR(SEARCH("Muy Alta",F10)))</formula>
    </cfRule>
    <cfRule type="containsText" dxfId="151" priority="505" operator="containsText" text="Alta">
      <formula>NOT(ISERROR(SEARCH("Alta",F10)))</formula>
    </cfRule>
    <cfRule type="containsText" dxfId="150" priority="506" operator="containsText" text="Media">
      <formula>NOT(ISERROR(SEARCH("Media",F10)))</formula>
    </cfRule>
    <cfRule type="containsText" dxfId="149" priority="507" operator="containsText" text="Media">
      <formula>NOT(ISERROR(SEARCH("Media",F10)))</formula>
    </cfRule>
    <cfRule type="containsText" dxfId="148" priority="508" operator="containsText" text="Media">
      <formula>NOT(ISERROR(SEARCH("Media",F10)))</formula>
    </cfRule>
    <cfRule type="containsText" dxfId="147" priority="509" operator="containsText" text="Muy Baja">
      <formula>NOT(ISERROR(SEARCH("Muy Baja",F10)))</formula>
    </cfRule>
    <cfRule type="containsText" dxfId="146" priority="510" operator="containsText" text="Baja">
      <formula>NOT(ISERROR(SEARCH("Baja",F10)))</formula>
    </cfRule>
    <cfRule type="containsText" dxfId="145" priority="511" operator="containsText" text="Muy Baja">
      <formula>NOT(ISERROR(SEARCH("Muy Baja",F10)))</formula>
    </cfRule>
    <cfRule type="containsText" dxfId="144" priority="512" operator="containsText" text="Muy Baja">
      <formula>NOT(ISERROR(SEARCH("Muy Baja",F10)))</formula>
    </cfRule>
    <cfRule type="containsText" dxfId="143" priority="513" operator="containsText" text="Muy Baja">
      <formula>NOT(ISERROR(SEARCH("Muy Baja",F10)))</formula>
    </cfRule>
    <cfRule type="containsText" dxfId="142" priority="514" operator="containsText" text="Muy Baja'Tabla probabilidad'!">
      <formula>NOT(ISERROR(SEARCH("Muy Baja'Tabla probabilidad'!",F10)))</formula>
    </cfRule>
    <cfRule type="containsText" dxfId="141" priority="515" operator="containsText" text="Muy bajo">
      <formula>NOT(ISERROR(SEARCH("Muy bajo",F10)))</formula>
    </cfRule>
    <cfRule type="containsText" dxfId="140" priority="516" operator="containsText" text="Alta">
      <formula>NOT(ISERROR(SEARCH("Alta",F10)))</formula>
    </cfRule>
    <cfRule type="containsText" dxfId="139" priority="517" operator="containsText" text="Media">
      <formula>NOT(ISERROR(SEARCH("Media",F10)))</formula>
    </cfRule>
    <cfRule type="containsText" dxfId="138" priority="518" operator="containsText" text="Baja">
      <formula>NOT(ISERROR(SEARCH("Baja",F10)))</formula>
    </cfRule>
    <cfRule type="containsText" dxfId="137" priority="519" operator="containsText" text="Muy baja">
      <formula>NOT(ISERROR(SEARCH("Muy baja",F10)))</formula>
    </cfRule>
    <cfRule type="cellIs" dxfId="136" priority="522" operator="between">
      <formula>1</formula>
      <formula>2</formula>
    </cfRule>
    <cfRule type="cellIs" dxfId="135" priority="523" operator="between">
      <formula>0</formula>
      <formula>2</formula>
    </cfRule>
  </conditionalFormatting>
  <conditionalFormatting sqref="G10 G20 G30 G40 G60 G70 G50">
    <cfRule type="containsText" dxfId="134" priority="495" operator="containsText" text="Catastrófico">
      <formula>NOT(ISERROR(SEARCH("Catastrófico",G10)))</formula>
    </cfRule>
    <cfRule type="containsText" dxfId="133" priority="496" operator="containsText" text="Mayor">
      <formula>NOT(ISERROR(SEARCH("Mayor",G10)))</formula>
    </cfRule>
    <cfRule type="containsText" dxfId="132" priority="497" operator="containsText" text="Alta">
      <formula>NOT(ISERROR(SEARCH("Alta",G10)))</formula>
    </cfRule>
    <cfRule type="containsText" dxfId="131" priority="498" operator="containsText" text="Moderado">
      <formula>NOT(ISERROR(SEARCH("Moderado",G10)))</formula>
    </cfRule>
    <cfRule type="containsText" dxfId="130" priority="499" operator="containsText" text="Menor">
      <formula>NOT(ISERROR(SEARCH("Menor",G10)))</formula>
    </cfRule>
    <cfRule type="containsText" dxfId="129" priority="500" operator="containsText" text="Leve">
      <formula>NOT(ISERROR(SEARCH("Leve",G10)))</formula>
    </cfRule>
  </conditionalFormatting>
  <conditionalFormatting sqref="H10:I10 H20:I20 H30:I30 H40:I40 H60:I60 H70:I70 H50">
    <cfRule type="containsText" dxfId="128" priority="491" operator="containsText" text="Alto">
      <formula>NOT(ISERROR(SEARCH("Alto",H10)))</formula>
    </cfRule>
    <cfRule type="containsText" dxfId="127" priority="492" operator="containsText" text="Bajo">
      <formula>NOT(ISERROR(SEARCH("Bajo",H10)))</formula>
    </cfRule>
    <cfRule type="containsText" dxfId="126" priority="493" operator="containsText" text="Moderado">
      <formula>NOT(ISERROR(SEARCH("Moderado",H10)))</formula>
    </cfRule>
    <cfRule type="containsText" dxfId="125" priority="494" operator="containsText" text="Extremo">
      <formula>NOT(ISERROR(SEARCH("Extremo",H10)))</formula>
    </cfRule>
  </conditionalFormatting>
  <conditionalFormatting sqref="H10:I10 H20:I20 H30:I30 H40:I40 H50">
    <cfRule type="containsText" dxfId="124" priority="490" operator="containsText" text="Extremo">
      <formula>NOT(ISERROR(SEARCH("Extremo",H10)))</formula>
    </cfRule>
  </conditionalFormatting>
  <conditionalFormatting sqref="H60:I60">
    <cfRule type="containsText" dxfId="123" priority="180" operator="containsText" text="Extremo">
      <formula>NOT(ISERROR(SEARCH("Extremo",H60)))</formula>
    </cfRule>
  </conditionalFormatting>
  <conditionalFormatting sqref="H70:I70">
    <cfRule type="containsText" dxfId="122" priority="169" operator="containsText" text="Extremo">
      <formula>NOT(ISERROR(SEARCH("Extremo",H70)))</formula>
    </cfRule>
  </conditionalFormatting>
  <conditionalFormatting sqref="J10:J79">
    <cfRule type="containsText" dxfId="121" priority="109" operator="containsText" text="Muy Baja">
      <formula>NOT(ISERROR(SEARCH("Muy Baja",J10)))</formula>
    </cfRule>
    <cfRule type="containsText" dxfId="120" priority="459" operator="containsText" text="Muy Alta">
      <formula>NOT(ISERROR(SEARCH("Muy Alta",J10)))</formula>
    </cfRule>
    <cfRule type="containsText" dxfId="119" priority="460" operator="containsText" text="Alta">
      <formula>NOT(ISERROR(SEARCH("Alta",J10)))</formula>
    </cfRule>
    <cfRule type="containsText" dxfId="118" priority="461" operator="containsText" text="Media">
      <formula>NOT(ISERROR(SEARCH("Media",J10)))</formula>
    </cfRule>
    <cfRule type="containsText" dxfId="117" priority="462" operator="containsText" text="Baja">
      <formula>NOT(ISERROR(SEARCH("Baja",J10)))</formula>
    </cfRule>
    <cfRule type="containsText" dxfId="116" priority="463" operator="containsText" text="Muy Baja">
      <formula>NOT(ISERROR(SEARCH("Muy Baja",J10)))</formula>
    </cfRule>
  </conditionalFormatting>
  <conditionalFormatting sqref="K10:K79">
    <cfRule type="containsText" dxfId="115" priority="44" operator="containsText" text="Catastrófico">
      <formula>NOT(ISERROR(SEARCH("Catastrófico",K10)))</formula>
    </cfRule>
    <cfRule type="containsText" dxfId="114" priority="45" operator="containsText" text="Moderado">
      <formula>NOT(ISERROR(SEARCH("Moderado",K10)))</formula>
    </cfRule>
    <cfRule type="containsText" dxfId="113" priority="46" operator="containsText" text="Menor">
      <formula>NOT(ISERROR(SEARCH("Menor",K10)))</formula>
    </cfRule>
    <cfRule type="containsText" dxfId="112" priority="47" operator="containsText" text="Leve">
      <formula>NOT(ISERROR(SEARCH("Leve",K10)))</formula>
    </cfRule>
    <cfRule type="containsText" dxfId="111" priority="48" operator="containsText" text="Mayor">
      <formula>NOT(ISERROR(SEARCH("Mayor",K10)))</formula>
    </cfRule>
  </conditionalFormatting>
  <conditionalFormatting sqref="M10 M20 M30 M40 M60 M70 M50">
    <cfRule type="containsText" dxfId="110" priority="464" operator="containsText" text="Extremo">
      <formula>NOT(ISERROR(SEARCH("Extremo",M10)))</formula>
    </cfRule>
    <cfRule type="containsText" dxfId="109" priority="465" operator="containsText" text="Alto">
      <formula>NOT(ISERROR(SEARCH("Alto",M10)))</formula>
    </cfRule>
    <cfRule type="containsText" dxfId="108" priority="466" operator="containsText" text="Moderado">
      <formula>NOT(ISERROR(SEARCH("Moderado",M10)))</formula>
    </cfRule>
    <cfRule type="containsText" dxfId="107" priority="467" operator="containsText" text="Menor">
      <formula>NOT(ISERROR(SEARCH("Menor",M10)))</formula>
    </cfRule>
    <cfRule type="containsText" dxfId="106" priority="468" operator="containsText" text="Bajo">
      <formula>NOT(ISERROR(SEARCH("Bajo",M10)))</formula>
    </cfRule>
    <cfRule type="containsText" dxfId="105" priority="469" operator="containsText" text="Moderado">
      <formula>NOT(ISERROR(SEARCH("Moderado",M10)))</formula>
    </cfRule>
    <cfRule type="containsText" dxfId="104" priority="470" operator="containsText" text="Extremo">
      <formula>NOT(ISERROR(SEARCH("Extremo",M10)))</formula>
    </cfRule>
    <cfRule type="containsText" dxfId="103" priority="471" operator="containsText" text="Baja">
      <formula>NOT(ISERROR(SEARCH("Baja",M10)))</formula>
    </cfRule>
    <cfRule type="containsText" dxfId="102" priority="472" operator="containsText" text="Alto">
      <formula>NOT(ISERROR(SEARCH("Alto",M10)))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20"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21"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F60 F70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F0"/>
    <pageSetUpPr fitToPage="1"/>
  </sheetPr>
  <dimension ref="A1:EG718"/>
  <sheetViews>
    <sheetView showGridLines="0" zoomScale="70" zoomScaleNormal="70" workbookViewId="0">
      <selection activeCell="F57" sqref="F57:F61"/>
    </sheetView>
  </sheetViews>
  <sheetFormatPr baseColWidth="10" defaultColWidth="11.42578125" defaultRowHeight="15"/>
  <cols>
    <col min="2" max="2" width="24.28515625" customWidth="1"/>
    <col min="3" max="3" width="62.85546875" customWidth="1"/>
    <col min="4" max="4" width="10.28515625" bestFit="1" customWidth="1"/>
    <col min="5" max="5" width="84.28515625" style="49"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6"/>
    </row>
    <row r="2" spans="1:137" ht="24" thickBot="1">
      <c r="A2" s="2"/>
      <c r="B2" s="529" t="s">
        <v>420</v>
      </c>
      <c r="C2" s="529"/>
      <c r="D2" s="529"/>
      <c r="E2" s="529"/>
      <c r="F2" s="87"/>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7"/>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2"/>
      <c r="C4" s="63" t="s">
        <v>421</v>
      </c>
      <c r="D4" s="63"/>
      <c r="E4" s="63" t="s">
        <v>422</v>
      </c>
      <c r="F4" s="64"/>
      <c r="G4" s="2"/>
      <c r="H4" s="2"/>
      <c r="I4" s="2"/>
      <c r="J4" s="2"/>
      <c r="K4" s="2"/>
      <c r="L4" s="2"/>
      <c r="M4" s="2"/>
      <c r="N4" s="2"/>
      <c r="O4" s="2"/>
      <c r="P4" s="2"/>
      <c r="Q4" s="2"/>
      <c r="R4" s="2"/>
      <c r="S4" s="2"/>
      <c r="T4" s="2"/>
      <c r="U4" s="2"/>
      <c r="V4" s="2"/>
      <c r="W4" s="2"/>
      <c r="X4" s="2"/>
      <c r="Y4" s="2"/>
      <c r="Z4" s="2"/>
      <c r="AA4" s="2"/>
      <c r="AB4" s="2"/>
      <c r="AC4" s="2"/>
      <c r="AD4" s="2"/>
      <c r="AE4" s="2"/>
    </row>
    <row r="5" spans="1:137" ht="40.5">
      <c r="A5" s="2"/>
      <c r="B5" s="62"/>
      <c r="C5" s="63" t="s">
        <v>423</v>
      </c>
      <c r="D5" s="63"/>
      <c r="E5" s="65" t="s">
        <v>424</v>
      </c>
      <c r="F5" s="63" t="s">
        <v>422</v>
      </c>
      <c r="G5" s="2"/>
      <c r="H5" s="2"/>
      <c r="I5" s="2"/>
      <c r="J5" s="2"/>
      <c r="K5" s="2"/>
      <c r="L5" s="2"/>
      <c r="M5" s="2"/>
      <c r="N5" s="2"/>
      <c r="O5" s="2"/>
      <c r="P5" s="2"/>
      <c r="Q5" s="2"/>
      <c r="R5" s="2"/>
      <c r="S5" s="2"/>
      <c r="T5" s="2"/>
      <c r="U5" s="2"/>
      <c r="V5" s="2"/>
      <c r="W5" s="2"/>
      <c r="X5" s="2"/>
      <c r="Y5" s="2"/>
      <c r="Z5" s="2"/>
      <c r="AA5" s="2"/>
      <c r="AB5" s="2"/>
      <c r="AC5" s="2"/>
      <c r="AD5" s="2"/>
      <c r="AE5" s="2"/>
    </row>
    <row r="6" spans="1:137" ht="20.25">
      <c r="A6" s="2"/>
      <c r="B6" s="66" t="s">
        <v>425</v>
      </c>
      <c r="C6" s="107" t="s">
        <v>426</v>
      </c>
      <c r="D6" s="67">
        <v>0.04</v>
      </c>
      <c r="E6" s="68" t="s">
        <v>427</v>
      </c>
      <c r="F6" s="69">
        <v>1</v>
      </c>
      <c r="G6" s="2"/>
      <c r="H6" s="51"/>
      <c r="I6" s="2"/>
      <c r="J6" s="2"/>
      <c r="K6" s="2"/>
      <c r="L6" s="2"/>
      <c r="M6" s="2"/>
      <c r="N6" s="2"/>
      <c r="O6" s="2"/>
      <c r="P6" s="2"/>
      <c r="Q6" s="2"/>
      <c r="R6" s="2"/>
      <c r="S6" s="2"/>
      <c r="T6" s="2"/>
      <c r="U6" s="2"/>
      <c r="V6" s="2"/>
      <c r="W6" s="2"/>
      <c r="X6" s="2"/>
      <c r="Y6" s="2"/>
      <c r="Z6" s="2"/>
      <c r="AA6" s="2"/>
      <c r="AB6" s="2"/>
      <c r="AC6" s="2"/>
      <c r="AD6" s="2"/>
      <c r="AE6" s="2"/>
    </row>
    <row r="7" spans="1:137" ht="20.25">
      <c r="A7" s="2"/>
      <c r="B7" s="70" t="s">
        <v>428</v>
      </c>
      <c r="C7" s="107" t="s">
        <v>429</v>
      </c>
      <c r="D7" s="67">
        <v>0.09</v>
      </c>
      <c r="E7" s="68" t="s">
        <v>430</v>
      </c>
      <c r="F7" s="69">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1" t="s">
        <v>431</v>
      </c>
      <c r="C8" s="107" t="s">
        <v>432</v>
      </c>
      <c r="D8" s="67">
        <v>0.28999999999999998</v>
      </c>
      <c r="E8" s="68" t="s">
        <v>433</v>
      </c>
      <c r="F8" s="69">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2" t="s">
        <v>434</v>
      </c>
      <c r="C9" s="107" t="s">
        <v>435</v>
      </c>
      <c r="D9" s="67">
        <v>0.49</v>
      </c>
      <c r="E9" s="68" t="s">
        <v>436</v>
      </c>
      <c r="F9" s="69">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3" t="s">
        <v>437</v>
      </c>
      <c r="C10" s="107" t="s">
        <v>438</v>
      </c>
      <c r="D10" s="67">
        <v>1</v>
      </c>
      <c r="E10" s="68" t="s">
        <v>439</v>
      </c>
      <c r="F10" s="69">
        <v>5</v>
      </c>
      <c r="G10" s="2"/>
      <c r="H10" s="2"/>
      <c r="I10" s="90" t="s">
        <v>440</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8"/>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6"/>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6"/>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30" t="s">
        <v>441</v>
      </c>
      <c r="C14" s="530"/>
      <c r="D14" s="530"/>
      <c r="E14" s="530"/>
      <c r="F14" s="96"/>
      <c r="G14" s="61"/>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5"/>
      <c r="C15" s="95"/>
      <c r="D15" s="95"/>
      <c r="E15" s="95"/>
      <c r="F15" s="9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7" customFormat="1" ht="20.25">
      <c r="A16" s="75"/>
      <c r="B16" s="98"/>
      <c r="C16" s="528" t="s">
        <v>303</v>
      </c>
      <c r="D16" s="528"/>
      <c r="E16" s="528"/>
      <c r="F16" s="99"/>
      <c r="G16" s="75"/>
      <c r="H16" s="75"/>
      <c r="I16" s="91" t="s">
        <v>298</v>
      </c>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row>
    <row r="17" spans="1:137" s="77" customFormat="1" ht="40.5" customHeight="1">
      <c r="A17" s="75"/>
      <c r="B17" s="66" t="s">
        <v>442</v>
      </c>
      <c r="C17" s="526" t="s">
        <v>314</v>
      </c>
      <c r="D17" s="526"/>
      <c r="E17" s="526"/>
      <c r="F17" s="100">
        <v>1</v>
      </c>
      <c r="G17" s="75"/>
      <c r="H17" s="75"/>
      <c r="I17" s="90" t="s">
        <v>303</v>
      </c>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row>
    <row r="18" spans="1:137" s="77" customFormat="1" ht="20.25">
      <c r="A18" s="75"/>
      <c r="B18" s="70" t="s">
        <v>443</v>
      </c>
      <c r="C18" s="526" t="s">
        <v>304</v>
      </c>
      <c r="D18" s="526"/>
      <c r="E18" s="526"/>
      <c r="F18" s="100">
        <v>2</v>
      </c>
      <c r="G18" s="75"/>
      <c r="H18" s="75"/>
      <c r="I18" s="90" t="s">
        <v>444</v>
      </c>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row>
    <row r="19" spans="1:137" s="77" customFormat="1" ht="30">
      <c r="A19" s="75"/>
      <c r="B19" s="71" t="s">
        <v>445</v>
      </c>
      <c r="C19" s="526" t="s">
        <v>446</v>
      </c>
      <c r="D19" s="526"/>
      <c r="E19" s="526"/>
      <c r="F19" s="100">
        <v>3</v>
      </c>
      <c r="G19" s="75"/>
      <c r="H19" s="75"/>
      <c r="I19" s="90" t="s">
        <v>306</v>
      </c>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row>
    <row r="20" spans="1:137" s="77" customFormat="1" ht="30">
      <c r="A20" s="75"/>
      <c r="B20" s="72" t="s">
        <v>447</v>
      </c>
      <c r="C20" s="526" t="s">
        <v>335</v>
      </c>
      <c r="D20" s="526"/>
      <c r="E20" s="526"/>
      <c r="F20" s="100">
        <v>4</v>
      </c>
      <c r="G20" s="75"/>
      <c r="H20" s="75"/>
      <c r="I20" s="90" t="s">
        <v>448</v>
      </c>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row>
    <row r="21" spans="1:137" s="77" customFormat="1" ht="60.6" customHeight="1">
      <c r="A21" s="75"/>
      <c r="B21" s="73" t="s">
        <v>449</v>
      </c>
      <c r="C21" s="526" t="s">
        <v>450</v>
      </c>
      <c r="D21" s="526"/>
      <c r="E21" s="526"/>
      <c r="F21" s="100">
        <v>5</v>
      </c>
      <c r="G21" s="75"/>
      <c r="H21" s="75"/>
      <c r="I21" s="90" t="str">
        <f>C48</f>
        <v>Interrupción o afectación en la prestación del servicio administrativo</v>
      </c>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row>
    <row r="22" spans="1:137" s="77" customFormat="1" ht="20.25">
      <c r="A22" s="75"/>
      <c r="B22" s="83"/>
      <c r="C22" s="74"/>
      <c r="D22" s="74"/>
      <c r="E22" s="74"/>
      <c r="F22" s="84"/>
      <c r="G22" s="75"/>
      <c r="H22" s="75"/>
      <c r="I22" s="90" t="str">
        <f>C56</f>
        <v>Afectación Ambiental</v>
      </c>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row>
    <row r="23" spans="1:137" s="77" customFormat="1" ht="20.25">
      <c r="A23" s="75"/>
      <c r="B23" s="83"/>
      <c r="C23" s="74"/>
      <c r="D23" s="74"/>
      <c r="E23" s="74"/>
      <c r="F23" s="84"/>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row>
    <row r="24" spans="1:137" s="77" customFormat="1" ht="20.25">
      <c r="A24" s="75"/>
      <c r="B24" s="76"/>
      <c r="C24" s="527" t="s">
        <v>444</v>
      </c>
      <c r="D24" s="527"/>
      <c r="E24" s="527"/>
      <c r="F24" s="84"/>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row>
    <row r="25" spans="1:137" s="77" customFormat="1" ht="20.25">
      <c r="A25" s="75"/>
      <c r="B25" s="78" t="s">
        <v>442</v>
      </c>
      <c r="C25" s="526" t="s">
        <v>451</v>
      </c>
      <c r="D25" s="526"/>
      <c r="E25" s="526"/>
      <c r="F25" s="100">
        <v>1</v>
      </c>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row>
    <row r="26" spans="1:137" s="77" customFormat="1" ht="20.25">
      <c r="A26" s="75"/>
      <c r="B26" s="79" t="s">
        <v>443</v>
      </c>
      <c r="C26" s="526" t="s">
        <v>452</v>
      </c>
      <c r="D26" s="526"/>
      <c r="E26" s="526"/>
      <c r="F26" s="100">
        <v>2</v>
      </c>
      <c r="G26" s="75"/>
      <c r="H26" s="75"/>
      <c r="I26" s="83"/>
      <c r="J26" s="83"/>
      <c r="K26" s="83"/>
      <c r="L26" s="83"/>
      <c r="M26" s="83"/>
      <c r="N26" s="83"/>
      <c r="O26" s="83"/>
      <c r="P26" s="83"/>
      <c r="Q26" s="83"/>
      <c r="R26" s="83"/>
      <c r="S26" s="83"/>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row>
    <row r="27" spans="1:137" s="77" customFormat="1" ht="20.25">
      <c r="A27" s="75"/>
      <c r="B27" s="80" t="s">
        <v>445</v>
      </c>
      <c r="C27" s="526" t="s">
        <v>453</v>
      </c>
      <c r="D27" s="526"/>
      <c r="E27" s="526"/>
      <c r="F27" s="100">
        <v>3</v>
      </c>
      <c r="G27" s="75"/>
      <c r="H27" s="75"/>
      <c r="I27" s="83"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3"/>
      <c r="K27" s="83"/>
      <c r="L27" s="83"/>
      <c r="M27" s="83"/>
      <c r="N27" s="83"/>
      <c r="O27" s="83"/>
      <c r="P27" s="83"/>
      <c r="Q27" s="83"/>
      <c r="R27" s="83"/>
      <c r="S27" s="83"/>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row>
    <row r="28" spans="1:137" s="77" customFormat="1" ht="20.25">
      <c r="A28" s="75"/>
      <c r="B28" s="81" t="s">
        <v>447</v>
      </c>
      <c r="C28" s="526" t="s">
        <v>454</v>
      </c>
      <c r="D28" s="526"/>
      <c r="E28" s="526"/>
      <c r="F28" s="100">
        <v>4</v>
      </c>
      <c r="G28" s="75"/>
      <c r="H28" s="75"/>
      <c r="I28" s="83" t="str">
        <v xml:space="preserve">Si el hecho llegara a presentarse, tendría bajo impacto o efecto sobre la entidad.
</v>
      </c>
      <c r="J28" s="83"/>
      <c r="K28" s="83"/>
      <c r="L28" s="83"/>
      <c r="M28" s="83"/>
      <c r="N28" s="83"/>
      <c r="O28" s="83"/>
      <c r="P28" s="83"/>
      <c r="Q28" s="83"/>
      <c r="R28" s="83"/>
      <c r="S28" s="83"/>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row>
    <row r="29" spans="1:137" s="77" customFormat="1" ht="20.25">
      <c r="A29" s="75"/>
      <c r="B29" s="82" t="s">
        <v>449</v>
      </c>
      <c r="C29" s="526" t="s">
        <v>455</v>
      </c>
      <c r="D29" s="526"/>
      <c r="E29" s="526"/>
      <c r="F29" s="100">
        <v>5</v>
      </c>
      <c r="G29" s="75"/>
      <c r="H29" s="75"/>
      <c r="I29" s="83" t="str">
        <v xml:space="preserve">Si el hecho llegara a presentarse, tendría medianas consecuencias o efectos sobre la entidad.
</v>
      </c>
      <c r="J29" s="83"/>
      <c r="K29" s="83"/>
      <c r="L29" s="83"/>
      <c r="M29" s="83"/>
      <c r="N29" s="83"/>
      <c r="O29" s="83"/>
      <c r="P29" s="83"/>
      <c r="Q29" s="83"/>
      <c r="R29" s="83"/>
      <c r="S29" s="83"/>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row>
    <row r="30" spans="1:137" s="77" customFormat="1" ht="20.25">
      <c r="A30" s="75"/>
      <c r="B30" s="83"/>
      <c r="C30" s="74"/>
      <c r="D30" s="74"/>
      <c r="E30" s="74"/>
      <c r="F30" s="84"/>
      <c r="G30" s="75"/>
      <c r="H30" s="75"/>
      <c r="I30" s="83" t="str">
        <v xml:space="preserve">Si el hecho llegara a presentarse, tendría altas consecuencias o efectos sobre la entidad
</v>
      </c>
      <c r="J30" s="83"/>
      <c r="K30" s="83"/>
      <c r="L30" s="83"/>
      <c r="M30" s="83"/>
      <c r="N30" s="83"/>
      <c r="O30" s="83"/>
      <c r="P30" s="83"/>
      <c r="Q30" s="83"/>
      <c r="R30" s="83"/>
      <c r="S30" s="83"/>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row>
    <row r="31" spans="1:137" s="75" customFormat="1" ht="20.25">
      <c r="B31" s="85"/>
      <c r="C31" s="85"/>
      <c r="D31" s="85"/>
      <c r="E31" s="85"/>
      <c r="F31" s="84"/>
      <c r="I31" s="83" t="str">
        <v xml:space="preserve">Si el hecho llegara a presentarse, tendría desastrosas consecuencias o efectos sobre la entidad.
</v>
      </c>
      <c r="J31" s="83"/>
      <c r="K31" s="83"/>
      <c r="L31" s="83"/>
      <c r="M31" s="83"/>
      <c r="N31" s="83"/>
      <c r="O31" s="83"/>
      <c r="P31" s="83"/>
      <c r="Q31" s="83"/>
      <c r="R31" s="83"/>
      <c r="S31" s="83"/>
    </row>
    <row r="32" spans="1:137" s="75" customFormat="1" ht="20.25">
      <c r="B32" s="98"/>
      <c r="C32" s="528" t="s">
        <v>306</v>
      </c>
      <c r="D32" s="528"/>
      <c r="E32" s="528"/>
      <c r="F32" s="84"/>
      <c r="I32" s="83"/>
      <c r="J32" s="83"/>
      <c r="K32" s="83"/>
      <c r="L32" s="83"/>
      <c r="M32" s="83"/>
      <c r="N32" s="83"/>
      <c r="O32" s="83"/>
      <c r="P32" s="83"/>
      <c r="Q32" s="83"/>
      <c r="R32" s="83"/>
      <c r="S32" s="83"/>
    </row>
    <row r="33" spans="2:19" s="75" customFormat="1" ht="20.25">
      <c r="B33" s="66" t="s">
        <v>442</v>
      </c>
      <c r="C33" s="526" t="s">
        <v>307</v>
      </c>
      <c r="D33" s="526"/>
      <c r="E33" s="526"/>
      <c r="F33" s="101">
        <v>1</v>
      </c>
      <c r="I33" s="83"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3"/>
      <c r="K33" s="83"/>
      <c r="L33" s="83"/>
      <c r="M33" s="83"/>
      <c r="N33" s="83"/>
      <c r="O33" s="83"/>
      <c r="P33" s="83"/>
      <c r="Q33" s="83"/>
      <c r="R33" s="83"/>
      <c r="S33" s="83"/>
    </row>
    <row r="34" spans="2:19" s="75" customFormat="1" ht="20.25">
      <c r="B34" s="70" t="s">
        <v>443</v>
      </c>
      <c r="C34" s="526" t="s">
        <v>330</v>
      </c>
      <c r="D34" s="526"/>
      <c r="E34" s="526"/>
      <c r="F34" s="101">
        <v>2</v>
      </c>
      <c r="I34" s="83" t="str">
        <v xml:space="preserve">Si el hecho llegara a presentarse, tendría bajo impacto o efecto sobre la entidad.
</v>
      </c>
      <c r="J34" s="83"/>
      <c r="K34" s="83"/>
      <c r="L34" s="83"/>
      <c r="M34" s="83"/>
      <c r="N34" s="83"/>
      <c r="O34" s="83"/>
      <c r="P34" s="83"/>
      <c r="Q34" s="83"/>
      <c r="R34" s="83"/>
      <c r="S34" s="83"/>
    </row>
    <row r="35" spans="2:19" s="75" customFormat="1" ht="20.25">
      <c r="B35" s="71" t="s">
        <v>445</v>
      </c>
      <c r="C35" s="526" t="s">
        <v>323</v>
      </c>
      <c r="D35" s="526"/>
      <c r="E35" s="526"/>
      <c r="F35" s="101">
        <v>3</v>
      </c>
      <c r="I35" s="83" t="str">
        <v xml:space="preserve">Si el hecho llegara a presentarse, tendría medianas consecuencias o efectos sobre la entidad.
</v>
      </c>
      <c r="J35" s="83"/>
      <c r="K35" s="83"/>
      <c r="L35" s="83"/>
      <c r="M35" s="83"/>
      <c r="N35" s="83"/>
      <c r="O35" s="83"/>
      <c r="P35" s="83"/>
      <c r="Q35" s="83"/>
      <c r="R35" s="83"/>
      <c r="S35" s="83"/>
    </row>
    <row r="36" spans="2:19" s="75" customFormat="1" ht="20.25">
      <c r="B36" s="72" t="s">
        <v>447</v>
      </c>
      <c r="C36" s="526" t="s">
        <v>456</v>
      </c>
      <c r="D36" s="526"/>
      <c r="E36" s="526"/>
      <c r="F36" s="101">
        <v>4</v>
      </c>
      <c r="I36" s="83" t="str">
        <v xml:space="preserve">Si el hecho llegara a presentarse, tendría altas consecuencias o efectos sobre la entidad
</v>
      </c>
      <c r="J36" s="83"/>
      <c r="K36" s="83"/>
      <c r="L36" s="83"/>
      <c r="M36" s="83"/>
      <c r="N36" s="83"/>
      <c r="O36" s="83"/>
      <c r="P36" s="83"/>
      <c r="Q36" s="83"/>
      <c r="R36" s="83"/>
      <c r="S36" s="83"/>
    </row>
    <row r="37" spans="2:19" s="75" customFormat="1" ht="20.25">
      <c r="B37" s="73" t="s">
        <v>449</v>
      </c>
      <c r="C37" s="526" t="s">
        <v>457</v>
      </c>
      <c r="D37" s="526"/>
      <c r="E37" s="526"/>
      <c r="F37" s="101">
        <v>5</v>
      </c>
      <c r="I37" s="83" t="str">
        <v xml:space="preserve">Si el hecho llegara a presentarse, tendría desastrosas consecuencias o efectos sobre la entidad.
</v>
      </c>
      <c r="J37" s="83"/>
      <c r="K37" s="83"/>
      <c r="L37" s="83"/>
      <c r="M37" s="83"/>
      <c r="N37" s="83"/>
      <c r="O37" s="83"/>
      <c r="P37" s="83"/>
      <c r="Q37" s="83"/>
      <c r="R37" s="83"/>
      <c r="S37" s="83"/>
    </row>
    <row r="38" spans="2:19" s="75" customFormat="1" ht="20.25">
      <c r="B38" s="85"/>
      <c r="C38" s="85"/>
      <c r="D38" s="85"/>
      <c r="E38" s="85"/>
      <c r="F38" s="84"/>
      <c r="I38" s="83"/>
      <c r="J38" s="83"/>
      <c r="K38" s="83"/>
      <c r="L38" s="83"/>
      <c r="M38" s="83"/>
      <c r="N38" s="83"/>
      <c r="O38" s="83"/>
      <c r="P38" s="83"/>
      <c r="Q38" s="83"/>
      <c r="R38" s="83"/>
      <c r="S38" s="83"/>
    </row>
    <row r="39" spans="2:19" s="75" customFormat="1" ht="20.25">
      <c r="B39" s="85"/>
      <c r="C39" s="85"/>
      <c r="D39" s="85"/>
      <c r="E39" s="85"/>
      <c r="F39" s="84"/>
    </row>
    <row r="40" spans="2:19" s="75" customFormat="1" ht="20.25">
      <c r="B40" s="76"/>
      <c r="C40" s="528" t="s">
        <v>448</v>
      </c>
      <c r="D40" s="528"/>
      <c r="E40" s="528"/>
      <c r="F40" s="84"/>
    </row>
    <row r="41" spans="2:19" s="75" customFormat="1" ht="20.25">
      <c r="B41" s="102" t="s">
        <v>442</v>
      </c>
      <c r="C41" s="526" t="s">
        <v>458</v>
      </c>
      <c r="D41" s="526"/>
      <c r="E41" s="526"/>
      <c r="F41" s="101">
        <v>1</v>
      </c>
    </row>
    <row r="42" spans="2:19" s="75" customFormat="1" ht="20.25">
      <c r="B42" s="103" t="s">
        <v>443</v>
      </c>
      <c r="C42" s="526" t="s">
        <v>459</v>
      </c>
      <c r="D42" s="526"/>
      <c r="E42" s="526"/>
      <c r="F42" s="101">
        <v>2</v>
      </c>
    </row>
    <row r="43" spans="2:19" s="75" customFormat="1" ht="20.25">
      <c r="B43" s="104" t="s">
        <v>445</v>
      </c>
      <c r="C43" s="526" t="s">
        <v>460</v>
      </c>
      <c r="D43" s="526"/>
      <c r="E43" s="526"/>
      <c r="F43" s="101">
        <v>3</v>
      </c>
    </row>
    <row r="44" spans="2:19" s="75" customFormat="1" ht="20.25">
      <c r="B44" s="105" t="s">
        <v>447</v>
      </c>
      <c r="C44" s="526" t="s">
        <v>461</v>
      </c>
      <c r="D44" s="526"/>
      <c r="E44" s="526"/>
      <c r="F44" s="101">
        <v>4</v>
      </c>
    </row>
    <row r="45" spans="2:19" s="75" customFormat="1" ht="20.25">
      <c r="B45" s="106" t="s">
        <v>449</v>
      </c>
      <c r="C45" s="526" t="s">
        <v>462</v>
      </c>
      <c r="D45" s="526"/>
      <c r="E45" s="526"/>
      <c r="F45" s="101">
        <v>5</v>
      </c>
    </row>
    <row r="46" spans="2:19" s="75" customFormat="1" ht="20.25">
      <c r="B46" s="83"/>
      <c r="C46" s="83" t="s">
        <v>463</v>
      </c>
      <c r="D46" s="83"/>
      <c r="F46" s="84"/>
    </row>
    <row r="47" spans="2:19" s="75" customFormat="1" ht="20.25">
      <c r="B47" s="83"/>
      <c r="C47" s="83"/>
      <c r="D47" s="83"/>
      <c r="F47" s="84"/>
    </row>
    <row r="48" spans="2:19" s="75" customFormat="1" ht="20.25">
      <c r="B48" s="76"/>
      <c r="C48" s="527" t="s">
        <v>464</v>
      </c>
      <c r="D48" s="527"/>
      <c r="E48" s="527"/>
      <c r="F48" s="84"/>
    </row>
    <row r="49" spans="2:6" s="75" customFormat="1" ht="20.25" customHeight="1">
      <c r="B49" s="78" t="s">
        <v>442</v>
      </c>
      <c r="C49" s="523" t="s">
        <v>465</v>
      </c>
      <c r="D49" s="524"/>
      <c r="E49" s="525"/>
      <c r="F49" s="69">
        <v>1</v>
      </c>
    </row>
    <row r="50" spans="2:6" s="75" customFormat="1" ht="20.25" customHeight="1">
      <c r="B50" s="79" t="s">
        <v>443</v>
      </c>
      <c r="C50" s="523" t="s">
        <v>466</v>
      </c>
      <c r="D50" s="524"/>
      <c r="E50" s="525"/>
      <c r="F50" s="69">
        <v>2</v>
      </c>
    </row>
    <row r="51" spans="2:6" s="75" customFormat="1" ht="20.25" customHeight="1">
      <c r="B51" s="80" t="s">
        <v>445</v>
      </c>
      <c r="C51" s="523" t="s">
        <v>467</v>
      </c>
      <c r="D51" s="524"/>
      <c r="E51" s="525"/>
      <c r="F51" s="69">
        <v>3</v>
      </c>
    </row>
    <row r="52" spans="2:6" s="75" customFormat="1" ht="20.25" customHeight="1">
      <c r="B52" s="81" t="s">
        <v>447</v>
      </c>
      <c r="C52" s="523" t="s">
        <v>468</v>
      </c>
      <c r="D52" s="524"/>
      <c r="E52" s="525"/>
      <c r="F52" s="69">
        <v>4</v>
      </c>
    </row>
    <row r="53" spans="2:6" s="75" customFormat="1" ht="20.25" customHeight="1">
      <c r="B53" s="82" t="s">
        <v>449</v>
      </c>
      <c r="C53" s="523" t="s">
        <v>469</v>
      </c>
      <c r="D53" s="524"/>
      <c r="E53" s="525"/>
      <c r="F53" s="69">
        <v>5</v>
      </c>
    </row>
    <row r="54" spans="2:6" s="75" customFormat="1" ht="20.25">
      <c r="B54" s="83"/>
      <c r="C54" s="83"/>
      <c r="D54" s="83"/>
      <c r="E54" s="83"/>
      <c r="F54" s="84"/>
    </row>
    <row r="55" spans="2:6" s="75" customFormat="1" ht="20.25"/>
    <row r="56" spans="2:6" s="75" customFormat="1" ht="20.25" customHeight="1">
      <c r="B56" s="76"/>
      <c r="C56" s="93" t="s">
        <v>440</v>
      </c>
      <c r="D56" s="93"/>
      <c r="E56" s="93"/>
      <c r="F56" s="84"/>
    </row>
    <row r="57" spans="2:6" s="75" customFormat="1" ht="20.25" customHeight="1">
      <c r="B57" s="78" t="s">
        <v>442</v>
      </c>
      <c r="C57" s="520" t="s">
        <v>470</v>
      </c>
      <c r="D57" s="521"/>
      <c r="E57" s="522"/>
      <c r="F57" s="69">
        <v>1</v>
      </c>
    </row>
    <row r="58" spans="2:6" s="75" customFormat="1" ht="20.25" customHeight="1">
      <c r="B58" s="79" t="s">
        <v>443</v>
      </c>
      <c r="C58" s="520" t="s">
        <v>471</v>
      </c>
      <c r="D58" s="521"/>
      <c r="E58" s="522"/>
      <c r="F58" s="69">
        <v>2</v>
      </c>
    </row>
    <row r="59" spans="2:6" s="75" customFormat="1" ht="20.25" customHeight="1">
      <c r="B59" s="80" t="s">
        <v>445</v>
      </c>
      <c r="C59" s="520" t="s">
        <v>472</v>
      </c>
      <c r="D59" s="521"/>
      <c r="E59" s="522"/>
      <c r="F59" s="69">
        <v>3</v>
      </c>
    </row>
    <row r="60" spans="2:6" s="75" customFormat="1" ht="20.25" customHeight="1">
      <c r="B60" s="81" t="s">
        <v>447</v>
      </c>
      <c r="C60" s="520" t="s">
        <v>473</v>
      </c>
      <c r="D60" s="521"/>
      <c r="E60" s="522"/>
      <c r="F60" s="69">
        <v>4</v>
      </c>
    </row>
    <row r="61" spans="2:6" s="75" customFormat="1" ht="20.25" customHeight="1">
      <c r="B61" s="82" t="s">
        <v>449</v>
      </c>
      <c r="C61" s="520" t="s">
        <v>474</v>
      </c>
      <c r="D61" s="521"/>
      <c r="E61" s="522"/>
      <c r="F61" s="69">
        <v>5</v>
      </c>
    </row>
    <row r="62" spans="2:6" s="75" customFormat="1" ht="20.25">
      <c r="E62" s="86"/>
    </row>
    <row r="63" spans="2:6" s="75" customFormat="1" ht="20.25">
      <c r="E63" s="86"/>
    </row>
    <row r="64" spans="2:6" s="75" customFormat="1" ht="20.25">
      <c r="E64" s="86"/>
    </row>
    <row r="65" spans="5:5" s="75" customFormat="1" ht="20.25">
      <c r="E65" s="86"/>
    </row>
    <row r="66" spans="5:5" s="75" customFormat="1" ht="20.25">
      <c r="E66" s="86"/>
    </row>
    <row r="67" spans="5:5" s="75" customFormat="1" ht="20.25">
      <c r="E67" s="86"/>
    </row>
    <row r="68" spans="5:5" s="75" customFormat="1" ht="20.25">
      <c r="E68" s="86"/>
    </row>
    <row r="69" spans="5:5" s="75" customFormat="1" ht="20.25">
      <c r="E69" s="86"/>
    </row>
    <row r="70" spans="5:5" s="75" customFormat="1" ht="20.25">
      <c r="E70" s="86"/>
    </row>
    <row r="71" spans="5:5" s="75" customFormat="1" ht="20.25">
      <c r="E71" s="86"/>
    </row>
    <row r="72" spans="5:5" s="75" customFormat="1" ht="20.25">
      <c r="E72" s="86"/>
    </row>
    <row r="73" spans="5:5" s="75" customFormat="1" ht="20.25">
      <c r="E73" s="86"/>
    </row>
    <row r="74" spans="5:5" s="75" customFormat="1" ht="20.25">
      <c r="E74" s="86"/>
    </row>
    <row r="75" spans="5:5" s="75" customFormat="1" ht="20.25">
      <c r="E75" s="86"/>
    </row>
    <row r="76" spans="5:5" s="75" customFormat="1" ht="20.25">
      <c r="E76" s="86"/>
    </row>
    <row r="77" spans="5:5" s="75" customFormat="1" ht="20.25">
      <c r="E77" s="86"/>
    </row>
    <row r="78" spans="5:5" s="75" customFormat="1" ht="20.25">
      <c r="E78" s="86"/>
    </row>
    <row r="79" spans="5:5" s="75" customFormat="1" ht="20.25">
      <c r="E79" s="86"/>
    </row>
    <row r="80" spans="5:5" s="75" customFormat="1" ht="20.25">
      <c r="E80" s="86"/>
    </row>
    <row r="81" spans="5:5" s="75" customFormat="1" ht="20.25">
      <c r="E81" s="86"/>
    </row>
    <row r="82" spans="5:5" s="75" customFormat="1" ht="20.25">
      <c r="E82" s="86"/>
    </row>
    <row r="83" spans="5:5" s="75" customFormat="1" ht="20.25">
      <c r="E83" s="86"/>
    </row>
    <row r="84" spans="5:5" s="75" customFormat="1" ht="20.25">
      <c r="E84" s="86"/>
    </row>
    <row r="85" spans="5:5" s="75" customFormat="1" ht="20.25">
      <c r="E85" s="86"/>
    </row>
    <row r="86" spans="5:5" s="75" customFormat="1" ht="20.25">
      <c r="E86" s="86"/>
    </row>
    <row r="87" spans="5:5" s="75" customFormat="1" ht="20.25">
      <c r="E87" s="86"/>
    </row>
    <row r="88" spans="5:5" s="75" customFormat="1" ht="20.25">
      <c r="E88" s="86"/>
    </row>
    <row r="89" spans="5:5" s="75" customFormat="1" ht="20.25">
      <c r="E89" s="86"/>
    </row>
    <row r="90" spans="5:5" s="75" customFormat="1" ht="20.25">
      <c r="E90" s="86"/>
    </row>
    <row r="91" spans="5:5" s="75" customFormat="1" ht="20.25">
      <c r="E91" s="86"/>
    </row>
    <row r="92" spans="5:5" s="75" customFormat="1" ht="20.25">
      <c r="E92" s="86"/>
    </row>
    <row r="93" spans="5:5" s="75" customFormat="1" ht="20.25">
      <c r="E93" s="86"/>
    </row>
    <row r="94" spans="5:5" s="75" customFormat="1" ht="20.25">
      <c r="E94" s="86"/>
    </row>
    <row r="95" spans="5:5" s="75" customFormat="1" ht="20.25">
      <c r="E95" s="86"/>
    </row>
    <row r="96" spans="5:5" s="75" customFormat="1" ht="20.25">
      <c r="E96" s="86"/>
    </row>
    <row r="97" spans="5:5" s="75" customFormat="1" ht="20.25">
      <c r="E97" s="86"/>
    </row>
    <row r="98" spans="5:5" s="75" customFormat="1" ht="20.25">
      <c r="E98" s="86"/>
    </row>
    <row r="99" spans="5:5" s="75" customFormat="1" ht="20.25">
      <c r="E99" s="86"/>
    </row>
    <row r="100" spans="5:5" s="75" customFormat="1" ht="20.25">
      <c r="E100" s="86"/>
    </row>
    <row r="101" spans="5:5" s="75" customFormat="1" ht="20.25">
      <c r="E101" s="86"/>
    </row>
    <row r="102" spans="5:5" s="75" customFormat="1" ht="20.25">
      <c r="E102" s="86"/>
    </row>
    <row r="103" spans="5:5" s="75" customFormat="1" ht="20.25">
      <c r="E103" s="86"/>
    </row>
    <row r="104" spans="5:5" s="75" customFormat="1" ht="20.25">
      <c r="E104" s="86"/>
    </row>
    <row r="105" spans="5:5" s="75" customFormat="1" ht="20.25">
      <c r="E105" s="86"/>
    </row>
    <row r="106" spans="5:5" s="75" customFormat="1" ht="20.25">
      <c r="E106" s="86"/>
    </row>
    <row r="107" spans="5:5" s="75" customFormat="1" ht="20.25">
      <c r="E107" s="86"/>
    </row>
    <row r="108" spans="5:5" s="75" customFormat="1" ht="20.25">
      <c r="E108" s="86"/>
    </row>
    <row r="109" spans="5:5" s="75" customFormat="1" ht="20.25">
      <c r="E109" s="86"/>
    </row>
    <row r="110" spans="5:5" s="75" customFormat="1" ht="20.25">
      <c r="E110" s="86"/>
    </row>
    <row r="111" spans="5:5" s="75" customFormat="1" ht="20.25">
      <c r="E111" s="86"/>
    </row>
    <row r="112" spans="5:5" s="75" customFormat="1" ht="20.25">
      <c r="E112" s="86"/>
    </row>
    <row r="113" spans="5:5" s="75" customFormat="1" ht="20.25">
      <c r="E113" s="86"/>
    </row>
    <row r="114" spans="5:5" s="75" customFormat="1" ht="20.25">
      <c r="E114" s="86"/>
    </row>
    <row r="115" spans="5:5" s="75" customFormat="1" ht="20.25">
      <c r="E115" s="86"/>
    </row>
    <row r="116" spans="5:5" s="75" customFormat="1" ht="20.25">
      <c r="E116" s="86"/>
    </row>
    <row r="117" spans="5:5" s="75" customFormat="1" ht="20.25">
      <c r="E117" s="86"/>
    </row>
    <row r="118" spans="5:5" s="75" customFormat="1" ht="20.25">
      <c r="E118" s="86"/>
    </row>
    <row r="119" spans="5:5" s="75" customFormat="1" ht="20.25">
      <c r="E119" s="86"/>
    </row>
    <row r="120" spans="5:5" s="75" customFormat="1" ht="20.25">
      <c r="E120" s="86"/>
    </row>
    <row r="121" spans="5:5" s="75" customFormat="1" ht="20.25">
      <c r="E121" s="86"/>
    </row>
    <row r="122" spans="5:5" s="75" customFormat="1" ht="20.25">
      <c r="E122" s="86"/>
    </row>
    <row r="123" spans="5:5" s="75" customFormat="1" ht="20.25">
      <c r="E123" s="86"/>
    </row>
    <row r="124" spans="5:5" s="75" customFormat="1" ht="20.25">
      <c r="E124" s="86"/>
    </row>
    <row r="125" spans="5:5" s="75" customFormat="1" ht="20.25">
      <c r="E125" s="86"/>
    </row>
    <row r="126" spans="5:5" s="75" customFormat="1" ht="20.25">
      <c r="E126" s="86"/>
    </row>
    <row r="127" spans="5:5" s="75" customFormat="1" ht="20.25">
      <c r="E127" s="86"/>
    </row>
    <row r="128" spans="5:5" s="75" customFormat="1" ht="20.25">
      <c r="E128" s="86"/>
    </row>
    <row r="129" spans="5:5" s="75" customFormat="1" ht="20.25">
      <c r="E129" s="86"/>
    </row>
    <row r="130" spans="5:5" s="75" customFormat="1" ht="20.25">
      <c r="E130" s="86"/>
    </row>
    <row r="131" spans="5:5" s="75" customFormat="1" ht="20.25">
      <c r="E131" s="86"/>
    </row>
    <row r="132" spans="5:5" s="75" customFormat="1" ht="20.25">
      <c r="E132" s="86"/>
    </row>
    <row r="133" spans="5:5" s="75" customFormat="1" ht="20.25">
      <c r="E133" s="86"/>
    </row>
    <row r="134" spans="5:5" s="75" customFormat="1" ht="20.25">
      <c r="E134" s="86"/>
    </row>
    <row r="135" spans="5:5" s="75" customFormat="1" ht="20.25">
      <c r="E135" s="86"/>
    </row>
    <row r="136" spans="5:5" s="75" customFormat="1" ht="20.25">
      <c r="E136" s="86"/>
    </row>
    <row r="137" spans="5:5" s="75" customFormat="1" ht="20.25">
      <c r="E137" s="86"/>
    </row>
    <row r="138" spans="5:5" s="75" customFormat="1" ht="20.25">
      <c r="E138" s="86"/>
    </row>
    <row r="139" spans="5:5" s="75" customFormat="1" ht="20.25">
      <c r="E139" s="86"/>
    </row>
    <row r="140" spans="5:5" s="75" customFormat="1" ht="20.25">
      <c r="E140" s="86"/>
    </row>
    <row r="141" spans="5:5" s="75" customFormat="1" ht="20.25">
      <c r="E141" s="86"/>
    </row>
    <row r="142" spans="5:5" s="75" customFormat="1" ht="20.25">
      <c r="E142" s="86"/>
    </row>
    <row r="143" spans="5:5" s="75" customFormat="1" ht="20.25">
      <c r="E143" s="86"/>
    </row>
    <row r="144" spans="5:5" s="75" customFormat="1" ht="20.25">
      <c r="E144" s="86"/>
    </row>
    <row r="145" spans="5:5" s="75" customFormat="1" ht="20.25">
      <c r="E145" s="86"/>
    </row>
    <row r="146" spans="5:5" s="75" customFormat="1" ht="20.25">
      <c r="E146" s="86"/>
    </row>
    <row r="147" spans="5:5" s="75" customFormat="1" ht="20.25">
      <c r="E147" s="86"/>
    </row>
    <row r="148" spans="5:5" s="75" customFormat="1" ht="20.25">
      <c r="E148" s="86"/>
    </row>
    <row r="149" spans="5:5" s="75" customFormat="1" ht="20.25">
      <c r="E149" s="86"/>
    </row>
    <row r="150" spans="5:5" s="75" customFormat="1" ht="20.25">
      <c r="E150" s="86"/>
    </row>
    <row r="151" spans="5:5" s="75" customFormat="1" ht="20.25">
      <c r="E151" s="86"/>
    </row>
    <row r="152" spans="5:5" s="75" customFormat="1" ht="20.25">
      <c r="E152" s="86"/>
    </row>
    <row r="153" spans="5:5" s="75" customFormat="1" ht="20.25">
      <c r="E153" s="86"/>
    </row>
    <row r="154" spans="5:5" s="75" customFormat="1" ht="20.25">
      <c r="E154" s="86"/>
    </row>
    <row r="155" spans="5:5" s="75" customFormat="1" ht="20.25">
      <c r="E155" s="86"/>
    </row>
    <row r="156" spans="5:5" s="75" customFormat="1" ht="20.25">
      <c r="E156" s="86"/>
    </row>
    <row r="157" spans="5:5" s="75" customFormat="1" ht="20.25">
      <c r="E157" s="86"/>
    </row>
    <row r="158" spans="5:5" s="75" customFormat="1" ht="20.25">
      <c r="E158" s="86"/>
    </row>
    <row r="159" spans="5:5" s="75" customFormat="1" ht="20.25">
      <c r="E159" s="86"/>
    </row>
    <row r="160" spans="5:5" s="75" customFormat="1" ht="20.25">
      <c r="E160" s="86"/>
    </row>
    <row r="161" spans="5:5" s="75" customFormat="1" ht="20.25">
      <c r="E161" s="86"/>
    </row>
    <row r="162" spans="5:5" s="75" customFormat="1" ht="20.25">
      <c r="E162" s="86"/>
    </row>
    <row r="163" spans="5:5" s="75" customFormat="1" ht="20.25">
      <c r="E163" s="86"/>
    </row>
    <row r="164" spans="5:5" s="75" customFormat="1" ht="20.25">
      <c r="E164" s="86"/>
    </row>
    <row r="165" spans="5:5" s="75" customFormat="1" ht="20.25">
      <c r="E165" s="86"/>
    </row>
    <row r="166" spans="5:5" s="75" customFormat="1" ht="20.25">
      <c r="E166" s="86"/>
    </row>
    <row r="167" spans="5:5" s="75" customFormat="1" ht="20.25">
      <c r="E167" s="86"/>
    </row>
    <row r="168" spans="5:5" s="75" customFormat="1" ht="20.25">
      <c r="E168" s="86"/>
    </row>
    <row r="169" spans="5:5" s="75" customFormat="1" ht="20.25">
      <c r="E169" s="86"/>
    </row>
    <row r="170" spans="5:5" s="75" customFormat="1" ht="20.25">
      <c r="E170" s="86"/>
    </row>
    <row r="171" spans="5:5" s="75" customFormat="1" ht="20.25">
      <c r="E171" s="86"/>
    </row>
    <row r="172" spans="5:5" s="75" customFormat="1" ht="20.25">
      <c r="E172" s="86"/>
    </row>
    <row r="173" spans="5:5" s="75" customFormat="1" ht="20.25">
      <c r="E173" s="86"/>
    </row>
    <row r="174" spans="5:5" s="75" customFormat="1" ht="20.25">
      <c r="E174" s="86"/>
    </row>
    <row r="175" spans="5:5" s="75" customFormat="1" ht="20.25">
      <c r="E175" s="86"/>
    </row>
    <row r="176" spans="5:5" s="75" customFormat="1" ht="20.25">
      <c r="E176" s="86"/>
    </row>
    <row r="177" spans="5:5" s="75" customFormat="1" ht="20.25">
      <c r="E177" s="86"/>
    </row>
    <row r="178" spans="5:5" s="75" customFormat="1" ht="20.25">
      <c r="E178" s="86"/>
    </row>
    <row r="179" spans="5:5" s="75" customFormat="1" ht="20.25">
      <c r="E179" s="86"/>
    </row>
    <row r="180" spans="5:5" s="75" customFormat="1" ht="20.25">
      <c r="E180" s="86"/>
    </row>
    <row r="181" spans="5:5" s="75" customFormat="1" ht="20.25">
      <c r="E181" s="86"/>
    </row>
    <row r="182" spans="5:5" s="75" customFormat="1" ht="20.25">
      <c r="E182" s="86"/>
    </row>
    <row r="183" spans="5:5" s="75" customFormat="1" ht="20.25">
      <c r="E183" s="86"/>
    </row>
    <row r="184" spans="5:5" s="75" customFormat="1" ht="20.25">
      <c r="E184" s="86"/>
    </row>
    <row r="185" spans="5:5" s="75" customFormat="1" ht="20.25">
      <c r="E185" s="86"/>
    </row>
    <row r="186" spans="5:5" s="75" customFormat="1" ht="20.25">
      <c r="E186" s="86"/>
    </row>
    <row r="187" spans="5:5" s="75" customFormat="1" ht="20.25">
      <c r="E187" s="86"/>
    </row>
    <row r="188" spans="5:5" s="75" customFormat="1" ht="20.25">
      <c r="E188" s="86"/>
    </row>
    <row r="189" spans="5:5" s="75" customFormat="1" ht="20.25">
      <c r="E189" s="86"/>
    </row>
    <row r="190" spans="5:5" s="75" customFormat="1" ht="20.25">
      <c r="E190" s="86"/>
    </row>
    <row r="191" spans="5:5" s="75" customFormat="1" ht="20.25">
      <c r="E191" s="86"/>
    </row>
    <row r="192" spans="5:5" s="75" customFormat="1" ht="20.25">
      <c r="E192" s="86"/>
    </row>
    <row r="193" spans="5:5" s="75" customFormat="1" ht="20.25">
      <c r="E193" s="86"/>
    </row>
    <row r="194" spans="5:5" s="75" customFormat="1" ht="20.25">
      <c r="E194" s="86"/>
    </row>
    <row r="195" spans="5:5" s="75" customFormat="1" ht="20.25">
      <c r="E195" s="86"/>
    </row>
    <row r="196" spans="5:5" s="75" customFormat="1" ht="20.25">
      <c r="E196" s="86"/>
    </row>
    <row r="197" spans="5:5" s="75" customFormat="1" ht="20.25">
      <c r="E197" s="86"/>
    </row>
    <row r="198" spans="5:5" s="75" customFormat="1" ht="20.25">
      <c r="E198" s="86"/>
    </row>
    <row r="199" spans="5:5" s="2" customFormat="1">
      <c r="E199" s="46"/>
    </row>
    <row r="200" spans="5:5" s="2" customFormat="1">
      <c r="E200" s="46"/>
    </row>
    <row r="201" spans="5:5" s="2" customFormat="1">
      <c r="E201" s="46"/>
    </row>
    <row r="202" spans="5:5" s="2" customFormat="1">
      <c r="E202" s="46"/>
    </row>
    <row r="203" spans="5:5" s="2" customFormat="1">
      <c r="E203" s="46"/>
    </row>
    <row r="204" spans="5:5" s="2" customFormat="1">
      <c r="E204" s="46"/>
    </row>
    <row r="205" spans="5:5" s="2" customFormat="1">
      <c r="E205" s="46"/>
    </row>
    <row r="206" spans="5:5" s="2" customFormat="1">
      <c r="E206" s="46"/>
    </row>
    <row r="207" spans="5:5" s="2" customFormat="1">
      <c r="E207" s="46"/>
    </row>
    <row r="208" spans="5:5" s="2" customFormat="1">
      <c r="E208" s="46"/>
    </row>
    <row r="209" spans="5:5" s="2" customFormat="1">
      <c r="E209" s="46"/>
    </row>
    <row r="210" spans="5:5" s="2" customFormat="1">
      <c r="E210" s="46"/>
    </row>
    <row r="211" spans="5:5" s="2" customFormat="1">
      <c r="E211" s="46"/>
    </row>
    <row r="212" spans="5:5" s="2" customFormat="1">
      <c r="E212" s="46"/>
    </row>
    <row r="213" spans="5:5" s="2" customFormat="1">
      <c r="E213" s="46"/>
    </row>
    <row r="214" spans="5:5" s="2" customFormat="1">
      <c r="E214" s="46"/>
    </row>
    <row r="215" spans="5:5" s="2" customFormat="1">
      <c r="E215" s="46"/>
    </row>
    <row r="216" spans="5:5" s="2" customFormat="1">
      <c r="E216" s="46"/>
    </row>
    <row r="217" spans="5:5" s="2" customFormat="1">
      <c r="E217" s="46"/>
    </row>
    <row r="218" spans="5:5" s="2" customFormat="1">
      <c r="E218" s="46"/>
    </row>
    <row r="219" spans="5:5" s="2" customFormat="1">
      <c r="E219" s="46"/>
    </row>
    <row r="220" spans="5:5" s="2" customFormat="1">
      <c r="E220" s="46"/>
    </row>
    <row r="221" spans="5:5" s="2" customFormat="1">
      <c r="E221" s="46"/>
    </row>
    <row r="222" spans="5:5" s="2" customFormat="1">
      <c r="E222" s="46"/>
    </row>
    <row r="223" spans="5:5" s="2" customFormat="1">
      <c r="E223" s="46"/>
    </row>
    <row r="224" spans="5:5" s="2" customFormat="1">
      <c r="E224" s="46"/>
    </row>
    <row r="225" spans="5:5" s="2" customFormat="1">
      <c r="E225" s="46"/>
    </row>
    <row r="226" spans="5:5" s="2" customFormat="1">
      <c r="E226" s="46"/>
    </row>
    <row r="227" spans="5:5" s="2" customFormat="1">
      <c r="E227" s="46"/>
    </row>
    <row r="228" spans="5:5" s="2" customFormat="1">
      <c r="E228" s="46"/>
    </row>
    <row r="229" spans="5:5" s="2" customFormat="1">
      <c r="E229" s="46"/>
    </row>
    <row r="230" spans="5:5" s="2" customFormat="1">
      <c r="E230" s="46"/>
    </row>
    <row r="231" spans="5:5" s="2" customFormat="1">
      <c r="E231" s="46"/>
    </row>
    <row r="232" spans="5:5" s="2" customFormat="1">
      <c r="E232" s="46"/>
    </row>
    <row r="233" spans="5:5" s="2" customFormat="1">
      <c r="E233" s="46"/>
    </row>
    <row r="234" spans="5:5" s="2" customFormat="1">
      <c r="E234" s="46"/>
    </row>
    <row r="235" spans="5:5" s="2" customFormat="1">
      <c r="E235" s="46"/>
    </row>
    <row r="236" spans="5:5" s="2" customFormat="1">
      <c r="E236" s="46"/>
    </row>
    <row r="237" spans="5:5" s="2" customFormat="1">
      <c r="E237" s="46"/>
    </row>
    <row r="238" spans="5:5" s="2" customFormat="1">
      <c r="E238" s="46"/>
    </row>
    <row r="239" spans="5:5" s="2" customFormat="1">
      <c r="E239" s="46"/>
    </row>
    <row r="240" spans="5:5" s="2" customFormat="1">
      <c r="E240" s="46"/>
    </row>
    <row r="241" spans="5:5" s="2" customFormat="1">
      <c r="E241" s="46"/>
    </row>
    <row r="242" spans="5:5" s="2" customFormat="1">
      <c r="E242" s="46"/>
    </row>
    <row r="243" spans="5:5" s="2" customFormat="1">
      <c r="E243" s="46"/>
    </row>
    <row r="244" spans="5:5" s="2" customFormat="1">
      <c r="E244" s="46"/>
    </row>
    <row r="245" spans="5:5" s="2" customFormat="1">
      <c r="E245" s="46"/>
    </row>
    <row r="246" spans="5:5" s="2" customFormat="1">
      <c r="E246" s="46"/>
    </row>
    <row r="247" spans="5:5" s="2" customFormat="1">
      <c r="E247" s="46"/>
    </row>
    <row r="248" spans="5:5" s="2" customFormat="1">
      <c r="E248" s="46"/>
    </row>
    <row r="249" spans="5:5" s="2" customFormat="1">
      <c r="E249" s="46"/>
    </row>
    <row r="250" spans="5:5" s="2" customFormat="1">
      <c r="E250" s="46"/>
    </row>
    <row r="251" spans="5:5" s="2" customFormat="1">
      <c r="E251" s="46"/>
    </row>
    <row r="252" spans="5:5" s="2" customFormat="1">
      <c r="E252" s="46"/>
    </row>
    <row r="253" spans="5:5" s="2" customFormat="1">
      <c r="E253" s="46"/>
    </row>
    <row r="254" spans="5:5" s="2" customFormat="1">
      <c r="E254" s="46"/>
    </row>
    <row r="255" spans="5:5" s="2" customFormat="1">
      <c r="E255" s="46"/>
    </row>
    <row r="256" spans="5:5" s="2" customFormat="1">
      <c r="E256" s="46"/>
    </row>
    <row r="257" spans="5:5" s="2" customFormat="1">
      <c r="E257" s="46"/>
    </row>
    <row r="258" spans="5:5" s="2" customFormat="1">
      <c r="E258" s="46"/>
    </row>
    <row r="259" spans="5:5" s="2" customFormat="1">
      <c r="E259" s="46"/>
    </row>
    <row r="260" spans="5:5" s="2" customFormat="1">
      <c r="E260" s="46"/>
    </row>
    <row r="261" spans="5:5" s="2" customFormat="1">
      <c r="E261" s="46"/>
    </row>
    <row r="262" spans="5:5" s="2" customFormat="1">
      <c r="E262" s="46"/>
    </row>
    <row r="263" spans="5:5" s="2" customFormat="1">
      <c r="E263" s="46"/>
    </row>
    <row r="264" spans="5:5" s="2" customFormat="1">
      <c r="E264" s="46"/>
    </row>
    <row r="265" spans="5:5" s="2" customFormat="1">
      <c r="E265" s="46"/>
    </row>
    <row r="266" spans="5:5" s="2" customFormat="1">
      <c r="E266" s="46"/>
    </row>
    <row r="267" spans="5:5" s="2" customFormat="1">
      <c r="E267" s="46"/>
    </row>
    <row r="268" spans="5:5" s="2" customFormat="1">
      <c r="E268" s="46"/>
    </row>
    <row r="269" spans="5:5" s="2" customFormat="1">
      <c r="E269" s="46"/>
    </row>
    <row r="270" spans="5:5" s="2" customFormat="1">
      <c r="E270" s="46"/>
    </row>
    <row r="271" spans="5:5" s="2" customFormat="1">
      <c r="E271" s="46"/>
    </row>
    <row r="272" spans="5:5" s="2" customFormat="1">
      <c r="E272" s="46"/>
    </row>
    <row r="273" spans="5:5" s="2" customFormat="1">
      <c r="E273" s="46"/>
    </row>
    <row r="274" spans="5:5" s="2" customFormat="1">
      <c r="E274" s="46"/>
    </row>
    <row r="275" spans="5:5" s="2" customFormat="1">
      <c r="E275" s="46"/>
    </row>
    <row r="276" spans="5:5" s="2" customFormat="1">
      <c r="E276" s="46"/>
    </row>
    <row r="277" spans="5:5" s="2" customFormat="1">
      <c r="E277" s="46"/>
    </row>
    <row r="278" spans="5:5" s="2" customFormat="1">
      <c r="E278" s="46"/>
    </row>
    <row r="279" spans="5:5" s="2" customFormat="1">
      <c r="E279" s="46"/>
    </row>
    <row r="280" spans="5:5" s="2" customFormat="1">
      <c r="E280" s="46"/>
    </row>
    <row r="281" spans="5:5" s="2" customFormat="1">
      <c r="E281" s="46"/>
    </row>
    <row r="282" spans="5:5" s="2" customFormat="1">
      <c r="E282" s="46"/>
    </row>
    <row r="283" spans="5:5" s="2" customFormat="1">
      <c r="E283" s="46"/>
    </row>
    <row r="284" spans="5:5" s="2" customFormat="1">
      <c r="E284" s="46"/>
    </row>
    <row r="285" spans="5:5" s="2" customFormat="1">
      <c r="E285" s="46"/>
    </row>
    <row r="286" spans="5:5" s="2" customFormat="1">
      <c r="E286" s="46"/>
    </row>
    <row r="287" spans="5:5" s="2" customFormat="1">
      <c r="E287" s="46"/>
    </row>
    <row r="288" spans="5:5" s="2" customFormat="1">
      <c r="E288" s="46"/>
    </row>
    <row r="289" spans="5:5" s="2" customFormat="1">
      <c r="E289" s="46"/>
    </row>
    <row r="290" spans="5:5" s="2" customFormat="1">
      <c r="E290" s="46"/>
    </row>
    <row r="291" spans="5:5" s="2" customFormat="1">
      <c r="E291" s="46"/>
    </row>
    <row r="292" spans="5:5" s="2" customFormat="1">
      <c r="E292" s="46"/>
    </row>
    <row r="293" spans="5:5" s="2" customFormat="1">
      <c r="E293" s="46"/>
    </row>
    <row r="294" spans="5:5" s="2" customFormat="1">
      <c r="E294" s="46"/>
    </row>
    <row r="295" spans="5:5" s="2" customFormat="1">
      <c r="E295" s="46"/>
    </row>
    <row r="296" spans="5:5" s="2" customFormat="1">
      <c r="E296" s="46"/>
    </row>
    <row r="297" spans="5:5" s="2" customFormat="1">
      <c r="E297" s="46"/>
    </row>
    <row r="298" spans="5:5" s="2" customFormat="1">
      <c r="E298" s="46"/>
    </row>
    <row r="299" spans="5:5" s="2" customFormat="1">
      <c r="E299" s="46"/>
    </row>
    <row r="300" spans="5:5" s="2" customFormat="1">
      <c r="E300" s="46"/>
    </row>
    <row r="301" spans="5:5" s="2" customFormat="1">
      <c r="E301" s="46"/>
    </row>
    <row r="302" spans="5:5" s="2" customFormat="1">
      <c r="E302" s="46"/>
    </row>
    <row r="303" spans="5:5" s="2" customFormat="1">
      <c r="E303" s="46"/>
    </row>
    <row r="304" spans="5:5" s="2" customFormat="1">
      <c r="E304" s="46"/>
    </row>
    <row r="305" spans="5:5" s="2" customFormat="1">
      <c r="E305" s="46"/>
    </row>
    <row r="306" spans="5:5" s="2" customFormat="1">
      <c r="E306" s="46"/>
    </row>
    <row r="307" spans="5:5" s="2" customFormat="1">
      <c r="E307" s="46"/>
    </row>
    <row r="308" spans="5:5" s="2" customFormat="1">
      <c r="E308" s="46"/>
    </row>
    <row r="309" spans="5:5" s="2" customFormat="1">
      <c r="E309" s="46"/>
    </row>
    <row r="310" spans="5:5" s="2" customFormat="1">
      <c r="E310" s="46"/>
    </row>
    <row r="311" spans="5:5" s="2" customFormat="1">
      <c r="E311" s="46"/>
    </row>
    <row r="312" spans="5:5" s="2" customFormat="1">
      <c r="E312" s="46"/>
    </row>
    <row r="313" spans="5:5" s="2" customFormat="1">
      <c r="E313" s="46"/>
    </row>
    <row r="314" spans="5:5" s="2" customFormat="1">
      <c r="E314" s="46"/>
    </row>
    <row r="315" spans="5:5" s="2" customFormat="1">
      <c r="E315" s="46"/>
    </row>
    <row r="316" spans="5:5" s="2" customFormat="1">
      <c r="E316" s="46"/>
    </row>
    <row r="317" spans="5:5" s="2" customFormat="1">
      <c r="E317" s="46"/>
    </row>
    <row r="318" spans="5:5" s="2" customFormat="1">
      <c r="E318" s="46"/>
    </row>
    <row r="319" spans="5:5" s="2" customFormat="1">
      <c r="E319" s="46"/>
    </row>
    <row r="320" spans="5:5" s="2" customFormat="1">
      <c r="E320" s="46"/>
    </row>
    <row r="321" spans="5:5" s="2" customFormat="1">
      <c r="E321" s="46"/>
    </row>
    <row r="322" spans="5:5" s="2" customFormat="1">
      <c r="E322" s="46"/>
    </row>
    <row r="323" spans="5:5" s="2" customFormat="1">
      <c r="E323" s="46"/>
    </row>
    <row r="324" spans="5:5" s="2" customFormat="1">
      <c r="E324" s="46"/>
    </row>
    <row r="325" spans="5:5" s="2" customFormat="1">
      <c r="E325" s="46"/>
    </row>
    <row r="326" spans="5:5" s="2" customFormat="1">
      <c r="E326" s="46"/>
    </row>
    <row r="327" spans="5:5" s="2" customFormat="1">
      <c r="E327" s="46"/>
    </row>
    <row r="328" spans="5:5" s="2" customFormat="1">
      <c r="E328" s="46"/>
    </row>
    <row r="329" spans="5:5" s="2" customFormat="1">
      <c r="E329" s="46"/>
    </row>
    <row r="330" spans="5:5" s="2" customFormat="1">
      <c r="E330" s="46"/>
    </row>
    <row r="331" spans="5:5" s="2" customFormat="1">
      <c r="E331" s="46"/>
    </row>
    <row r="332" spans="5:5" s="2" customFormat="1">
      <c r="E332" s="46"/>
    </row>
    <row r="333" spans="5:5" s="2" customFormat="1">
      <c r="E333" s="46"/>
    </row>
    <row r="334" spans="5:5" s="2" customFormat="1">
      <c r="E334" s="46"/>
    </row>
    <row r="335" spans="5:5" s="2" customFormat="1">
      <c r="E335" s="46"/>
    </row>
    <row r="336" spans="5:5" s="2" customFormat="1">
      <c r="E336" s="46"/>
    </row>
    <row r="337" spans="5:5" s="2" customFormat="1">
      <c r="E337" s="46"/>
    </row>
    <row r="338" spans="5:5" s="2" customFormat="1">
      <c r="E338" s="46"/>
    </row>
    <row r="339" spans="5:5" s="2" customFormat="1">
      <c r="E339" s="46"/>
    </row>
    <row r="340" spans="5:5" s="2" customFormat="1">
      <c r="E340" s="46"/>
    </row>
    <row r="341" spans="5:5" s="2" customFormat="1">
      <c r="E341" s="46"/>
    </row>
    <row r="342" spans="5:5" s="2" customFormat="1">
      <c r="E342" s="46"/>
    </row>
    <row r="343" spans="5:5" s="2" customFormat="1">
      <c r="E343" s="46"/>
    </row>
    <row r="344" spans="5:5" s="2" customFormat="1">
      <c r="E344" s="46"/>
    </row>
    <row r="345" spans="5:5" s="2" customFormat="1">
      <c r="E345" s="46"/>
    </row>
    <row r="346" spans="5:5" s="2" customFormat="1">
      <c r="E346" s="46"/>
    </row>
    <row r="347" spans="5:5" s="2" customFormat="1">
      <c r="E347" s="46"/>
    </row>
    <row r="348" spans="5:5" s="2" customFormat="1">
      <c r="E348" s="46"/>
    </row>
    <row r="349" spans="5:5" s="2" customFormat="1">
      <c r="E349" s="46"/>
    </row>
    <row r="350" spans="5:5" s="2" customFormat="1">
      <c r="E350" s="46"/>
    </row>
    <row r="351" spans="5:5" s="2" customFormat="1">
      <c r="E351" s="46"/>
    </row>
    <row r="352" spans="5:5" s="2" customFormat="1">
      <c r="E352" s="46"/>
    </row>
    <row r="353" spans="5:5" s="2" customFormat="1">
      <c r="E353" s="46"/>
    </row>
    <row r="354" spans="5:5" s="2" customFormat="1">
      <c r="E354" s="46"/>
    </row>
    <row r="355" spans="5:5" s="2" customFormat="1">
      <c r="E355" s="46"/>
    </row>
    <row r="356" spans="5:5" s="2" customFormat="1">
      <c r="E356" s="46"/>
    </row>
    <row r="357" spans="5:5" s="2" customFormat="1">
      <c r="E357" s="46"/>
    </row>
    <row r="358" spans="5:5" s="2" customFormat="1">
      <c r="E358" s="46"/>
    </row>
    <row r="359" spans="5:5" s="2" customFormat="1">
      <c r="E359" s="46"/>
    </row>
    <row r="360" spans="5:5" s="2" customFormat="1">
      <c r="E360" s="46"/>
    </row>
    <row r="361" spans="5:5" s="2" customFormat="1">
      <c r="E361" s="46"/>
    </row>
    <row r="362" spans="5:5" s="2" customFormat="1">
      <c r="E362" s="46"/>
    </row>
    <row r="363" spans="5:5" s="2" customFormat="1">
      <c r="E363" s="46"/>
    </row>
    <row r="364" spans="5:5" s="2" customFormat="1">
      <c r="E364" s="46"/>
    </row>
    <row r="365" spans="5:5" s="2" customFormat="1">
      <c r="E365" s="46"/>
    </row>
    <row r="366" spans="5:5" s="2" customFormat="1">
      <c r="E366" s="46"/>
    </row>
    <row r="367" spans="5:5" s="2" customFormat="1">
      <c r="E367" s="46"/>
    </row>
    <row r="368" spans="5:5" s="2" customFormat="1">
      <c r="E368" s="46"/>
    </row>
    <row r="369" spans="5:5" s="2" customFormat="1">
      <c r="E369" s="46"/>
    </row>
    <row r="370" spans="5:5" s="2" customFormat="1">
      <c r="E370" s="46"/>
    </row>
    <row r="371" spans="5:5" s="2" customFormat="1">
      <c r="E371" s="46"/>
    </row>
    <row r="372" spans="5:5" s="2" customFormat="1">
      <c r="E372" s="46"/>
    </row>
    <row r="373" spans="5:5" s="2" customFormat="1">
      <c r="E373" s="46"/>
    </row>
    <row r="374" spans="5:5" s="2" customFormat="1">
      <c r="E374" s="46"/>
    </row>
    <row r="375" spans="5:5" s="2" customFormat="1">
      <c r="E375" s="46"/>
    </row>
    <row r="376" spans="5:5" s="2" customFormat="1">
      <c r="E376" s="46"/>
    </row>
    <row r="377" spans="5:5" s="2" customFormat="1">
      <c r="E377" s="46"/>
    </row>
    <row r="378" spans="5:5" s="2" customFormat="1">
      <c r="E378" s="46"/>
    </row>
    <row r="379" spans="5:5" s="2" customFormat="1">
      <c r="E379" s="46"/>
    </row>
    <row r="380" spans="5:5" s="2" customFormat="1">
      <c r="E380" s="46"/>
    </row>
    <row r="381" spans="5:5" s="2" customFormat="1">
      <c r="E381" s="46"/>
    </row>
    <row r="382" spans="5:5" s="2" customFormat="1">
      <c r="E382" s="46"/>
    </row>
    <row r="383" spans="5:5" s="2" customFormat="1">
      <c r="E383" s="46"/>
    </row>
    <row r="384" spans="5:5" s="2" customFormat="1">
      <c r="E384" s="46"/>
    </row>
    <row r="385" spans="5:5" s="2" customFormat="1">
      <c r="E385" s="46"/>
    </row>
    <row r="386" spans="5:5" s="2" customFormat="1">
      <c r="E386" s="46"/>
    </row>
    <row r="387" spans="5:5" s="2" customFormat="1">
      <c r="E387" s="46"/>
    </row>
    <row r="388" spans="5:5" s="2" customFormat="1">
      <c r="E388" s="46"/>
    </row>
    <row r="389" spans="5:5" s="2" customFormat="1">
      <c r="E389" s="46"/>
    </row>
    <row r="390" spans="5:5" s="2" customFormat="1">
      <c r="E390" s="46"/>
    </row>
    <row r="391" spans="5:5" s="2" customFormat="1">
      <c r="E391" s="46"/>
    </row>
    <row r="392" spans="5:5" s="2" customFormat="1">
      <c r="E392" s="46"/>
    </row>
    <row r="393" spans="5:5" s="2" customFormat="1">
      <c r="E393" s="46"/>
    </row>
    <row r="394" spans="5:5" s="2" customFormat="1">
      <c r="E394" s="46"/>
    </row>
    <row r="395" spans="5:5" s="2" customFormat="1">
      <c r="E395" s="46"/>
    </row>
    <row r="396" spans="5:5" s="2" customFormat="1">
      <c r="E396" s="46"/>
    </row>
    <row r="397" spans="5:5" s="2" customFormat="1">
      <c r="E397" s="46"/>
    </row>
    <row r="398" spans="5:5" s="2" customFormat="1">
      <c r="E398" s="46"/>
    </row>
    <row r="399" spans="5:5" s="2" customFormat="1">
      <c r="E399" s="46"/>
    </row>
    <row r="400" spans="5:5" s="2" customFormat="1">
      <c r="E400" s="46"/>
    </row>
    <row r="401" spans="5:5" s="2" customFormat="1">
      <c r="E401" s="46"/>
    </row>
    <row r="402" spans="5:5" s="2" customFormat="1">
      <c r="E402" s="46"/>
    </row>
    <row r="403" spans="5:5" s="2" customFormat="1">
      <c r="E403" s="46"/>
    </row>
    <row r="404" spans="5:5" s="2" customFormat="1">
      <c r="E404" s="46"/>
    </row>
    <row r="405" spans="5:5" s="2" customFormat="1">
      <c r="E405" s="46"/>
    </row>
    <row r="406" spans="5:5" s="2" customFormat="1">
      <c r="E406" s="46"/>
    </row>
    <row r="407" spans="5:5" s="2" customFormat="1">
      <c r="E407" s="46"/>
    </row>
    <row r="408" spans="5:5" s="2" customFormat="1">
      <c r="E408" s="46"/>
    </row>
    <row r="409" spans="5:5" s="2" customFormat="1">
      <c r="E409" s="46"/>
    </row>
    <row r="410" spans="5:5" s="2" customFormat="1">
      <c r="E410" s="46"/>
    </row>
    <row r="411" spans="5:5" s="2" customFormat="1">
      <c r="E411" s="46"/>
    </row>
    <row r="412" spans="5:5" s="2" customFormat="1">
      <c r="E412" s="46"/>
    </row>
    <row r="413" spans="5:5" s="2" customFormat="1">
      <c r="E413" s="46"/>
    </row>
    <row r="414" spans="5:5" s="2" customFormat="1">
      <c r="E414" s="46"/>
    </row>
    <row r="415" spans="5:5" s="2" customFormat="1">
      <c r="E415" s="46"/>
    </row>
    <row r="416" spans="5:5" s="2" customFormat="1">
      <c r="E416" s="46"/>
    </row>
    <row r="417" spans="5:5" s="2" customFormat="1">
      <c r="E417" s="46"/>
    </row>
    <row r="418" spans="5:5" s="2" customFormat="1">
      <c r="E418" s="46"/>
    </row>
    <row r="419" spans="5:5" s="2" customFormat="1">
      <c r="E419" s="46"/>
    </row>
    <row r="420" spans="5:5" s="2" customFormat="1">
      <c r="E420" s="46"/>
    </row>
    <row r="421" spans="5:5" s="2" customFormat="1">
      <c r="E421" s="46"/>
    </row>
    <row r="422" spans="5:5" s="2" customFormat="1">
      <c r="E422" s="46"/>
    </row>
    <row r="423" spans="5:5" s="2" customFormat="1">
      <c r="E423" s="46"/>
    </row>
    <row r="424" spans="5:5" s="2" customFormat="1">
      <c r="E424" s="46"/>
    </row>
    <row r="425" spans="5:5" s="2" customFormat="1">
      <c r="E425" s="46"/>
    </row>
    <row r="426" spans="5:5" s="2" customFormat="1">
      <c r="E426" s="46"/>
    </row>
    <row r="427" spans="5:5" s="2" customFormat="1">
      <c r="E427" s="46"/>
    </row>
    <row r="428" spans="5:5" s="2" customFormat="1">
      <c r="E428" s="46"/>
    </row>
    <row r="429" spans="5:5" s="2" customFormat="1">
      <c r="E429" s="46"/>
    </row>
    <row r="430" spans="5:5" s="2" customFormat="1">
      <c r="E430" s="46"/>
    </row>
    <row r="431" spans="5:5" s="2" customFormat="1">
      <c r="E431" s="46"/>
    </row>
    <row r="432" spans="5:5" s="2" customFormat="1">
      <c r="E432" s="46"/>
    </row>
    <row r="433" spans="5:5" s="2" customFormat="1">
      <c r="E433" s="46"/>
    </row>
    <row r="434" spans="5:5" s="2" customFormat="1">
      <c r="E434" s="46"/>
    </row>
    <row r="435" spans="5:5" s="2" customFormat="1">
      <c r="E435" s="46"/>
    </row>
    <row r="436" spans="5:5" s="2" customFormat="1">
      <c r="E436" s="46"/>
    </row>
    <row r="437" spans="5:5" s="2" customFormat="1">
      <c r="E437" s="46"/>
    </row>
    <row r="438" spans="5:5" s="2" customFormat="1">
      <c r="E438" s="46"/>
    </row>
    <row r="439" spans="5:5" s="2" customFormat="1">
      <c r="E439" s="46"/>
    </row>
    <row r="440" spans="5:5" s="2" customFormat="1">
      <c r="E440" s="46"/>
    </row>
    <row r="441" spans="5:5" s="2" customFormat="1">
      <c r="E441" s="46"/>
    </row>
    <row r="442" spans="5:5" s="2" customFormat="1">
      <c r="E442" s="46"/>
    </row>
    <row r="443" spans="5:5" s="2" customFormat="1">
      <c r="E443" s="46"/>
    </row>
    <row r="444" spans="5:5" s="2" customFormat="1">
      <c r="E444" s="46"/>
    </row>
    <row r="445" spans="5:5" s="2" customFormat="1">
      <c r="E445" s="46"/>
    </row>
    <row r="446" spans="5:5" s="2" customFormat="1">
      <c r="E446" s="46"/>
    </row>
    <row r="447" spans="5:5" s="2" customFormat="1">
      <c r="E447" s="46"/>
    </row>
    <row r="448" spans="5:5" s="2" customFormat="1">
      <c r="E448" s="46"/>
    </row>
    <row r="449" spans="5:5" s="2" customFormat="1">
      <c r="E449" s="46"/>
    </row>
    <row r="450" spans="5:5" s="2" customFormat="1">
      <c r="E450" s="46"/>
    </row>
    <row r="451" spans="5:5" s="2" customFormat="1">
      <c r="E451" s="46"/>
    </row>
    <row r="452" spans="5:5" s="2" customFormat="1">
      <c r="E452" s="46"/>
    </row>
    <row r="453" spans="5:5" s="2" customFormat="1">
      <c r="E453" s="46"/>
    </row>
    <row r="454" spans="5:5" s="2" customFormat="1">
      <c r="E454" s="46"/>
    </row>
    <row r="455" spans="5:5" s="2" customFormat="1">
      <c r="E455" s="46"/>
    </row>
    <row r="456" spans="5:5" s="2" customFormat="1">
      <c r="E456" s="46"/>
    </row>
    <row r="457" spans="5:5" s="2" customFormat="1">
      <c r="E457" s="46"/>
    </row>
    <row r="458" spans="5:5" s="2" customFormat="1">
      <c r="E458" s="46"/>
    </row>
    <row r="459" spans="5:5" s="2" customFormat="1">
      <c r="E459" s="46"/>
    </row>
    <row r="460" spans="5:5" s="2" customFormat="1">
      <c r="E460" s="46"/>
    </row>
    <row r="461" spans="5:5" s="2" customFormat="1">
      <c r="E461" s="46"/>
    </row>
    <row r="462" spans="5:5" s="2" customFormat="1">
      <c r="E462" s="46"/>
    </row>
    <row r="463" spans="5:5" s="2" customFormat="1">
      <c r="E463" s="46"/>
    </row>
    <row r="464" spans="5:5" s="2" customFormat="1">
      <c r="E464" s="46"/>
    </row>
    <row r="465" spans="5:5" s="2" customFormat="1">
      <c r="E465" s="46"/>
    </row>
    <row r="466" spans="5:5" s="2" customFormat="1">
      <c r="E466" s="46"/>
    </row>
    <row r="467" spans="5:5" s="2" customFormat="1">
      <c r="E467" s="46"/>
    </row>
    <row r="468" spans="5:5" s="2" customFormat="1">
      <c r="E468" s="46"/>
    </row>
    <row r="469" spans="5:5" s="2" customFormat="1">
      <c r="E469" s="46"/>
    </row>
    <row r="470" spans="5:5" s="2" customFormat="1">
      <c r="E470" s="46"/>
    </row>
    <row r="471" spans="5:5" s="2" customFormat="1">
      <c r="E471" s="46"/>
    </row>
    <row r="472" spans="5:5" s="2" customFormat="1">
      <c r="E472" s="46"/>
    </row>
    <row r="473" spans="5:5" s="2" customFormat="1">
      <c r="E473" s="46"/>
    </row>
    <row r="474" spans="5:5" s="2" customFormat="1">
      <c r="E474" s="46"/>
    </row>
    <row r="475" spans="5:5" s="2" customFormat="1">
      <c r="E475" s="46"/>
    </row>
    <row r="476" spans="5:5" s="2" customFormat="1">
      <c r="E476" s="46"/>
    </row>
    <row r="477" spans="5:5" s="2" customFormat="1">
      <c r="E477" s="46"/>
    </row>
    <row r="478" spans="5:5" s="2" customFormat="1">
      <c r="E478" s="46"/>
    </row>
    <row r="479" spans="5:5" s="2" customFormat="1">
      <c r="E479" s="46"/>
    </row>
    <row r="480" spans="5:5" s="2" customFormat="1">
      <c r="E480" s="46"/>
    </row>
    <row r="481" spans="5:5" s="2" customFormat="1">
      <c r="E481" s="46"/>
    </row>
    <row r="482" spans="5:5" s="2" customFormat="1">
      <c r="E482" s="46"/>
    </row>
    <row r="483" spans="5:5" s="2" customFormat="1">
      <c r="E483" s="46"/>
    </row>
    <row r="484" spans="5:5" s="2" customFormat="1">
      <c r="E484" s="46"/>
    </row>
    <row r="485" spans="5:5" s="2" customFormat="1">
      <c r="E485" s="46"/>
    </row>
    <row r="486" spans="5:5" s="2" customFormat="1">
      <c r="E486" s="46"/>
    </row>
    <row r="487" spans="5:5" s="2" customFormat="1">
      <c r="E487" s="46"/>
    </row>
    <row r="488" spans="5:5" s="2" customFormat="1">
      <c r="E488" s="46"/>
    </row>
    <row r="489" spans="5:5" s="2" customFormat="1">
      <c r="E489" s="46"/>
    </row>
    <row r="490" spans="5:5" s="2" customFormat="1">
      <c r="E490" s="46"/>
    </row>
    <row r="491" spans="5:5" s="2" customFormat="1">
      <c r="E491" s="46"/>
    </row>
    <row r="492" spans="5:5" s="2" customFormat="1">
      <c r="E492" s="46"/>
    </row>
    <row r="493" spans="5:5" s="2" customFormat="1">
      <c r="E493" s="46"/>
    </row>
    <row r="494" spans="5:5" s="2" customFormat="1">
      <c r="E494" s="46"/>
    </row>
    <row r="495" spans="5:5" s="2" customFormat="1">
      <c r="E495" s="46"/>
    </row>
    <row r="496" spans="5:5" s="2" customFormat="1">
      <c r="E496" s="46"/>
    </row>
    <row r="497" spans="5:5" s="2" customFormat="1">
      <c r="E497" s="46"/>
    </row>
    <row r="498" spans="5:5" s="2" customFormat="1">
      <c r="E498" s="46"/>
    </row>
    <row r="499" spans="5:5" s="2" customFormat="1">
      <c r="E499" s="46"/>
    </row>
    <row r="500" spans="5:5" s="2" customFormat="1">
      <c r="E500" s="46"/>
    </row>
    <row r="501" spans="5:5" s="2" customFormat="1">
      <c r="E501" s="46"/>
    </row>
    <row r="502" spans="5:5" s="2" customFormat="1">
      <c r="E502" s="46"/>
    </row>
    <row r="503" spans="5:5" s="2" customFormat="1">
      <c r="E503" s="46"/>
    </row>
    <row r="504" spans="5:5" s="2" customFormat="1">
      <c r="E504" s="46"/>
    </row>
    <row r="505" spans="5:5" s="2" customFormat="1">
      <c r="E505" s="46"/>
    </row>
    <row r="506" spans="5:5" s="2" customFormat="1">
      <c r="E506" s="46"/>
    </row>
    <row r="507" spans="5:5" s="2" customFormat="1">
      <c r="E507" s="46"/>
    </row>
    <row r="508" spans="5:5" s="2" customFormat="1">
      <c r="E508" s="46"/>
    </row>
    <row r="509" spans="5:5" s="2" customFormat="1">
      <c r="E509" s="46"/>
    </row>
    <row r="510" spans="5:5" s="2" customFormat="1">
      <c r="E510" s="46"/>
    </row>
    <row r="511" spans="5:5" s="2" customFormat="1">
      <c r="E511" s="46"/>
    </row>
    <row r="512" spans="5:5" s="2" customFormat="1">
      <c r="E512" s="46"/>
    </row>
    <row r="513" spans="5:5" s="2" customFormat="1">
      <c r="E513" s="46"/>
    </row>
    <row r="514" spans="5:5" s="2" customFormat="1">
      <c r="E514" s="46"/>
    </row>
    <row r="515" spans="5:5" s="2" customFormat="1">
      <c r="E515" s="46"/>
    </row>
    <row r="516" spans="5:5" s="2" customFormat="1">
      <c r="E516" s="46"/>
    </row>
    <row r="517" spans="5:5" s="2" customFormat="1">
      <c r="E517" s="46"/>
    </row>
    <row r="518" spans="5:5" s="2" customFormat="1">
      <c r="E518" s="46"/>
    </row>
    <row r="519" spans="5:5" s="2" customFormat="1">
      <c r="E519" s="46"/>
    </row>
    <row r="520" spans="5:5" s="2" customFormat="1">
      <c r="E520" s="46"/>
    </row>
    <row r="521" spans="5:5" s="2" customFormat="1">
      <c r="E521" s="46"/>
    </row>
    <row r="522" spans="5:5" s="2" customFormat="1">
      <c r="E522" s="46"/>
    </row>
    <row r="523" spans="5:5" s="2" customFormat="1">
      <c r="E523" s="46"/>
    </row>
    <row r="524" spans="5:5" s="2" customFormat="1">
      <c r="E524" s="46"/>
    </row>
    <row r="525" spans="5:5" s="2" customFormat="1">
      <c r="E525" s="46"/>
    </row>
    <row r="526" spans="5:5" s="2" customFormat="1">
      <c r="E526" s="46"/>
    </row>
    <row r="527" spans="5:5" s="2" customFormat="1">
      <c r="E527" s="46"/>
    </row>
    <row r="528" spans="5:5" s="2" customFormat="1">
      <c r="E528" s="46"/>
    </row>
    <row r="529" spans="5:5" s="2" customFormat="1">
      <c r="E529" s="46"/>
    </row>
    <row r="530" spans="5:5" s="2" customFormat="1">
      <c r="E530" s="46"/>
    </row>
    <row r="531" spans="5:5" s="2" customFormat="1">
      <c r="E531" s="46"/>
    </row>
    <row r="532" spans="5:5" s="2" customFormat="1">
      <c r="E532" s="46"/>
    </row>
    <row r="533" spans="5:5" s="2" customFormat="1">
      <c r="E533" s="46"/>
    </row>
    <row r="534" spans="5:5" s="2" customFormat="1">
      <c r="E534" s="46"/>
    </row>
    <row r="535" spans="5:5" s="2" customFormat="1">
      <c r="E535" s="46"/>
    </row>
    <row r="536" spans="5:5" s="2" customFormat="1">
      <c r="E536" s="46"/>
    </row>
    <row r="537" spans="5:5" s="2" customFormat="1">
      <c r="E537" s="46"/>
    </row>
    <row r="538" spans="5:5" s="2" customFormat="1">
      <c r="E538" s="46"/>
    </row>
    <row r="539" spans="5:5" s="2" customFormat="1">
      <c r="E539" s="46"/>
    </row>
    <row r="540" spans="5:5" s="2" customFormat="1">
      <c r="E540" s="46"/>
    </row>
    <row r="541" spans="5:5" s="2" customFormat="1">
      <c r="E541" s="46"/>
    </row>
    <row r="542" spans="5:5" s="2" customFormat="1">
      <c r="E542" s="46"/>
    </row>
    <row r="543" spans="5:5" s="2" customFormat="1">
      <c r="E543" s="46"/>
    </row>
    <row r="544" spans="5:5" s="2" customFormat="1">
      <c r="E544" s="46"/>
    </row>
    <row r="545" spans="5:5" s="2" customFormat="1">
      <c r="E545" s="46"/>
    </row>
    <row r="546" spans="5:5" s="2" customFormat="1">
      <c r="E546" s="46"/>
    </row>
    <row r="547" spans="5:5" s="2" customFormat="1">
      <c r="E547" s="46"/>
    </row>
    <row r="548" spans="5:5" s="2" customFormat="1">
      <c r="E548" s="46"/>
    </row>
    <row r="549" spans="5:5" s="2" customFormat="1">
      <c r="E549" s="46"/>
    </row>
    <row r="550" spans="5:5" s="2" customFormat="1">
      <c r="E550" s="46"/>
    </row>
    <row r="551" spans="5:5" s="2" customFormat="1">
      <c r="E551" s="46"/>
    </row>
    <row r="552" spans="5:5" s="2" customFormat="1">
      <c r="E552" s="46"/>
    </row>
    <row r="553" spans="5:5" s="2" customFormat="1">
      <c r="E553" s="46"/>
    </row>
    <row r="554" spans="5:5" s="2" customFormat="1">
      <c r="E554" s="46"/>
    </row>
    <row r="555" spans="5:5" s="2" customFormat="1">
      <c r="E555" s="46"/>
    </row>
    <row r="556" spans="5:5" s="2" customFormat="1">
      <c r="E556" s="46"/>
    </row>
    <row r="557" spans="5:5" s="2" customFormat="1">
      <c r="E557" s="46"/>
    </row>
    <row r="558" spans="5:5" s="2" customFormat="1">
      <c r="E558" s="46"/>
    </row>
    <row r="559" spans="5:5" s="2" customFormat="1">
      <c r="E559" s="46"/>
    </row>
    <row r="560" spans="5:5" s="2" customFormat="1">
      <c r="E560" s="46"/>
    </row>
    <row r="561" spans="5:5" s="2" customFormat="1">
      <c r="E561" s="46"/>
    </row>
    <row r="562" spans="5:5" s="2" customFormat="1">
      <c r="E562" s="46"/>
    </row>
    <row r="563" spans="5:5" s="2" customFormat="1">
      <c r="E563" s="46"/>
    </row>
    <row r="564" spans="5:5" s="2" customFormat="1">
      <c r="E564" s="46"/>
    </row>
    <row r="565" spans="5:5" s="2" customFormat="1">
      <c r="E565" s="46"/>
    </row>
    <row r="566" spans="5:5" s="2" customFormat="1">
      <c r="E566" s="46"/>
    </row>
    <row r="567" spans="5:5" s="2" customFormat="1">
      <c r="E567" s="46"/>
    </row>
    <row r="568" spans="5:5" s="2" customFormat="1">
      <c r="E568" s="46"/>
    </row>
    <row r="569" spans="5:5" s="2" customFormat="1">
      <c r="E569" s="46"/>
    </row>
    <row r="570" spans="5:5" s="2" customFormat="1">
      <c r="E570" s="46"/>
    </row>
    <row r="571" spans="5:5" s="2" customFormat="1">
      <c r="E571" s="46"/>
    </row>
    <row r="572" spans="5:5" s="2" customFormat="1">
      <c r="E572" s="46"/>
    </row>
    <row r="573" spans="5:5" s="2" customFormat="1">
      <c r="E573" s="46"/>
    </row>
    <row r="574" spans="5:5" s="2" customFormat="1">
      <c r="E574" s="46"/>
    </row>
    <row r="575" spans="5:5" s="2" customFormat="1">
      <c r="E575" s="46"/>
    </row>
    <row r="576" spans="5:5" s="2" customFormat="1">
      <c r="E576" s="46"/>
    </row>
    <row r="577" spans="5:5" s="2" customFormat="1">
      <c r="E577" s="46"/>
    </row>
    <row r="578" spans="5:5" s="2" customFormat="1">
      <c r="E578" s="46"/>
    </row>
    <row r="579" spans="5:5" s="2" customFormat="1">
      <c r="E579" s="46"/>
    </row>
    <row r="580" spans="5:5" s="2" customFormat="1">
      <c r="E580" s="46"/>
    </row>
    <row r="581" spans="5:5" s="2" customFormat="1">
      <c r="E581" s="46"/>
    </row>
    <row r="582" spans="5:5" s="2" customFormat="1">
      <c r="E582" s="46"/>
    </row>
    <row r="583" spans="5:5" s="2" customFormat="1">
      <c r="E583" s="46"/>
    </row>
    <row r="584" spans="5:5" s="2" customFormat="1">
      <c r="E584" s="46"/>
    </row>
    <row r="585" spans="5:5" s="2" customFormat="1">
      <c r="E585" s="46"/>
    </row>
    <row r="586" spans="5:5" s="2" customFormat="1">
      <c r="E586" s="46"/>
    </row>
    <row r="587" spans="5:5" s="2" customFormat="1">
      <c r="E587" s="46"/>
    </row>
    <row r="588" spans="5:5" s="2" customFormat="1">
      <c r="E588" s="46"/>
    </row>
    <row r="589" spans="5:5" s="2" customFormat="1">
      <c r="E589" s="46"/>
    </row>
    <row r="590" spans="5:5" s="2" customFormat="1">
      <c r="E590" s="46"/>
    </row>
    <row r="591" spans="5:5" s="2" customFormat="1">
      <c r="E591" s="46"/>
    </row>
    <row r="592" spans="5:5" s="2" customFormat="1">
      <c r="E592" s="46"/>
    </row>
    <row r="593" spans="5:5" s="2" customFormat="1">
      <c r="E593" s="46"/>
    </row>
    <row r="594" spans="5:5" s="2" customFormat="1">
      <c r="E594" s="46"/>
    </row>
    <row r="595" spans="5:5" s="2" customFormat="1">
      <c r="E595" s="46"/>
    </row>
    <row r="596" spans="5:5" s="2" customFormat="1">
      <c r="E596" s="46"/>
    </row>
    <row r="597" spans="5:5" s="2" customFormat="1">
      <c r="E597" s="46"/>
    </row>
    <row r="598" spans="5:5" s="2" customFormat="1">
      <c r="E598" s="46"/>
    </row>
    <row r="599" spans="5:5" s="2" customFormat="1">
      <c r="E599" s="46"/>
    </row>
    <row r="600" spans="5:5" s="2" customFormat="1">
      <c r="E600" s="46"/>
    </row>
    <row r="601" spans="5:5" s="2" customFormat="1">
      <c r="E601" s="46"/>
    </row>
    <row r="602" spans="5:5" s="2" customFormat="1">
      <c r="E602" s="46"/>
    </row>
    <row r="603" spans="5:5" s="2" customFormat="1">
      <c r="E603" s="46"/>
    </row>
    <row r="604" spans="5:5" s="2" customFormat="1">
      <c r="E604" s="46"/>
    </row>
    <row r="605" spans="5:5" s="2" customFormat="1">
      <c r="E605" s="46"/>
    </row>
    <row r="606" spans="5:5" s="2" customFormat="1">
      <c r="E606" s="46"/>
    </row>
    <row r="607" spans="5:5" s="2" customFormat="1">
      <c r="E607" s="46"/>
    </row>
    <row r="608" spans="5:5" s="2" customFormat="1">
      <c r="E608" s="46"/>
    </row>
    <row r="609" spans="5:5" s="2" customFormat="1">
      <c r="E609" s="46"/>
    </row>
    <row r="610" spans="5:5" s="2" customFormat="1">
      <c r="E610" s="46"/>
    </row>
    <row r="611" spans="5:5" s="2" customFormat="1">
      <c r="E611" s="46"/>
    </row>
    <row r="612" spans="5:5" s="2" customFormat="1">
      <c r="E612" s="46"/>
    </row>
    <row r="613" spans="5:5" s="2" customFormat="1">
      <c r="E613" s="46"/>
    </row>
    <row r="614" spans="5:5" s="2" customFormat="1">
      <c r="E614" s="46"/>
    </row>
    <row r="615" spans="5:5" s="2" customFormat="1">
      <c r="E615" s="46"/>
    </row>
    <row r="616" spans="5:5" s="2" customFormat="1">
      <c r="E616" s="46"/>
    </row>
    <row r="617" spans="5:5" s="2" customFormat="1">
      <c r="E617" s="46"/>
    </row>
    <row r="618" spans="5:5" s="2" customFormat="1">
      <c r="E618" s="46"/>
    </row>
    <row r="619" spans="5:5" s="2" customFormat="1">
      <c r="E619" s="46"/>
    </row>
    <row r="620" spans="5:5" s="2" customFormat="1">
      <c r="E620" s="46"/>
    </row>
    <row r="621" spans="5:5" s="2" customFormat="1">
      <c r="E621" s="46"/>
    </row>
    <row r="622" spans="5:5" s="2" customFormat="1">
      <c r="E622" s="46"/>
    </row>
    <row r="623" spans="5:5" s="2" customFormat="1">
      <c r="E623" s="46"/>
    </row>
    <row r="624" spans="5:5" s="2" customFormat="1">
      <c r="E624" s="46"/>
    </row>
    <row r="625" spans="5:5" s="2" customFormat="1">
      <c r="E625" s="46"/>
    </row>
    <row r="626" spans="5:5" s="2" customFormat="1">
      <c r="E626" s="46"/>
    </row>
    <row r="627" spans="5:5" s="2" customFormat="1">
      <c r="E627" s="46"/>
    </row>
    <row r="628" spans="5:5" s="2" customFormat="1">
      <c r="E628" s="46"/>
    </row>
    <row r="629" spans="5:5" s="2" customFormat="1">
      <c r="E629" s="46"/>
    </row>
    <row r="630" spans="5:5" s="2" customFormat="1">
      <c r="E630" s="46"/>
    </row>
    <row r="631" spans="5:5" s="2" customFormat="1">
      <c r="E631" s="46"/>
    </row>
    <row r="632" spans="5:5" s="2" customFormat="1">
      <c r="E632" s="46"/>
    </row>
    <row r="633" spans="5:5" s="2" customFormat="1">
      <c r="E633" s="46"/>
    </row>
    <row r="634" spans="5:5" s="2" customFormat="1">
      <c r="E634" s="46"/>
    </row>
    <row r="635" spans="5:5" s="2" customFormat="1">
      <c r="E635" s="46"/>
    </row>
    <row r="636" spans="5:5" s="2" customFormat="1">
      <c r="E636" s="46"/>
    </row>
    <row r="637" spans="5:5" s="2" customFormat="1">
      <c r="E637" s="46"/>
    </row>
    <row r="638" spans="5:5" s="2" customFormat="1">
      <c r="E638" s="46"/>
    </row>
    <row r="639" spans="5:5" s="2" customFormat="1">
      <c r="E639" s="46"/>
    </row>
    <row r="640" spans="5:5" s="2" customFormat="1">
      <c r="E640" s="46"/>
    </row>
    <row r="641" spans="5:5" s="2" customFormat="1">
      <c r="E641" s="46"/>
    </row>
    <row r="642" spans="5:5" s="2" customFormat="1">
      <c r="E642" s="46"/>
    </row>
    <row r="643" spans="5:5" s="2" customFormat="1">
      <c r="E643" s="46"/>
    </row>
    <row r="644" spans="5:5" s="2" customFormat="1">
      <c r="E644" s="46"/>
    </row>
    <row r="645" spans="5:5" s="2" customFormat="1">
      <c r="E645" s="46"/>
    </row>
    <row r="646" spans="5:5" s="2" customFormat="1">
      <c r="E646" s="46"/>
    </row>
    <row r="647" spans="5:5" s="2" customFormat="1">
      <c r="E647" s="46"/>
    </row>
    <row r="648" spans="5:5" s="2" customFormat="1">
      <c r="E648" s="46"/>
    </row>
    <row r="649" spans="5:5" s="2" customFormat="1">
      <c r="E649" s="46"/>
    </row>
    <row r="650" spans="5:5" s="2" customFormat="1">
      <c r="E650" s="46"/>
    </row>
    <row r="651" spans="5:5" s="2" customFormat="1">
      <c r="E651" s="46"/>
    </row>
    <row r="652" spans="5:5" s="2" customFormat="1">
      <c r="E652" s="46"/>
    </row>
    <row r="653" spans="5:5" s="2" customFormat="1">
      <c r="E653" s="46"/>
    </row>
    <row r="654" spans="5:5" s="2" customFormat="1">
      <c r="E654" s="46"/>
    </row>
    <row r="655" spans="5:5" s="2" customFormat="1">
      <c r="E655" s="46"/>
    </row>
    <row r="656" spans="5:5" s="2" customFormat="1">
      <c r="E656" s="46"/>
    </row>
    <row r="657" spans="5:5" s="2" customFormat="1">
      <c r="E657" s="46"/>
    </row>
    <row r="658" spans="5:5" s="2" customFormat="1">
      <c r="E658" s="46"/>
    </row>
    <row r="659" spans="5:5" s="2" customFormat="1">
      <c r="E659" s="46"/>
    </row>
    <row r="660" spans="5:5" s="2" customFormat="1">
      <c r="E660" s="46"/>
    </row>
    <row r="661" spans="5:5" s="2" customFormat="1">
      <c r="E661" s="46"/>
    </row>
    <row r="662" spans="5:5" s="2" customFormat="1">
      <c r="E662" s="46"/>
    </row>
    <row r="663" spans="5:5" s="2" customFormat="1">
      <c r="E663" s="46"/>
    </row>
    <row r="664" spans="5:5" s="2" customFormat="1">
      <c r="E664" s="46"/>
    </row>
    <row r="665" spans="5:5" s="2" customFormat="1">
      <c r="E665" s="46"/>
    </row>
    <row r="666" spans="5:5" s="2" customFormat="1">
      <c r="E666" s="46"/>
    </row>
    <row r="667" spans="5:5" s="2" customFormat="1">
      <c r="E667" s="46"/>
    </row>
    <row r="668" spans="5:5" s="2" customFormat="1">
      <c r="E668" s="46"/>
    </row>
    <row r="669" spans="5:5" s="2" customFormat="1">
      <c r="E669" s="46"/>
    </row>
    <row r="670" spans="5:5" s="2" customFormat="1">
      <c r="E670" s="46"/>
    </row>
    <row r="671" spans="5:5" s="2" customFormat="1">
      <c r="E671" s="46"/>
    </row>
    <row r="672" spans="5:5" s="2" customFormat="1">
      <c r="E672" s="46"/>
    </row>
    <row r="673" spans="5:5" s="2" customFormat="1">
      <c r="E673" s="46"/>
    </row>
    <row r="674" spans="5:5" s="2" customFormat="1">
      <c r="E674" s="46"/>
    </row>
    <row r="675" spans="5:5" s="2" customFormat="1">
      <c r="E675" s="46"/>
    </row>
    <row r="676" spans="5:5" s="2" customFormat="1">
      <c r="E676" s="46"/>
    </row>
    <row r="677" spans="5:5" s="2" customFormat="1">
      <c r="E677" s="46"/>
    </row>
    <row r="678" spans="5:5" s="2" customFormat="1">
      <c r="E678" s="46"/>
    </row>
    <row r="679" spans="5:5" s="2" customFormat="1">
      <c r="E679" s="46"/>
    </row>
    <row r="680" spans="5:5" s="2" customFormat="1">
      <c r="E680" s="46"/>
    </row>
    <row r="681" spans="5:5" s="2" customFormat="1">
      <c r="E681" s="46"/>
    </row>
    <row r="682" spans="5:5" s="2" customFormat="1">
      <c r="E682" s="46"/>
    </row>
    <row r="683" spans="5:5" s="2" customFormat="1">
      <c r="E683" s="46"/>
    </row>
    <row r="684" spans="5:5" s="2" customFormat="1">
      <c r="E684" s="46"/>
    </row>
    <row r="685" spans="5:5" s="2" customFormat="1">
      <c r="E685" s="46"/>
    </row>
    <row r="686" spans="5:5" s="2" customFormat="1">
      <c r="E686" s="46"/>
    </row>
    <row r="687" spans="5:5" s="2" customFormat="1">
      <c r="E687" s="46"/>
    </row>
    <row r="688" spans="5:5" s="2" customFormat="1">
      <c r="E688" s="46"/>
    </row>
    <row r="689" spans="5:5" s="2" customFormat="1">
      <c r="E689" s="46"/>
    </row>
    <row r="690" spans="5:5" s="2" customFormat="1">
      <c r="E690" s="46"/>
    </row>
    <row r="691" spans="5:5" s="2" customFormat="1">
      <c r="E691" s="46"/>
    </row>
    <row r="692" spans="5:5" s="2" customFormat="1">
      <c r="E692" s="46"/>
    </row>
    <row r="693" spans="5:5" s="2" customFormat="1">
      <c r="E693" s="46"/>
    </row>
    <row r="694" spans="5:5" s="2" customFormat="1">
      <c r="E694" s="46"/>
    </row>
    <row r="695" spans="5:5" s="2" customFormat="1">
      <c r="E695" s="46"/>
    </row>
    <row r="696" spans="5:5" s="2" customFormat="1">
      <c r="E696" s="46"/>
    </row>
    <row r="697" spans="5:5" s="2" customFormat="1">
      <c r="E697" s="46"/>
    </row>
    <row r="698" spans="5:5" s="2" customFormat="1">
      <c r="E698" s="46"/>
    </row>
    <row r="699" spans="5:5" s="2" customFormat="1">
      <c r="E699" s="46"/>
    </row>
    <row r="700" spans="5:5" s="2" customFormat="1">
      <c r="E700" s="46"/>
    </row>
    <row r="701" spans="5:5" s="2" customFormat="1">
      <c r="E701" s="46"/>
    </row>
    <row r="702" spans="5:5" s="2" customFormat="1">
      <c r="E702" s="46"/>
    </row>
    <row r="703" spans="5:5" s="2" customFormat="1">
      <c r="E703" s="46"/>
    </row>
    <row r="704" spans="5:5" s="2" customFormat="1">
      <c r="E704" s="46"/>
    </row>
    <row r="705" spans="5:5" s="2" customFormat="1">
      <c r="E705" s="46"/>
    </row>
    <row r="706" spans="5:5" s="2" customFormat="1">
      <c r="E706" s="46"/>
    </row>
    <row r="707" spans="5:5" s="2" customFormat="1">
      <c r="E707" s="46"/>
    </row>
    <row r="708" spans="5:5" s="2" customFormat="1">
      <c r="E708" s="46"/>
    </row>
    <row r="709" spans="5:5" s="2" customFormat="1">
      <c r="E709" s="46"/>
    </row>
    <row r="710" spans="5:5" s="2" customFormat="1">
      <c r="E710" s="46"/>
    </row>
    <row r="711" spans="5:5" s="2" customFormat="1">
      <c r="E711" s="46"/>
    </row>
    <row r="712" spans="5:5" s="2" customFormat="1">
      <c r="E712" s="46"/>
    </row>
    <row r="713" spans="5:5" s="2" customFormat="1">
      <c r="E713" s="46"/>
    </row>
    <row r="714" spans="5:5" s="2" customFormat="1">
      <c r="E714" s="46"/>
    </row>
    <row r="715" spans="5:5" s="2" customFormat="1">
      <c r="E715" s="46"/>
    </row>
    <row r="716" spans="5:5" s="2" customFormat="1">
      <c r="E716" s="46"/>
    </row>
    <row r="717" spans="5:5" s="2" customFormat="1">
      <c r="E717" s="46"/>
    </row>
    <row r="718" spans="5:5" s="2" customFormat="1">
      <c r="E718" s="46"/>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7030A0"/>
    <pageSetUpPr fitToPage="1"/>
  </sheetPr>
  <dimension ref="B2:S43"/>
  <sheetViews>
    <sheetView showGridLines="0" zoomScale="70" zoomScaleNormal="70" workbookViewId="0">
      <selection activeCell="K17" sqref="K17"/>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8"/>
      <c r="C3" s="109"/>
      <c r="D3" s="109"/>
      <c r="E3" s="109"/>
      <c r="F3" s="109"/>
      <c r="G3" s="109"/>
      <c r="H3" s="109"/>
      <c r="I3" s="110"/>
    </row>
    <row r="4" spans="2:19">
      <c r="B4" s="533" t="s">
        <v>475</v>
      </c>
      <c r="C4" s="534"/>
      <c r="D4" s="534"/>
      <c r="E4" s="535" t="s">
        <v>476</v>
      </c>
      <c r="F4" s="535"/>
      <c r="G4" s="535"/>
      <c r="H4" s="535"/>
      <c r="I4" s="536"/>
      <c r="Q4" s="537" t="s">
        <v>477</v>
      </c>
      <c r="R4" s="537"/>
    </row>
    <row r="5" spans="2:19">
      <c r="B5" s="533"/>
      <c r="C5" s="534"/>
      <c r="D5" s="534"/>
      <c r="E5" s="535"/>
      <c r="F5" s="535"/>
      <c r="G5" s="535"/>
      <c r="H5" s="535"/>
      <c r="I5" s="536"/>
      <c r="Q5" s="537"/>
      <c r="R5" s="537"/>
    </row>
    <row r="6" spans="2:19">
      <c r="B6" s="533"/>
      <c r="C6" s="534"/>
      <c r="D6" s="534"/>
      <c r="E6" s="535"/>
      <c r="F6" s="535"/>
      <c r="G6" s="535"/>
      <c r="H6" s="535"/>
      <c r="I6" s="536"/>
      <c r="Q6" s="537"/>
      <c r="R6" s="537"/>
    </row>
    <row r="7" spans="2:19" ht="15.75" thickBot="1">
      <c r="B7" s="111"/>
      <c r="I7" s="112"/>
    </row>
    <row r="8" spans="2:19" ht="62.25" customHeight="1" thickBot="1">
      <c r="B8" s="538" t="s">
        <v>422</v>
      </c>
      <c r="C8" s="539"/>
      <c r="D8" s="55" t="s">
        <v>478</v>
      </c>
      <c r="E8" s="56">
        <v>5</v>
      </c>
      <c r="F8" s="56">
        <v>10</v>
      </c>
      <c r="G8" s="56">
        <v>15</v>
      </c>
      <c r="H8" s="56">
        <v>20</v>
      </c>
      <c r="I8" s="113">
        <v>25</v>
      </c>
      <c r="K8" s="540" t="s">
        <v>479</v>
      </c>
      <c r="L8" s="541"/>
      <c r="M8" s="541"/>
      <c r="N8" s="541"/>
      <c r="O8" s="541"/>
      <c r="P8" s="542"/>
      <c r="Q8" s="543" t="s">
        <v>480</v>
      </c>
      <c r="R8" s="543"/>
      <c r="S8" s="17" t="s">
        <v>481</v>
      </c>
    </row>
    <row r="9" spans="2:19" ht="62.25" customHeight="1" thickBot="1">
      <c r="B9" s="538"/>
      <c r="C9" s="539"/>
      <c r="D9" s="55" t="s">
        <v>482</v>
      </c>
      <c r="E9" s="57">
        <v>4</v>
      </c>
      <c r="F9" s="57">
        <v>8</v>
      </c>
      <c r="G9" s="56">
        <v>12</v>
      </c>
      <c r="H9" s="56">
        <v>16</v>
      </c>
      <c r="I9" s="113">
        <v>20</v>
      </c>
      <c r="K9" s="544" t="s">
        <v>483</v>
      </c>
      <c r="L9" s="545"/>
      <c r="M9" s="545"/>
      <c r="N9" s="545"/>
      <c r="O9" s="545"/>
      <c r="P9" s="545"/>
      <c r="Q9" s="546" t="s">
        <v>484</v>
      </c>
      <c r="R9" s="547"/>
      <c r="S9" s="17" t="s">
        <v>410</v>
      </c>
    </row>
    <row r="10" spans="2:19" ht="62.25" customHeight="1" thickBot="1">
      <c r="B10" s="538"/>
      <c r="C10" s="539"/>
      <c r="D10" s="55" t="s">
        <v>485</v>
      </c>
      <c r="E10" s="57">
        <v>3</v>
      </c>
      <c r="F10" s="57">
        <v>6</v>
      </c>
      <c r="G10" s="57">
        <v>9</v>
      </c>
      <c r="H10" s="56">
        <v>12</v>
      </c>
      <c r="I10" s="113">
        <v>15</v>
      </c>
      <c r="K10" s="548" t="s">
        <v>445</v>
      </c>
      <c r="L10" s="549"/>
      <c r="M10" s="549"/>
      <c r="N10" s="549"/>
      <c r="O10" s="549"/>
      <c r="P10" s="549"/>
      <c r="Q10" s="543" t="s">
        <v>486</v>
      </c>
      <c r="R10" s="543"/>
      <c r="S10" s="17" t="s">
        <v>487</v>
      </c>
    </row>
    <row r="11" spans="2:19" ht="62.25" customHeight="1">
      <c r="B11" s="538"/>
      <c r="C11" s="539"/>
      <c r="D11" s="55" t="s">
        <v>488</v>
      </c>
      <c r="E11" s="58">
        <v>2</v>
      </c>
      <c r="F11" s="57">
        <v>4</v>
      </c>
      <c r="G11" s="57">
        <v>6</v>
      </c>
      <c r="H11" s="56">
        <v>8</v>
      </c>
      <c r="I11" s="113">
        <v>10</v>
      </c>
      <c r="K11" s="550" t="s">
        <v>489</v>
      </c>
      <c r="L11" s="551"/>
      <c r="M11" s="551"/>
      <c r="N11" s="551"/>
      <c r="O11" s="551"/>
      <c r="P11" s="551"/>
      <c r="Q11" s="543" t="s">
        <v>409</v>
      </c>
      <c r="R11" s="552"/>
      <c r="S11" s="17" t="s">
        <v>409</v>
      </c>
    </row>
    <row r="12" spans="2:19" ht="62.25" customHeight="1">
      <c r="B12" s="538"/>
      <c r="C12" s="539"/>
      <c r="D12" s="55" t="s">
        <v>490</v>
      </c>
      <c r="E12" s="58">
        <v>1</v>
      </c>
      <c r="F12" s="58">
        <v>2</v>
      </c>
      <c r="G12" s="57">
        <v>3</v>
      </c>
      <c r="H12" s="56">
        <v>4</v>
      </c>
      <c r="I12" s="113">
        <v>5</v>
      </c>
    </row>
    <row r="13" spans="2:19" ht="62.25" customHeight="1" thickBot="1">
      <c r="B13" s="114"/>
      <c r="C13" s="531" t="s">
        <v>491</v>
      </c>
      <c r="D13" s="532"/>
      <c r="E13" s="115" t="s">
        <v>492</v>
      </c>
      <c r="F13" s="115" t="s">
        <v>493</v>
      </c>
      <c r="G13" s="115" t="s">
        <v>494</v>
      </c>
      <c r="H13" s="115" t="s">
        <v>495</v>
      </c>
      <c r="I13" s="116" t="s">
        <v>496</v>
      </c>
    </row>
    <row r="17" spans="4:6">
      <c r="D17" s="17"/>
      <c r="E17" s="17"/>
      <c r="F17" s="17"/>
    </row>
    <row r="18" spans="4:6" ht="15.75">
      <c r="D18" s="22" t="s">
        <v>497</v>
      </c>
      <c r="E18" s="117" t="s">
        <v>489</v>
      </c>
      <c r="F18" s="117">
        <v>1</v>
      </c>
    </row>
    <row r="19" spans="4:6">
      <c r="D19" s="22" t="s">
        <v>498</v>
      </c>
      <c r="E19" s="22" t="s">
        <v>489</v>
      </c>
      <c r="F19" s="22">
        <v>2</v>
      </c>
    </row>
    <row r="20" spans="4:6">
      <c r="D20" s="22" t="s">
        <v>499</v>
      </c>
      <c r="E20" s="22" t="s">
        <v>445</v>
      </c>
      <c r="F20" s="22">
        <v>2</v>
      </c>
    </row>
    <row r="21" spans="4:6">
      <c r="D21" s="22" t="s">
        <v>500</v>
      </c>
      <c r="E21" s="22" t="s">
        <v>501</v>
      </c>
      <c r="F21" s="22">
        <v>3</v>
      </c>
    </row>
    <row r="22" spans="4:6">
      <c r="D22" s="22" t="s">
        <v>502</v>
      </c>
      <c r="E22" s="22" t="s">
        <v>479</v>
      </c>
      <c r="F22" s="22">
        <v>4</v>
      </c>
    </row>
    <row r="23" spans="4:6">
      <c r="D23" s="22" t="s">
        <v>503</v>
      </c>
      <c r="E23" s="22" t="s">
        <v>489</v>
      </c>
      <c r="F23" s="22">
        <v>1</v>
      </c>
    </row>
    <row r="24" spans="4:6">
      <c r="D24" s="22" t="s">
        <v>504</v>
      </c>
      <c r="E24" s="22" t="s">
        <v>445</v>
      </c>
      <c r="F24" s="22">
        <v>2</v>
      </c>
    </row>
    <row r="25" spans="4:6">
      <c r="D25" s="22" t="s">
        <v>505</v>
      </c>
      <c r="E25" s="22" t="s">
        <v>445</v>
      </c>
      <c r="F25" s="22">
        <v>2</v>
      </c>
    </row>
    <row r="26" spans="4:6">
      <c r="D26" s="22" t="s">
        <v>506</v>
      </c>
      <c r="E26" s="22" t="s">
        <v>483</v>
      </c>
      <c r="F26" s="22">
        <v>3</v>
      </c>
    </row>
    <row r="27" spans="4:6">
      <c r="D27" s="22" t="s">
        <v>507</v>
      </c>
      <c r="E27" s="22" t="s">
        <v>479</v>
      </c>
      <c r="F27" s="22">
        <v>4</v>
      </c>
    </row>
    <row r="28" spans="4:6">
      <c r="D28" s="22" t="s">
        <v>508</v>
      </c>
      <c r="E28" s="22" t="s">
        <v>445</v>
      </c>
      <c r="F28" s="22">
        <v>2</v>
      </c>
    </row>
    <row r="29" spans="4:6">
      <c r="D29" s="22" t="s">
        <v>509</v>
      </c>
      <c r="E29" s="22" t="s">
        <v>445</v>
      </c>
      <c r="F29" s="22">
        <v>2</v>
      </c>
    </row>
    <row r="30" spans="4:6">
      <c r="D30" s="22" t="s">
        <v>510</v>
      </c>
      <c r="E30" s="22" t="s">
        <v>445</v>
      </c>
      <c r="F30" s="22">
        <v>2</v>
      </c>
    </row>
    <row r="31" spans="4:6">
      <c r="D31" s="22" t="s">
        <v>511</v>
      </c>
      <c r="E31" s="22" t="s">
        <v>483</v>
      </c>
      <c r="F31" s="22">
        <v>3</v>
      </c>
    </row>
    <row r="32" spans="4:6">
      <c r="D32" s="22" t="s">
        <v>512</v>
      </c>
      <c r="E32" s="22" t="s">
        <v>479</v>
      </c>
      <c r="F32" s="22">
        <v>4</v>
      </c>
    </row>
    <row r="33" spans="4:6">
      <c r="D33" s="22" t="s">
        <v>513</v>
      </c>
      <c r="E33" s="22" t="s">
        <v>445</v>
      </c>
      <c r="F33" s="22">
        <v>2</v>
      </c>
    </row>
    <row r="34" spans="4:6">
      <c r="D34" s="22" t="s">
        <v>514</v>
      </c>
      <c r="E34" s="22" t="s">
        <v>445</v>
      </c>
      <c r="F34" s="22">
        <v>2</v>
      </c>
    </row>
    <row r="35" spans="4:6">
      <c r="D35" s="22" t="s">
        <v>515</v>
      </c>
      <c r="E35" s="22" t="s">
        <v>483</v>
      </c>
      <c r="F35" s="22">
        <v>3</v>
      </c>
    </row>
    <row r="36" spans="4:6">
      <c r="D36" s="22" t="s">
        <v>516</v>
      </c>
      <c r="E36" s="22" t="s">
        <v>483</v>
      </c>
      <c r="F36" s="22">
        <v>3</v>
      </c>
    </row>
    <row r="37" spans="4:6">
      <c r="D37" s="22" t="s">
        <v>517</v>
      </c>
      <c r="E37" s="22" t="s">
        <v>479</v>
      </c>
      <c r="F37" s="22">
        <v>4</v>
      </c>
    </row>
    <row r="38" spans="4:6">
      <c r="D38" s="22" t="s">
        <v>518</v>
      </c>
      <c r="E38" s="22" t="s">
        <v>483</v>
      </c>
      <c r="F38" s="22">
        <v>3</v>
      </c>
    </row>
    <row r="39" spans="4:6">
      <c r="D39" s="22" t="s">
        <v>519</v>
      </c>
      <c r="E39" s="22" t="s">
        <v>483</v>
      </c>
      <c r="F39" s="22">
        <v>3</v>
      </c>
    </row>
    <row r="40" spans="4:6">
      <c r="D40" s="22" t="s">
        <v>520</v>
      </c>
      <c r="E40" s="22" t="s">
        <v>483</v>
      </c>
      <c r="F40" s="22">
        <v>3</v>
      </c>
    </row>
    <row r="41" spans="4:6">
      <c r="D41" s="22" t="s">
        <v>521</v>
      </c>
      <c r="E41" s="22" t="s">
        <v>483</v>
      </c>
      <c r="F41" s="22">
        <v>3</v>
      </c>
    </row>
    <row r="42" spans="4:6">
      <c r="D42" s="22" t="s">
        <v>522</v>
      </c>
      <c r="E42" s="22" t="s">
        <v>479</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5" tint="0.39997558519241921"/>
    <pageSetUpPr fitToPage="1"/>
  </sheetPr>
  <dimension ref="A1:JK79"/>
  <sheetViews>
    <sheetView showGridLines="0" topLeftCell="H1" zoomScale="80" zoomScaleNormal="80" workbookViewId="0">
      <selection activeCell="M10" sqref="M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44"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54"/>
      <c r="B1" s="555"/>
      <c r="C1" s="558"/>
      <c r="D1" s="558"/>
      <c r="E1" s="558"/>
      <c r="F1" s="558"/>
      <c r="G1" s="558"/>
      <c r="H1" s="558"/>
      <c r="I1" s="558"/>
      <c r="J1" s="559"/>
      <c r="K1" s="553"/>
      <c r="L1" s="553"/>
      <c r="M1" s="553"/>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56"/>
      <c r="B2" s="557"/>
      <c r="C2" s="560"/>
      <c r="D2" s="560"/>
      <c r="E2" s="560"/>
      <c r="F2" s="560"/>
      <c r="G2" s="560"/>
      <c r="H2" s="560"/>
      <c r="I2" s="560"/>
      <c r="J2" s="561"/>
      <c r="K2" s="553"/>
      <c r="L2" s="553"/>
      <c r="M2" s="553"/>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60"/>
      <c r="D3" s="560"/>
      <c r="E3" s="560"/>
      <c r="F3" s="560"/>
      <c r="G3" s="560"/>
      <c r="H3" s="560"/>
      <c r="I3" s="560"/>
      <c r="J3" s="561"/>
      <c r="K3" s="553"/>
      <c r="L3" s="553"/>
      <c r="M3" s="553"/>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31" t="s">
        <v>276</v>
      </c>
      <c r="B4" s="431"/>
      <c r="C4" s="438" t="s">
        <v>5</v>
      </c>
      <c r="D4" s="438"/>
      <c r="E4" s="438"/>
      <c r="F4" s="438"/>
      <c r="G4" s="438"/>
      <c r="H4" s="438"/>
      <c r="I4" s="438"/>
      <c r="J4" s="438"/>
      <c r="K4" s="438"/>
      <c r="L4" s="438"/>
      <c r="M4" s="43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31" t="s">
        <v>278</v>
      </c>
      <c r="B5" s="431"/>
      <c r="C5" s="439" t="s">
        <v>36</v>
      </c>
      <c r="D5" s="439"/>
      <c r="E5" s="439"/>
      <c r="F5" s="439"/>
      <c r="G5" s="439"/>
      <c r="H5" s="439"/>
      <c r="I5" s="439"/>
      <c r="J5" s="439"/>
      <c r="K5" s="439"/>
      <c r="L5" s="439"/>
      <c r="M5" s="43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31" t="s">
        <v>279</v>
      </c>
      <c r="B6" s="431"/>
      <c r="C6" s="590" t="s">
        <v>280</v>
      </c>
      <c r="D6" s="591"/>
      <c r="E6" s="591"/>
      <c r="F6" s="591"/>
      <c r="G6" s="591"/>
      <c r="H6" s="591"/>
      <c r="I6" s="591"/>
      <c r="J6" s="591"/>
      <c r="K6" s="591"/>
      <c r="L6" s="591"/>
      <c r="M6" s="592"/>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5" t="s">
        <v>523</v>
      </c>
      <c r="B7" s="586"/>
      <c r="C7" s="587"/>
      <c r="D7" s="588" t="s">
        <v>524</v>
      </c>
      <c r="E7" s="588"/>
      <c r="F7" s="588"/>
      <c r="G7" s="589" t="s">
        <v>525</v>
      </c>
      <c r="H7" s="593" t="s">
        <v>526</v>
      </c>
      <c r="I7" s="595" t="s">
        <v>527</v>
      </c>
      <c r="J7" s="596"/>
      <c r="K7" s="595" t="s">
        <v>528</v>
      </c>
      <c r="L7" s="596"/>
      <c r="M7" s="584" t="s">
        <v>529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42</v>
      </c>
      <c r="B8" s="35" t="s">
        <v>218</v>
      </c>
      <c r="C8" s="35" t="s">
        <v>220</v>
      </c>
      <c r="D8" s="28" t="s">
        <v>230</v>
      </c>
      <c r="E8" s="28" t="s">
        <v>530</v>
      </c>
      <c r="F8" s="28" t="s">
        <v>531</v>
      </c>
      <c r="G8" s="589"/>
      <c r="H8" s="594"/>
      <c r="I8" s="29" t="s">
        <v>532</v>
      </c>
      <c r="J8" s="29" t="s">
        <v>533</v>
      </c>
      <c r="K8" s="29" t="s">
        <v>534</v>
      </c>
      <c r="L8" s="29" t="s">
        <v>535</v>
      </c>
      <c r="M8" s="58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74"/>
      <c r="B9" s="575"/>
      <c r="C9" s="575"/>
      <c r="D9" s="575"/>
      <c r="E9" s="575"/>
      <c r="F9" s="575"/>
      <c r="G9" s="575"/>
      <c r="H9" s="168"/>
      <c r="I9" s="156"/>
      <c r="J9" s="156"/>
      <c r="K9" s="156"/>
      <c r="L9" s="15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76">
        <f>'7- Mapa Final'!A10</f>
        <v>1</v>
      </c>
      <c r="B10" s="578" t="str">
        <f>'7- Mapa Final'!B10</f>
        <v xml:space="preserve">Ejecutar procesos de selección en los cuales los resultados  no estén acordes con los  requisitos y principios  establecidos </v>
      </c>
      <c r="C10" s="578" t="str">
        <f>'7- Mapa Final'!C10</f>
        <v>Seleccionar personal mediante procesos en los cuales no se cumplan las etapas establecidas,  se  seleccionen  aspirantes que  no cumplen con los requisitos ,  se rechacen  aspirantes que cumplen o se que se asignen puntajes erróneos.</v>
      </c>
      <c r="D10" s="570" t="str">
        <f>'7- Mapa Final'!J10</f>
        <v>Muy Baja - 1</v>
      </c>
      <c r="E10" s="568" t="str">
        <f>'7- Mapa Final'!K10</f>
        <v>Leve - 1</v>
      </c>
      <c r="F10" s="572" t="str">
        <f>'7- Mapa Final'!M10</f>
        <v>Bajo - 1</v>
      </c>
      <c r="G10" s="562" t="s">
        <v>409</v>
      </c>
      <c r="H10" s="564"/>
      <c r="I10" s="566"/>
      <c r="J10" s="566" t="s">
        <v>536</v>
      </c>
      <c r="K10" s="580">
        <v>45658</v>
      </c>
      <c r="L10" s="580">
        <v>45747</v>
      </c>
      <c r="M10" s="581" t="s">
        <v>537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77"/>
      <c r="B11" s="579"/>
      <c r="C11" s="579"/>
      <c r="D11" s="571"/>
      <c r="E11" s="569"/>
      <c r="F11" s="573"/>
      <c r="G11" s="563"/>
      <c r="H11" s="565"/>
      <c r="I11" s="567"/>
      <c r="J11" s="567"/>
      <c r="K11" s="567"/>
      <c r="L11" s="567"/>
      <c r="M11" s="582"/>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77"/>
      <c r="B12" s="579"/>
      <c r="C12" s="579"/>
      <c r="D12" s="571"/>
      <c r="E12" s="569"/>
      <c r="F12" s="573"/>
      <c r="G12" s="563"/>
      <c r="H12" s="565"/>
      <c r="I12" s="567"/>
      <c r="J12" s="567"/>
      <c r="K12" s="567"/>
      <c r="L12" s="567"/>
      <c r="M12" s="58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77"/>
      <c r="B13" s="579"/>
      <c r="C13" s="579"/>
      <c r="D13" s="571"/>
      <c r="E13" s="569"/>
      <c r="F13" s="573"/>
      <c r="G13" s="563"/>
      <c r="H13" s="565"/>
      <c r="I13" s="567"/>
      <c r="J13" s="567"/>
      <c r="K13" s="567"/>
      <c r="L13" s="567"/>
      <c r="M13" s="582"/>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77"/>
      <c r="B14" s="579"/>
      <c r="C14" s="579"/>
      <c r="D14" s="571"/>
      <c r="E14" s="569"/>
      <c r="F14" s="573"/>
      <c r="G14" s="563"/>
      <c r="H14" s="565"/>
      <c r="I14" s="567"/>
      <c r="J14" s="567"/>
      <c r="K14" s="567"/>
      <c r="L14" s="567"/>
      <c r="M14" s="582"/>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77"/>
      <c r="B15" s="579"/>
      <c r="C15" s="579"/>
      <c r="D15" s="571"/>
      <c r="E15" s="569"/>
      <c r="F15" s="573"/>
      <c r="G15" s="563"/>
      <c r="H15" s="565"/>
      <c r="I15" s="567"/>
      <c r="J15" s="567"/>
      <c r="K15" s="567"/>
      <c r="L15" s="567"/>
      <c r="M15" s="582"/>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77"/>
      <c r="B16" s="579"/>
      <c r="C16" s="579"/>
      <c r="D16" s="571"/>
      <c r="E16" s="569"/>
      <c r="F16" s="573"/>
      <c r="G16" s="563"/>
      <c r="H16" s="565"/>
      <c r="I16" s="567"/>
      <c r="J16" s="567"/>
      <c r="K16" s="567"/>
      <c r="L16" s="567"/>
      <c r="M16" s="582"/>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77"/>
      <c r="B17" s="579"/>
      <c r="C17" s="579"/>
      <c r="D17" s="571"/>
      <c r="E17" s="569"/>
      <c r="F17" s="573"/>
      <c r="G17" s="563"/>
      <c r="H17" s="565"/>
      <c r="I17" s="567"/>
      <c r="J17" s="567"/>
      <c r="K17" s="567"/>
      <c r="L17" s="567"/>
      <c r="M17" s="582"/>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77"/>
      <c r="B18" s="579"/>
      <c r="C18" s="579"/>
      <c r="D18" s="571"/>
      <c r="E18" s="569"/>
      <c r="F18" s="573"/>
      <c r="G18" s="563"/>
      <c r="H18" s="565"/>
      <c r="I18" s="567"/>
      <c r="J18" s="567"/>
      <c r="K18" s="567"/>
      <c r="L18" s="567"/>
      <c r="M18" s="582"/>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77"/>
      <c r="B19" s="579"/>
      <c r="C19" s="579"/>
      <c r="D19" s="571"/>
      <c r="E19" s="569"/>
      <c r="F19" s="573"/>
      <c r="G19" s="563"/>
      <c r="H19" s="565"/>
      <c r="I19" s="567"/>
      <c r="J19" s="567"/>
      <c r="K19" s="567"/>
      <c r="L19" s="567"/>
      <c r="M19" s="58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76">
        <f>'7- Mapa Final'!A20</f>
        <v>2</v>
      </c>
      <c r="B20" s="578" t="str">
        <f>'7- Mapa Final'!B20</f>
        <v xml:space="preserve">Gestionar  traslados de personal que no se ajusten a las condiciones requeridas  </v>
      </c>
      <c r="C20" s="578" t="str">
        <f>'7- Mapa Final'!C20</f>
        <v>Realizar o no realizar traslados en las condiciones y tiempos  requeridos para atender las solicitudes y necesidades identificadas.</v>
      </c>
      <c r="D20" s="570" t="str">
        <f>'7- Mapa Final'!J20</f>
        <v>Muy Baja - 1</v>
      </c>
      <c r="E20" s="568" t="str">
        <f>'7- Mapa Final'!K20</f>
        <v>Leve - 1</v>
      </c>
      <c r="F20" s="572" t="str">
        <f>'7- Mapa Final'!M20</f>
        <v>Bajo - 1</v>
      </c>
      <c r="G20" s="562" t="s">
        <v>409</v>
      </c>
      <c r="H20" s="564"/>
      <c r="I20" s="566"/>
      <c r="J20" s="567" t="s">
        <v>536</v>
      </c>
      <c r="K20" s="580">
        <v>45658</v>
      </c>
      <c r="L20" s="580">
        <v>45747</v>
      </c>
      <c r="M20" s="581" t="s">
        <v>538</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77"/>
      <c r="B21" s="579"/>
      <c r="C21" s="579"/>
      <c r="D21" s="571"/>
      <c r="E21" s="569"/>
      <c r="F21" s="573"/>
      <c r="G21" s="563"/>
      <c r="H21" s="565"/>
      <c r="I21" s="567"/>
      <c r="J21" s="567"/>
      <c r="K21" s="567"/>
      <c r="L21" s="567"/>
      <c r="M21" s="582"/>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77"/>
      <c r="B22" s="579"/>
      <c r="C22" s="579"/>
      <c r="D22" s="571"/>
      <c r="E22" s="569"/>
      <c r="F22" s="573"/>
      <c r="G22" s="563"/>
      <c r="H22" s="565"/>
      <c r="I22" s="567"/>
      <c r="J22" s="567"/>
      <c r="K22" s="567"/>
      <c r="L22" s="567"/>
      <c r="M22" s="582"/>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77"/>
      <c r="B23" s="579"/>
      <c r="C23" s="579"/>
      <c r="D23" s="571"/>
      <c r="E23" s="569"/>
      <c r="F23" s="573"/>
      <c r="G23" s="563"/>
      <c r="H23" s="565"/>
      <c r="I23" s="567"/>
      <c r="J23" s="567"/>
      <c r="K23" s="567"/>
      <c r="L23" s="567"/>
      <c r="M23" s="582"/>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77"/>
      <c r="B24" s="579"/>
      <c r="C24" s="579"/>
      <c r="D24" s="571"/>
      <c r="E24" s="569"/>
      <c r="F24" s="573"/>
      <c r="G24" s="563"/>
      <c r="H24" s="565"/>
      <c r="I24" s="567"/>
      <c r="J24" s="567"/>
      <c r="K24" s="567"/>
      <c r="L24" s="567"/>
      <c r="M24" s="582"/>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15" customHeight="1">
      <c r="A25" s="577"/>
      <c r="B25" s="579"/>
      <c r="C25" s="579"/>
      <c r="D25" s="571"/>
      <c r="E25" s="569"/>
      <c r="F25" s="573"/>
      <c r="G25" s="563"/>
      <c r="H25" s="565"/>
      <c r="I25" s="567"/>
      <c r="J25" s="567"/>
      <c r="K25" s="567"/>
      <c r="L25" s="567"/>
      <c r="M25" s="582"/>
      <c r="N25" s="34"/>
      <c r="O25" s="34"/>
    </row>
    <row r="26" spans="1:169" ht="15" customHeight="1">
      <c r="A26" s="577"/>
      <c r="B26" s="579"/>
      <c r="C26" s="579"/>
      <c r="D26" s="571"/>
      <c r="E26" s="569"/>
      <c r="F26" s="573"/>
      <c r="G26" s="563"/>
      <c r="H26" s="565"/>
      <c r="I26" s="567"/>
      <c r="J26" s="567"/>
      <c r="K26" s="567"/>
      <c r="L26" s="567"/>
      <c r="M26" s="582"/>
      <c r="N26" s="34"/>
      <c r="O26" s="34"/>
    </row>
    <row r="27" spans="1:169" ht="15" customHeight="1">
      <c r="A27" s="577"/>
      <c r="B27" s="579"/>
      <c r="C27" s="579"/>
      <c r="D27" s="571"/>
      <c r="E27" s="569"/>
      <c r="F27" s="573"/>
      <c r="G27" s="563"/>
      <c r="H27" s="565"/>
      <c r="I27" s="567"/>
      <c r="J27" s="567"/>
      <c r="K27" s="567"/>
      <c r="L27" s="567"/>
      <c r="M27" s="582"/>
      <c r="N27" s="34"/>
      <c r="O27" s="34"/>
    </row>
    <row r="28" spans="1:169" ht="15" customHeight="1">
      <c r="A28" s="577"/>
      <c r="B28" s="579"/>
      <c r="C28" s="579"/>
      <c r="D28" s="571"/>
      <c r="E28" s="569"/>
      <c r="F28" s="573"/>
      <c r="G28" s="563"/>
      <c r="H28" s="565"/>
      <c r="I28" s="567"/>
      <c r="J28" s="567"/>
      <c r="K28" s="567"/>
      <c r="L28" s="567"/>
      <c r="M28" s="582"/>
      <c r="N28" s="34"/>
      <c r="O28" s="34"/>
    </row>
    <row r="29" spans="1:169" ht="15.75" customHeight="1" thickBot="1">
      <c r="A29" s="577"/>
      <c r="B29" s="579"/>
      <c r="C29" s="579"/>
      <c r="D29" s="571"/>
      <c r="E29" s="569"/>
      <c r="F29" s="573"/>
      <c r="G29" s="563"/>
      <c r="H29" s="565"/>
      <c r="I29" s="567"/>
      <c r="J29" s="567"/>
      <c r="K29" s="567"/>
      <c r="L29" s="567"/>
      <c r="M29" s="583"/>
      <c r="N29" s="34"/>
      <c r="O29" s="34"/>
    </row>
    <row r="30" spans="1:169" s="26" customFormat="1" ht="12.75" customHeight="1">
      <c r="A30" s="576">
        <f>'7- Mapa Final'!A30</f>
        <v>3</v>
      </c>
      <c r="B30" s="578" t="str">
        <f>'7- Mapa Final'!B30</f>
        <v xml:space="preserve">Imposibilidad de consolidar la cobertura de la carrera Judicial </v>
      </c>
      <c r="C30" s="578" t="str">
        <f>'7- Mapa Final'!C30</f>
        <v>Cuando no se provee la totalidad de cargos  en carrera</v>
      </c>
      <c r="D30" s="570" t="str">
        <f>'7- Mapa Final'!J30</f>
        <v>Baja - 2</v>
      </c>
      <c r="E30" s="568" t="str">
        <f>'7- Mapa Final'!K30</f>
        <v>Menor - 2</v>
      </c>
      <c r="F30" s="572" t="str">
        <f>'7- Mapa Final'!M30</f>
        <v>Moderado - 4</v>
      </c>
      <c r="G30" s="562" t="s">
        <v>409</v>
      </c>
      <c r="H30" s="564"/>
      <c r="I30" s="566"/>
      <c r="J30" s="567" t="s">
        <v>536</v>
      </c>
      <c r="K30" s="580">
        <v>45658</v>
      </c>
      <c r="L30" s="580">
        <v>45747</v>
      </c>
      <c r="M30" s="581" t="s">
        <v>538</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77"/>
      <c r="B31" s="579"/>
      <c r="C31" s="579"/>
      <c r="D31" s="571"/>
      <c r="E31" s="569"/>
      <c r="F31" s="573"/>
      <c r="G31" s="563"/>
      <c r="H31" s="565"/>
      <c r="I31" s="567"/>
      <c r="J31" s="567"/>
      <c r="K31" s="567"/>
      <c r="L31" s="567"/>
      <c r="M31" s="582"/>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77"/>
      <c r="B32" s="579"/>
      <c r="C32" s="579"/>
      <c r="D32" s="571"/>
      <c r="E32" s="569"/>
      <c r="F32" s="573"/>
      <c r="G32" s="563"/>
      <c r="H32" s="565"/>
      <c r="I32" s="567"/>
      <c r="J32" s="567"/>
      <c r="K32" s="567"/>
      <c r="L32" s="567"/>
      <c r="M32" s="582"/>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77"/>
      <c r="B33" s="579"/>
      <c r="C33" s="579"/>
      <c r="D33" s="571"/>
      <c r="E33" s="569"/>
      <c r="F33" s="573"/>
      <c r="G33" s="563"/>
      <c r="H33" s="565"/>
      <c r="I33" s="567"/>
      <c r="J33" s="567"/>
      <c r="K33" s="567"/>
      <c r="L33" s="567"/>
      <c r="M33" s="582"/>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77"/>
      <c r="B34" s="579"/>
      <c r="C34" s="579"/>
      <c r="D34" s="571"/>
      <c r="E34" s="569"/>
      <c r="F34" s="573"/>
      <c r="G34" s="563"/>
      <c r="H34" s="565"/>
      <c r="I34" s="567"/>
      <c r="J34" s="567"/>
      <c r="K34" s="567"/>
      <c r="L34" s="567"/>
      <c r="M34" s="582"/>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customHeight="1">
      <c r="A35" s="577"/>
      <c r="B35" s="579"/>
      <c r="C35" s="579"/>
      <c r="D35" s="571"/>
      <c r="E35" s="569"/>
      <c r="F35" s="573"/>
      <c r="G35" s="563"/>
      <c r="H35" s="565"/>
      <c r="I35" s="567"/>
      <c r="J35" s="567"/>
      <c r="K35" s="567"/>
      <c r="L35" s="567"/>
      <c r="M35" s="582"/>
      <c r="N35" s="34"/>
      <c r="O35" s="34"/>
    </row>
    <row r="36" spans="1:169" ht="15" customHeight="1">
      <c r="A36" s="577"/>
      <c r="B36" s="579"/>
      <c r="C36" s="579"/>
      <c r="D36" s="571"/>
      <c r="E36" s="569"/>
      <c r="F36" s="573"/>
      <c r="G36" s="563"/>
      <c r="H36" s="565"/>
      <c r="I36" s="567"/>
      <c r="J36" s="567"/>
      <c r="K36" s="567"/>
      <c r="L36" s="567"/>
      <c r="M36" s="582"/>
      <c r="N36" s="34"/>
      <c r="O36" s="34"/>
    </row>
    <row r="37" spans="1:169" ht="15" customHeight="1">
      <c r="A37" s="577"/>
      <c r="B37" s="579"/>
      <c r="C37" s="579"/>
      <c r="D37" s="571"/>
      <c r="E37" s="569"/>
      <c r="F37" s="573"/>
      <c r="G37" s="563"/>
      <c r="H37" s="565"/>
      <c r="I37" s="567"/>
      <c r="J37" s="567"/>
      <c r="K37" s="567"/>
      <c r="L37" s="567"/>
      <c r="M37" s="582"/>
      <c r="N37" s="34"/>
      <c r="O37" s="34"/>
    </row>
    <row r="38" spans="1:169" ht="15" customHeight="1">
      <c r="A38" s="577"/>
      <c r="B38" s="579"/>
      <c r="C38" s="579"/>
      <c r="D38" s="571"/>
      <c r="E38" s="569"/>
      <c r="F38" s="573"/>
      <c r="G38" s="563"/>
      <c r="H38" s="565"/>
      <c r="I38" s="567"/>
      <c r="J38" s="567"/>
      <c r="K38" s="567"/>
      <c r="L38" s="567"/>
      <c r="M38" s="582"/>
      <c r="N38" s="34"/>
      <c r="O38" s="34"/>
    </row>
    <row r="39" spans="1:169" ht="15.75" customHeight="1" thickBot="1">
      <c r="A39" s="577"/>
      <c r="B39" s="579"/>
      <c r="C39" s="579"/>
      <c r="D39" s="571"/>
      <c r="E39" s="569"/>
      <c r="F39" s="573"/>
      <c r="G39" s="563"/>
      <c r="H39" s="565"/>
      <c r="I39" s="567"/>
      <c r="J39" s="567"/>
      <c r="K39" s="567"/>
      <c r="L39" s="567"/>
      <c r="M39" s="583"/>
      <c r="N39" s="34"/>
      <c r="O39" s="34"/>
    </row>
    <row r="40" spans="1:169" s="26" customFormat="1" ht="12.75" customHeight="1">
      <c r="A40" s="576">
        <f>'7- Mapa Final'!A40</f>
        <v>4</v>
      </c>
      <c r="B40" s="579" t="str">
        <f>'7- Mapa Final'!B40</f>
        <v>Incumplimiento de los  términos y requisitos de ley en la atención  de los procesos de carrera judicial</v>
      </c>
      <c r="C40" s="579" t="str">
        <f>'7- Mapa Final'!C40</f>
        <v xml:space="preserve">Responder fuera de tiempo o sin solucionar los requerimientos de la ciudadanía </v>
      </c>
      <c r="D40" s="597" t="str">
        <f>'7- Mapa Final'!J40</f>
        <v>Baja - 2</v>
      </c>
      <c r="E40" s="598" t="str">
        <f>'7- Mapa Final'!K40</f>
        <v>Leve - 1</v>
      </c>
      <c r="F40" s="573" t="str">
        <f>'7- Mapa Final'!M40</f>
        <v>Bajo - 2</v>
      </c>
      <c r="G40" s="391" t="s">
        <v>409</v>
      </c>
      <c r="H40" s="567"/>
      <c r="I40" s="567"/>
      <c r="J40" s="567" t="s">
        <v>536</v>
      </c>
      <c r="K40" s="580">
        <v>45658</v>
      </c>
      <c r="L40" s="580">
        <v>45747</v>
      </c>
      <c r="M40" s="581" t="s">
        <v>538</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77"/>
      <c r="B41" s="579"/>
      <c r="C41" s="579"/>
      <c r="D41" s="571"/>
      <c r="E41" s="569"/>
      <c r="F41" s="573"/>
      <c r="G41" s="391"/>
      <c r="H41" s="567"/>
      <c r="I41" s="567"/>
      <c r="J41" s="567"/>
      <c r="K41" s="567"/>
      <c r="L41" s="567"/>
      <c r="M41" s="582"/>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77"/>
      <c r="B42" s="579"/>
      <c r="C42" s="579"/>
      <c r="D42" s="571"/>
      <c r="E42" s="569"/>
      <c r="F42" s="573"/>
      <c r="G42" s="391"/>
      <c r="H42" s="567"/>
      <c r="I42" s="567"/>
      <c r="J42" s="567"/>
      <c r="K42" s="567"/>
      <c r="L42" s="567"/>
      <c r="M42" s="582"/>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77"/>
      <c r="B43" s="579"/>
      <c r="C43" s="579"/>
      <c r="D43" s="571"/>
      <c r="E43" s="569"/>
      <c r="F43" s="573"/>
      <c r="G43" s="391"/>
      <c r="H43" s="567"/>
      <c r="I43" s="567"/>
      <c r="J43" s="567"/>
      <c r="K43" s="567"/>
      <c r="L43" s="567"/>
      <c r="M43" s="582"/>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77"/>
      <c r="B44" s="579"/>
      <c r="C44" s="579"/>
      <c r="D44" s="571"/>
      <c r="E44" s="569"/>
      <c r="F44" s="573"/>
      <c r="G44" s="391"/>
      <c r="H44" s="567"/>
      <c r="I44" s="567"/>
      <c r="J44" s="567"/>
      <c r="K44" s="567"/>
      <c r="L44" s="567"/>
      <c r="M44" s="582"/>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77"/>
      <c r="B45" s="579"/>
      <c r="C45" s="579"/>
      <c r="D45" s="571"/>
      <c r="E45" s="569"/>
      <c r="F45" s="573"/>
      <c r="G45" s="391"/>
      <c r="H45" s="567"/>
      <c r="I45" s="567"/>
      <c r="J45" s="567"/>
      <c r="K45" s="567"/>
      <c r="L45" s="567"/>
      <c r="M45" s="582"/>
      <c r="N45" s="34"/>
      <c r="O45" s="34"/>
    </row>
    <row r="46" spans="1:169">
      <c r="A46" s="577"/>
      <c r="B46" s="579"/>
      <c r="C46" s="579"/>
      <c r="D46" s="571"/>
      <c r="E46" s="569"/>
      <c r="F46" s="573"/>
      <c r="G46" s="391"/>
      <c r="H46" s="567"/>
      <c r="I46" s="567"/>
      <c r="J46" s="567"/>
      <c r="K46" s="567"/>
      <c r="L46" s="567"/>
      <c r="M46" s="582"/>
      <c r="N46" s="34"/>
      <c r="O46" s="34"/>
    </row>
    <row r="47" spans="1:169">
      <c r="A47" s="577"/>
      <c r="B47" s="579"/>
      <c r="C47" s="579"/>
      <c r="D47" s="571"/>
      <c r="E47" s="569"/>
      <c r="F47" s="573"/>
      <c r="G47" s="391"/>
      <c r="H47" s="567"/>
      <c r="I47" s="567"/>
      <c r="J47" s="567"/>
      <c r="K47" s="567"/>
      <c r="L47" s="567"/>
      <c r="M47" s="582"/>
      <c r="N47" s="34"/>
      <c r="O47" s="34"/>
    </row>
    <row r="48" spans="1:169">
      <c r="A48" s="577"/>
      <c r="B48" s="579"/>
      <c r="C48" s="579"/>
      <c r="D48" s="571"/>
      <c r="E48" s="569"/>
      <c r="F48" s="573"/>
      <c r="G48" s="391"/>
      <c r="H48" s="567"/>
      <c r="I48" s="567"/>
      <c r="J48" s="567"/>
      <c r="K48" s="567"/>
      <c r="L48" s="567"/>
      <c r="M48" s="582"/>
      <c r="N48" s="34"/>
      <c r="O48" s="34"/>
    </row>
    <row r="49" spans="1:169" ht="15.75" thickBot="1">
      <c r="A49" s="577"/>
      <c r="B49" s="579"/>
      <c r="C49" s="579"/>
      <c r="D49" s="571"/>
      <c r="E49" s="569"/>
      <c r="F49" s="573"/>
      <c r="G49" s="391"/>
      <c r="H49" s="567"/>
      <c r="I49" s="567"/>
      <c r="J49" s="567"/>
      <c r="K49" s="567"/>
      <c r="L49" s="567"/>
      <c r="M49" s="583"/>
      <c r="N49" s="34"/>
      <c r="O49" s="34"/>
    </row>
    <row r="50" spans="1:169">
      <c r="A50" s="576">
        <f>'7- Mapa Final'!A50</f>
        <v>5</v>
      </c>
      <c r="B50" s="579" t="str">
        <f>'7- Mapa Final'!B50</f>
        <v>Corrupción</v>
      </c>
      <c r="C50" s="579" t="str">
        <f>'7- Mapa Final'!C50</f>
        <v>Posibilidad de actos indebidos de  los servidores judiciales debido a  la carencia en transparencia, ética y valores</v>
      </c>
      <c r="D50" s="597" t="str">
        <f>'7- Mapa Final'!J50</f>
        <v>Muy Baja - 1</v>
      </c>
      <c r="E50" s="598" t="str">
        <f>'7- Mapa Final'!K50</f>
        <v>Mayor - 4</v>
      </c>
      <c r="F50" s="573" t="str">
        <f>'7- Mapa Final'!M50</f>
        <v>Alto  - 4</v>
      </c>
      <c r="G50" s="391" t="s">
        <v>410</v>
      </c>
      <c r="H50" s="599" t="s">
        <v>539</v>
      </c>
      <c r="I50" s="567"/>
      <c r="J50" s="567" t="s">
        <v>536</v>
      </c>
      <c r="K50" s="580">
        <v>45658</v>
      </c>
      <c r="L50" s="580">
        <v>45747</v>
      </c>
      <c r="M50" s="600" t="s">
        <v>540</v>
      </c>
      <c r="N50" s="34"/>
      <c r="O50" s="34"/>
    </row>
    <row r="51" spans="1:169">
      <c r="A51" s="577"/>
      <c r="B51" s="579"/>
      <c r="C51" s="579"/>
      <c r="D51" s="571"/>
      <c r="E51" s="569"/>
      <c r="F51" s="573"/>
      <c r="G51" s="391"/>
      <c r="H51" s="567"/>
      <c r="I51" s="567"/>
      <c r="J51" s="567"/>
      <c r="K51" s="567"/>
      <c r="L51" s="567"/>
      <c r="M51" s="600"/>
      <c r="N51" s="34"/>
      <c r="O51" s="34"/>
    </row>
    <row r="52" spans="1:169">
      <c r="A52" s="577"/>
      <c r="B52" s="579"/>
      <c r="C52" s="579"/>
      <c r="D52" s="571"/>
      <c r="E52" s="569"/>
      <c r="F52" s="573"/>
      <c r="G52" s="391"/>
      <c r="H52" s="567"/>
      <c r="I52" s="567"/>
      <c r="J52" s="567"/>
      <c r="K52" s="567"/>
      <c r="L52" s="567"/>
      <c r="M52" s="600"/>
      <c r="N52" s="34"/>
      <c r="O52" s="34"/>
    </row>
    <row r="53" spans="1:169">
      <c r="A53" s="577"/>
      <c r="B53" s="579"/>
      <c r="C53" s="579"/>
      <c r="D53" s="571"/>
      <c r="E53" s="569"/>
      <c r="F53" s="573"/>
      <c r="G53" s="391"/>
      <c r="H53" s="567"/>
      <c r="I53" s="567"/>
      <c r="J53" s="567"/>
      <c r="K53" s="567"/>
      <c r="L53" s="567"/>
      <c r="M53" s="600"/>
      <c r="N53" s="34"/>
      <c r="O53" s="34"/>
    </row>
    <row r="54" spans="1:169">
      <c r="A54" s="577"/>
      <c r="B54" s="579"/>
      <c r="C54" s="579"/>
      <c r="D54" s="571"/>
      <c r="E54" s="569"/>
      <c r="F54" s="573"/>
      <c r="G54" s="391"/>
      <c r="H54" s="567"/>
      <c r="I54" s="567"/>
      <c r="J54" s="567"/>
      <c r="K54" s="567"/>
      <c r="L54" s="567"/>
      <c r="M54" s="600"/>
      <c r="N54" s="34"/>
      <c r="O54" s="34"/>
    </row>
    <row r="55" spans="1:169">
      <c r="A55" s="577"/>
      <c r="B55" s="579"/>
      <c r="C55" s="579"/>
      <c r="D55" s="571"/>
      <c r="E55" s="569"/>
      <c r="F55" s="573"/>
      <c r="G55" s="391"/>
      <c r="H55" s="567"/>
      <c r="I55" s="567"/>
      <c r="J55" s="567"/>
      <c r="K55" s="567"/>
      <c r="L55" s="567"/>
      <c r="M55" s="600"/>
      <c r="N55" s="34"/>
      <c r="O55" s="34"/>
    </row>
    <row r="56" spans="1:169">
      <c r="A56" s="577"/>
      <c r="B56" s="579"/>
      <c r="C56" s="579"/>
      <c r="D56" s="571"/>
      <c r="E56" s="569"/>
      <c r="F56" s="573"/>
      <c r="G56" s="391"/>
      <c r="H56" s="567"/>
      <c r="I56" s="567"/>
      <c r="J56" s="567"/>
      <c r="K56" s="567"/>
      <c r="L56" s="567"/>
      <c r="M56" s="600"/>
      <c r="N56" s="34"/>
      <c r="O56" s="34"/>
    </row>
    <row r="57" spans="1:169">
      <c r="A57" s="577"/>
      <c r="B57" s="579"/>
      <c r="C57" s="579"/>
      <c r="D57" s="571"/>
      <c r="E57" s="569"/>
      <c r="F57" s="573"/>
      <c r="G57" s="391"/>
      <c r="H57" s="567"/>
      <c r="I57" s="567"/>
      <c r="J57" s="567"/>
      <c r="K57" s="567"/>
      <c r="L57" s="567"/>
      <c r="M57" s="600"/>
      <c r="N57" s="34"/>
      <c r="O57" s="34"/>
    </row>
    <row r="58" spans="1:169">
      <c r="A58" s="577"/>
      <c r="B58" s="579"/>
      <c r="C58" s="579"/>
      <c r="D58" s="571"/>
      <c r="E58" s="569"/>
      <c r="F58" s="573"/>
      <c r="G58" s="391"/>
      <c r="H58" s="567"/>
      <c r="I58" s="567"/>
      <c r="J58" s="567"/>
      <c r="K58" s="567"/>
      <c r="L58" s="567"/>
      <c r="M58" s="600"/>
      <c r="N58" s="34"/>
      <c r="O58" s="34"/>
    </row>
    <row r="59" spans="1:169" ht="15.75" thickBot="1">
      <c r="A59" s="577"/>
      <c r="B59" s="579"/>
      <c r="C59" s="579"/>
      <c r="D59" s="571"/>
      <c r="E59" s="569"/>
      <c r="F59" s="573"/>
      <c r="G59" s="391"/>
      <c r="H59" s="567"/>
      <c r="I59" s="567"/>
      <c r="J59" s="567"/>
      <c r="K59" s="567"/>
      <c r="L59" s="567"/>
      <c r="M59" s="600"/>
      <c r="N59" s="34"/>
      <c r="O59" s="34"/>
    </row>
    <row r="60" spans="1:169" s="26" customFormat="1" ht="12.75">
      <c r="A60" s="576">
        <f>'7- Mapa Final'!A60</f>
        <v>6</v>
      </c>
      <c r="B60" s="579" t="str">
        <f>'7- Mapa Final'!B60</f>
        <v>Recibir dádivas o beneficios a nombre propio o de terceros para seleccionar o, rechazar aspirantes sin el lleno de los requisitos o asignar puntajes erróneos</v>
      </c>
      <c r="C60" s="579" t="str">
        <f>'7- Mapa Final'!C60</f>
        <v>Se efectuán y comunican resultados de los procesos en los cuales se seleccionana aspirantes que no cumplen con los requisitos, o se rechazan aspirantes que cumplen o se entregan puntajes con información que no coinciden con los resultados obtenidos</v>
      </c>
      <c r="D60" s="597" t="str">
        <f>'7- Mapa Final'!J60</f>
        <v>Muy Baja - 1</v>
      </c>
      <c r="E60" s="598" t="str">
        <f>'7- Mapa Final'!K60</f>
        <v>Moderado - 3</v>
      </c>
      <c r="F60" s="573" t="str">
        <f>'7- Mapa Final'!M60</f>
        <v>Moderado - 3</v>
      </c>
      <c r="G60" s="391" t="s">
        <v>409</v>
      </c>
      <c r="H60" s="599"/>
      <c r="I60" s="567"/>
      <c r="J60" s="567" t="s">
        <v>536</v>
      </c>
      <c r="K60" s="580">
        <v>45658</v>
      </c>
      <c r="L60" s="580">
        <v>45747</v>
      </c>
      <c r="M60" s="581" t="s">
        <v>541</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77"/>
      <c r="B61" s="579"/>
      <c r="C61" s="579"/>
      <c r="D61" s="571"/>
      <c r="E61" s="569"/>
      <c r="F61" s="573"/>
      <c r="G61" s="391"/>
      <c r="H61" s="567"/>
      <c r="I61" s="567"/>
      <c r="J61" s="567"/>
      <c r="K61" s="567"/>
      <c r="L61" s="567"/>
      <c r="M61" s="582"/>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77"/>
      <c r="B62" s="579"/>
      <c r="C62" s="579"/>
      <c r="D62" s="571"/>
      <c r="E62" s="569"/>
      <c r="F62" s="573"/>
      <c r="G62" s="391"/>
      <c r="H62" s="567"/>
      <c r="I62" s="567"/>
      <c r="J62" s="567"/>
      <c r="K62" s="567"/>
      <c r="L62" s="567"/>
      <c r="M62" s="582"/>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77"/>
      <c r="B63" s="579"/>
      <c r="C63" s="579"/>
      <c r="D63" s="571"/>
      <c r="E63" s="569"/>
      <c r="F63" s="573"/>
      <c r="G63" s="391"/>
      <c r="H63" s="567"/>
      <c r="I63" s="567"/>
      <c r="J63" s="567"/>
      <c r="K63" s="567"/>
      <c r="L63" s="567"/>
      <c r="M63" s="582"/>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77"/>
      <c r="B64" s="579"/>
      <c r="C64" s="579"/>
      <c r="D64" s="571"/>
      <c r="E64" s="569"/>
      <c r="F64" s="573"/>
      <c r="G64" s="391"/>
      <c r="H64" s="567"/>
      <c r="I64" s="567"/>
      <c r="J64" s="567"/>
      <c r="K64" s="567"/>
      <c r="L64" s="567"/>
      <c r="M64" s="582"/>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577"/>
      <c r="B65" s="579"/>
      <c r="C65" s="579"/>
      <c r="D65" s="571"/>
      <c r="E65" s="569"/>
      <c r="F65" s="573"/>
      <c r="G65" s="391"/>
      <c r="H65" s="567"/>
      <c r="I65" s="567"/>
      <c r="J65" s="567"/>
      <c r="K65" s="567"/>
      <c r="L65" s="567"/>
      <c r="M65" s="582"/>
      <c r="N65" s="34"/>
      <c r="O65" s="34"/>
    </row>
    <row r="66" spans="1:15">
      <c r="A66" s="577"/>
      <c r="B66" s="579"/>
      <c r="C66" s="579"/>
      <c r="D66" s="571"/>
      <c r="E66" s="569"/>
      <c r="F66" s="573"/>
      <c r="G66" s="391"/>
      <c r="H66" s="567"/>
      <c r="I66" s="567"/>
      <c r="J66" s="567"/>
      <c r="K66" s="567"/>
      <c r="L66" s="567"/>
      <c r="M66" s="582"/>
      <c r="N66" s="34"/>
      <c r="O66" s="34"/>
    </row>
    <row r="67" spans="1:15">
      <c r="A67" s="577"/>
      <c r="B67" s="579"/>
      <c r="C67" s="579"/>
      <c r="D67" s="571"/>
      <c r="E67" s="569"/>
      <c r="F67" s="573"/>
      <c r="G67" s="391"/>
      <c r="H67" s="567"/>
      <c r="I67" s="567"/>
      <c r="J67" s="567"/>
      <c r="K67" s="567"/>
      <c r="L67" s="567"/>
      <c r="M67" s="582"/>
      <c r="N67" s="34"/>
      <c r="O67" s="34"/>
    </row>
    <row r="68" spans="1:15">
      <c r="A68" s="577"/>
      <c r="B68" s="579"/>
      <c r="C68" s="579"/>
      <c r="D68" s="571"/>
      <c r="E68" s="569"/>
      <c r="F68" s="573"/>
      <c r="G68" s="391"/>
      <c r="H68" s="567"/>
      <c r="I68" s="567"/>
      <c r="J68" s="567"/>
      <c r="K68" s="567"/>
      <c r="L68" s="567"/>
      <c r="M68" s="582"/>
      <c r="N68" s="34"/>
      <c r="O68" s="34"/>
    </row>
    <row r="69" spans="1:15" ht="15.75" thickBot="1">
      <c r="A69" s="577"/>
      <c r="B69" s="579"/>
      <c r="C69" s="579"/>
      <c r="D69" s="571"/>
      <c r="E69" s="569"/>
      <c r="F69" s="573"/>
      <c r="G69" s="391"/>
      <c r="H69" s="567"/>
      <c r="I69" s="567"/>
      <c r="J69" s="567"/>
      <c r="K69" s="567"/>
      <c r="L69" s="567"/>
      <c r="M69" s="583"/>
      <c r="N69" s="34"/>
      <c r="O69" s="34"/>
    </row>
    <row r="70" spans="1:15">
      <c r="A70" s="576">
        <f>'7- Mapa Final'!A70</f>
        <v>6</v>
      </c>
      <c r="B70" s="579" t="str">
        <f>'7- Mapa Final'!B70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579" t="str">
        <f>'7- Mapa Final'!C70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597" t="str">
        <f>'7- Mapa Final'!J70</f>
        <v>Muy Baja - 1</v>
      </c>
      <c r="E70" s="598" t="str">
        <f>'7- Mapa Final'!K70</f>
        <v>Moderado - 3</v>
      </c>
      <c r="F70" s="573" t="str">
        <f>'7- Mapa Final'!M70</f>
        <v>Moderado - 3</v>
      </c>
      <c r="G70" s="391" t="s">
        <v>409</v>
      </c>
      <c r="H70" s="599"/>
      <c r="I70" s="567"/>
      <c r="J70" s="567" t="s">
        <v>536</v>
      </c>
      <c r="K70" s="580">
        <v>45658</v>
      </c>
      <c r="L70" s="580">
        <v>45747</v>
      </c>
      <c r="M70" s="581" t="s">
        <v>541</v>
      </c>
    </row>
    <row r="71" spans="1:15">
      <c r="A71" s="577"/>
      <c r="B71" s="579"/>
      <c r="C71" s="579"/>
      <c r="D71" s="571"/>
      <c r="E71" s="569"/>
      <c r="F71" s="573"/>
      <c r="G71" s="391"/>
      <c r="H71" s="567"/>
      <c r="I71" s="567"/>
      <c r="J71" s="567"/>
      <c r="K71" s="567"/>
      <c r="L71" s="567"/>
      <c r="M71" s="582"/>
    </row>
    <row r="72" spans="1:15">
      <c r="A72" s="577"/>
      <c r="B72" s="579"/>
      <c r="C72" s="579"/>
      <c r="D72" s="571"/>
      <c r="E72" s="569"/>
      <c r="F72" s="573"/>
      <c r="G72" s="391"/>
      <c r="H72" s="567"/>
      <c r="I72" s="567"/>
      <c r="J72" s="567"/>
      <c r="K72" s="567"/>
      <c r="L72" s="567"/>
      <c r="M72" s="582"/>
    </row>
    <row r="73" spans="1:15">
      <c r="A73" s="577"/>
      <c r="B73" s="579"/>
      <c r="C73" s="579"/>
      <c r="D73" s="571"/>
      <c r="E73" s="569"/>
      <c r="F73" s="573"/>
      <c r="G73" s="391"/>
      <c r="H73" s="567"/>
      <c r="I73" s="567"/>
      <c r="J73" s="567"/>
      <c r="K73" s="567"/>
      <c r="L73" s="567"/>
      <c r="M73" s="582"/>
    </row>
    <row r="74" spans="1:15">
      <c r="A74" s="577"/>
      <c r="B74" s="579"/>
      <c r="C74" s="579"/>
      <c r="D74" s="571"/>
      <c r="E74" s="569"/>
      <c r="F74" s="573"/>
      <c r="G74" s="391"/>
      <c r="H74" s="567"/>
      <c r="I74" s="567"/>
      <c r="J74" s="567"/>
      <c r="K74" s="567"/>
      <c r="L74" s="567"/>
      <c r="M74" s="582"/>
    </row>
    <row r="75" spans="1:15">
      <c r="A75" s="577"/>
      <c r="B75" s="579"/>
      <c r="C75" s="579"/>
      <c r="D75" s="571"/>
      <c r="E75" s="569"/>
      <c r="F75" s="573"/>
      <c r="G75" s="391"/>
      <c r="H75" s="567"/>
      <c r="I75" s="567"/>
      <c r="J75" s="567"/>
      <c r="K75" s="567"/>
      <c r="L75" s="567"/>
      <c r="M75" s="582"/>
    </row>
    <row r="76" spans="1:15">
      <c r="A76" s="577"/>
      <c r="B76" s="579"/>
      <c r="C76" s="579"/>
      <c r="D76" s="571"/>
      <c r="E76" s="569"/>
      <c r="F76" s="573"/>
      <c r="G76" s="391"/>
      <c r="H76" s="567"/>
      <c r="I76" s="567"/>
      <c r="J76" s="567"/>
      <c r="K76" s="567"/>
      <c r="L76" s="567"/>
      <c r="M76" s="582"/>
    </row>
    <row r="77" spans="1:15">
      <c r="A77" s="577"/>
      <c r="B77" s="579"/>
      <c r="C77" s="579"/>
      <c r="D77" s="571"/>
      <c r="E77" s="569"/>
      <c r="F77" s="573"/>
      <c r="G77" s="391"/>
      <c r="H77" s="567"/>
      <c r="I77" s="567"/>
      <c r="J77" s="567"/>
      <c r="K77" s="567"/>
      <c r="L77" s="567"/>
      <c r="M77" s="582"/>
    </row>
    <row r="78" spans="1:15">
      <c r="A78" s="577"/>
      <c r="B78" s="579"/>
      <c r="C78" s="579"/>
      <c r="D78" s="571"/>
      <c r="E78" s="569"/>
      <c r="F78" s="573"/>
      <c r="G78" s="391"/>
      <c r="H78" s="567"/>
      <c r="I78" s="567"/>
      <c r="J78" s="567"/>
      <c r="K78" s="567"/>
      <c r="L78" s="567"/>
      <c r="M78" s="582"/>
    </row>
    <row r="79" spans="1:15" ht="15.75" thickBot="1">
      <c r="A79" s="577"/>
      <c r="B79" s="601"/>
      <c r="C79" s="601"/>
      <c r="D79" s="602"/>
      <c r="E79" s="603"/>
      <c r="F79" s="604"/>
      <c r="G79" s="392"/>
      <c r="H79" s="567"/>
      <c r="I79" s="605"/>
      <c r="J79" s="567"/>
      <c r="K79" s="567"/>
      <c r="L79" s="567"/>
      <c r="M79" s="583"/>
    </row>
  </sheetData>
  <mergeCells count="108">
    <mergeCell ref="M70:M79"/>
    <mergeCell ref="H70:H79"/>
    <mergeCell ref="J70:J79"/>
    <mergeCell ref="A70:A79"/>
    <mergeCell ref="B70:B79"/>
    <mergeCell ref="C70:C79"/>
    <mergeCell ref="D70:D79"/>
    <mergeCell ref="E70:E79"/>
    <mergeCell ref="F70:F79"/>
    <mergeCell ref="G70:G79"/>
    <mergeCell ref="I70:I79"/>
    <mergeCell ref="K70:K79"/>
    <mergeCell ref="L70:L79"/>
    <mergeCell ref="E40:E49"/>
    <mergeCell ref="K40:K49"/>
    <mergeCell ref="L40:L49"/>
    <mergeCell ref="H40:H49"/>
    <mergeCell ref="I40:I49"/>
    <mergeCell ref="J40:J49"/>
    <mergeCell ref="D50:D59"/>
    <mergeCell ref="J50:J59"/>
    <mergeCell ref="K50:K59"/>
    <mergeCell ref="L50:L59"/>
    <mergeCell ref="E50:E59"/>
    <mergeCell ref="F50:F59"/>
    <mergeCell ref="G50:G59"/>
    <mergeCell ref="H50:H59"/>
    <mergeCell ref="I50:I59"/>
    <mergeCell ref="M40:M49"/>
    <mergeCell ref="A60:A69"/>
    <mergeCell ref="B60:B69"/>
    <mergeCell ref="C60:C69"/>
    <mergeCell ref="D60:D69"/>
    <mergeCell ref="E60:E69"/>
    <mergeCell ref="F60:F69"/>
    <mergeCell ref="G60:G69"/>
    <mergeCell ref="H60:H69"/>
    <mergeCell ref="I60:I69"/>
    <mergeCell ref="J60:J69"/>
    <mergeCell ref="K60:K69"/>
    <mergeCell ref="L60:L69"/>
    <mergeCell ref="M60:M69"/>
    <mergeCell ref="F40:F49"/>
    <mergeCell ref="G40:G49"/>
    <mergeCell ref="A40:A49"/>
    <mergeCell ref="B40:B49"/>
    <mergeCell ref="C40:C49"/>
    <mergeCell ref="A50:A59"/>
    <mergeCell ref="B50:B59"/>
    <mergeCell ref="C50:C59"/>
    <mergeCell ref="M50:M59"/>
    <mergeCell ref="D40:D49"/>
    <mergeCell ref="M20:M29"/>
    <mergeCell ref="B10:B19"/>
    <mergeCell ref="B20:B29"/>
    <mergeCell ref="F20:F29"/>
    <mergeCell ref="A30:A39"/>
    <mergeCell ref="A20:A29"/>
    <mergeCell ref="C20:C29"/>
    <mergeCell ref="D10:D19"/>
    <mergeCell ref="E10:E19"/>
    <mergeCell ref="B30:B39"/>
    <mergeCell ref="C30:C39"/>
    <mergeCell ref="D20:D29"/>
    <mergeCell ref="K20:K29"/>
    <mergeCell ref="L20:L29"/>
    <mergeCell ref="J30:J39"/>
    <mergeCell ref="K30:K39"/>
    <mergeCell ref="L30:L39"/>
    <mergeCell ref="M30:M39"/>
    <mergeCell ref="J20:J29"/>
    <mergeCell ref="H20:H29"/>
    <mergeCell ref="I20:I29"/>
    <mergeCell ref="J10:J19"/>
    <mergeCell ref="K10:K19"/>
    <mergeCell ref="M7:M8"/>
    <mergeCell ref="A6:B6"/>
    <mergeCell ref="A7:C7"/>
    <mergeCell ref="D7:F7"/>
    <mergeCell ref="G7:G8"/>
    <mergeCell ref="C6:M6"/>
    <mergeCell ref="H7:H8"/>
    <mergeCell ref="I7:J7"/>
    <mergeCell ref="K7:L7"/>
    <mergeCell ref="K1:M3"/>
    <mergeCell ref="A4:B4"/>
    <mergeCell ref="A5:B5"/>
    <mergeCell ref="A1:B2"/>
    <mergeCell ref="C1:J3"/>
    <mergeCell ref="C4:M4"/>
    <mergeCell ref="C5:M5"/>
    <mergeCell ref="G30:G39"/>
    <mergeCell ref="H30:H39"/>
    <mergeCell ref="I30:I39"/>
    <mergeCell ref="E20:E29"/>
    <mergeCell ref="D30:D39"/>
    <mergeCell ref="E30:E39"/>
    <mergeCell ref="F30:F39"/>
    <mergeCell ref="G20:G29"/>
    <mergeCell ref="A9:G9"/>
    <mergeCell ref="A10:A19"/>
    <mergeCell ref="C10:C19"/>
    <mergeCell ref="L10:L19"/>
    <mergeCell ref="M10:M19"/>
    <mergeCell ref="F10:F19"/>
    <mergeCell ref="G10:G19"/>
    <mergeCell ref="H10:H19"/>
    <mergeCell ref="I10:I19"/>
  </mergeCells>
  <conditionalFormatting sqref="A7:B7">
    <cfRule type="containsText" dxfId="99" priority="837" operator="containsText" text="3- Moderado">
      <formula>NOT(ISERROR(SEARCH("3- Moderado",A7)))</formula>
    </cfRule>
    <cfRule type="containsText" dxfId="98" priority="838" operator="containsText" text="6- Moderado">
      <formula>NOT(ISERROR(SEARCH("6- Moderado",A7)))</formula>
    </cfRule>
    <cfRule type="containsText" dxfId="97" priority="839" operator="containsText" text="4- Moderado">
      <formula>NOT(ISERROR(SEARCH("4- Moderado",A7)))</formula>
    </cfRule>
    <cfRule type="containsText" dxfId="96" priority="840" operator="containsText" text="3- Bajo">
      <formula>NOT(ISERROR(SEARCH("3- Bajo",A7)))</formula>
    </cfRule>
    <cfRule type="containsText" dxfId="95" priority="841" operator="containsText" text="4- Bajo">
      <formula>NOT(ISERROR(SEARCH("4- Bajo",A7)))</formula>
    </cfRule>
    <cfRule type="containsText" dxfId="94" priority="842" operator="containsText" text="1- Bajo">
      <formula>NOT(ISERROR(SEARCH("1- Bajo",A7)))</formula>
    </cfRule>
  </conditionalFormatting>
  <conditionalFormatting sqref="A10:E10 A20:E20 A30:E30">
    <cfRule type="containsText" dxfId="93" priority="813" operator="containsText" text="3- Moderado">
      <formula>NOT(ISERROR(SEARCH("3- Moderado",A10)))</formula>
    </cfRule>
    <cfRule type="containsText" dxfId="92" priority="814" operator="containsText" text="6- Moderado">
      <formula>NOT(ISERROR(SEARCH("6- Moderado",A10)))</formula>
    </cfRule>
    <cfRule type="containsText" dxfId="91" priority="815" operator="containsText" text="4- Moderado">
      <formula>NOT(ISERROR(SEARCH("4- Moderado",A10)))</formula>
    </cfRule>
    <cfRule type="containsText" dxfId="90" priority="816" operator="containsText" text="3- Bajo">
      <formula>NOT(ISERROR(SEARCH("3- Bajo",A10)))</formula>
    </cfRule>
    <cfRule type="containsText" dxfId="89" priority="817" operator="containsText" text="4- Bajo">
      <formula>NOT(ISERROR(SEARCH("4- Bajo",A10)))</formula>
    </cfRule>
    <cfRule type="containsText" dxfId="88" priority="818" operator="containsText" text="1- Bajo">
      <formula>NOT(ISERROR(SEARCH("1- Bajo",A10)))</formula>
    </cfRule>
  </conditionalFormatting>
  <conditionalFormatting sqref="A40:E40 A50:E50">
    <cfRule type="containsText" dxfId="87" priority="123" operator="containsText" text="3- Moderado">
      <formula>NOT(ISERROR(SEARCH("3- Moderado",A40)))</formula>
    </cfRule>
    <cfRule type="containsText" dxfId="86" priority="124" operator="containsText" text="6- Moderado">
      <formula>NOT(ISERROR(SEARCH("6- Moderado",A40)))</formula>
    </cfRule>
    <cfRule type="containsText" dxfId="85" priority="125" operator="containsText" text="4- Moderado">
      <formula>NOT(ISERROR(SEARCH("4- Moderado",A40)))</formula>
    </cfRule>
    <cfRule type="containsText" dxfId="84" priority="126" operator="containsText" text="3- Bajo">
      <formula>NOT(ISERROR(SEARCH("3- Bajo",A40)))</formula>
    </cfRule>
    <cfRule type="containsText" dxfId="83" priority="127" operator="containsText" text="4- Bajo">
      <formula>NOT(ISERROR(SEARCH("4- Bajo",A40)))</formula>
    </cfRule>
    <cfRule type="containsText" dxfId="82" priority="128" operator="containsText" text="1- Bajo">
      <formula>NOT(ISERROR(SEARCH("1- Bajo",A40)))</formula>
    </cfRule>
  </conditionalFormatting>
  <conditionalFormatting sqref="A60:E60">
    <cfRule type="containsText" dxfId="81" priority="95" operator="containsText" text="3- Moderado">
      <formula>NOT(ISERROR(SEARCH("3- Moderado",A60)))</formula>
    </cfRule>
    <cfRule type="containsText" dxfId="80" priority="96" operator="containsText" text="6- Moderado">
      <formula>NOT(ISERROR(SEARCH("6- Moderado",A60)))</formula>
    </cfRule>
    <cfRule type="containsText" dxfId="79" priority="97" operator="containsText" text="4- Moderado">
      <formula>NOT(ISERROR(SEARCH("4- Moderado",A60)))</formula>
    </cfRule>
    <cfRule type="containsText" dxfId="78" priority="98" operator="containsText" text="3- Bajo">
      <formula>NOT(ISERROR(SEARCH("3- Bajo",A60)))</formula>
    </cfRule>
    <cfRule type="containsText" dxfId="77" priority="99" operator="containsText" text="4- Bajo">
      <formula>NOT(ISERROR(SEARCH("4- Bajo",A60)))</formula>
    </cfRule>
    <cfRule type="containsText" dxfId="76" priority="100" operator="containsText" text="1- Bajo">
      <formula>NOT(ISERROR(SEARCH("1- Bajo",A60)))</formula>
    </cfRule>
  </conditionalFormatting>
  <conditionalFormatting sqref="A70:E70">
    <cfRule type="containsText" dxfId="75" priority="11" operator="containsText" text="3- Moderado">
      <formula>NOT(ISERROR(SEARCH("3- Moderado",A70)))</formula>
    </cfRule>
    <cfRule type="containsText" dxfId="74" priority="12" operator="containsText" text="6- Moderado">
      <formula>NOT(ISERROR(SEARCH("6- Moderado",A70)))</formula>
    </cfRule>
    <cfRule type="containsText" dxfId="73" priority="13" operator="containsText" text="4- Moderado">
      <formula>NOT(ISERROR(SEARCH("4- Moderado",A70)))</formula>
    </cfRule>
    <cfRule type="containsText" dxfId="72" priority="14" operator="containsText" text="3- Bajo">
      <formula>NOT(ISERROR(SEARCH("3- Bajo",A70)))</formula>
    </cfRule>
    <cfRule type="containsText" dxfId="71" priority="15" operator="containsText" text="4- Bajo">
      <formula>NOT(ISERROR(SEARCH("4- Bajo",A70)))</formula>
    </cfRule>
    <cfRule type="containsText" dxfId="70" priority="16" operator="containsText" text="1- Bajo">
      <formula>NOT(ISERROR(SEARCH("1- Bajo",A70)))</formula>
    </cfRule>
  </conditionalFormatting>
  <conditionalFormatting sqref="C8:F8">
    <cfRule type="containsText" dxfId="69" priority="169" operator="containsText" text="3- Moderado">
      <formula>NOT(ISERROR(SEARCH("3- Moderado",C8)))</formula>
    </cfRule>
    <cfRule type="containsText" dxfId="68" priority="170" operator="containsText" text="6- Moderado">
      <formula>NOT(ISERROR(SEARCH("6- Moderado",C8)))</formula>
    </cfRule>
    <cfRule type="containsText" dxfId="67" priority="171" operator="containsText" text="4- Moderado">
      <formula>NOT(ISERROR(SEARCH("4- Moderado",C8)))</formula>
    </cfRule>
    <cfRule type="containsText" dxfId="66" priority="172" operator="containsText" text="3- Bajo">
      <formula>NOT(ISERROR(SEARCH("3- Bajo",C8)))</formula>
    </cfRule>
    <cfRule type="containsText" dxfId="65" priority="173" operator="containsText" text="4- Bajo">
      <formula>NOT(ISERROR(SEARCH("4- Bajo",C8)))</formula>
    </cfRule>
    <cfRule type="containsText" dxfId="64" priority="174" operator="containsText" text="1- Bajo">
      <formula>NOT(ISERROR(SEARCH("1- Bajo",C8)))</formula>
    </cfRule>
  </conditionalFormatting>
  <conditionalFormatting sqref="D10:D79">
    <cfRule type="containsText" dxfId="63" priority="5" operator="containsText" text="Muy Alta">
      <formula>NOT(ISERROR(SEARCH("Muy Alta",D10)))</formula>
    </cfRule>
    <cfRule type="containsText" dxfId="62" priority="6" operator="containsText" text="Alta">
      <formula>NOT(ISERROR(SEARCH("Alta",D10)))</formula>
    </cfRule>
    <cfRule type="containsText" dxfId="61" priority="7" operator="containsText" text="Baja">
      <formula>NOT(ISERROR(SEARCH("Baja",D10)))</formula>
    </cfRule>
    <cfRule type="containsText" dxfId="60" priority="8" operator="containsText" text="Muy Baja">
      <formula>NOT(ISERROR(SEARCH("Muy Baja",D10)))</formula>
    </cfRule>
    <cfRule type="containsText" dxfId="59" priority="10" operator="containsText" text="Media">
      <formula>NOT(ISERROR(SEARCH("Media",D10)))</formula>
    </cfRule>
  </conditionalFormatting>
  <conditionalFormatting sqref="E10:E79">
    <cfRule type="containsText" dxfId="58" priority="1" operator="containsText" text="Catastrófico">
      <formula>NOT(ISERROR(SEARCH("Catastrófico",E10)))</formula>
    </cfRule>
    <cfRule type="containsText" dxfId="57" priority="2" operator="containsText" text="Mayor">
      <formula>NOT(ISERROR(SEARCH("Mayor",E10)))</formula>
    </cfRule>
    <cfRule type="containsText" dxfId="56" priority="3" operator="containsText" text="Menor">
      <formula>NOT(ISERROR(SEARCH("Menor",E10)))</formula>
    </cfRule>
    <cfRule type="containsText" dxfId="55" priority="4" operator="containsText" text="Leve">
      <formula>NOT(ISERROR(SEARCH("Leve",E10)))</formula>
    </cfRule>
  </conditionalFormatting>
  <conditionalFormatting sqref="E10:F79">
    <cfRule type="containsText" dxfId="54" priority="9" operator="containsText" text="Moderado">
      <formula>NOT(ISERROR(SEARCH("Moderado",E10)))</formula>
    </cfRule>
  </conditionalFormatting>
  <conditionalFormatting sqref="F10:F39">
    <cfRule type="colorScale" priority="1384">
      <colorScale>
        <cfvo type="min"/>
        <cfvo type="max"/>
        <color rgb="FFFF7128"/>
        <color rgb="FFFFEF9C"/>
      </colorScale>
    </cfRule>
  </conditionalFormatting>
  <conditionalFormatting sqref="F10:F79">
    <cfRule type="containsText" dxfId="53" priority="24" operator="containsText" text="Bajo">
      <formula>NOT(ISERROR(SEARCH("Bajo",F10)))</formula>
    </cfRule>
    <cfRule type="containsText" dxfId="52" priority="25" operator="containsText" text="Moderado">
      <formula>NOT(ISERROR(SEARCH("Moderado",F10)))</formula>
    </cfRule>
    <cfRule type="containsText" dxfId="51" priority="26" operator="containsText" text="Alto">
      <formula>NOT(ISERROR(SEARCH("Alto",F10)))</formula>
    </cfRule>
    <cfRule type="containsText" dxfId="50" priority="27" operator="containsText" text="Extremo">
      <formula>NOT(ISERROR(SEARCH("Extremo",F10)))</formula>
    </cfRule>
  </conditionalFormatting>
  <conditionalFormatting sqref="F40:F59">
    <cfRule type="colorScale" priority="140">
      <colorScale>
        <cfvo type="min"/>
        <cfvo type="max"/>
        <color rgb="FFFF7128"/>
        <color rgb="FFFFEF9C"/>
      </colorScale>
    </cfRule>
  </conditionalFormatting>
  <conditionalFormatting sqref="F60:F69">
    <cfRule type="colorScale" priority="112">
      <colorScale>
        <cfvo type="min"/>
        <cfvo type="max"/>
        <color rgb="FFFF7128"/>
        <color rgb="FFFFEF9C"/>
      </colorScale>
    </cfRule>
  </conditionalFormatting>
  <conditionalFormatting sqref="F70:F79">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2BDD-B1C2-42E1-8D4F-6DC4BB603D16}">
  <sheetPr>
    <tabColor theme="5" tint="0.39997558519241921"/>
    <pageSetUpPr fitToPage="1"/>
  </sheetPr>
  <dimension ref="A1:JK79"/>
  <sheetViews>
    <sheetView showGridLines="0" topLeftCell="E8" zoomScale="80" zoomScaleNormal="80" workbookViewId="0">
      <selection activeCell="G20" sqref="G20:G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44"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54"/>
      <c r="B1" s="555"/>
      <c r="C1" s="558"/>
      <c r="D1" s="558"/>
      <c r="E1" s="558"/>
      <c r="F1" s="558"/>
      <c r="G1" s="558"/>
      <c r="H1" s="558"/>
      <c r="I1" s="558"/>
      <c r="J1" s="559"/>
      <c r="K1" s="553"/>
      <c r="L1" s="553"/>
      <c r="M1" s="553"/>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56"/>
      <c r="B2" s="557"/>
      <c r="C2" s="560"/>
      <c r="D2" s="560"/>
      <c r="E2" s="560"/>
      <c r="F2" s="560"/>
      <c r="G2" s="560"/>
      <c r="H2" s="560"/>
      <c r="I2" s="560"/>
      <c r="J2" s="561"/>
      <c r="K2" s="553"/>
      <c r="L2" s="553"/>
      <c r="M2" s="553"/>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60"/>
      <c r="D3" s="560"/>
      <c r="E3" s="560"/>
      <c r="F3" s="560"/>
      <c r="G3" s="560"/>
      <c r="H3" s="560"/>
      <c r="I3" s="560"/>
      <c r="J3" s="561"/>
      <c r="K3" s="553"/>
      <c r="L3" s="553"/>
      <c r="M3" s="553"/>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31" t="s">
        <v>276</v>
      </c>
      <c r="B4" s="431"/>
      <c r="C4" s="438" t="s">
        <v>5</v>
      </c>
      <c r="D4" s="438"/>
      <c r="E4" s="438"/>
      <c r="F4" s="438"/>
      <c r="G4" s="438"/>
      <c r="H4" s="438"/>
      <c r="I4" s="438"/>
      <c r="J4" s="438"/>
      <c r="K4" s="438"/>
      <c r="L4" s="438"/>
      <c r="M4" s="43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31" t="s">
        <v>278</v>
      </c>
      <c r="B5" s="431"/>
      <c r="C5" s="439" t="s">
        <v>36</v>
      </c>
      <c r="D5" s="439"/>
      <c r="E5" s="439"/>
      <c r="F5" s="439"/>
      <c r="G5" s="439"/>
      <c r="H5" s="439"/>
      <c r="I5" s="439"/>
      <c r="J5" s="439"/>
      <c r="K5" s="439"/>
      <c r="L5" s="439"/>
      <c r="M5" s="43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c r="A6" s="431" t="s">
        <v>279</v>
      </c>
      <c r="B6" s="431"/>
      <c r="C6" s="590" t="s">
        <v>280</v>
      </c>
      <c r="D6" s="591"/>
      <c r="E6" s="591"/>
      <c r="F6" s="591"/>
      <c r="G6" s="591"/>
      <c r="H6" s="591"/>
      <c r="I6" s="591"/>
      <c r="J6" s="591"/>
      <c r="K6" s="591"/>
      <c r="L6" s="591"/>
      <c r="M6" s="592"/>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585" t="s">
        <v>523</v>
      </c>
      <c r="B7" s="586"/>
      <c r="C7" s="587"/>
      <c r="D7" s="588" t="s">
        <v>524</v>
      </c>
      <c r="E7" s="588"/>
      <c r="F7" s="588"/>
      <c r="G7" s="589" t="s">
        <v>525</v>
      </c>
      <c r="H7" s="593" t="s">
        <v>526</v>
      </c>
      <c r="I7" s="595" t="s">
        <v>527</v>
      </c>
      <c r="J7" s="596"/>
      <c r="K7" s="595" t="s">
        <v>528</v>
      </c>
      <c r="L7" s="596"/>
      <c r="M7" s="584" t="s">
        <v>542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42</v>
      </c>
      <c r="B8" s="35" t="s">
        <v>218</v>
      </c>
      <c r="C8" s="35" t="s">
        <v>220</v>
      </c>
      <c r="D8" s="28" t="s">
        <v>230</v>
      </c>
      <c r="E8" s="28" t="s">
        <v>530</v>
      </c>
      <c r="F8" s="28" t="s">
        <v>531</v>
      </c>
      <c r="G8" s="589"/>
      <c r="H8" s="594"/>
      <c r="I8" s="29" t="s">
        <v>532</v>
      </c>
      <c r="J8" s="29" t="s">
        <v>533</v>
      </c>
      <c r="K8" s="29" t="s">
        <v>534</v>
      </c>
      <c r="L8" s="29" t="s">
        <v>535</v>
      </c>
      <c r="M8" s="58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574"/>
      <c r="B9" s="575"/>
      <c r="C9" s="575"/>
      <c r="D9" s="575"/>
      <c r="E9" s="575"/>
      <c r="F9" s="575"/>
      <c r="G9" s="575"/>
      <c r="H9" s="168"/>
      <c r="I9" s="156"/>
      <c r="J9" s="156"/>
      <c r="K9" s="156"/>
      <c r="L9" s="15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76">
        <f>'7- Mapa Final'!A10</f>
        <v>1</v>
      </c>
      <c r="B10" s="578" t="str">
        <f>'7- Mapa Final'!B10</f>
        <v xml:space="preserve">Ejecutar procesos de selección en los cuales los resultados  no estén acordes con los  requisitos y principios  establecidos </v>
      </c>
      <c r="C10" s="578" t="str">
        <f>'7- Mapa Final'!C10</f>
        <v>Seleccionar personal mediante procesos en los cuales no se cumplan las etapas establecidas,  se  seleccionen  aspirantes que  no cumplen con los requisitos ,  se rechacen  aspirantes que cumplen o se que se asignen puntajes erróneos.</v>
      </c>
      <c r="D10" s="570" t="str">
        <f>'7- Mapa Final'!J10</f>
        <v>Muy Baja - 1</v>
      </c>
      <c r="E10" s="568" t="str">
        <f>'7- Mapa Final'!K10</f>
        <v>Leve - 1</v>
      </c>
      <c r="F10" s="572" t="str">
        <f>'7- Mapa Final'!M10</f>
        <v>Bajo - 1</v>
      </c>
      <c r="G10" s="562" t="s">
        <v>409</v>
      </c>
      <c r="H10" s="564"/>
      <c r="I10" s="566"/>
      <c r="J10" s="566" t="s">
        <v>536</v>
      </c>
      <c r="K10" s="580">
        <v>45748</v>
      </c>
      <c r="L10" s="580">
        <v>45838</v>
      </c>
      <c r="M10" s="581" t="s">
        <v>537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77"/>
      <c r="B11" s="579"/>
      <c r="C11" s="579"/>
      <c r="D11" s="571"/>
      <c r="E11" s="569"/>
      <c r="F11" s="573"/>
      <c r="G11" s="563"/>
      <c r="H11" s="565"/>
      <c r="I11" s="567"/>
      <c r="J11" s="567"/>
      <c r="K11" s="567"/>
      <c r="L11" s="567"/>
      <c r="M11" s="582"/>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77"/>
      <c r="B12" s="579"/>
      <c r="C12" s="579"/>
      <c r="D12" s="571"/>
      <c r="E12" s="569"/>
      <c r="F12" s="573"/>
      <c r="G12" s="563"/>
      <c r="H12" s="565"/>
      <c r="I12" s="567"/>
      <c r="J12" s="567"/>
      <c r="K12" s="567"/>
      <c r="L12" s="567"/>
      <c r="M12" s="58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77"/>
      <c r="B13" s="579"/>
      <c r="C13" s="579"/>
      <c r="D13" s="571"/>
      <c r="E13" s="569"/>
      <c r="F13" s="573"/>
      <c r="G13" s="563"/>
      <c r="H13" s="565"/>
      <c r="I13" s="567"/>
      <c r="J13" s="567"/>
      <c r="K13" s="567"/>
      <c r="L13" s="567"/>
      <c r="M13" s="582"/>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77"/>
      <c r="B14" s="579"/>
      <c r="C14" s="579"/>
      <c r="D14" s="571"/>
      <c r="E14" s="569"/>
      <c r="F14" s="573"/>
      <c r="G14" s="563"/>
      <c r="H14" s="565"/>
      <c r="I14" s="567"/>
      <c r="J14" s="567"/>
      <c r="K14" s="567"/>
      <c r="L14" s="567"/>
      <c r="M14" s="582"/>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77"/>
      <c r="B15" s="579"/>
      <c r="C15" s="579"/>
      <c r="D15" s="571"/>
      <c r="E15" s="569"/>
      <c r="F15" s="573"/>
      <c r="G15" s="563"/>
      <c r="H15" s="565"/>
      <c r="I15" s="567"/>
      <c r="J15" s="567"/>
      <c r="K15" s="567"/>
      <c r="L15" s="567"/>
      <c r="M15" s="582"/>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77"/>
      <c r="B16" s="579"/>
      <c r="C16" s="579"/>
      <c r="D16" s="571"/>
      <c r="E16" s="569"/>
      <c r="F16" s="573"/>
      <c r="G16" s="563"/>
      <c r="H16" s="565"/>
      <c r="I16" s="567"/>
      <c r="J16" s="567"/>
      <c r="K16" s="567"/>
      <c r="L16" s="567"/>
      <c r="M16" s="582"/>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77"/>
      <c r="B17" s="579"/>
      <c r="C17" s="579"/>
      <c r="D17" s="571"/>
      <c r="E17" s="569"/>
      <c r="F17" s="573"/>
      <c r="G17" s="563"/>
      <c r="H17" s="565"/>
      <c r="I17" s="567"/>
      <c r="J17" s="567"/>
      <c r="K17" s="567"/>
      <c r="L17" s="567"/>
      <c r="M17" s="582"/>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77"/>
      <c r="B18" s="579"/>
      <c r="C18" s="579"/>
      <c r="D18" s="571"/>
      <c r="E18" s="569"/>
      <c r="F18" s="573"/>
      <c r="G18" s="563"/>
      <c r="H18" s="565"/>
      <c r="I18" s="567"/>
      <c r="J18" s="567"/>
      <c r="K18" s="567"/>
      <c r="L18" s="567"/>
      <c r="M18" s="582"/>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577"/>
      <c r="B19" s="579"/>
      <c r="C19" s="579"/>
      <c r="D19" s="571"/>
      <c r="E19" s="569"/>
      <c r="F19" s="573"/>
      <c r="G19" s="563"/>
      <c r="H19" s="565"/>
      <c r="I19" s="567"/>
      <c r="J19" s="567"/>
      <c r="K19" s="567"/>
      <c r="L19" s="567"/>
      <c r="M19" s="58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76">
        <f>'7- Mapa Final'!A20</f>
        <v>2</v>
      </c>
      <c r="B20" s="578" t="str">
        <f>'7- Mapa Final'!B20</f>
        <v xml:space="preserve">Gestionar  traslados de personal que no se ajusten a las condiciones requeridas  </v>
      </c>
      <c r="C20" s="578" t="str">
        <f>'7- Mapa Final'!C20</f>
        <v>Realizar o no realizar traslados en las condiciones y tiempos  requeridos para atender las solicitudes y necesidades identificadas.</v>
      </c>
      <c r="D20" s="570" t="str">
        <f>'7- Mapa Final'!J20</f>
        <v>Muy Baja - 1</v>
      </c>
      <c r="E20" s="568" t="str">
        <f>'7- Mapa Final'!K20</f>
        <v>Leve - 1</v>
      </c>
      <c r="F20" s="572" t="str">
        <f>'7- Mapa Final'!M20</f>
        <v>Bajo - 1</v>
      </c>
      <c r="G20" s="562" t="s">
        <v>409</v>
      </c>
      <c r="H20" s="564"/>
      <c r="I20" s="566"/>
      <c r="J20" s="567" t="s">
        <v>536</v>
      </c>
      <c r="K20" s="580">
        <v>45748</v>
      </c>
      <c r="L20" s="580">
        <v>45838</v>
      </c>
      <c r="M20" s="581" t="s">
        <v>543</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77"/>
      <c r="B21" s="579"/>
      <c r="C21" s="579"/>
      <c r="D21" s="571"/>
      <c r="E21" s="569"/>
      <c r="F21" s="573"/>
      <c r="G21" s="563"/>
      <c r="H21" s="565"/>
      <c r="I21" s="567"/>
      <c r="J21" s="567"/>
      <c r="K21" s="567"/>
      <c r="L21" s="567"/>
      <c r="M21" s="582"/>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77"/>
      <c r="B22" s="579"/>
      <c r="C22" s="579"/>
      <c r="D22" s="571"/>
      <c r="E22" s="569"/>
      <c r="F22" s="573"/>
      <c r="G22" s="563"/>
      <c r="H22" s="565"/>
      <c r="I22" s="567"/>
      <c r="J22" s="567"/>
      <c r="K22" s="567"/>
      <c r="L22" s="567"/>
      <c r="M22" s="582"/>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77"/>
      <c r="B23" s="579"/>
      <c r="C23" s="579"/>
      <c r="D23" s="571"/>
      <c r="E23" s="569"/>
      <c r="F23" s="573"/>
      <c r="G23" s="563"/>
      <c r="H23" s="565"/>
      <c r="I23" s="567"/>
      <c r="J23" s="567"/>
      <c r="K23" s="567"/>
      <c r="L23" s="567"/>
      <c r="M23" s="582"/>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77"/>
      <c r="B24" s="579"/>
      <c r="C24" s="579"/>
      <c r="D24" s="571"/>
      <c r="E24" s="569"/>
      <c r="F24" s="573"/>
      <c r="G24" s="563"/>
      <c r="H24" s="565"/>
      <c r="I24" s="567"/>
      <c r="J24" s="567"/>
      <c r="K24" s="567"/>
      <c r="L24" s="567"/>
      <c r="M24" s="582"/>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15" customHeight="1">
      <c r="A25" s="577"/>
      <c r="B25" s="579"/>
      <c r="C25" s="579"/>
      <c r="D25" s="571"/>
      <c r="E25" s="569"/>
      <c r="F25" s="573"/>
      <c r="G25" s="563"/>
      <c r="H25" s="565"/>
      <c r="I25" s="567"/>
      <c r="J25" s="567"/>
      <c r="K25" s="567"/>
      <c r="L25" s="567"/>
      <c r="M25" s="582"/>
      <c r="N25" s="34"/>
      <c r="O25" s="34"/>
    </row>
    <row r="26" spans="1:169" ht="15" customHeight="1">
      <c r="A26" s="577"/>
      <c r="B26" s="579"/>
      <c r="C26" s="579"/>
      <c r="D26" s="571"/>
      <c r="E26" s="569"/>
      <c r="F26" s="573"/>
      <c r="G26" s="563"/>
      <c r="H26" s="565"/>
      <c r="I26" s="567"/>
      <c r="J26" s="567"/>
      <c r="K26" s="567"/>
      <c r="L26" s="567"/>
      <c r="M26" s="582"/>
      <c r="N26" s="34"/>
      <c r="O26" s="34"/>
    </row>
    <row r="27" spans="1:169" ht="15" customHeight="1">
      <c r="A27" s="577"/>
      <c r="B27" s="579"/>
      <c r="C27" s="579"/>
      <c r="D27" s="571"/>
      <c r="E27" s="569"/>
      <c r="F27" s="573"/>
      <c r="G27" s="563"/>
      <c r="H27" s="565"/>
      <c r="I27" s="567"/>
      <c r="J27" s="567"/>
      <c r="K27" s="567"/>
      <c r="L27" s="567"/>
      <c r="M27" s="582"/>
      <c r="N27" s="34"/>
      <c r="O27" s="34"/>
    </row>
    <row r="28" spans="1:169" ht="15" customHeight="1">
      <c r="A28" s="577"/>
      <c r="B28" s="579"/>
      <c r="C28" s="579"/>
      <c r="D28" s="571"/>
      <c r="E28" s="569"/>
      <c r="F28" s="573"/>
      <c r="G28" s="563"/>
      <c r="H28" s="565"/>
      <c r="I28" s="567"/>
      <c r="J28" s="567"/>
      <c r="K28" s="567"/>
      <c r="L28" s="567"/>
      <c r="M28" s="582"/>
      <c r="N28" s="34"/>
      <c r="O28" s="34"/>
    </row>
    <row r="29" spans="1:169" ht="15.75" customHeight="1">
      <c r="A29" s="577"/>
      <c r="B29" s="579"/>
      <c r="C29" s="579"/>
      <c r="D29" s="571"/>
      <c r="E29" s="569"/>
      <c r="F29" s="573"/>
      <c r="G29" s="563"/>
      <c r="H29" s="565"/>
      <c r="I29" s="567"/>
      <c r="J29" s="567"/>
      <c r="K29" s="567"/>
      <c r="L29" s="567"/>
      <c r="M29" s="583"/>
      <c r="N29" s="34"/>
      <c r="O29" s="34"/>
    </row>
    <row r="30" spans="1:169" s="26" customFormat="1" ht="12.75" customHeight="1">
      <c r="A30" s="576">
        <f>'7- Mapa Final'!A30</f>
        <v>3</v>
      </c>
      <c r="B30" s="578" t="str">
        <f>'7- Mapa Final'!B30</f>
        <v xml:space="preserve">Imposibilidad de consolidar la cobertura de la carrera Judicial </v>
      </c>
      <c r="C30" s="578" t="str">
        <f>'7- Mapa Final'!C30</f>
        <v>Cuando no se provee la totalidad de cargos  en carrera</v>
      </c>
      <c r="D30" s="570" t="str">
        <f>'7- Mapa Final'!J30</f>
        <v>Baja - 2</v>
      </c>
      <c r="E30" s="568" t="str">
        <f>'7- Mapa Final'!K30</f>
        <v>Menor - 2</v>
      </c>
      <c r="F30" s="572" t="str">
        <f>'7- Mapa Final'!M30</f>
        <v>Moderado - 4</v>
      </c>
      <c r="G30" s="562" t="s">
        <v>409</v>
      </c>
      <c r="H30" s="564"/>
      <c r="I30" s="566"/>
      <c r="J30" s="567" t="s">
        <v>536</v>
      </c>
      <c r="K30" s="580">
        <v>45748</v>
      </c>
      <c r="L30" s="580">
        <v>45838</v>
      </c>
      <c r="M30" s="581" t="s">
        <v>538</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77"/>
      <c r="B31" s="579"/>
      <c r="C31" s="579"/>
      <c r="D31" s="571"/>
      <c r="E31" s="569"/>
      <c r="F31" s="573"/>
      <c r="G31" s="563"/>
      <c r="H31" s="565"/>
      <c r="I31" s="567"/>
      <c r="J31" s="567"/>
      <c r="K31" s="567"/>
      <c r="L31" s="567"/>
      <c r="M31" s="582"/>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77"/>
      <c r="B32" s="579"/>
      <c r="C32" s="579"/>
      <c r="D32" s="571"/>
      <c r="E32" s="569"/>
      <c r="F32" s="573"/>
      <c r="G32" s="563"/>
      <c r="H32" s="565"/>
      <c r="I32" s="567"/>
      <c r="J32" s="567"/>
      <c r="K32" s="567"/>
      <c r="L32" s="567"/>
      <c r="M32" s="582"/>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77"/>
      <c r="B33" s="579"/>
      <c r="C33" s="579"/>
      <c r="D33" s="571"/>
      <c r="E33" s="569"/>
      <c r="F33" s="573"/>
      <c r="G33" s="563"/>
      <c r="H33" s="565"/>
      <c r="I33" s="567"/>
      <c r="J33" s="567"/>
      <c r="K33" s="567"/>
      <c r="L33" s="567"/>
      <c r="M33" s="582"/>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77"/>
      <c r="B34" s="579"/>
      <c r="C34" s="579"/>
      <c r="D34" s="571"/>
      <c r="E34" s="569"/>
      <c r="F34" s="573"/>
      <c r="G34" s="563"/>
      <c r="H34" s="565"/>
      <c r="I34" s="567"/>
      <c r="J34" s="567"/>
      <c r="K34" s="567"/>
      <c r="L34" s="567"/>
      <c r="M34" s="582"/>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customHeight="1">
      <c r="A35" s="577"/>
      <c r="B35" s="579"/>
      <c r="C35" s="579"/>
      <c r="D35" s="571"/>
      <c r="E35" s="569"/>
      <c r="F35" s="573"/>
      <c r="G35" s="563"/>
      <c r="H35" s="565"/>
      <c r="I35" s="567"/>
      <c r="J35" s="567"/>
      <c r="K35" s="567"/>
      <c r="L35" s="567"/>
      <c r="M35" s="582"/>
      <c r="N35" s="34"/>
      <c r="O35" s="34"/>
    </row>
    <row r="36" spans="1:169" ht="15" customHeight="1">
      <c r="A36" s="577"/>
      <c r="B36" s="579"/>
      <c r="C36" s="579"/>
      <c r="D36" s="571"/>
      <c r="E36" s="569"/>
      <c r="F36" s="573"/>
      <c r="G36" s="563"/>
      <c r="H36" s="565"/>
      <c r="I36" s="567"/>
      <c r="J36" s="567"/>
      <c r="K36" s="567"/>
      <c r="L36" s="567"/>
      <c r="M36" s="582"/>
      <c r="N36" s="34"/>
      <c r="O36" s="34"/>
    </row>
    <row r="37" spans="1:169" ht="15" customHeight="1">
      <c r="A37" s="577"/>
      <c r="B37" s="579"/>
      <c r="C37" s="579"/>
      <c r="D37" s="571"/>
      <c r="E37" s="569"/>
      <c r="F37" s="573"/>
      <c r="G37" s="563"/>
      <c r="H37" s="565"/>
      <c r="I37" s="567"/>
      <c r="J37" s="567"/>
      <c r="K37" s="567"/>
      <c r="L37" s="567"/>
      <c r="M37" s="582"/>
      <c r="N37" s="34"/>
      <c r="O37" s="34"/>
    </row>
    <row r="38" spans="1:169" ht="15" customHeight="1">
      <c r="A38" s="577"/>
      <c r="B38" s="579"/>
      <c r="C38" s="579"/>
      <c r="D38" s="571"/>
      <c r="E38" s="569"/>
      <c r="F38" s="573"/>
      <c r="G38" s="563"/>
      <c r="H38" s="565"/>
      <c r="I38" s="567"/>
      <c r="J38" s="567"/>
      <c r="K38" s="567"/>
      <c r="L38" s="567"/>
      <c r="M38" s="582"/>
      <c r="N38" s="34"/>
      <c r="O38" s="34"/>
    </row>
    <row r="39" spans="1:169" ht="15.75" customHeight="1">
      <c r="A39" s="577"/>
      <c r="B39" s="579"/>
      <c r="C39" s="579"/>
      <c r="D39" s="571"/>
      <c r="E39" s="569"/>
      <c r="F39" s="573"/>
      <c r="G39" s="563"/>
      <c r="H39" s="565"/>
      <c r="I39" s="567"/>
      <c r="J39" s="567"/>
      <c r="K39" s="567"/>
      <c r="L39" s="567"/>
      <c r="M39" s="583"/>
      <c r="N39" s="34"/>
      <c r="O39" s="34"/>
    </row>
    <row r="40" spans="1:169" s="26" customFormat="1" ht="12.75" customHeight="1">
      <c r="A40" s="576">
        <f>'7- Mapa Final'!A40</f>
        <v>4</v>
      </c>
      <c r="B40" s="579" t="str">
        <f>'7- Mapa Final'!B40</f>
        <v>Incumplimiento de los  términos y requisitos de ley en la atención  de los procesos de carrera judicial</v>
      </c>
      <c r="C40" s="579" t="str">
        <f>'7- Mapa Final'!C40</f>
        <v xml:space="preserve">Responder fuera de tiempo o sin solucionar los requerimientos de la ciudadanía </v>
      </c>
      <c r="D40" s="597" t="str">
        <f>'7- Mapa Final'!J40</f>
        <v>Baja - 2</v>
      </c>
      <c r="E40" s="598" t="str">
        <f>'7- Mapa Final'!K40</f>
        <v>Leve - 1</v>
      </c>
      <c r="F40" s="573" t="str">
        <f>'7- Mapa Final'!M40</f>
        <v>Bajo - 2</v>
      </c>
      <c r="G40" s="391" t="s">
        <v>409</v>
      </c>
      <c r="H40" s="567"/>
      <c r="I40" s="567"/>
      <c r="J40" s="567" t="s">
        <v>536</v>
      </c>
      <c r="K40" s="580">
        <v>45748</v>
      </c>
      <c r="L40" s="580">
        <v>45838</v>
      </c>
      <c r="M40" s="581" t="s">
        <v>544</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77"/>
      <c r="B41" s="579"/>
      <c r="C41" s="579"/>
      <c r="D41" s="571"/>
      <c r="E41" s="569"/>
      <c r="F41" s="573"/>
      <c r="G41" s="391"/>
      <c r="H41" s="567"/>
      <c r="I41" s="567"/>
      <c r="J41" s="567"/>
      <c r="K41" s="567"/>
      <c r="L41" s="567"/>
      <c r="M41" s="582"/>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77"/>
      <c r="B42" s="579"/>
      <c r="C42" s="579"/>
      <c r="D42" s="571"/>
      <c r="E42" s="569"/>
      <c r="F42" s="573"/>
      <c r="G42" s="391"/>
      <c r="H42" s="567"/>
      <c r="I42" s="567"/>
      <c r="J42" s="567"/>
      <c r="K42" s="567"/>
      <c r="L42" s="567"/>
      <c r="M42" s="582"/>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77"/>
      <c r="B43" s="579"/>
      <c r="C43" s="579"/>
      <c r="D43" s="571"/>
      <c r="E43" s="569"/>
      <c r="F43" s="573"/>
      <c r="G43" s="391"/>
      <c r="H43" s="567"/>
      <c r="I43" s="567"/>
      <c r="J43" s="567"/>
      <c r="K43" s="567"/>
      <c r="L43" s="567"/>
      <c r="M43" s="582"/>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77"/>
      <c r="B44" s="579"/>
      <c r="C44" s="579"/>
      <c r="D44" s="571"/>
      <c r="E44" s="569"/>
      <c r="F44" s="573"/>
      <c r="G44" s="391"/>
      <c r="H44" s="567"/>
      <c r="I44" s="567"/>
      <c r="J44" s="567"/>
      <c r="K44" s="567"/>
      <c r="L44" s="567"/>
      <c r="M44" s="582"/>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77"/>
      <c r="B45" s="579"/>
      <c r="C45" s="579"/>
      <c r="D45" s="571"/>
      <c r="E45" s="569"/>
      <c r="F45" s="573"/>
      <c r="G45" s="391"/>
      <c r="H45" s="567"/>
      <c r="I45" s="567"/>
      <c r="J45" s="567"/>
      <c r="K45" s="567"/>
      <c r="L45" s="567"/>
      <c r="M45" s="582"/>
      <c r="N45" s="34"/>
      <c r="O45" s="34"/>
    </row>
    <row r="46" spans="1:169">
      <c r="A46" s="577"/>
      <c r="B46" s="579"/>
      <c r="C46" s="579"/>
      <c r="D46" s="571"/>
      <c r="E46" s="569"/>
      <c r="F46" s="573"/>
      <c r="G46" s="391"/>
      <c r="H46" s="567"/>
      <c r="I46" s="567"/>
      <c r="J46" s="567"/>
      <c r="K46" s="567"/>
      <c r="L46" s="567"/>
      <c r="M46" s="582"/>
      <c r="N46" s="34"/>
      <c r="O46" s="34"/>
    </row>
    <row r="47" spans="1:169">
      <c r="A47" s="577"/>
      <c r="B47" s="579"/>
      <c r="C47" s="579"/>
      <c r="D47" s="571"/>
      <c r="E47" s="569"/>
      <c r="F47" s="573"/>
      <c r="G47" s="391"/>
      <c r="H47" s="567"/>
      <c r="I47" s="567"/>
      <c r="J47" s="567"/>
      <c r="K47" s="567"/>
      <c r="L47" s="567"/>
      <c r="M47" s="582"/>
      <c r="N47" s="34"/>
      <c r="O47" s="34"/>
    </row>
    <row r="48" spans="1:169">
      <c r="A48" s="577"/>
      <c r="B48" s="579"/>
      <c r="C48" s="579"/>
      <c r="D48" s="571"/>
      <c r="E48" s="569"/>
      <c r="F48" s="573"/>
      <c r="G48" s="391"/>
      <c r="H48" s="567"/>
      <c r="I48" s="567"/>
      <c r="J48" s="567"/>
      <c r="K48" s="567"/>
      <c r="L48" s="567"/>
      <c r="M48" s="582"/>
      <c r="N48" s="34"/>
      <c r="O48" s="34"/>
    </row>
    <row r="49" spans="1:169">
      <c r="A49" s="577"/>
      <c r="B49" s="579"/>
      <c r="C49" s="579"/>
      <c r="D49" s="571"/>
      <c r="E49" s="569"/>
      <c r="F49" s="573"/>
      <c r="G49" s="391"/>
      <c r="H49" s="567"/>
      <c r="I49" s="567"/>
      <c r="J49" s="567"/>
      <c r="K49" s="567"/>
      <c r="L49" s="567"/>
      <c r="M49" s="583"/>
      <c r="N49" s="34"/>
      <c r="O49" s="34"/>
    </row>
    <row r="50" spans="1:169">
      <c r="A50" s="576">
        <f>'7- Mapa Final'!A50</f>
        <v>5</v>
      </c>
      <c r="B50" s="579" t="str">
        <f>'7- Mapa Final'!B50</f>
        <v>Corrupción</v>
      </c>
      <c r="C50" s="579" t="str">
        <f>'7- Mapa Final'!C50</f>
        <v>Posibilidad de actos indebidos de  los servidores judiciales debido a  la carencia en transparencia, ética y valores</v>
      </c>
      <c r="D50" s="597" t="str">
        <f>'7- Mapa Final'!J50</f>
        <v>Muy Baja - 1</v>
      </c>
      <c r="E50" s="598" t="str">
        <f>'7- Mapa Final'!K50</f>
        <v>Mayor - 4</v>
      </c>
      <c r="F50" s="573" t="str">
        <f>'7- Mapa Final'!M50</f>
        <v>Alto  - 4</v>
      </c>
      <c r="G50" s="391" t="s">
        <v>410</v>
      </c>
      <c r="H50" s="599" t="s">
        <v>539</v>
      </c>
      <c r="I50" s="567"/>
      <c r="J50" s="567" t="s">
        <v>536</v>
      </c>
      <c r="K50" s="580">
        <v>45748</v>
      </c>
      <c r="L50" s="580">
        <v>45838</v>
      </c>
      <c r="M50" s="600" t="s">
        <v>540</v>
      </c>
      <c r="N50" s="34"/>
      <c r="O50" s="34"/>
    </row>
    <row r="51" spans="1:169">
      <c r="A51" s="577"/>
      <c r="B51" s="579"/>
      <c r="C51" s="579"/>
      <c r="D51" s="571"/>
      <c r="E51" s="569"/>
      <c r="F51" s="573"/>
      <c r="G51" s="391"/>
      <c r="H51" s="567"/>
      <c r="I51" s="567"/>
      <c r="J51" s="567"/>
      <c r="K51" s="567"/>
      <c r="L51" s="567"/>
      <c r="M51" s="600"/>
      <c r="N51" s="34"/>
      <c r="O51" s="34"/>
    </row>
    <row r="52" spans="1:169">
      <c r="A52" s="577"/>
      <c r="B52" s="579"/>
      <c r="C52" s="579"/>
      <c r="D52" s="571"/>
      <c r="E52" s="569"/>
      <c r="F52" s="573"/>
      <c r="G52" s="391"/>
      <c r="H52" s="567"/>
      <c r="I52" s="567"/>
      <c r="J52" s="567"/>
      <c r="K52" s="567"/>
      <c r="L52" s="567"/>
      <c r="M52" s="600"/>
      <c r="N52" s="34"/>
      <c r="O52" s="34"/>
    </row>
    <row r="53" spans="1:169">
      <c r="A53" s="577"/>
      <c r="B53" s="579"/>
      <c r="C53" s="579"/>
      <c r="D53" s="571"/>
      <c r="E53" s="569"/>
      <c r="F53" s="573"/>
      <c r="G53" s="391"/>
      <c r="H53" s="567"/>
      <c r="I53" s="567"/>
      <c r="J53" s="567"/>
      <c r="K53" s="567"/>
      <c r="L53" s="567"/>
      <c r="M53" s="600"/>
      <c r="N53" s="34"/>
      <c r="O53" s="34"/>
    </row>
    <row r="54" spans="1:169">
      <c r="A54" s="577"/>
      <c r="B54" s="579"/>
      <c r="C54" s="579"/>
      <c r="D54" s="571"/>
      <c r="E54" s="569"/>
      <c r="F54" s="573"/>
      <c r="G54" s="391"/>
      <c r="H54" s="567"/>
      <c r="I54" s="567"/>
      <c r="J54" s="567"/>
      <c r="K54" s="567"/>
      <c r="L54" s="567"/>
      <c r="M54" s="600"/>
      <c r="N54" s="34"/>
      <c r="O54" s="34"/>
    </row>
    <row r="55" spans="1:169">
      <c r="A55" s="577"/>
      <c r="B55" s="579"/>
      <c r="C55" s="579"/>
      <c r="D55" s="571"/>
      <c r="E55" s="569"/>
      <c r="F55" s="573"/>
      <c r="G55" s="391"/>
      <c r="H55" s="567"/>
      <c r="I55" s="567"/>
      <c r="J55" s="567"/>
      <c r="K55" s="567"/>
      <c r="L55" s="567"/>
      <c r="M55" s="600"/>
      <c r="N55" s="34"/>
      <c r="O55" s="34"/>
    </row>
    <row r="56" spans="1:169">
      <c r="A56" s="577"/>
      <c r="B56" s="579"/>
      <c r="C56" s="579"/>
      <c r="D56" s="571"/>
      <c r="E56" s="569"/>
      <c r="F56" s="573"/>
      <c r="G56" s="391"/>
      <c r="H56" s="567"/>
      <c r="I56" s="567"/>
      <c r="J56" s="567"/>
      <c r="K56" s="567"/>
      <c r="L56" s="567"/>
      <c r="M56" s="600"/>
      <c r="N56" s="34"/>
      <c r="O56" s="34"/>
    </row>
    <row r="57" spans="1:169">
      <c r="A57" s="577"/>
      <c r="B57" s="579"/>
      <c r="C57" s="579"/>
      <c r="D57" s="571"/>
      <c r="E57" s="569"/>
      <c r="F57" s="573"/>
      <c r="G57" s="391"/>
      <c r="H57" s="567"/>
      <c r="I57" s="567"/>
      <c r="J57" s="567"/>
      <c r="K57" s="567"/>
      <c r="L57" s="567"/>
      <c r="M57" s="600"/>
      <c r="N57" s="34"/>
      <c r="O57" s="34"/>
    </row>
    <row r="58" spans="1:169">
      <c r="A58" s="577"/>
      <c r="B58" s="579"/>
      <c r="C58" s="579"/>
      <c r="D58" s="571"/>
      <c r="E58" s="569"/>
      <c r="F58" s="573"/>
      <c r="G58" s="391"/>
      <c r="H58" s="567"/>
      <c r="I58" s="567"/>
      <c r="J58" s="567"/>
      <c r="K58" s="567"/>
      <c r="L58" s="567"/>
      <c r="M58" s="600"/>
      <c r="N58" s="34"/>
      <c r="O58" s="34"/>
    </row>
    <row r="59" spans="1:169">
      <c r="A59" s="577"/>
      <c r="B59" s="579"/>
      <c r="C59" s="579"/>
      <c r="D59" s="571"/>
      <c r="E59" s="569"/>
      <c r="F59" s="573"/>
      <c r="G59" s="391"/>
      <c r="H59" s="567"/>
      <c r="I59" s="567"/>
      <c r="J59" s="567"/>
      <c r="K59" s="567"/>
      <c r="L59" s="567"/>
      <c r="M59" s="600"/>
      <c r="N59" s="34"/>
      <c r="O59" s="34"/>
    </row>
    <row r="60" spans="1:169" s="26" customFormat="1" ht="12.75">
      <c r="A60" s="576">
        <f>'7- Mapa Final'!A60</f>
        <v>6</v>
      </c>
      <c r="B60" s="579" t="str">
        <f>'7- Mapa Final'!B60</f>
        <v>Recibir dádivas o beneficios a nombre propio o de terceros para seleccionar o, rechazar aspirantes sin el lleno de los requisitos o asignar puntajes erróneos</v>
      </c>
      <c r="C60" s="579" t="str">
        <f>'7- Mapa Final'!C60</f>
        <v>Se efectuán y comunican resultados de los procesos en los cuales se seleccionana aspirantes que no cumplen con los requisitos, o se rechazan aspirantes que cumplen o se entregan puntajes con información que no coinciden con los resultados obtenidos</v>
      </c>
      <c r="D60" s="597" t="str">
        <f>'7- Mapa Final'!J60</f>
        <v>Muy Baja - 1</v>
      </c>
      <c r="E60" s="598" t="str">
        <f>'7- Mapa Final'!K60</f>
        <v>Moderado - 3</v>
      </c>
      <c r="F60" s="573" t="str">
        <f>'7- Mapa Final'!M60</f>
        <v>Moderado - 3</v>
      </c>
      <c r="G60" s="391" t="s">
        <v>409</v>
      </c>
      <c r="H60" s="599"/>
      <c r="I60" s="567"/>
      <c r="J60" s="567" t="s">
        <v>536</v>
      </c>
      <c r="K60" s="580">
        <v>45748</v>
      </c>
      <c r="L60" s="580">
        <v>45838</v>
      </c>
      <c r="M60" s="581" t="s">
        <v>541</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77"/>
      <c r="B61" s="579"/>
      <c r="C61" s="579"/>
      <c r="D61" s="571"/>
      <c r="E61" s="569"/>
      <c r="F61" s="573"/>
      <c r="G61" s="391"/>
      <c r="H61" s="567"/>
      <c r="I61" s="567"/>
      <c r="J61" s="567"/>
      <c r="K61" s="567"/>
      <c r="L61" s="567"/>
      <c r="M61" s="582"/>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77"/>
      <c r="B62" s="579"/>
      <c r="C62" s="579"/>
      <c r="D62" s="571"/>
      <c r="E62" s="569"/>
      <c r="F62" s="573"/>
      <c r="G62" s="391"/>
      <c r="H62" s="567"/>
      <c r="I62" s="567"/>
      <c r="J62" s="567"/>
      <c r="K62" s="567"/>
      <c r="L62" s="567"/>
      <c r="M62" s="582"/>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77"/>
      <c r="B63" s="579"/>
      <c r="C63" s="579"/>
      <c r="D63" s="571"/>
      <c r="E63" s="569"/>
      <c r="F63" s="573"/>
      <c r="G63" s="391"/>
      <c r="H63" s="567"/>
      <c r="I63" s="567"/>
      <c r="J63" s="567"/>
      <c r="K63" s="567"/>
      <c r="L63" s="567"/>
      <c r="M63" s="582"/>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77"/>
      <c r="B64" s="579"/>
      <c r="C64" s="579"/>
      <c r="D64" s="571"/>
      <c r="E64" s="569"/>
      <c r="F64" s="573"/>
      <c r="G64" s="391"/>
      <c r="H64" s="567"/>
      <c r="I64" s="567"/>
      <c r="J64" s="567"/>
      <c r="K64" s="567"/>
      <c r="L64" s="567"/>
      <c r="M64" s="582"/>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577"/>
      <c r="B65" s="579"/>
      <c r="C65" s="579"/>
      <c r="D65" s="571"/>
      <c r="E65" s="569"/>
      <c r="F65" s="573"/>
      <c r="G65" s="391"/>
      <c r="H65" s="567"/>
      <c r="I65" s="567"/>
      <c r="J65" s="567"/>
      <c r="K65" s="567"/>
      <c r="L65" s="567"/>
      <c r="M65" s="582"/>
      <c r="N65" s="34"/>
      <c r="O65" s="34"/>
    </row>
    <row r="66" spans="1:15">
      <c r="A66" s="577"/>
      <c r="B66" s="579"/>
      <c r="C66" s="579"/>
      <c r="D66" s="571"/>
      <c r="E66" s="569"/>
      <c r="F66" s="573"/>
      <c r="G66" s="391"/>
      <c r="H66" s="567"/>
      <c r="I66" s="567"/>
      <c r="J66" s="567"/>
      <c r="K66" s="567"/>
      <c r="L66" s="567"/>
      <c r="M66" s="582"/>
      <c r="N66" s="34"/>
      <c r="O66" s="34"/>
    </row>
    <row r="67" spans="1:15">
      <c r="A67" s="577"/>
      <c r="B67" s="579"/>
      <c r="C67" s="579"/>
      <c r="D67" s="571"/>
      <c r="E67" s="569"/>
      <c r="F67" s="573"/>
      <c r="G67" s="391"/>
      <c r="H67" s="567"/>
      <c r="I67" s="567"/>
      <c r="J67" s="567"/>
      <c r="K67" s="567"/>
      <c r="L67" s="567"/>
      <c r="M67" s="582"/>
      <c r="N67" s="34"/>
      <c r="O67" s="34"/>
    </row>
    <row r="68" spans="1:15">
      <c r="A68" s="577"/>
      <c r="B68" s="579"/>
      <c r="C68" s="579"/>
      <c r="D68" s="571"/>
      <c r="E68" s="569"/>
      <c r="F68" s="573"/>
      <c r="G68" s="391"/>
      <c r="H68" s="567"/>
      <c r="I68" s="567"/>
      <c r="J68" s="567"/>
      <c r="K68" s="567"/>
      <c r="L68" s="567"/>
      <c r="M68" s="582"/>
      <c r="N68" s="34"/>
      <c r="O68" s="34"/>
    </row>
    <row r="69" spans="1:15">
      <c r="A69" s="577"/>
      <c r="B69" s="579"/>
      <c r="C69" s="579"/>
      <c r="D69" s="571"/>
      <c r="E69" s="569"/>
      <c r="F69" s="573"/>
      <c r="G69" s="391"/>
      <c r="H69" s="567"/>
      <c r="I69" s="567"/>
      <c r="J69" s="567"/>
      <c r="K69" s="567"/>
      <c r="L69" s="567"/>
      <c r="M69" s="583"/>
      <c r="N69" s="34"/>
      <c r="O69" s="34"/>
    </row>
    <row r="70" spans="1:15">
      <c r="A70" s="576">
        <f>'7- Mapa Final'!A70</f>
        <v>6</v>
      </c>
      <c r="B70" s="579" t="str">
        <f>'7- Mapa Final'!B70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579" t="str">
        <f>'7- Mapa Final'!C70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597" t="str">
        <f>'7- Mapa Final'!J70</f>
        <v>Muy Baja - 1</v>
      </c>
      <c r="E70" s="598" t="str">
        <f>'7- Mapa Final'!K70</f>
        <v>Moderado - 3</v>
      </c>
      <c r="F70" s="573" t="str">
        <f>'7- Mapa Final'!M70</f>
        <v>Moderado - 3</v>
      </c>
      <c r="G70" s="391" t="s">
        <v>409</v>
      </c>
      <c r="H70" s="599"/>
      <c r="I70" s="567"/>
      <c r="J70" s="567" t="s">
        <v>536</v>
      </c>
      <c r="K70" s="580">
        <v>45748</v>
      </c>
      <c r="L70" s="580">
        <v>45838</v>
      </c>
      <c r="M70" s="581" t="s">
        <v>541</v>
      </c>
    </row>
    <row r="71" spans="1:15">
      <c r="A71" s="577"/>
      <c r="B71" s="579"/>
      <c r="C71" s="579"/>
      <c r="D71" s="571"/>
      <c r="E71" s="569"/>
      <c r="F71" s="573"/>
      <c r="G71" s="391"/>
      <c r="H71" s="567"/>
      <c r="I71" s="567"/>
      <c r="J71" s="567"/>
      <c r="K71" s="567"/>
      <c r="L71" s="567"/>
      <c r="M71" s="582"/>
    </row>
    <row r="72" spans="1:15">
      <c r="A72" s="577"/>
      <c r="B72" s="579"/>
      <c r="C72" s="579"/>
      <c r="D72" s="571"/>
      <c r="E72" s="569"/>
      <c r="F72" s="573"/>
      <c r="G72" s="391"/>
      <c r="H72" s="567"/>
      <c r="I72" s="567"/>
      <c r="J72" s="567"/>
      <c r="K72" s="567"/>
      <c r="L72" s="567"/>
      <c r="M72" s="582"/>
    </row>
    <row r="73" spans="1:15">
      <c r="A73" s="577"/>
      <c r="B73" s="579"/>
      <c r="C73" s="579"/>
      <c r="D73" s="571"/>
      <c r="E73" s="569"/>
      <c r="F73" s="573"/>
      <c r="G73" s="391"/>
      <c r="H73" s="567"/>
      <c r="I73" s="567"/>
      <c r="J73" s="567"/>
      <c r="K73" s="567"/>
      <c r="L73" s="567"/>
      <c r="M73" s="582"/>
    </row>
    <row r="74" spans="1:15">
      <c r="A74" s="577"/>
      <c r="B74" s="579"/>
      <c r="C74" s="579"/>
      <c r="D74" s="571"/>
      <c r="E74" s="569"/>
      <c r="F74" s="573"/>
      <c r="G74" s="391"/>
      <c r="H74" s="567"/>
      <c r="I74" s="567"/>
      <c r="J74" s="567"/>
      <c r="K74" s="567"/>
      <c r="L74" s="567"/>
      <c r="M74" s="582"/>
    </row>
    <row r="75" spans="1:15">
      <c r="A75" s="577"/>
      <c r="B75" s="579"/>
      <c r="C75" s="579"/>
      <c r="D75" s="571"/>
      <c r="E75" s="569"/>
      <c r="F75" s="573"/>
      <c r="G75" s="391"/>
      <c r="H75" s="567"/>
      <c r="I75" s="567"/>
      <c r="J75" s="567"/>
      <c r="K75" s="567"/>
      <c r="L75" s="567"/>
      <c r="M75" s="582"/>
    </row>
    <row r="76" spans="1:15">
      <c r="A76" s="577"/>
      <c r="B76" s="579"/>
      <c r="C76" s="579"/>
      <c r="D76" s="571"/>
      <c r="E76" s="569"/>
      <c r="F76" s="573"/>
      <c r="G76" s="391"/>
      <c r="H76" s="567"/>
      <c r="I76" s="567"/>
      <c r="J76" s="567"/>
      <c r="K76" s="567"/>
      <c r="L76" s="567"/>
      <c r="M76" s="582"/>
    </row>
    <row r="77" spans="1:15">
      <c r="A77" s="577"/>
      <c r="B77" s="579"/>
      <c r="C77" s="579"/>
      <c r="D77" s="571"/>
      <c r="E77" s="569"/>
      <c r="F77" s="573"/>
      <c r="G77" s="391"/>
      <c r="H77" s="567"/>
      <c r="I77" s="567"/>
      <c r="J77" s="567"/>
      <c r="K77" s="567"/>
      <c r="L77" s="567"/>
      <c r="M77" s="582"/>
    </row>
    <row r="78" spans="1:15">
      <c r="A78" s="577"/>
      <c r="B78" s="579"/>
      <c r="C78" s="579"/>
      <c r="D78" s="571"/>
      <c r="E78" s="569"/>
      <c r="F78" s="573"/>
      <c r="G78" s="391"/>
      <c r="H78" s="567"/>
      <c r="I78" s="567"/>
      <c r="J78" s="567"/>
      <c r="K78" s="567"/>
      <c r="L78" s="567"/>
      <c r="M78" s="582"/>
    </row>
    <row r="79" spans="1:15">
      <c r="A79" s="577"/>
      <c r="B79" s="601"/>
      <c r="C79" s="601"/>
      <c r="D79" s="602"/>
      <c r="E79" s="603"/>
      <c r="F79" s="604"/>
      <c r="G79" s="392"/>
      <c r="H79" s="567"/>
      <c r="I79" s="605"/>
      <c r="J79" s="567"/>
      <c r="K79" s="567"/>
      <c r="L79" s="567"/>
      <c r="M79" s="583"/>
    </row>
  </sheetData>
  <mergeCells count="108">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s>
  <conditionalFormatting sqref="A7:B7">
    <cfRule type="containsText" dxfId="49" priority="48" operator="containsText" text="3- Moderado">
      <formula>NOT(ISERROR(SEARCH("3- Moderado",A7)))</formula>
    </cfRule>
    <cfRule type="containsText" dxfId="48" priority="49" operator="containsText" text="6- Moderado">
      <formula>NOT(ISERROR(SEARCH("6- Moderado",A7)))</formula>
    </cfRule>
    <cfRule type="containsText" dxfId="47" priority="50" operator="containsText" text="4- Moderado">
      <formula>NOT(ISERROR(SEARCH("4- Moderado",A7)))</formula>
    </cfRule>
    <cfRule type="containsText" dxfId="46" priority="51" operator="containsText" text="3- Bajo">
      <formula>NOT(ISERROR(SEARCH("3- Bajo",A7)))</formula>
    </cfRule>
    <cfRule type="containsText" dxfId="45" priority="52" operator="containsText" text="4- Bajo">
      <formula>NOT(ISERROR(SEARCH("4- Bajo",A7)))</formula>
    </cfRule>
    <cfRule type="containsText" dxfId="44" priority="53" operator="containsText" text="1- Bajo">
      <formula>NOT(ISERROR(SEARCH("1- Bajo",A7)))</formula>
    </cfRule>
  </conditionalFormatting>
  <conditionalFormatting sqref="A10:E10 A20:E20 A30:E30">
    <cfRule type="containsText" dxfId="43" priority="42" operator="containsText" text="3- Moderado">
      <formula>NOT(ISERROR(SEARCH("3- Moderado",A10)))</formula>
    </cfRule>
    <cfRule type="containsText" dxfId="42" priority="43" operator="containsText" text="6- Moderado">
      <formula>NOT(ISERROR(SEARCH("6- Moderado",A10)))</formula>
    </cfRule>
    <cfRule type="containsText" dxfId="41" priority="44" operator="containsText" text="4- Moderado">
      <formula>NOT(ISERROR(SEARCH("4- Moderado",A10)))</formula>
    </cfRule>
    <cfRule type="containsText" dxfId="40" priority="45" operator="containsText" text="3- Bajo">
      <formula>NOT(ISERROR(SEARCH("3- Bajo",A10)))</formula>
    </cfRule>
    <cfRule type="containsText" dxfId="39" priority="46" operator="containsText" text="4- Bajo">
      <formula>NOT(ISERROR(SEARCH("4- Bajo",A10)))</formula>
    </cfRule>
    <cfRule type="containsText" dxfId="38" priority="47" operator="containsText" text="1- Bajo">
      <formula>NOT(ISERROR(SEARCH("1- Bajo",A10)))</formula>
    </cfRule>
  </conditionalFormatting>
  <conditionalFormatting sqref="A40:E40 A50:E50">
    <cfRule type="containsText" dxfId="37" priority="29" operator="containsText" text="3- Moderado">
      <formula>NOT(ISERROR(SEARCH("3- Moderado",A40)))</formula>
    </cfRule>
    <cfRule type="containsText" dxfId="36" priority="30" operator="containsText" text="6- Moderado">
      <formula>NOT(ISERROR(SEARCH("6- Moderado",A40)))</formula>
    </cfRule>
    <cfRule type="containsText" dxfId="35" priority="31" operator="containsText" text="4- Moderado">
      <formula>NOT(ISERROR(SEARCH("4- Moderado",A40)))</formula>
    </cfRule>
    <cfRule type="containsText" dxfId="34" priority="32" operator="containsText" text="3- Bajo">
      <formula>NOT(ISERROR(SEARCH("3- Bajo",A40)))</formula>
    </cfRule>
    <cfRule type="containsText" dxfId="33" priority="33" operator="containsText" text="4- Bajo">
      <formula>NOT(ISERROR(SEARCH("4- Bajo",A40)))</formula>
    </cfRule>
    <cfRule type="containsText" dxfId="32" priority="34" operator="containsText" text="1- Bajo">
      <formula>NOT(ISERROR(SEARCH("1- Bajo",A40)))</formula>
    </cfRule>
  </conditionalFormatting>
  <conditionalFormatting sqref="A60:E60">
    <cfRule type="containsText" dxfId="31" priority="22" operator="containsText" text="3- Moderado">
      <formula>NOT(ISERROR(SEARCH("3- Moderado",A60)))</formula>
    </cfRule>
    <cfRule type="containsText" dxfId="30" priority="23" operator="containsText" text="6- Moderado">
      <formula>NOT(ISERROR(SEARCH("6- Moderado",A60)))</formula>
    </cfRule>
    <cfRule type="containsText" dxfId="29" priority="24" operator="containsText" text="4- Moderado">
      <formula>NOT(ISERROR(SEARCH("4- Moderado",A60)))</formula>
    </cfRule>
    <cfRule type="containsText" dxfId="28" priority="25" operator="containsText" text="3- Bajo">
      <formula>NOT(ISERROR(SEARCH("3- Bajo",A60)))</formula>
    </cfRule>
    <cfRule type="containsText" dxfId="27" priority="26" operator="containsText" text="4- Bajo">
      <formula>NOT(ISERROR(SEARCH("4- Bajo",A60)))</formula>
    </cfRule>
    <cfRule type="containsText" dxfId="26" priority="27" operator="containsText" text="1- Bajo">
      <formula>NOT(ISERROR(SEARCH("1- Bajo",A60)))</formula>
    </cfRule>
  </conditionalFormatting>
  <conditionalFormatting sqref="A70:E70">
    <cfRule type="containsText" dxfId="25" priority="11" operator="containsText" text="3- Moderado">
      <formula>NOT(ISERROR(SEARCH("3- Moderado",A70)))</formula>
    </cfRule>
    <cfRule type="containsText" dxfId="24" priority="12" operator="containsText" text="6- Moderado">
      <formula>NOT(ISERROR(SEARCH("6- Moderado",A70)))</formula>
    </cfRule>
    <cfRule type="containsText" dxfId="23" priority="13" operator="containsText" text="4- Moderado">
      <formula>NOT(ISERROR(SEARCH("4- Moderado",A70)))</formula>
    </cfRule>
    <cfRule type="containsText" dxfId="22" priority="14" operator="containsText" text="3- Bajo">
      <formula>NOT(ISERROR(SEARCH("3- Bajo",A70)))</formula>
    </cfRule>
    <cfRule type="containsText" dxfId="21" priority="15" operator="containsText" text="4- Bajo">
      <formula>NOT(ISERROR(SEARCH("4- Bajo",A70)))</formula>
    </cfRule>
    <cfRule type="containsText" dxfId="20" priority="16" operator="containsText" text="1- Bajo">
      <formula>NOT(ISERROR(SEARCH("1- Bajo",A70)))</formula>
    </cfRule>
  </conditionalFormatting>
  <conditionalFormatting sqref="C8:F8">
    <cfRule type="containsText" dxfId="19" priority="36" operator="containsText" text="3- Moderado">
      <formula>NOT(ISERROR(SEARCH("3- Moderado",C8)))</formula>
    </cfRule>
    <cfRule type="containsText" dxfId="18" priority="37" operator="containsText" text="6- Moderado">
      <formula>NOT(ISERROR(SEARCH("6- Moderado",C8)))</formula>
    </cfRule>
    <cfRule type="containsText" dxfId="17" priority="38" operator="containsText" text="4- Moderado">
      <formula>NOT(ISERROR(SEARCH("4- Moderado",C8)))</formula>
    </cfRule>
    <cfRule type="containsText" dxfId="16" priority="39" operator="containsText" text="3- Bajo">
      <formula>NOT(ISERROR(SEARCH("3- Bajo",C8)))</formula>
    </cfRule>
    <cfRule type="containsText" dxfId="15" priority="40" operator="containsText" text="4- Bajo">
      <formula>NOT(ISERROR(SEARCH("4- Bajo",C8)))</formula>
    </cfRule>
    <cfRule type="containsText" dxfId="14" priority="41" operator="containsText" text="1- Bajo">
      <formula>NOT(ISERROR(SEARCH("1- Bajo",C8)))</formula>
    </cfRule>
  </conditionalFormatting>
  <conditionalFormatting sqref="D10:D7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7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79">
    <cfRule type="containsText" dxfId="4" priority="9" operator="containsText" text="Moderado">
      <formula>NOT(ISERROR(SEARCH("Moderado",E10)))</formula>
    </cfRule>
  </conditionalFormatting>
  <conditionalFormatting sqref="F10:F39">
    <cfRule type="colorScale" priority="54">
      <colorScale>
        <cfvo type="min"/>
        <cfvo type="max"/>
        <color rgb="FFFF7128"/>
        <color rgb="FFFFEF9C"/>
      </colorScale>
    </cfRule>
  </conditionalFormatting>
  <conditionalFormatting sqref="F10:F79">
    <cfRule type="containsText" dxfId="3" priority="17" operator="containsText" text="Bajo">
      <formula>NOT(ISERROR(SEARCH("Bajo",F10)))</formula>
    </cfRule>
    <cfRule type="containsText" dxfId="2" priority="18" operator="containsText" text="Moderado">
      <formula>NOT(ISERROR(SEARCH("Moderado",F10)))</formula>
    </cfRule>
    <cfRule type="containsText" dxfId="1" priority="19" operator="containsText" text="Alto">
      <formula>NOT(ISERROR(SEARCH("Alto",F10)))</formula>
    </cfRule>
    <cfRule type="containsText" dxfId="0" priority="20" operator="containsText" text="Extremo">
      <formula>NOT(ISERROR(SEARCH("Extremo",F10)))</formula>
    </cfRule>
  </conditionalFormatting>
  <conditionalFormatting sqref="F4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7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9D862ADC-19A7-4CA0-927E-8EAC496D3BAE}"/>
    <dataValidation allowBlank="1" showInputMessage="1" showErrorMessage="1" prompt="Describir las actividades que se van a desarrollar para el proyecto" sqref="H7" xr:uid="{D4C08693-F5CE-4C55-B7F5-2DD4A895EDBF}"/>
    <dataValidation allowBlank="1" showInputMessage="1" showErrorMessage="1" prompt="Seleccionar si el responsable es el responsable de las acciones es el nivel central" sqref="I7:I8" xr:uid="{5DB4CF0A-2DC1-4461-A64B-D478CF27B9D9}"/>
    <dataValidation allowBlank="1" showInputMessage="1" showErrorMessage="1" prompt="seleccionar si el responsable de ejecutar las acciones es el nivel central" sqref="J8" xr:uid="{62D76E26-93BC-40E4-B278-AFA4E46ECA1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AE74FC7-7EF9-4752-8B43-516C4B538B22}">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5C7BF-6AE6-4506-B794-B474679C2C17}">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CA6503EB-9C6F-4EC7-95B5-F9F769EF79A7}">
  <ds:schemaRefs>
    <ds:schemaRef ds:uri="http://schemas.microsoft.com/sharepoint/v3/contenttype/forms"/>
  </ds:schemaRefs>
</ds:datastoreItem>
</file>

<file path=customXml/itemProps3.xml><?xml version="1.0" encoding="utf-8"?>
<ds:datastoreItem xmlns:ds="http://schemas.openxmlformats.org/officeDocument/2006/customXml" ds:itemID="{C6B04CE7-6CFE-4385-A9FE-FFEB92732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1- Presentación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2025-08-15T20:32:12Z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